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7"/>
  <workbookPr defaultThemeVersion="166925"/>
  <mc:AlternateContent xmlns:mc="http://schemas.openxmlformats.org/markup-compatibility/2006">
    <mc:Choice Requires="x15">
      <x15ac:absPath xmlns:x15ac="http://schemas.microsoft.com/office/spreadsheetml/2010/11/ac" url="https://d.docs.live.net/3ad0eee9560f5740/Documentos/BACK UP JOHANNA 24 11 2021/RAMA/MATRIZ DE RIESGOS/CUARTO TRIMESTRE 2021/"/>
    </mc:Choice>
  </mc:AlternateContent>
  <xr:revisionPtr revIDLastSave="0" documentId="8_{044231D8-E76C-408E-974F-E1D06694FAB9}" xr6:coauthVersionLast="47" xr6:coauthVersionMax="47" xr10:uidLastSave="{00000000-0000-0000-0000-000000000000}"/>
  <bookViews>
    <workbookView xWindow="-108" yWindow="-108" windowWidth="23256" windowHeight="12456" tabRatio="943" firstSheet="13" activeTab="13" xr2:uid="{00000000-000D-0000-FFFF-FFFF00000000}"/>
  </bookViews>
  <sheets>
    <sheet name="Presentacion " sheetId="10" r:id="rId1"/>
    <sheet name="Análisis de Contexto" sheetId="22" r:id="rId2"/>
    <sheet name="Estrategias" sheetId="23"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SEGUIMIENTO PRIMER PRIMESTRE" sheetId="27" r:id="rId11"/>
    <sheet name="SEGUIMIENTO SEGUNDO PRIMESTRE" sheetId="28" r:id="rId12"/>
    <sheet name="SEGUIMIENTO TERCER PRIMESTRE" sheetId="29" r:id="rId13"/>
    <sheet name="SEGUIMIENTO CUARTO TRIMESTE" sheetId="30" r:id="rId14"/>
    <sheet name="Hoja1" sheetId="13" state="hidden" r:id="rId15"/>
    <sheet name="LISTA" sheetId="2" state="hidden" r:id="rId16"/>
  </sheets>
  <externalReferences>
    <externalReference r:id="rId17"/>
    <externalReference r:id="rId18"/>
    <externalReference r:id="rId19"/>
  </externalReferences>
  <definedNames>
    <definedName name="Data">'[1]Tabla de Valoración'!$I$2:$L$5</definedName>
    <definedName name="Diseño">'[1]Tabla de Valoración'!$I$2:$I$5</definedName>
    <definedName name="Ejecución">'[1]Tabla de Valoración'!$I$2:$L$2</definedName>
    <definedName name="Posibilidad" localSheetId="1">[2]Hoja2!$H$3:$H$7</definedName>
    <definedName name="Posibilidad" localSheetId="2">[2]Hoja2!$H$3:$H$7</definedName>
    <definedName name="Posibilidad">[3]Hoja2!$H$3:$H$7</definedName>
  </definedNames>
  <calcPr calcId="191028"/>
  <pivotCaches>
    <pivotCache cacheId="6039" r:id="rId2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3" i="30" l="1"/>
  <c r="J13" i="30"/>
  <c r="L13" i="30"/>
  <c r="M13" i="30"/>
  <c r="N13" i="30"/>
  <c r="I10" i="30"/>
  <c r="J10" i="30"/>
  <c r="L10" i="30"/>
  <c r="M10" i="30"/>
  <c r="N10" i="30"/>
  <c r="Q10" i="30"/>
  <c r="T10" i="30"/>
  <c r="X10" i="30"/>
  <c r="Z10" i="30"/>
  <c r="Y10" i="30"/>
  <c r="T11" i="30"/>
  <c r="Z11" i="30"/>
  <c r="T12" i="30"/>
  <c r="Z12" i="30"/>
  <c r="AB10" i="30"/>
  <c r="AA10" i="30"/>
  <c r="AD10" i="30"/>
  <c r="AC10" i="30"/>
  <c r="Q11" i="30"/>
  <c r="AD11" i="30"/>
  <c r="Q12" i="30"/>
  <c r="AD12" i="30"/>
  <c r="AF10" i="30"/>
  <c r="AE10" i="30"/>
  <c r="AG10" i="30"/>
  <c r="X11" i="30"/>
  <c r="Y11" i="30"/>
  <c r="AC11" i="30"/>
  <c r="X12" i="30"/>
  <c r="Y12" i="30"/>
  <c r="AC12" i="30"/>
  <c r="T13" i="30"/>
  <c r="Z13" i="30"/>
  <c r="T14" i="30"/>
  <c r="Z14" i="30"/>
  <c r="Q13" i="30"/>
  <c r="AD13" i="30"/>
  <c r="Q14" i="30"/>
  <c r="AD14" i="30"/>
  <c r="X13" i="30"/>
  <c r="Y13" i="30"/>
  <c r="AC13" i="30"/>
  <c r="X14" i="30"/>
  <c r="Y14" i="30"/>
  <c r="AC14" i="30"/>
  <c r="I15" i="30"/>
  <c r="J15" i="30"/>
  <c r="L15" i="30"/>
  <c r="M15" i="30"/>
  <c r="N15" i="30"/>
  <c r="Q15" i="30"/>
  <c r="T15" i="30"/>
  <c r="X15" i="30"/>
  <c r="Z15" i="30"/>
  <c r="Y15" i="30"/>
  <c r="T16" i="30"/>
  <c r="Z16" i="30"/>
  <c r="T17" i="30"/>
  <c r="Z17" i="30"/>
  <c r="T18" i="30"/>
  <c r="Z18" i="30"/>
  <c r="AB15" i="30"/>
  <c r="AA15" i="30"/>
  <c r="AD15" i="30"/>
  <c r="AC15" i="30"/>
  <c r="Q16" i="30"/>
  <c r="AD16" i="30"/>
  <c r="Q17" i="30"/>
  <c r="AD17" i="30"/>
  <c r="Q18" i="30"/>
  <c r="AD18" i="30"/>
  <c r="AF15" i="30"/>
  <c r="AE15" i="30"/>
  <c r="AG15" i="30"/>
  <c r="X16" i="30"/>
  <c r="Y16" i="30"/>
  <c r="AC16" i="30"/>
  <c r="X17" i="30"/>
  <c r="Y17" i="30"/>
  <c r="AC17" i="30"/>
  <c r="X18" i="30"/>
  <c r="Y18" i="30"/>
  <c r="AC18" i="30"/>
  <c r="I19" i="30"/>
  <c r="J19" i="30"/>
  <c r="L19" i="30"/>
  <c r="M19" i="30"/>
  <c r="N19" i="30"/>
  <c r="Q19" i="30"/>
  <c r="T19" i="30"/>
  <c r="X19" i="30"/>
  <c r="Z19" i="30"/>
  <c r="Y19" i="30"/>
  <c r="T20" i="30"/>
  <c r="Z20" i="30"/>
  <c r="T21" i="30"/>
  <c r="Z21" i="30"/>
  <c r="T22" i="30"/>
  <c r="Z22" i="30"/>
  <c r="AB19" i="30"/>
  <c r="AA19" i="30"/>
  <c r="AD19" i="30"/>
  <c r="AC19" i="30"/>
  <c r="Q20" i="30"/>
  <c r="AD20" i="30"/>
  <c r="Q21" i="30"/>
  <c r="AD21" i="30"/>
  <c r="Q22" i="30"/>
  <c r="AD22" i="30"/>
  <c r="AF19" i="30"/>
  <c r="AE19" i="30"/>
  <c r="AG19" i="30"/>
  <c r="X20" i="30"/>
  <c r="Y20" i="30"/>
  <c r="AC20" i="30"/>
  <c r="X21" i="30"/>
  <c r="Y21" i="30"/>
  <c r="AC21" i="30"/>
  <c r="X22" i="30"/>
  <c r="Y22" i="30"/>
  <c r="AC22" i="30"/>
  <c r="I23" i="30"/>
  <c r="J23" i="30"/>
  <c r="L23" i="30"/>
  <c r="M23" i="30"/>
  <c r="N23" i="30"/>
  <c r="Q23" i="30"/>
  <c r="T23" i="30"/>
  <c r="X23" i="30"/>
  <c r="Z23" i="30"/>
  <c r="Y23" i="30"/>
  <c r="T24" i="30"/>
  <c r="Z24" i="30"/>
  <c r="AB23" i="30"/>
  <c r="AA23" i="30"/>
  <c r="AD23" i="30"/>
  <c r="AC23" i="30"/>
  <c r="Q24" i="30"/>
  <c r="AD24" i="30"/>
  <c r="AF23" i="30"/>
  <c r="AE23" i="30"/>
  <c r="AG23" i="30"/>
  <c r="X24" i="30"/>
  <c r="Y24" i="30"/>
  <c r="AC24" i="30"/>
  <c r="I25" i="30"/>
  <c r="J25" i="30"/>
  <c r="L25" i="30"/>
  <c r="M25" i="30"/>
  <c r="N25" i="30"/>
  <c r="Q25" i="30"/>
  <c r="T25" i="30"/>
  <c r="X25" i="30"/>
  <c r="Z25" i="30"/>
  <c r="Y25" i="30"/>
  <c r="T26" i="30"/>
  <c r="Z26" i="30"/>
  <c r="T27" i="30"/>
  <c r="Z27" i="30"/>
  <c r="T28" i="30"/>
  <c r="Z28" i="30"/>
  <c r="AB25" i="30"/>
  <c r="AA25" i="30"/>
  <c r="AD25" i="30"/>
  <c r="AC25" i="30"/>
  <c r="Q26" i="30"/>
  <c r="AD26" i="30"/>
  <c r="Q27" i="30"/>
  <c r="AD27" i="30"/>
  <c r="Q28" i="30"/>
  <c r="AD28" i="30"/>
  <c r="AF25" i="30"/>
  <c r="AE25" i="30"/>
  <c r="AG25" i="30"/>
  <c r="X26" i="30"/>
  <c r="Y26" i="30"/>
  <c r="AC26" i="30"/>
  <c r="X27" i="30"/>
  <c r="Y27" i="30"/>
  <c r="AC27" i="30"/>
  <c r="X28" i="30"/>
  <c r="Y28" i="30"/>
  <c r="AC28" i="30"/>
  <c r="I10" i="29"/>
  <c r="J10" i="29"/>
  <c r="L10" i="29"/>
  <c r="M10" i="29"/>
  <c r="N10" i="29"/>
  <c r="Q10" i="29"/>
  <c r="T10" i="29"/>
  <c r="X10" i="29"/>
  <c r="Z10" i="29"/>
  <c r="Y10" i="29"/>
  <c r="T11" i="29"/>
  <c r="Z11" i="29"/>
  <c r="T12" i="29"/>
  <c r="Z12" i="29"/>
  <c r="AB10" i="29"/>
  <c r="AA10" i="29"/>
  <c r="AD10" i="29"/>
  <c r="AC10" i="29"/>
  <c r="Q11" i="29"/>
  <c r="AD11" i="29"/>
  <c r="Q12" i="29"/>
  <c r="AD12" i="29"/>
  <c r="AF10" i="29"/>
  <c r="AE10" i="29"/>
  <c r="AG10" i="29"/>
  <c r="X11" i="29"/>
  <c r="Y11" i="29"/>
  <c r="AC11" i="29"/>
  <c r="X12" i="29"/>
  <c r="Y12" i="29"/>
  <c r="AC12" i="29"/>
  <c r="I13" i="29"/>
  <c r="J13" i="29"/>
  <c r="L13" i="29"/>
  <c r="M13" i="29"/>
  <c r="N13" i="29"/>
  <c r="Q13" i="29"/>
  <c r="T13" i="29"/>
  <c r="X13" i="29"/>
  <c r="Z13" i="29"/>
  <c r="Y13" i="29"/>
  <c r="T14" i="29"/>
  <c r="Z14" i="29"/>
  <c r="T15" i="29"/>
  <c r="Z15" i="29"/>
  <c r="AB13" i="29"/>
  <c r="AA13" i="29"/>
  <c r="AD13" i="29"/>
  <c r="AC13" i="29"/>
  <c r="Q14" i="29"/>
  <c r="AD14" i="29"/>
  <c r="Q15" i="29"/>
  <c r="AD15" i="29"/>
  <c r="AF13" i="29"/>
  <c r="AE13" i="29"/>
  <c r="AG13" i="29"/>
  <c r="X14" i="29"/>
  <c r="Y14" i="29"/>
  <c r="AC14" i="29"/>
  <c r="X15" i="29"/>
  <c r="Y15" i="29"/>
  <c r="AC15" i="29"/>
  <c r="I16" i="29"/>
  <c r="J16" i="29"/>
  <c r="L16" i="29"/>
  <c r="M16" i="29"/>
  <c r="N16" i="29"/>
  <c r="Q16" i="29"/>
  <c r="T16" i="29"/>
  <c r="X16" i="29"/>
  <c r="Z16" i="29"/>
  <c r="Y16" i="29"/>
  <c r="T17" i="29"/>
  <c r="Z17" i="29"/>
  <c r="T18" i="29"/>
  <c r="Z18" i="29"/>
  <c r="T19" i="29"/>
  <c r="Z19" i="29"/>
  <c r="AB16" i="29"/>
  <c r="AA16" i="29"/>
  <c r="AD16" i="29"/>
  <c r="AC16" i="29"/>
  <c r="Q17" i="29"/>
  <c r="AD17" i="29"/>
  <c r="Q18" i="29"/>
  <c r="AD18" i="29"/>
  <c r="Q19" i="29"/>
  <c r="AD19" i="29"/>
  <c r="AF16" i="29"/>
  <c r="AE16" i="29"/>
  <c r="AG16" i="29"/>
  <c r="X17" i="29"/>
  <c r="Y17" i="29"/>
  <c r="AC17" i="29"/>
  <c r="X18" i="29"/>
  <c r="Y18" i="29"/>
  <c r="AC18" i="29"/>
  <c r="X19" i="29"/>
  <c r="Y19" i="29"/>
  <c r="AC19" i="29"/>
  <c r="I20" i="29"/>
  <c r="J20" i="29"/>
  <c r="L20" i="29"/>
  <c r="M20" i="29"/>
  <c r="N20" i="29"/>
  <c r="Q20" i="29"/>
  <c r="T20" i="29"/>
  <c r="X20" i="29"/>
  <c r="Z20" i="29"/>
  <c r="Y20" i="29"/>
  <c r="T21" i="29"/>
  <c r="Z21" i="29"/>
  <c r="T22" i="29"/>
  <c r="Z22" i="29"/>
  <c r="T23" i="29"/>
  <c r="Z23" i="29"/>
  <c r="AB20" i="29"/>
  <c r="AA20" i="29"/>
  <c r="AD20" i="29"/>
  <c r="AC20" i="29"/>
  <c r="Q21" i="29"/>
  <c r="AD21" i="29"/>
  <c r="Q22" i="29"/>
  <c r="AD22" i="29"/>
  <c r="Q23" i="29"/>
  <c r="AD23" i="29"/>
  <c r="AF20" i="29"/>
  <c r="AE20" i="29"/>
  <c r="AG20" i="29"/>
  <c r="X21" i="29"/>
  <c r="Y21" i="29"/>
  <c r="AC21" i="29"/>
  <c r="X22" i="29"/>
  <c r="Y22" i="29"/>
  <c r="AC22" i="29"/>
  <c r="X23" i="29"/>
  <c r="Y23" i="29"/>
  <c r="AC23" i="29"/>
  <c r="I24" i="29"/>
  <c r="J24" i="29"/>
  <c r="L24" i="29"/>
  <c r="M24" i="29"/>
  <c r="N24" i="29"/>
  <c r="Q24" i="29"/>
  <c r="T24" i="29"/>
  <c r="X24" i="29"/>
  <c r="Z24" i="29"/>
  <c r="Y24" i="29"/>
  <c r="T25" i="29"/>
  <c r="Z25" i="29"/>
  <c r="AB24" i="29"/>
  <c r="AA24" i="29"/>
  <c r="AD24" i="29"/>
  <c r="AC24" i="29"/>
  <c r="Q25" i="29"/>
  <c r="AD25" i="29"/>
  <c r="AF24" i="29"/>
  <c r="AE24" i="29"/>
  <c r="AG24" i="29"/>
  <c r="X25" i="29"/>
  <c r="Y25" i="29"/>
  <c r="AC25" i="29"/>
  <c r="I26" i="29"/>
  <c r="J26" i="29"/>
  <c r="L26" i="29"/>
  <c r="M26" i="29"/>
  <c r="N26" i="29"/>
  <c r="Q26" i="29"/>
  <c r="T26" i="29"/>
  <c r="X26" i="29"/>
  <c r="Z26" i="29"/>
  <c r="Y26" i="29"/>
  <c r="T27" i="29"/>
  <c r="Z27" i="29"/>
  <c r="T28" i="29"/>
  <c r="Z28" i="29"/>
  <c r="T29" i="29"/>
  <c r="Z29" i="29"/>
  <c r="AB26" i="29"/>
  <c r="AA26" i="29"/>
  <c r="AD26" i="29"/>
  <c r="AC26" i="29"/>
  <c r="Q27" i="29"/>
  <c r="AD27" i="29"/>
  <c r="Q28" i="29"/>
  <c r="AD28" i="29"/>
  <c r="Q29" i="29"/>
  <c r="AD29" i="29"/>
  <c r="AF26" i="29"/>
  <c r="AE26" i="29"/>
  <c r="AG26" i="29"/>
  <c r="X27" i="29"/>
  <c r="Y27" i="29"/>
  <c r="AC27" i="29"/>
  <c r="X28" i="29"/>
  <c r="Y28" i="29"/>
  <c r="AC28" i="29"/>
  <c r="X29" i="29"/>
  <c r="Y29" i="29"/>
  <c r="AC29" i="29"/>
  <c r="I10" i="28"/>
  <c r="J10" i="28"/>
  <c r="L10" i="28"/>
  <c r="M10" i="28"/>
  <c r="N10" i="28"/>
  <c r="Q10" i="28"/>
  <c r="T10" i="28"/>
  <c r="X10" i="28"/>
  <c r="Z10" i="28"/>
  <c r="Y10" i="28"/>
  <c r="T11" i="28"/>
  <c r="Z11" i="28"/>
  <c r="T12" i="28"/>
  <c r="Z12" i="28"/>
  <c r="AB10" i="28"/>
  <c r="AA10" i="28"/>
  <c r="AD10" i="28"/>
  <c r="AC10" i="28"/>
  <c r="Q11" i="28"/>
  <c r="AD11" i="28"/>
  <c r="Q12" i="28"/>
  <c r="AD12" i="28"/>
  <c r="AF10" i="28"/>
  <c r="AE10" i="28"/>
  <c r="AG10" i="28"/>
  <c r="X11" i="28"/>
  <c r="Y11" i="28"/>
  <c r="AC11" i="28"/>
  <c r="X12" i="28"/>
  <c r="Y12" i="28"/>
  <c r="AC12" i="28"/>
  <c r="I13" i="28"/>
  <c r="J13" i="28"/>
  <c r="L13" i="28"/>
  <c r="M13" i="28"/>
  <c r="N13" i="28"/>
  <c r="Q13" i="28"/>
  <c r="T13" i="28"/>
  <c r="X13" i="28"/>
  <c r="Z13" i="28"/>
  <c r="Y13" i="28"/>
  <c r="T14" i="28"/>
  <c r="Z14" i="28"/>
  <c r="T15" i="28"/>
  <c r="Z15" i="28"/>
  <c r="AB13" i="28"/>
  <c r="AA13" i="28"/>
  <c r="AD13" i="28"/>
  <c r="AC13" i="28"/>
  <c r="Q14" i="28"/>
  <c r="AD14" i="28"/>
  <c r="Q15" i="28"/>
  <c r="AD15" i="28"/>
  <c r="AF13" i="28"/>
  <c r="AE13" i="28"/>
  <c r="AG13" i="28"/>
  <c r="X14" i="28"/>
  <c r="Y14" i="28"/>
  <c r="AC14" i="28"/>
  <c r="X15" i="28"/>
  <c r="Y15" i="28"/>
  <c r="AC15" i="28"/>
  <c r="I16" i="28"/>
  <c r="J16" i="28"/>
  <c r="L16" i="28"/>
  <c r="M16" i="28"/>
  <c r="N16" i="28"/>
  <c r="Q16" i="28"/>
  <c r="T16" i="28"/>
  <c r="X16" i="28"/>
  <c r="Z16" i="28"/>
  <c r="Y16" i="28"/>
  <c r="T17" i="28"/>
  <c r="Z17" i="28"/>
  <c r="T18" i="28"/>
  <c r="Z18" i="28"/>
  <c r="T19" i="28"/>
  <c r="Z19" i="28"/>
  <c r="AB16" i="28"/>
  <c r="AA16" i="28"/>
  <c r="AD16" i="28"/>
  <c r="AC16" i="28"/>
  <c r="Q17" i="28"/>
  <c r="AD17" i="28"/>
  <c r="Q18" i="28"/>
  <c r="AD18" i="28"/>
  <c r="Q19" i="28"/>
  <c r="AD19" i="28"/>
  <c r="AF16" i="28"/>
  <c r="AE16" i="28"/>
  <c r="AG16" i="28"/>
  <c r="X17" i="28"/>
  <c r="Y17" i="28"/>
  <c r="AC17" i="28"/>
  <c r="X18" i="28"/>
  <c r="Y18" i="28"/>
  <c r="AC18" i="28"/>
  <c r="X19" i="28"/>
  <c r="Y19" i="28"/>
  <c r="AC19" i="28"/>
  <c r="I20" i="28"/>
  <c r="J20" i="28"/>
  <c r="L20" i="28"/>
  <c r="M20" i="28"/>
  <c r="N20" i="28"/>
  <c r="Q20" i="28"/>
  <c r="T20" i="28"/>
  <c r="X20" i="28"/>
  <c r="Z20" i="28"/>
  <c r="Y20" i="28"/>
  <c r="T21" i="28"/>
  <c r="Z21" i="28"/>
  <c r="T22" i="28"/>
  <c r="Z22" i="28"/>
  <c r="T23" i="28"/>
  <c r="Z23" i="28"/>
  <c r="AB20" i="28"/>
  <c r="AA20" i="28"/>
  <c r="AD20" i="28"/>
  <c r="AC20" i="28"/>
  <c r="Q21" i="28"/>
  <c r="AD21" i="28"/>
  <c r="Q22" i="28"/>
  <c r="AD22" i="28"/>
  <c r="Q23" i="28"/>
  <c r="AD23" i="28"/>
  <c r="AF20" i="28"/>
  <c r="AE20" i="28"/>
  <c r="AG20" i="28"/>
  <c r="X21" i="28"/>
  <c r="Y21" i="28"/>
  <c r="AC21" i="28"/>
  <c r="X22" i="28"/>
  <c r="Y22" i="28"/>
  <c r="AC22" i="28"/>
  <c r="X23" i="28"/>
  <c r="Y23" i="28"/>
  <c r="AC23" i="28"/>
  <c r="I24" i="28"/>
  <c r="J24" i="28"/>
  <c r="L24" i="28"/>
  <c r="M24" i="28"/>
  <c r="N24" i="28"/>
  <c r="Q24" i="28"/>
  <c r="T24" i="28"/>
  <c r="X24" i="28"/>
  <c r="Z24" i="28"/>
  <c r="Y24" i="28"/>
  <c r="T25" i="28"/>
  <c r="Z25" i="28"/>
  <c r="AB24" i="28"/>
  <c r="AA24" i="28"/>
  <c r="AD24" i="28"/>
  <c r="AC24" i="28"/>
  <c r="Q25" i="28"/>
  <c r="AD25" i="28"/>
  <c r="AF24" i="28"/>
  <c r="AE24" i="28"/>
  <c r="AG24" i="28"/>
  <c r="X25" i="28"/>
  <c r="Y25" i="28"/>
  <c r="AC25" i="28"/>
  <c r="I26" i="28"/>
  <c r="J26" i="28"/>
  <c r="L26" i="28"/>
  <c r="M26" i="28"/>
  <c r="N26" i="28"/>
  <c r="Q26" i="28"/>
  <c r="T26" i="28"/>
  <c r="X26" i="28"/>
  <c r="Z26" i="28"/>
  <c r="Y26" i="28"/>
  <c r="T27" i="28"/>
  <c r="Z27" i="28"/>
  <c r="T28" i="28"/>
  <c r="Z28" i="28"/>
  <c r="T29" i="28"/>
  <c r="Z29" i="28"/>
  <c r="AB26" i="28"/>
  <c r="AA26" i="28"/>
  <c r="AD26" i="28"/>
  <c r="AC26" i="28"/>
  <c r="Q27" i="28"/>
  <c r="AD27" i="28"/>
  <c r="Q28" i="28"/>
  <c r="AD28" i="28"/>
  <c r="Q29" i="28"/>
  <c r="AD29" i="28"/>
  <c r="AF26" i="28"/>
  <c r="AE26" i="28"/>
  <c r="AG26" i="28"/>
  <c r="X27" i="28"/>
  <c r="Y27" i="28"/>
  <c r="AC27" i="28"/>
  <c r="X28" i="28"/>
  <c r="Y28" i="28"/>
  <c r="AC28" i="28"/>
  <c r="X29" i="28"/>
  <c r="Y29" i="28"/>
  <c r="AC29" i="28"/>
  <c r="I16" i="27"/>
  <c r="J16" i="27"/>
  <c r="L16" i="27"/>
  <c r="M16" i="27"/>
  <c r="N16" i="27"/>
  <c r="Q16" i="27"/>
  <c r="T16" i="27"/>
  <c r="X16" i="27"/>
  <c r="Z16" i="27"/>
  <c r="Y16" i="27"/>
  <c r="AD16" i="27"/>
  <c r="AC16" i="27"/>
  <c r="I16" i="1"/>
  <c r="J16" i="1"/>
  <c r="L16" i="1"/>
  <c r="M16" i="1"/>
  <c r="N16" i="1"/>
  <c r="Q16" i="1"/>
  <c r="T16" i="1"/>
  <c r="X16" i="1"/>
  <c r="Z16" i="1"/>
  <c r="Y16" i="1"/>
  <c r="AD16" i="1"/>
  <c r="AC16" i="1"/>
  <c r="T29" i="27"/>
  <c r="Q29" i="27"/>
  <c r="T28" i="27"/>
  <c r="Q28" i="27"/>
  <c r="T27" i="27"/>
  <c r="Q27" i="27"/>
  <c r="T26" i="27"/>
  <c r="Q26" i="27"/>
  <c r="M26" i="27"/>
  <c r="L26" i="27"/>
  <c r="J26" i="27"/>
  <c r="I26" i="27"/>
  <c r="N26" i="27"/>
  <c r="T25" i="27"/>
  <c r="Q25" i="27"/>
  <c r="T24" i="27"/>
  <c r="Q24" i="27"/>
  <c r="M24" i="27"/>
  <c r="L24" i="27"/>
  <c r="J24" i="27"/>
  <c r="I24" i="27"/>
  <c r="N24" i="27"/>
  <c r="T23" i="27"/>
  <c r="Q23" i="27"/>
  <c r="T22" i="27"/>
  <c r="Q22" i="27"/>
  <c r="T21" i="27"/>
  <c r="Q21" i="27"/>
  <c r="T20" i="27"/>
  <c r="Q20" i="27"/>
  <c r="M20" i="27"/>
  <c r="L20" i="27"/>
  <c r="J20" i="27"/>
  <c r="I20" i="27"/>
  <c r="N20" i="27"/>
  <c r="T19" i="27"/>
  <c r="Q19" i="27"/>
  <c r="T18" i="27"/>
  <c r="Q18" i="27"/>
  <c r="T17" i="27"/>
  <c r="Q17" i="27"/>
  <c r="T15" i="27"/>
  <c r="Q15" i="27"/>
  <c r="T14" i="27"/>
  <c r="Q14" i="27"/>
  <c r="T13" i="27"/>
  <c r="Q13" i="27"/>
  <c r="M13" i="27"/>
  <c r="L13" i="27"/>
  <c r="J13" i="27"/>
  <c r="I13" i="27"/>
  <c r="N13" i="27"/>
  <c r="T12" i="27"/>
  <c r="Q12" i="27"/>
  <c r="T11" i="27"/>
  <c r="Q11" i="27"/>
  <c r="T10" i="27"/>
  <c r="Q10" i="27"/>
  <c r="M10" i="27"/>
  <c r="L10" i="27"/>
  <c r="J10" i="27"/>
  <c r="I10" i="27"/>
  <c r="N10" i="27"/>
  <c r="T15" i="1"/>
  <c r="L13" i="1"/>
  <c r="T29" i="1"/>
  <c r="I10" i="1"/>
  <c r="Z12" i="27"/>
  <c r="Y12" i="27"/>
  <c r="Z11" i="27"/>
  <c r="Y11" i="27"/>
  <c r="Z10" i="27"/>
  <c r="AD10" i="27"/>
  <c r="X10" i="27"/>
  <c r="AD11" i="27"/>
  <c r="AC11" i="27"/>
  <c r="X11" i="27"/>
  <c r="AD12" i="27"/>
  <c r="AC12" i="27"/>
  <c r="X12" i="27"/>
  <c r="Z15" i="27"/>
  <c r="Y15" i="27"/>
  <c r="Z14" i="27"/>
  <c r="Y14" i="27"/>
  <c r="Z13" i="27"/>
  <c r="AD13" i="27"/>
  <c r="X13" i="27"/>
  <c r="AD14" i="27"/>
  <c r="AC14" i="27"/>
  <c r="X14" i="27"/>
  <c r="AD15" i="27"/>
  <c r="AC15" i="27"/>
  <c r="X15" i="27"/>
  <c r="Z19" i="27"/>
  <c r="Y19" i="27"/>
  <c r="Z18" i="27"/>
  <c r="Y18" i="27"/>
  <c r="Z17" i="27"/>
  <c r="Y17" i="27"/>
  <c r="AD17" i="27"/>
  <c r="AC17" i="27"/>
  <c r="X17" i="27"/>
  <c r="AD18" i="27"/>
  <c r="AC18" i="27"/>
  <c r="X18" i="27"/>
  <c r="AD19" i="27"/>
  <c r="AC19" i="27"/>
  <c r="X19" i="27"/>
  <c r="Z23" i="27"/>
  <c r="Y23" i="27"/>
  <c r="Z22" i="27"/>
  <c r="Y22" i="27"/>
  <c r="Z21" i="27"/>
  <c r="Y21" i="27"/>
  <c r="Z20" i="27"/>
  <c r="AD20" i="27"/>
  <c r="X20" i="27"/>
  <c r="AD21" i="27"/>
  <c r="AC21" i="27"/>
  <c r="X21" i="27"/>
  <c r="AD22" i="27"/>
  <c r="AC22" i="27"/>
  <c r="X22" i="27"/>
  <c r="AD23" i="27"/>
  <c r="AC23" i="27"/>
  <c r="X23" i="27"/>
  <c r="Z25" i="27"/>
  <c r="Y25" i="27"/>
  <c r="Z24" i="27"/>
  <c r="AD24" i="27"/>
  <c r="X24" i="27"/>
  <c r="AD25" i="27"/>
  <c r="AC25" i="27"/>
  <c r="X25" i="27"/>
  <c r="Z29" i="27"/>
  <c r="Y29" i="27"/>
  <c r="Z28" i="27"/>
  <c r="Y28" i="27"/>
  <c r="Z27" i="27"/>
  <c r="Y27" i="27"/>
  <c r="Z26" i="27"/>
  <c r="AD26" i="27"/>
  <c r="X26" i="27"/>
  <c r="AD27" i="27"/>
  <c r="AC27" i="27"/>
  <c r="X27" i="27"/>
  <c r="AD28" i="27"/>
  <c r="AC28" i="27"/>
  <c r="X28" i="27"/>
  <c r="AD29" i="27"/>
  <c r="AC29" i="27"/>
  <c r="X29" i="27"/>
  <c r="M26" i="1"/>
  <c r="L26" i="1"/>
  <c r="M24" i="1"/>
  <c r="L24" i="1"/>
  <c r="M20" i="1"/>
  <c r="L20" i="1"/>
  <c r="M13" i="1"/>
  <c r="M10" i="1"/>
  <c r="L10" i="1"/>
  <c r="AF16" i="27"/>
  <c r="AE16" i="27"/>
  <c r="AB16" i="27"/>
  <c r="AA16" i="27"/>
  <c r="AG16" i="27"/>
  <c r="AF26" i="27"/>
  <c r="AE26" i="27"/>
  <c r="AC26" i="27"/>
  <c r="AB26" i="27"/>
  <c r="AA26" i="27"/>
  <c r="AG26" i="27"/>
  <c r="Y26" i="27"/>
  <c r="AF24" i="27"/>
  <c r="AE24" i="27"/>
  <c r="AC24" i="27"/>
  <c r="AB24" i="27"/>
  <c r="AA24" i="27"/>
  <c r="AG24" i="27"/>
  <c r="Y24" i="27"/>
  <c r="AF20" i="27"/>
  <c r="AE20" i="27"/>
  <c r="AC20" i="27"/>
  <c r="AB20" i="27"/>
  <c r="AA20" i="27"/>
  <c r="AG20" i="27"/>
  <c r="Y20" i="27"/>
  <c r="AF13" i="27"/>
  <c r="AE13" i="27"/>
  <c r="AC13" i="27"/>
  <c r="AB13" i="27"/>
  <c r="AA13" i="27"/>
  <c r="AG13" i="27"/>
  <c r="Y13" i="27"/>
  <c r="AF10" i="27"/>
  <c r="AE10" i="27"/>
  <c r="AC10" i="27"/>
  <c r="AB10" i="27"/>
  <c r="AA10" i="27"/>
  <c r="AG10" i="27"/>
  <c r="Y10" i="27"/>
  <c r="Q29" i="1"/>
  <c r="T28" i="1"/>
  <c r="Q28" i="1"/>
  <c r="T27" i="1"/>
  <c r="Q27" i="1"/>
  <c r="T26" i="1"/>
  <c r="Q26" i="1"/>
  <c r="AD29" i="1"/>
  <c r="J26" i="1"/>
  <c r="I26" i="1"/>
  <c r="X29" i="1"/>
  <c r="X27" i="1"/>
  <c r="X28" i="1"/>
  <c r="Z26" i="1"/>
  <c r="Z29" i="1"/>
  <c r="Y29" i="1"/>
  <c r="Z28" i="1"/>
  <c r="Y28" i="1"/>
  <c r="X26" i="1"/>
  <c r="N26" i="1"/>
  <c r="AD27" i="1"/>
  <c r="AC27" i="1"/>
  <c r="AD28" i="1"/>
  <c r="AC28" i="1"/>
  <c r="AD26" i="1"/>
  <c r="AC29" i="1"/>
  <c r="Z27" i="1"/>
  <c r="Y27" i="1"/>
  <c r="T25" i="1"/>
  <c r="Q25" i="1"/>
  <c r="T24" i="1"/>
  <c r="Q24" i="1"/>
  <c r="J24" i="1"/>
  <c r="I24" i="1"/>
  <c r="Y26" i="1"/>
  <c r="AB26" i="1"/>
  <c r="AC26" i="1"/>
  <c r="AF26" i="1"/>
  <c r="AE26" i="1"/>
  <c r="AA26" i="1"/>
  <c r="AD25" i="1"/>
  <c r="AC25" i="1"/>
  <c r="N24" i="1"/>
  <c r="AD24" i="1"/>
  <c r="Z25" i="1"/>
  <c r="Y25" i="1"/>
  <c r="X25" i="1"/>
  <c r="X24" i="1"/>
  <c r="Z24" i="1"/>
  <c r="AG26" i="1"/>
  <c r="AF24" i="1"/>
  <c r="AE24" i="1"/>
  <c r="AC24" i="1"/>
  <c r="AB24" i="1"/>
  <c r="AA24" i="1"/>
  <c r="Y24" i="1"/>
  <c r="AG24" i="1"/>
  <c r="T23" i="1"/>
  <c r="Q23" i="1"/>
  <c r="T22" i="1"/>
  <c r="Q22" i="1"/>
  <c r="T21" i="1"/>
  <c r="Q21" i="1"/>
  <c r="T20" i="1"/>
  <c r="Q20" i="1"/>
  <c r="J20" i="1"/>
  <c r="I20" i="1"/>
  <c r="X22" i="1"/>
  <c r="X23" i="1"/>
  <c r="X21" i="1"/>
  <c r="X20" i="1"/>
  <c r="AD21" i="1"/>
  <c r="AC21" i="1"/>
  <c r="AD23" i="1"/>
  <c r="AC23" i="1"/>
  <c r="AD22" i="1"/>
  <c r="AD20" i="1"/>
  <c r="AC20" i="1"/>
  <c r="Z22" i="1"/>
  <c r="Y22" i="1"/>
  <c r="Z20" i="1"/>
  <c r="Y20" i="1"/>
  <c r="N20" i="1"/>
  <c r="Z23" i="1"/>
  <c r="Y23" i="1"/>
  <c r="Z21" i="1"/>
  <c r="Y21" i="1"/>
  <c r="AF20" i="1"/>
  <c r="AE20" i="1"/>
  <c r="AC22" i="1"/>
  <c r="AB20" i="1"/>
  <c r="AA20" i="1"/>
  <c r="AG20" i="1"/>
  <c r="T19" i="1"/>
  <c r="Q19" i="1"/>
  <c r="T18" i="1"/>
  <c r="Q18" i="1"/>
  <c r="T17" i="1"/>
  <c r="Q17" i="1"/>
  <c r="Q15" i="1"/>
  <c r="T14" i="1"/>
  <c r="Q14" i="1"/>
  <c r="T13" i="1"/>
  <c r="Q13" i="1"/>
  <c r="J13" i="1"/>
  <c r="I13" i="1"/>
  <c r="X15" i="1"/>
  <c r="X18" i="1"/>
  <c r="X17" i="1"/>
  <c r="X19" i="1"/>
  <c r="Z13" i="1"/>
  <c r="Y13" i="1"/>
  <c r="X13" i="1"/>
  <c r="X14" i="1"/>
  <c r="N13" i="1"/>
  <c r="AD13" i="1"/>
  <c r="AD15" i="1"/>
  <c r="AD14" i="1"/>
  <c r="AD17" i="1"/>
  <c r="AD19" i="1"/>
  <c r="AD18" i="1"/>
  <c r="Z17" i="1"/>
  <c r="Y17" i="1"/>
  <c r="Z19" i="1"/>
  <c r="Y19" i="1"/>
  <c r="Z18" i="1"/>
  <c r="Y18" i="1"/>
  <c r="Z14" i="1"/>
  <c r="Y14" i="1"/>
  <c r="Z15" i="1"/>
  <c r="Y15" i="1"/>
  <c r="AF16" i="1"/>
  <c r="AE16" i="1"/>
  <c r="AB16" i="1"/>
  <c r="AA16" i="1"/>
  <c r="AG16" i="1"/>
  <c r="AB13" i="1"/>
  <c r="AA13" i="1"/>
  <c r="T12" i="1"/>
  <c r="Q12" i="1"/>
  <c r="AC18" i="1"/>
  <c r="AC17" i="1"/>
  <c r="AC19" i="1"/>
  <c r="AC14" i="1"/>
  <c r="AC15" i="1"/>
  <c r="AD12" i="1"/>
  <c r="AC12" i="1"/>
  <c r="Q11" i="1"/>
  <c r="T11" i="1"/>
  <c r="T10" i="1"/>
  <c r="AF13" i="1"/>
  <c r="AE13" i="1"/>
  <c r="AC13" i="1"/>
  <c r="AD11" i="1"/>
  <c r="Q10" i="1"/>
  <c r="AD10" i="1"/>
  <c r="J10" i="1"/>
  <c r="X10" i="1"/>
  <c r="AG13" i="1"/>
  <c r="AC11" i="1"/>
  <c r="Z11" i="1"/>
  <c r="Z10" i="1"/>
  <c r="Y10" i="1"/>
  <c r="Z12" i="1"/>
  <c r="X12" i="1"/>
  <c r="AC10" i="1"/>
  <c r="X11" i="1"/>
  <c r="N10" i="1"/>
  <c r="AF10" i="1"/>
  <c r="AE10" i="1"/>
  <c r="Y12" i="1"/>
  <c r="Y11" i="1"/>
  <c r="AB10" i="1"/>
  <c r="AA10" i="1"/>
  <c r="B249" i="6" a="1"/>
  <c r="B249" i="6"/>
  <c r="AG10" i="1"/>
  <c r="G238" i="6"/>
  <c r="AB14" i="30" l="1"/>
  <c r="AF13" i="30"/>
  <c r="AE13" i="30" s="1"/>
  <c r="AB13" i="30"/>
  <c r="AA13" i="30" s="1"/>
  <c r="AG13" i="30"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<sst xmlns="http://schemas.openxmlformats.org/spreadsheetml/2006/main" count="3685" uniqueCount="626">
  <si>
    <t xml:space="preserve">                                                                         Consejo Superior de la Judicatura</t>
  </si>
  <si>
    <t xml:space="preserve"> MAPA DE RIESGOS SIGCMA</t>
  </si>
  <si>
    <t>DEPENDENCIA (Unidad misional del CSJ o Unidad de la DEAJ o Seccional o CSJ en caso de despachos judiciales certificados)</t>
  </si>
  <si>
    <t>UNIDAD DE INFRAESTRUCTURA FISICA    ESTRUCTURACIÓN DE PROYECTOS ESPECIALES       DIVISIÓN DE CONSTRUCCIONES</t>
  </si>
  <si>
    <t>PROCESO (indique el tipo de proceso si es Estratégico. Misional, Apoyo, Evaluación y Mejora y especifique el nombre del proceso)</t>
  </si>
  <si>
    <t>Misionales</t>
  </si>
  <si>
    <t>MEJORAMIENTO DE INFRAESTRUCTURA FÍSICA</t>
  </si>
  <si>
    <t>CONSEJO SUPERIOR DE LA JUDICATURA</t>
  </si>
  <si>
    <t>X</t>
  </si>
  <si>
    <t>CONSEJO SECCIONAL DE LA JUDICATURA</t>
  </si>
  <si>
    <t>DIRECCIÓN SECCIONAL DE ADMINISTRACIÓN JUDICIAL</t>
  </si>
  <si>
    <t>DESPACHO JUDICIAL CERTIFICADO</t>
  </si>
  <si>
    <t>FECHA</t>
  </si>
  <si>
    <t>Consejo Superior de la Judicatura</t>
  </si>
  <si>
    <t>Análisis de Contexto</t>
  </si>
  <si>
    <t>DEPENDENCIA:</t>
  </si>
  <si>
    <t>MEJORAMIENTO DE  INFRAESTRUCTURA FÍSICA</t>
  </si>
  <si>
    <t xml:space="preserve">PROCESO </t>
  </si>
  <si>
    <t>MEJORAMIENTO DE LA INFRAESTRUCTURA FÍSICA</t>
  </si>
  <si>
    <t>CONSEJO SECCIONAL/ DIRECCIÓN SECCIONAL DE ADMINISTRACIÓN JUDICIAL</t>
  </si>
  <si>
    <t>DIRECCIÓN EJECUTIVA DE ADMINISTRACIÓN JUDICIAL</t>
  </si>
  <si>
    <t xml:space="preserve">OBJETIVO DEL PROCESO: </t>
  </si>
  <si>
    <t>Mejorar las condiciones de la infraestructura física de la Rama Judicial, a través de la gestión y coordinación de los estudios y diseños, la construcción, adecuación y la adquisición de sedes judiciales y administrativas en el territorio nacional; para ofrecer unas mejores condiciones en la prestación del servicio de justicia.  En el marco de la normatividad técnica vigente, el SIGCMA y el Sistema de Seguridad y Salud en el Trabajo de la Rama Judicial.</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</si>
  <si>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</si>
  <si>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</si>
  <si>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</si>
  <si>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</si>
  <si>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</si>
  <si>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</si>
  <si>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</si>
  <si>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Cambios normativos, Ley de presupuesto y políticas públicas del Estado.</t>
  </si>
  <si>
    <t>Políticas para la inversión en proyectos de adquisición y construcción de Infraestructura Física de la Rama Judicial.</t>
  </si>
  <si>
    <t>Proyecto de Ley de Reforma a la Justicia, lo que se puede derivar en cambios que debiliten la gestión de la infraestructura judicial.</t>
  </si>
  <si>
    <t>Se cuenta con leyes y normatividad vigente que brindan  autonomía e independencia a la Rama Judicial.</t>
  </si>
  <si>
    <t>Políticas de inversión en infraestructura pública, que no logran suplir la demanda presente y futura de la Rama Judicial.</t>
  </si>
  <si>
    <t>Políticas públicas en infraestructura con criterios de sostenibilidad ambiental, dados por el legislativo y ejecutivo.</t>
  </si>
  <si>
    <t>Económicos y Financieros( disponibilidad de capital, liquidez, mercados financieros, desempleo, competencia.)</t>
  </si>
  <si>
    <t>Baja asignación de presupuesto para inversión de infraestructura de la Rama Judicial.</t>
  </si>
  <si>
    <t>Apoyo financiero de entidades extranjeras o del orden Nacional, para impulsar proyectos de infraestructura judicial de media alta y alta complejidad.</t>
  </si>
  <si>
    <t>Variaciones en el mercado cambiario, que puede afectar positiva o negativamente la adquisición de equipos importados, parte de los proyectos de infraestuctra física judicial.</t>
  </si>
  <si>
    <t>Aumento y priorización en el presupuesto de inversión para infraestructura de la Rama Judicial, por parte del Ejecutivo y Congreso de la República.</t>
  </si>
  <si>
    <t>Sociales  y culturales ( cultura, religión, demografía, responsabilidad social, orden público.)</t>
  </si>
  <si>
    <t>Situaciones adversas de orden público, terrorismo, actos vandálicos y de inseguridad en el territorio Nacional.</t>
  </si>
  <si>
    <t>Beneficio al desarrollo económico y social en la región, a través de los proyectos de infraestructura judicial y el mejoramiento en el acceso a la justicia.</t>
  </si>
  <si>
    <t>Tecnológicos (desarrollo digital,avances en tecnología, acceso a sistemas de información externos, gobierno en línea.</t>
  </si>
  <si>
    <t>Susceptibilidad de sufrir ataques y con ello daños o pérdidas potenciales (fuga o robo de datos, infección, caída de los sistemas, etc), en las plataformas usadas por la Entidad, afectando su normal funcionamiento, contratación o ejecución de los proyectos de infraestructura.</t>
  </si>
  <si>
    <t>Herramientas tecnológicas que fortalecen el trabajo remoto, permitiendo la mejora en tiempos de respuesta, trabajo colaborativo, interacción más directa e inmediata con partes interesadas a nivel Nacional.</t>
  </si>
  <si>
    <r>
      <t xml:space="preserve">Se proyecta la aplicación de avances tecnológicos en el la construcción, como lo es el </t>
    </r>
    <r>
      <rPr>
        <i/>
        <sz val="10"/>
        <color rgb="FF000000"/>
        <rFont val="Arial"/>
        <family val="2"/>
      </rPr>
      <t>Building Information Modeling</t>
    </r>
    <r>
      <rPr>
        <sz val="10"/>
        <color rgb="FF000000"/>
        <rFont val="Arial"/>
        <family val="2"/>
      </rPr>
      <t xml:space="preserve"> (BIM) y en el campo medioambiental la Certificación </t>
    </r>
    <r>
      <rPr>
        <i/>
        <sz val="10"/>
        <color rgb="FF000000"/>
        <rFont val="Arial"/>
        <family val="2"/>
      </rPr>
      <t>Leadership in Energy and Environmental Design</t>
    </r>
    <r>
      <rPr>
        <sz val="10"/>
        <color rgb="FF000000"/>
        <rFont val="Arial"/>
        <family val="2"/>
      </rPr>
      <t xml:space="preserve"> (LEED), con beneficios en la construcción y operación de las futuras sedes judiciales.</t>
    </r>
  </si>
  <si>
    <t>Legales y reglamentarios (estandadres nacionales, internacionales, regulacion )</t>
  </si>
  <si>
    <t>Leyes, normas técnicas, normas de contratación, de planeación urbana o acuerdos internacionales, que afecten la contratación, ejecución de obras y puesta en funcionamiento de edificaciones nuevas de media alta y alta complejidad.</t>
  </si>
  <si>
    <t>Leyes y normas técnicas que ofrecen facilidad de acceso a la población con limitaciones de movilidad, mejorando así el acceso a la Justicia en el marco de la equidad.</t>
  </si>
  <si>
    <t>AMBIENTALES: emisiones y residuos, energía, catástrofes naturales, desarrollo sostenible.</t>
  </si>
  <si>
    <t>Restricciones ambientales, que condicionen la ejecución de proyectos de infraestructura judicial.</t>
  </si>
  <si>
    <t>Ejecución de obras de infraestructura física judicial, con criterios de construcción sostenible y que se integren al  entorno ambiental.</t>
  </si>
  <si>
    <t>Fenómenos naturales y amenazas generadas por el cambio climático o condiciones naturales del entorno donde se encuentra la infraestructura física de la Rama Judicial.</t>
  </si>
  <si>
    <t>Crecimiento de una economía circular alrededor de las obras de infraestructura física judicial, que beneficien especialmente comunidades u organizaciones sensibles.</t>
  </si>
  <si>
    <t>Presencia de enfermedades endémicas, pandemias u otro evento de carácter sanitario, con afectación a cronogramas de obra y rendimientos de las actividades constructivas.</t>
  </si>
  <si>
    <t>Mejora la oferta y competitividad de los proveedores o contratistas de infraestructura judicial, en lo relacionado con productos que tengan incorporada la sostenibilidad ambiental.</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</si>
  <si>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</si>
  <si>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</si>
  <si>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</si>
  <si>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</si>
  <si>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</si>
  <si>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Participación en el Plan Maestro de Infraestructura Física de la Rama Judicial en fase de inicio y diagnóstico.</t>
  </si>
  <si>
    <t>Plan Decenal de la Justicia y Plan Sectorial de Desarrollo de la Rama Judicial, donde se establecen los pilares estratégicos y los objetivos para la modernización de la infraestructura física.</t>
  </si>
  <si>
    <t>Las funciones asignadas a las dos divisiones, es superior a la capacidad actual, debido al reducido número de servidores judiciales que fueron asignados a estas divisiones</t>
  </si>
  <si>
    <t>El Sistema Integrado de Gestión y Control de la Calidad y de Medio Ambiente - SIGCMA y la NTC 6256-2018 de la Rama Judicial para la Gestión de la Calidad y Medio Ambiente.</t>
  </si>
  <si>
    <t>Recursos financieros (presupuesto de funcionamiento, recursos de inversión)</t>
  </si>
  <si>
    <t>Demoras en el trámite para la asignación presupuestal, correspondiente a cada actividad que se debe contratar.</t>
  </si>
  <si>
    <t>Elaboración Proyecto Plan Operativo Anual de Infraestructura Física, de esta forma garantizar los recursos de infraestructura judicial priorizados de  los proyectos de mediana y baja complejidad.</t>
  </si>
  <si>
    <t>Demora en la radicación de cortes de obra y facturación de Contratistas e Interventorías, reflejando atrasos en el avance financiero de los contratos.</t>
  </si>
  <si>
    <t>La Unidad de Infraestructura le corresponde gestionar parte del presupuesto de inversión, para la adquisición y contratación de proyectos de infraestructura judicial, frente a las demás dependencias del proceso de infraestructura de la DEAJ.</t>
  </si>
  <si>
    <t>Personal
(competencia del personal, disponibilidad, suficiencia, seguridad
y salud ocupacional.)</t>
  </si>
  <si>
    <t>Escases  de personal a la Unidad y sus dos divisiones de Infraestructura, en cuanto a sus responsabilidades, presupuesto y alcance establecidos.</t>
  </si>
  <si>
    <t>Sistema de Gestión de Seguridad y Salud en el Trabajo de la Rama Judicial fortalecido, con el soporte permanente de la ARL Positiva.</t>
  </si>
  <si>
    <r>
      <t xml:space="preserve"> Nuevas dependencias de la DEAJ, </t>
    </r>
    <r>
      <rPr>
        <sz val="10"/>
        <color rgb="FF000000"/>
        <rFont val="Arial"/>
        <family val="2"/>
      </rPr>
      <t>los procesos de la Entidad y la interacción con otras dependecias y actores externos.</t>
    </r>
  </si>
  <si>
    <t>Formación permanente ofrecida por la EJRLB, para mejorar las competencias judiciales y administrativas.</t>
  </si>
  <si>
    <t>Los servidores judiciales,  no cuentan con un puesto y funciones fijas, lo cual puede afectar sus condiciones de seguridad y salud en el trabajo.</t>
  </si>
  <si>
    <t>Líderazgo y equipo integrado, cuenta con el conocimiento y experiencia en Supervisión y Ejecución de proyectos de infraestructura Judicial.</t>
  </si>
  <si>
    <t>Proceso
( capacidad, diseño, ejecución, proveedores, entradas, salidas,
gestión del conocimiento)</t>
  </si>
  <si>
    <t>En cuanto a la reestructuración de la DEAJ, se pueden presentar cruce de competencias que requieran ajustes y aclaraciones sobre la marcha al proceso de Mejoramiento de Infraestructura Física y las dependencias que en él intervienen.</t>
  </si>
  <si>
    <t>Transparencia en los procesos de selección en la contratación, alta participación de proponentes en convocatorias por el SECOP II.</t>
  </si>
  <si>
    <t>Ausencia de una estrategia para gestionar el conocimiento y aprendizaje o la memoria institucional, basado en las experiencias internas y la curva de aprendizaje recorrida por la dependencia.</t>
  </si>
  <si>
    <t>El proceso de infraestructura física interactúa y se apoya en los procesos de Asistencia Legal, Gestión Financiera, Planeación y Compras Públicas para las actividades de contratación, ejecución y liquidación de los contratos.</t>
  </si>
  <si>
    <t>El proceso cuenta con el apoyo interno  a través del GPEI y la División de Mejoramiento y Mantenimiento, en la gestión de proyectos, mantenimiento y adquisición de infraestructura Judicial.</t>
  </si>
  <si>
    <t xml:space="preserve">Tecnológicos </t>
  </si>
  <si>
    <t>Carencia de herramientas (Software) específicas para infraestructura física, para control de de los proyectos y de carácter técnico.</t>
  </si>
  <si>
    <t>Equipos tecnológicos (hard-ware) actualizados a las exigencias de conectividad; la Rama Judicial tiene licenciamiento del paquete Office 365, LifeZide para audicnecias y otras herramientas para el trabajo.</t>
  </si>
  <si>
    <t xml:space="preserve">Documentación ( Actualización, coherencia, aplicabilidad) </t>
  </si>
  <si>
    <t>A partir de la reestructuración de la DEAJ y creación de la dependencia de GPEI y las dos divisiones de la UIF  se deben construir los procedimientos que describan sus tareas y responsabilidades.</t>
  </si>
  <si>
    <t>Documentos y herramientas diseñadas para llevar a cabo el apoyo a la contratación de las obras de infraestrura judicial, los cuales son de buena calidad y ajustados a los requisitos normativos.</t>
  </si>
  <si>
    <t>Infraestructura física ( suficiencia, comodidad)</t>
  </si>
  <si>
    <t>En el edificio de la Calle 72, por su antigüedad, son instalaciones que presentan falencias en aspectos cómo reducidas áreas comunes, rutas de evacuación de baja capacidad, estacionamiento insuficiente, además de la carencia de espacio para el personal nuevo de la DEAJ, sin asignación de oficinas para laborar.</t>
  </si>
  <si>
    <t>Sede actual propia de la Calle 72 7-96, en la cual funciona la DEAJ y la Unidad de Infraestructura con sus dos Divisiones</t>
  </si>
  <si>
    <t>Elementos de trabajo (papel, equipos)</t>
  </si>
  <si>
    <t>Suficiencia en el suministro de elementos de trabajo.</t>
  </si>
  <si>
    <t>Comunicación Interna ( canales utilizados y su efectividad, flujo de la información necesaria para el desarrollo de las actividades)</t>
  </si>
  <si>
    <t>Eventuales fallas en las conexiones y comunicaciones, debido al trabajo remoto en el periodo de la pandemia COVID-19.</t>
  </si>
  <si>
    <t>Se cuenta con Soft-ware de comunicaciones SIGOBius, correo electrónico, página web, microsoft teams.</t>
  </si>
  <si>
    <t>Existe una adecuada comunicación interna en el Grupo y para el trabajo colaborativo.</t>
  </si>
  <si>
    <t>Otros</t>
  </si>
  <si>
    <t xml:space="preserve">ESTRATEGIAS/ACCIONES </t>
  </si>
  <si>
    <t>ESTRATEGIAS  DOFA</t>
  </si>
  <si>
    <t>ESTRATEGIA/ACCIÓN/ PROYECTO</t>
  </si>
  <si>
    <t xml:space="preserve">GESTIONA </t>
  </si>
  <si>
    <t xml:space="preserve">DOCUMENTADA EN </t>
  </si>
  <si>
    <t>A</t>
  </si>
  <si>
    <t>O</t>
  </si>
  <si>
    <t>D</t>
  </si>
  <si>
    <t>F</t>
  </si>
  <si>
    <t>Documentos Estratégicos de Planeación en Infraestructura
Informe Anual de gestión de infraestructura judicial en inversión en el territorio Nacional
Visibilizar la carente capacidad instalada de infraestructura judicial, versus demanda de la justicia; al igual que el número de servidores judiciales es precario frente a la competencia de servidores judicales  de Infraestructura Física</t>
  </si>
  <si>
    <t>1,2,3</t>
  </si>
  <si>
    <t>Plan Decenal de la Justicia 2017 - 2027
Plan Sectorial de Desarrollo de la Rama Judicial 2019 -2022
Informe Anual al Congreso de la República de 2020
Matriz de Riesgos Infraestructura Física 2021</t>
  </si>
  <si>
    <t>Proyectos de inversión anual, contratación y ejecución
Creación Unidad de Compras Públicas
Creación Grupo de Proyectos Especiales de Infraestructura</t>
  </si>
  <si>
    <t>Plan Operativo Anual de Inversiones 2021
Plan de Acción 2021
Acuerdo PCSJ120-11604 Modifica Estructura de la DEAJ
Matriz de Riesgos Contratación
Estudios de Mercado</t>
  </si>
  <si>
    <t xml:space="preserve">Trabajo articulado con el Proceso de Administración de la Seguridad </t>
  </si>
  <si>
    <t>Plan Operativo Anual de Inversiones 2021</t>
  </si>
  <si>
    <t>Apoyo del proceso de la Gestión Tecnológica, a través de los Acuerdos expedidos por el Consejo Superior de la Judicatura y los Procedimientos establecidos el Proceso de Gestión Tecnológica de la Dirección Ejecutiva de Administración Judicial.</t>
  </si>
  <si>
    <t>Acuerdo No. PSAA14-10279 (Diciembre 22 de 2014) - Por el cual se aprueban las políticas y procedimientos de Seguridad de la Información para la Rama Judicial
Plan de Acción 2021 Proceso Gestión Tecnológica</t>
  </si>
  <si>
    <t>Seguimiento marco normativo relacionado con la infraestructura pública y contratación a nivel Nacional.</t>
  </si>
  <si>
    <t>Listado Maestro de Documentos Internos y Externos</t>
  </si>
  <si>
    <t>Continuar la implementación del Acuerdo PSAA14-10160 Plan de Gestión Ambiental de la Rama Judicial.
Aplicación y uso de las herramientas del Sistema de Gestión Ambiental del SIGCMA, en el proceso de Mejoramiento de la Infraestructura Física y la adquisición de bienes y servicios de la entidad.</t>
  </si>
  <si>
    <t>9, 10, 11</t>
  </si>
  <si>
    <t>2,3,10,11,12</t>
  </si>
  <si>
    <t>Acuerdo PSAA14-10160 Plan de Gestión Ambiental Rama Judicial
Manual Ambiental para Adquisición de Bienes y Servicios
Plan de Gestión Ambiental y Social - PGAS
Protocolos de Bioseguridad, aprobados por autoridad sanitaria correspondiente</t>
  </si>
  <si>
    <t>Prueba Piloto Plan Maestro de Infraestructura (proporcionar información)
Proyectos para gestión de la infraestructura judicial
Definición del alcance de las dependecias que forman parte del proceso de MIF en la DEAJ.</t>
  </si>
  <si>
    <t>Plan de Acción 2021
Prueba Piloto Plan Maestro de Infraestructura
Elaboración de Documentos SIGCMA
Acuerdos PCSJA20-11602, PCSJA20-11603,
PCSJA20-11604,  PCSJA20-11608 de 2020 y PCSJA20-11700 de 2020
Resolución 1754 de 2020 de la DEAJ
Oficio Director Ejecutivo de Administración Judicial DEAJO20-753</t>
  </si>
  <si>
    <t>Requisitos de calidad para Interventorías de los proyectos de infraestructura física, en experiencia y formación académica.
Correspondencia entre valor del proyecto de infraestructura supervisado y valor pagado al Interventor.
Exigir y garantizar el equipo mínimo de Interventoría requerido en el proyecto.</t>
  </si>
  <si>
    <t>4,11,</t>
  </si>
  <si>
    <t xml:space="preserve">Plan de Acción 2021
Estudios Previos Interventorías
</t>
  </si>
  <si>
    <t>Socializar con las partes involucradas, Interventorías y Contratistas, los requisitos establecidos por el proceso de Gestión Financiera y Presupuestal, de acuerdo con los procedimientos establecidos en esta área, fijando alertas y sanciones ante evidentes incumplimientos.</t>
  </si>
  <si>
    <t>2,9,
10</t>
  </si>
  <si>
    <t xml:space="preserve">Plan de Acción 2021
Procedimiento Ejecución de Cadena Presupuestal del Gasto
Lista de Chequeo para recepción de cuentas a Pagar
Registro de Socialización a Contratistas e Interventorías.
Circulares DEAJ </t>
  </si>
  <si>
    <t>Proyecto para el POAI de 2022
Planeación y ejecución de proyectos de infraestructura de media alta y baja complejidad.
Comunicar y asignar responsabilidades al equipo en los objetivos comunes del proceso.</t>
  </si>
  <si>
    <t>3,4,8</t>
  </si>
  <si>
    <t>2,5,6,7</t>
  </si>
  <si>
    <t>2,3,4, 6,7</t>
  </si>
  <si>
    <t>Documento Proyecto para ejecución del POAI de 2022
Acuerdo PCSJA20-11604 Manual de Funciones DEAJ
Plan de Acción 2021
Informes de Avance de Obras</t>
  </si>
  <si>
    <t>Presentar ante la Escuela Judicial Rodrigo Lara Bonilla, las necesidades específicas de formación y fortalecimiento de competencias de los servidores del proceso de MIF.
Reunir a través del apoyo de la Coordinación Nacional de Competencias del SIGCMA, las oportunidades para fortalecer competencias específicas necesarias en el proceso MIF</t>
  </si>
  <si>
    <t>2,6,9</t>
  </si>
  <si>
    <t xml:space="preserve">Plan de Acción 2021
Formato de Identificación de Necesidades de Formación Judicial
</t>
  </si>
  <si>
    <t>Proyectos de modernización de la infraestructura de la Rama Judicial y en el Nivel Central de alta y media alta complejidad</t>
  </si>
  <si>
    <t>3,4,6</t>
  </si>
  <si>
    <t>4,5,8,9,10,12</t>
  </si>
  <si>
    <t>1,2,5,8,11</t>
  </si>
  <si>
    <t>1,3,4,8,9</t>
  </si>
  <si>
    <t>Plan de Acción 2021
Prueba Piloto Plan Maestro de Infraesructura
Proyecto Ciudadela Judicial de Bogotá</t>
  </si>
  <si>
    <t>Análisis de partes interesadas internas y externas, con lo cual se determinan el tratamiento de cada actor en cuanto a comunicaciones.</t>
  </si>
  <si>
    <t>1,4,6,8,9</t>
  </si>
  <si>
    <t>3,4,5</t>
  </si>
  <si>
    <t>1,3,8,10,13</t>
  </si>
  <si>
    <t>1,2,9,10</t>
  </si>
  <si>
    <t xml:space="preserve">Plan de Acción 2021
Matriz de Riesgos
</t>
  </si>
  <si>
    <t>Contratación de estudios y diseños, que incorporen criterios de construcción sostenible
Adopción de medidas de emergencias y sanitarias establecidas por las autoridades competentes</t>
  </si>
  <si>
    <t>9,10,11</t>
  </si>
  <si>
    <t>8,10,11,12</t>
  </si>
  <si>
    <t>5,10,12</t>
  </si>
  <si>
    <t>2,7,9,10,12</t>
  </si>
  <si>
    <t xml:space="preserve">Manual Ambiental para Adquisición de Bienes y Servicios (SIGCMA) 
Plan de Gestión Ambiental y Social
Actos administrativos y circulares internas sobre la adopción de medidas de emergencia expedida por autoridades competentes
</t>
  </si>
  <si>
    <t xml:space="preserve">Construccion de infraestructura en terrenos de la Rama Judicial para edificaciones </t>
  </si>
  <si>
    <t>Plan de acción</t>
  </si>
  <si>
    <t>Revisión y ajuste de los instrumentos y contratos que se tienen para realizar el trámite y pago oportuno de las cuentas.</t>
  </si>
  <si>
    <t>Adquisición de bienes inmuebles para prestacion del servicio de justicia, a través de donación para edificaciones de baja y media complejidad</t>
  </si>
  <si>
    <t>Gestionar mecanismos de productividad del desempeno y mejora del flujo de informacion y  comunicacion interna de los servidores públicos pertenecientes a la UIF</t>
  </si>
  <si>
    <t>Mejorar los procedimientos de la UIF en el marco del sistema integrado de gestión para la efectividad de los resultados esperados</t>
  </si>
  <si>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</si>
  <si>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</si>
  <si>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</si>
  <si>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</si>
  <si>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</si>
  <si>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</si>
  <si>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</si>
  <si>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</si>
  <si>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</si>
  <si>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</si>
  <si>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</si>
  <si>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</si>
  <si>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</si>
  <si>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el consecutivo de riesgos.
</t>
  </si>
  <si>
    <t>Impacto</t>
  </si>
  <si>
    <t>Analice las consecuencias que puede ocasionar a la organización la materialización del riesgo y escoja en la lista desplegable.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</si>
  <si>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</si>
  <si>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</si>
  <si>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</si>
  <si>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</si>
  <si>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</si>
  <si>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</si>
  <si>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Clasificación del Riesgo</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</si>
  <si>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</si>
  <si>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Frecuencia con la cual se lleva a cabo la actividad</t>
  </si>
  <si>
    <t>Defina el # de veces que se ejecuta la actividad durante el año, (Recuerde la probabilidad y ocurrencia del riesgo se defien como el No. de veces que se pasa por el punto de riesgo en el periodo de 1 año). La matriz automáticamente hará el cálculo para el nivel de probabilidad inherente (Columnas I-J)</t>
  </si>
  <si>
    <t>Criterios de Impacto</t>
  </si>
  <si>
    <t>Utilice la lista de despligue que se encuentra parametrizada, le aparecerán las opciones de la tabla de Impacto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</si>
  <si>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</si>
  <si>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</si>
  <si>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</si>
  <si>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 xml:space="preserve">Recuerde que el control se define como la medida que permite reducir o mitigar un riesgo. Defina el control (es) que atacan las causas del riesgo, </t>
  </si>
  <si>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</si>
  <si>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</si>
  <si>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</si>
  <si>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1)Preventivo, 2)Detectivo, 3)Correctivo.</t>
  </si>
  <si>
    <r>
      <t xml:space="preserve">ATRIBUTOS EFICIENCIA
</t>
    </r>
    <r>
      <rPr>
        <sz val="9"/>
        <rFont val="Arial Narrow"/>
        <family val="2"/>
      </rPr>
      <t>Implementación</t>
    </r>
  </si>
  <si>
    <t>Utilice la lista de despligue que se encuentra parametrizada, le aparecerán las opciones: 1)Automático, 2)Manual.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</si>
  <si>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</si>
  <si>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</si>
  <si>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</si>
  <si>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 xml:space="preserve">Utilice la lista de despligue que se encuentra parametrizada, le aparecerán las opciones: 1)Documentado, 2)Sin documentar. Estas no se presentan valoración </t>
  </si>
  <si>
    <r>
      <t xml:space="preserve">ATRIBUTOS INFORMATIVOS
</t>
    </r>
    <r>
      <rPr>
        <sz val="9"/>
        <rFont val="Arial Narrow"/>
        <family val="2"/>
      </rPr>
      <t>Frecuencia</t>
    </r>
  </si>
  <si>
    <t xml:space="preserve">Utilice la lista de despligue que se encuentra parametrizada, le aparecerán las opciones: 1)Continua, 2)Aleatoria. Estas no se presentan valoración </t>
  </si>
  <si>
    <r>
      <t xml:space="preserve">ATRIBUTOS INFORMATIVOS
</t>
    </r>
    <r>
      <rPr>
        <sz val="9"/>
        <rFont val="Arial Narrow"/>
        <family val="2"/>
      </rPr>
      <t>Registro</t>
    </r>
  </si>
  <si>
    <t xml:space="preserve">Utilice la lista de despligue que se encuentra parametrizada, le aparecerán las opciones: 1)Con Registro, 2) Sin Registro.Estas no se presentan valoración </t>
  </si>
  <si>
    <t>Evaluación del Nivel de Riesgo - Nivel de Riesgo Residual</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</si>
  <si>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</si>
  <si>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Tratamiento</t>
  </si>
  <si>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</si>
  <si>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r>
      <t xml:space="preserve">Plan de Acción
</t>
    </r>
    <r>
      <rPr>
        <sz val="9"/>
        <rFont val="Arial Narrow"/>
        <family val="2"/>
      </rPr>
      <t xml:space="preserve">Responsable, fecha implementación, fecha seguimiento, seguimiento. </t>
    </r>
  </si>
  <si>
    <t>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se deriva de esta (ejemplo póliza seguros, terceración), indicando información relevante.</t>
  </si>
  <si>
    <t>Estado</t>
  </si>
  <si>
    <t>Utilice la lista de despligue que se encuentra parametrizada, le aparecerán las opciones: 1)Finalizado, 2)En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</si>
  <si>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</si>
  <si>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</si>
  <si>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</si>
  <si>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</si>
  <si>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</si>
  <si>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</si>
  <si>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MATRIZ DE RIESGOS SIGCMA </t>
  </si>
  <si>
    <t>SIGCMA</t>
  </si>
  <si>
    <t>Proceso:</t>
  </si>
  <si>
    <t>Mejoramiento de Infraestructura Física</t>
  </si>
  <si>
    <t>Objetivo:</t>
  </si>
  <si>
    <t>Alcance:</t>
  </si>
  <si>
    <t xml:space="preserve">Nivel Central </t>
  </si>
  <si>
    <t>Identificación del riesgo</t>
  </si>
  <si>
    <t>Análisis del riesgo inherente</t>
  </si>
  <si>
    <t>Evaluación del riesgo - Valoración de los controles</t>
  </si>
  <si>
    <t>Evaluación del riesgo - Nivel del riesgo residual</t>
  </si>
  <si>
    <t>Plan de Acción</t>
  </si>
  <si>
    <t>N.</t>
  </si>
  <si>
    <t>Riesgo</t>
  </si>
  <si>
    <t>Frecuencia con la cual se realiza la actividad</t>
  </si>
  <si>
    <t>Probabilidad Inherente</t>
  </si>
  <si>
    <t>%</t>
  </si>
  <si>
    <t>Criterios de impacto</t>
  </si>
  <si>
    <t>Impacto 
Inherente</t>
  </si>
  <si>
    <t>No. Control</t>
  </si>
  <si>
    <t>Atributos</t>
  </si>
  <si>
    <t>Probabilidad Residual</t>
  </si>
  <si>
    <t>Probabilidad Residua Finall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</si>
  <si>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</si>
  <si>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</si>
  <si>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</si>
  <si>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</si>
  <si>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</si>
  <si>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</si>
  <si>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</si>
  <si>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</si>
  <si>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</si>
  <si>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</si>
  <si>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</si>
  <si>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</si>
  <si>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Probabilidad Residual Final</t>
  </si>
  <si>
    <t>Demora en los procesos precontractuales y contractuales de infraestructura física</t>
  </si>
  <si>
    <t>Incumplimiento de las metas establecidas</t>
  </si>
  <si>
    <t>1. Debilidad en la preparación de los documentos técnicos</t>
  </si>
  <si>
    <t>Dificultades en la gestión precontractual de los proyectos</t>
  </si>
  <si>
    <t>Posibilidad de generar retraso en el cronograma del POAI, afectando el cumplimiento de las metas del POAI, debido a la dificultad en la gestión precontractuall de los proyectos.</t>
  </si>
  <si>
    <t>Ejecución y Administración de Procesos</t>
  </si>
  <si>
    <t>Incumplimiento máximo del 15% de la meta planeada</t>
  </si>
  <si>
    <t>Lista de chequeo específica de documentos base para la contratación</t>
  </si>
  <si>
    <t>Preventivo</t>
  </si>
  <si>
    <t>Manual</t>
  </si>
  <si>
    <t>Documentado</t>
  </si>
  <si>
    <t>Continua</t>
  </si>
  <si>
    <t>Con Registro</t>
  </si>
  <si>
    <t>Reducir(mitigar)</t>
  </si>
  <si>
    <t>Hacer seguimiento mensual a la actividad</t>
  </si>
  <si>
    <t>Encargado de la actividad</t>
  </si>
  <si>
    <t>Mensualmente</t>
  </si>
  <si>
    <t>Mensual</t>
  </si>
  <si>
    <t>En Curso</t>
  </si>
  <si>
    <t>2. Dificultad en la gestión de aprobación de documentos</t>
  </si>
  <si>
    <t>Estandarizar las validaciones simplificando la gestión de los procesos precontractuales</t>
  </si>
  <si>
    <t>3. Por observaciones al proceso, se extiende el cronograma o se declara desierto o se revoca el acto administrativo.</t>
  </si>
  <si>
    <t xml:space="preserve">Cuadro estandarizado de evaluación y verificación de documentos </t>
  </si>
  <si>
    <t>Dificultad en la adquisición de inmuebles</t>
  </si>
  <si>
    <t>Afectación en la Prestación del Servicio de Justicia</t>
  </si>
  <si>
    <t>1. Acaecimiento de la emergencia sanitaria causada por Covid - 19</t>
  </si>
  <si>
    <t>Dependencia de terceros (Convenio, Secretarías, propietarios)</t>
  </si>
  <si>
    <t>Posibilidad de no disminuir la brecha en materia de Infraestructura, debido a la falta de oportunidad por entidades externas que intervienen en el proceso de adquisición de inmuebles.</t>
  </si>
  <si>
    <t>Usuarios, productos y prácticas organizacionales</t>
  </si>
  <si>
    <t>Incumplimiento máximo del 5% de la meta planeada</t>
  </si>
  <si>
    <t>Mantener las medidas de bioseguridad y plan de vacunación durante reuniones y visitas técnicas.</t>
  </si>
  <si>
    <t>2. Consecución o entrega de los documentos por parte del oferente / propietario.</t>
  </si>
  <si>
    <t>Solicitar que al momento de la presentación de la oferta se realice de manera simultanea la entrega de documentos.</t>
  </si>
  <si>
    <t>3. Oportunidad en la emisión de conceptos y realización de trámites por parte de terceros.</t>
  </si>
  <si>
    <t>Supervisión periódica al proceso</t>
  </si>
  <si>
    <t>Demora en la ejecución de los contratos de Estudios y Diseños  de infraestructura física</t>
  </si>
  <si>
    <t xml:space="preserve">1. Falta de claridad en la norma urbanística </t>
  </si>
  <si>
    <t>Falta de calidad en el diseño y Cambios Normativos o  necesidad de ajustes al programa arquitectónico.</t>
  </si>
  <si>
    <t>Posibilidad de que se genere retraso en la contratación de la construcción del proyecto, a causa de los cambios normativos, ajustes al programa arquitectónico o falta en la calidad de los diseños y estudios técnicos.</t>
  </si>
  <si>
    <t>Afecta la Prestación del Servicio de Administración de Justicia en 5%</t>
  </si>
  <si>
    <t>Solicitud de actualización de concepto de norma a la oficina de Planeación o Curaduría, a la fecha de inicio de los diseños</t>
  </si>
  <si>
    <t>2. Cambio y/o revisión en la normatividad urbanística y normatividad técnica</t>
  </si>
  <si>
    <t>Revisión del programa arquitectónico a la fecha de inicio de los diseños, con la Dirección Seccional.</t>
  </si>
  <si>
    <t>3. La calidad del diseño no cumple con las necesidades requeridas, demoras en la entrega de los productos</t>
  </si>
  <si>
    <t>Interventoría, Comité de Diseño y Supervisión a la Interventoría.</t>
  </si>
  <si>
    <t>4.  Mayores tiempos en la expedición de la licencia de construcción</t>
  </si>
  <si>
    <t>Cumplimiento del cronograma del proyecto de estudios y diseños.</t>
  </si>
  <si>
    <t>Demora en la ejecución de los contratos de construcción y mobiliario en proyectos de inversión de los proyectos de mediana y baja  complejidad</t>
  </si>
  <si>
    <t>1. Baja calidad de los Estudios y Diseños</t>
  </si>
  <si>
    <t xml:space="preserve">Baja calidad de los Estudios y Diseños,  Baja Calidad de Ejecución del contratista de obra o Deficiente Seguimiento de la Interventoría y Paros, bloqueos o situaciones de orden público
</t>
  </si>
  <si>
    <t>Posibilidad de que la entrega de una sede judicial nueva se retrase, por factores asociados a la adquisición, contratación, ejecución de estudios, diseños y contrucción de infraestructura judicial.</t>
  </si>
  <si>
    <t>Reclamación al Contratista de diseños para que realicen los ajustes correspondientes.</t>
  </si>
  <si>
    <t xml:space="preserve">2. Paros, bloqueos o situaciones de orden público
</t>
  </si>
  <si>
    <t>Tramitar la suspensión del contrato</t>
  </si>
  <si>
    <t>3.  Baja Calidad de Ejecución del contratista de obra o Deficiente Seguimiento de la Interventoría</t>
  </si>
  <si>
    <t xml:space="preserve">Procedimientos del Proceso de MIF
Comités de obra o de diseño
Seguimiento al cronograma y programación del proyecto
Gestión, informes de Interventoría </t>
  </si>
  <si>
    <t>4. Dificultad en la disponibilidad de recursos financieros, suministro de equipos, materiales, mano de obra y otros recursos necesarios</t>
  </si>
  <si>
    <t xml:space="preserve">Garantizar la Reserva Presupuestal
Solicitud de PAC de manera anticipada
</t>
  </si>
  <si>
    <t>Detectivo</t>
  </si>
  <si>
    <t>Daño o deterioro en sedes judiciales en construcción o ya construidas</t>
  </si>
  <si>
    <t>1. Actos terroristas, orden público, hurto y asonadas.</t>
  </si>
  <si>
    <t>Hechos de Fuerza Mayor por orden público y eventos de orden natural</t>
  </si>
  <si>
    <t>Posibilidad de que dado un evento o situación externa, se genere una afectación grave o leve a la infraestructura física judicial, a causa de un evento que impacte la infraestructura física.</t>
  </si>
  <si>
    <t>Daños Activos Fijos/Eventos Externos</t>
  </si>
  <si>
    <t>Contrato de vigilancia privada y/o
Pólizas que cubren daños a la edificación</t>
  </si>
  <si>
    <t>Aceptar</t>
  </si>
  <si>
    <t>Realizar la reclamación respectiva ante la aseguradora</t>
  </si>
  <si>
    <t>Cuando ocurra el evento</t>
  </si>
  <si>
    <t>2.  Evento de carácter natural como: terremotos, avalanchas, incendios, deslizamientos, huracán, entre otros.</t>
  </si>
  <si>
    <t xml:space="preserve">Certificado de uso de suelo y afectaciones por riesgo o amenazas naturales expedido por autoridad municipal competente.
Estudios y diseños
</t>
  </si>
  <si>
    <t>Impacto ambiental negativo, ocasionado por las actividades constructivas en los proyectos</t>
  </si>
  <si>
    <t xml:space="preserve"> Afectación Ambiental</t>
  </si>
  <si>
    <t>1. Desconocimiento de los requisitos ambientales normativos, del nivel nacional, regional y local</t>
  </si>
  <si>
    <t>Incumplimiento ambiental, ocasionado por el desconocimiento o mala aplicación de los requisitos ambientales</t>
  </si>
  <si>
    <t>Posibilidad de que la ocurrencia de un incumplimiento ambiental, a causa del desconocimiento o la indebida aplicación de los requisitos ambientales, lo que puede acarrear sanciones y retrasos en los proyectos de infraestructura.</t>
  </si>
  <si>
    <t>Eventos Ambientales Internos</t>
  </si>
  <si>
    <t>Si el hecho llegara a presentarse, tendría medianas consecuencias o efectos sobre la entidad</t>
  </si>
  <si>
    <t>1. Matriz de Requisitos Ambientales - Matriz de Requisitos Legales</t>
  </si>
  <si>
    <t>2. Inadecuada aplicación de los criterios ambientales establecidos en la Guía PGAS.</t>
  </si>
  <si>
    <t>2. Guía PGAS - Interventoría</t>
  </si>
  <si>
    <t>3. Debilidad en la labor de Supervisión Ambiental de la Interventoría</t>
  </si>
  <si>
    <t>3. Profesional con título profesional o de posgrado en areas relacionadas con el tema ambiental en el equipo mínimo de Interventoría</t>
  </si>
  <si>
    <t>5. Accidentes que generan afectaciones ambientales</t>
  </si>
  <si>
    <t>4. Plan de Emergencias y Contingencias Ambientales - PGAS</t>
  </si>
  <si>
    <t>DAÑOS ACTIVOS FIJOS/ EVENTOS EXTERNOS</t>
  </si>
  <si>
    <t>EJECUCIÓN Y ADMINISTRACIÓN DE PROCESOS</t>
  </si>
  <si>
    <t>FALLAS TECNÓLOGICAS</t>
  </si>
  <si>
    <t>FRAUDE EXTERNO</t>
  </si>
  <si>
    <t>FRAUDE INTERNO</t>
  </si>
  <si>
    <t>RELACIONES LABORALES</t>
  </si>
  <si>
    <t>USUARIOS, PRODUCTOS Y PRÁCTICAS ORGANIZACIONALES</t>
  </si>
  <si>
    <t>EVENTOS INTERNOS AMBIENTALES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</si>
  <si>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</si>
  <si>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</si>
  <si>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</si>
  <si>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</si>
  <si>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</si>
  <si>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</si>
  <si>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</si>
  <si>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 xml:space="preserve">Efectos ambientales internos que puedan afectar la entidad y por ende causando un impacto al medio ambiente </t>
  </si>
  <si>
    <t>Tabla Criterios para definir el nivel de probabilidad</t>
  </si>
  <si>
    <t>Frecuencia de la Actividad</t>
  </si>
  <si>
    <t>Probabilidad</t>
  </si>
  <si>
    <t>Muy Baja</t>
  </si>
  <si>
    <t>La actividad que conlleva el riesgo se ejecuta como máximo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</si>
  <si>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</si>
  <si>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</si>
  <si>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</si>
  <si>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</si>
  <si>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</si>
  <si>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</si>
  <si>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</si>
  <si>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</si>
  <si>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</si>
  <si>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</si>
  <si>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</si>
  <si>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</si>
  <si>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Leve </t>
  </si>
  <si>
    <t xml:space="preserve">Afectación menor a 10 SMLMV </t>
  </si>
  <si>
    <t>El riesgo afecta la imagen de alguna área de la organización</t>
  </si>
  <si>
    <t>Menor</t>
  </si>
  <si>
    <t xml:space="preserve">Entre 10 y 50 SMLMV </t>
  </si>
  <si>
    <t>El riesgo afecta la imagen de la entidad internamente, de conocimiento general, nivel interno, alta dirección, contratista y/o de provedores</t>
  </si>
  <si>
    <t>Moderado</t>
  </si>
  <si>
    <t xml:space="preserve">Moderado </t>
  </si>
  <si>
    <t xml:space="preserve">Entre 50 y 100 SMLMV </t>
  </si>
  <si>
    <t>El riesgo afecta la imagen de la entidad con algunos usuarios de relevancia frente al logro de los objetivos</t>
  </si>
  <si>
    <t>Mayor</t>
  </si>
  <si>
    <t xml:space="preserve">Mayor </t>
  </si>
  <si>
    <t xml:space="preserve">Entre 100 y 500 SMLMV </t>
  </si>
  <si>
    <t>El riesgo afecta la imagen de de la entidad con efecto publicitario sostenido a nivel del sector justicia</t>
  </si>
  <si>
    <t>Catastrófico</t>
  </si>
  <si>
    <t xml:space="preserve">Catastrófico </t>
  </si>
  <si>
    <t xml:space="preserve">Mayor a 500 SMLMV </t>
  </si>
  <si>
    <t>El riesgo afecta la imagen de la entidad a nivel nacional, con efecto publicitarios sostenible a nivel país</t>
  </si>
  <si>
    <t>Afectación Económica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</si>
  <si>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</si>
  <si>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</si>
  <si>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</si>
  <si>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</si>
  <si>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</si>
  <si>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Incumplimiento máximo del 20% de la meta planeada</t>
  </si>
  <si>
    <t>Incumplimiento máximo del 50% de la meta planeada</t>
  </si>
  <si>
    <t>Incumplimiento máximo del 80% de la meta planeada</t>
  </si>
  <si>
    <t>Prestación del Servicio de Justicia</t>
  </si>
  <si>
    <t>Afecta la Prestación del Servicio de Administración Justicia en 10%</t>
  </si>
  <si>
    <t>Afecta la Prestación del Servicio de Justicia en 15%</t>
  </si>
  <si>
    <t>Afecta la Prestación del Servicio de Administración Justicia en 20%</t>
  </si>
  <si>
    <t>Afecta la Prestación del Servicio de Administración Justicia en más del 50%</t>
  </si>
  <si>
    <t xml:space="preserve">     Entre 50 y 100 SMLMV </t>
  </si>
  <si>
    <t xml:space="preserve">     El riesgo afecta la imagen de la entidad con algunos usuarios de relevancia frente al logro de los objetivos</t>
  </si>
  <si>
    <t>Afectación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</si>
  <si>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</si>
  <si>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</si>
  <si>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</si>
  <si>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</si>
  <si>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 xml:space="preserve">Si el hecho llegara a presentarse, tendría desastrosas consecuencias o efectos sobre la entidad.
</t>
  </si>
  <si>
    <t>Vulneración de los derechos fundamentales de los ciudadanos</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</si>
  <si>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</si>
  <si>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</si>
  <si>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</si>
  <si>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acto indebido de los servidores judiciales genera altas consecuencias para la entidad</t>
  </si>
  <si>
    <t>Cualquier acto indebido de los servidores judiciales genera consecuencias desastrosas para la entidad</t>
  </si>
  <si>
    <t>Criterios</t>
  </si>
  <si>
    <t>Subcriterios</t>
  </si>
  <si>
    <t>Afectación Económica o presupuestal</t>
  </si>
  <si>
    <t>Afectación menor a 10 SMLMV .</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</si>
  <si>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</si>
  <si>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</si>
  <si>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Tabla Atributos de para el diseño del control</t>
  </si>
  <si>
    <t>Automático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</si>
  <si>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</si>
  <si>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</si>
  <si>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</si>
  <si>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</si>
  <si>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</si>
  <si>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</si>
  <si>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</si>
  <si>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</si>
  <si>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</si>
  <si>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</si>
  <si>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</si>
  <si>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</si>
  <si>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</si>
  <si>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</si>
  <si>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</si>
  <si>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</si>
  <si>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</si>
  <si>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</si>
  <si>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</si>
  <si>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</si>
  <si>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</si>
  <si>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</si>
  <si>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t>
  </si>
  <si>
    <t>Muy Alta
100%</t>
  </si>
  <si>
    <t/>
  </si>
  <si>
    <t>Extremo</t>
  </si>
  <si>
    <t>Evitar,Reducir (Compartir),Reducir(Mitigar)</t>
  </si>
  <si>
    <t>Alta
80%</t>
  </si>
  <si>
    <t>Alto</t>
  </si>
  <si>
    <t>Reducir (Compartir),Reducir(Mitigar), Evitar</t>
  </si>
  <si>
    <t>Media
60%</t>
  </si>
  <si>
    <t>Aceptar el riesgo, Reducir (Compartir),Reducir(Mitigar)</t>
  </si>
  <si>
    <t>Baja
40%</t>
  </si>
  <si>
    <t>Bajo</t>
  </si>
  <si>
    <t>Aceptar el riesgo</t>
  </si>
  <si>
    <t>Muy Baja
20%</t>
  </si>
  <si>
    <t>Leve
20%</t>
  </si>
  <si>
    <t>Menor
40%</t>
  </si>
  <si>
    <t>Moderado
60%</t>
  </si>
  <si>
    <t>Mayor
80%</t>
  </si>
  <si>
    <t>Catastrófico
100%</t>
  </si>
  <si>
    <t xml:space="preserve">SEGUIMIENTO MATRIZ DE RIESGOS SIGCMA 1 TRIMESTRE													
													</t>
  </si>
  <si>
    <t>ACTIVIDADES</t>
  </si>
  <si>
    <t>PROCESO LIDER</t>
  </si>
  <si>
    <t>FECHA DE LA ACTIVIDAD</t>
  </si>
  <si>
    <t>ANÁLISIS DEL RESULTADO FINAL 
1 TRIMESTRE</t>
  </si>
  <si>
    <t>CENTRAL</t>
  </si>
  <si>
    <t>SECCIONAL</t>
  </si>
  <si>
    <t xml:space="preserve"> INICIO
DIA/MES/AÑO</t>
  </si>
  <si>
    <t>FIN 
DIA/MES/AÑO</t>
  </si>
  <si>
    <t>x</t>
  </si>
  <si>
    <t>Se cuenta con la lista de chequeo, pero no se realizaron contrataciones en este trimestre,  se debe generar una Acción de Mejora en el sentido de contar con un banco de proyectos previo de manera que se tengan los proyectos listos antes del inicio de la vigencia.</t>
  </si>
  <si>
    <t>Se cuenta con las validaciones estandarizadas, pero no se realizaron contrataciones en este trimestre,  se debe generar una Acción de Mejora en el sentido de contar con un banco de proyectos previo de manera que se tengan los proyectos listos antes del inicio de la vigencia.</t>
  </si>
  <si>
    <t>Cuadro estandarizado de evaluación y verificación de documentos.</t>
  </si>
  <si>
    <t>Cuadro estandarizado de evaluación y verificación de documentos</t>
  </si>
  <si>
    <t>Se cuenta con los cuadros estandarizados, pero no se realizaron contrataciones en este trimestre,  se debe generar una Acción de Mejora en el sentido de contar con un banco de proyectos previo de manera que se tengan los proyectos listos antes del inicio de la vigencia.</t>
  </si>
  <si>
    <t>No se presentaron ofertas de donación.</t>
  </si>
  <si>
    <t>Se cuenta con Lista de Chequeo de documentos pero no se presentaron ofertas de donación</t>
  </si>
  <si>
    <t>Dentro de los Informes Base Preliminar se pide el concepto de norma.</t>
  </si>
  <si>
    <t>Se cuenta con el Formato de Necesidades funcionales.</t>
  </si>
  <si>
    <t>Los estudios y diseños cuentan con Interventoría, Supervisión y se realizan Comités de Diseño</t>
  </si>
  <si>
    <t>4. Mayores tiempos en la expedición de la licencia de construcción</t>
  </si>
  <si>
    <t>A la fecha se tienen una demora menor que se requiere ser objeto de seguimiento.</t>
  </si>
  <si>
    <t>Se requiere hacer seguimiento a los procesos actuales</t>
  </si>
  <si>
    <t>Se presentaron acciones de orden público en Belén de los Andaquíes.</t>
  </si>
  <si>
    <t>Se realizó seguimiento por parte de la Interventoría</t>
  </si>
  <si>
    <t>Se tiene el prespuesto suficiente.</t>
  </si>
  <si>
    <t>El contratista asume la vigilancia</t>
  </si>
  <si>
    <t>Los proyectos cuentan con certificado de uso de suelo y Licencias de construcción. En la actualidad los lotes donados y Estudios y Diseños  tienen certificado de uso de suelo y afectaciones por riesgos naturales</t>
  </si>
  <si>
    <t xml:space="preserve">Se cuenta con matriz de requisitos legales, no se tiene Matriz de Requisitos Ambientales. Se genera Acción de Correctiva. </t>
  </si>
  <si>
    <t>Se cuenta con el PGAS e interventoría</t>
  </si>
  <si>
    <t>Se solicita dentro de los procesos con un profesional relacionado con los temas ambientales</t>
  </si>
  <si>
    <t>5. Plan de Emergencias y Contingencias Ambientales - PGAS</t>
  </si>
  <si>
    <t>4.  Plan de Emergencias y Contingencias Ambientales - PGAS</t>
  </si>
  <si>
    <t>Se cuenta con el PGAS</t>
  </si>
  <si>
    <t xml:space="preserve">SEGUIMIENTO MATRIZ DE RIESGOS SIGCMA 2 TRIMESTRE													
													</t>
  </si>
  <si>
    <t>ANÁLISIS DEL RESULTADO FINAL 
2 TRIMESTRE</t>
  </si>
  <si>
    <t xml:space="preserve">SEGUIMIENTO MATRIZ DE RIESGOS SIGCMA 3 TRIMESTRE													
													</t>
  </si>
  <si>
    <t>ANÁLISIS DEL RESULTADO FINAL 
3 TRIMESTRE</t>
  </si>
  <si>
    <t>Se cuenta con la lista de chequeo, se envío a compras publicas los proyectos de Aguachica, Sincé, Mosquera y Pizarro</t>
  </si>
  <si>
    <t>Se cuenta con las validaciones estandarizadas, se envío a compras publicas los proyectos de Aguachica, Sincé, Mosquera y Pizarro</t>
  </si>
  <si>
    <t>Se cuenta con las cuadros estandarizados, se envío a compras publicas los proyectos de Aguachica, Sincé, Mosquera y Pizarro</t>
  </si>
  <si>
    <t>No se  realizaron visitas debido al Pico del Covid</t>
  </si>
  <si>
    <t>Se cuenta con Lista de Chequeo de documentos, se solicitó la entrega de documentos</t>
  </si>
  <si>
    <t>Se realizó supervisión períodica al proceso de donación</t>
  </si>
  <si>
    <t xml:space="preserve">SEGUIMIENTO MATRIZ DE RIESGOS SIGCMA 4 TRIMESTRE													
													</t>
  </si>
  <si>
    <t>ANÁLISIS DEL RESULTADO FINAL 
4 TRIMESTRE</t>
  </si>
  <si>
    <t>Se materializó el riesgo para el proceso de inicio de contratación de obra para las Sedes Judiciales de Puerto Carreño, Sincé, Aguachica, Mosquera y Pizarro;   A partir del análisis realizado se definió la Acción de Mejora: AB29 por la cual se establece: Hacer entrega con mayor anticipación de los documentos asociados a los procesos de contratación por parte de la UIF a la UCP. Finalmente, en cuanto al criterio de impacto, se tenía definida una meta de contratación en el Plan Anual de Adquisiciones de 18 procesos; se tiene que para la vigencia 2021, se se suscribieron 5 contratos; con lo cual, se alcanzó un cumplimiento del 27,7% frente a lo planteado; replanteando los porcesos de contratación faltantes para la vigencia 2022.</t>
  </si>
  <si>
    <t>1. Consecución o entrega de los documentos por parte del oferente / propietario.</t>
  </si>
  <si>
    <t>Realizar mesas de trabajo con los donantes y/o las Direcciones Seccionales para revisar los documentos necesarios para la donación.</t>
  </si>
  <si>
    <t>Se materializó el riesgo; del total de lotes en estudio para donación, solo se recibió San Martin de los LLanos;  A partir del análisis realizado se definió la Acción de Mejora AB30, por la cual se establece: Realizar mesas de trabajo con los donantes y/o las Direcciones Seccionales para revisar los documentos necesarios para la donación. Finalmente, en cuanto al criterio de impacto, se tenía definida una meta de adquisición por donación a razón de 500 M2 por trimestre; al ser la meta anual de 2000 M2; se tiene que para la vigencia 2021, se recibió en donación el lote correspondiente a San Martín de los LLanos; lote de 1855,04 M2; con lo cual, se alcanzó un cumplimiento del 92,7% frente a lo planteado.</t>
  </si>
  <si>
    <t>2. Oportunidad en la emisión de conceptos y realización de trámites por parte de terceros.</t>
  </si>
  <si>
    <t>Contar con Concepto de norma a la oficina de Planeación o Curaduría, a la fecha de inicio de los diseños</t>
  </si>
  <si>
    <t>Se materializó riesgo en el marco de la ejecución del contrato 201 de 2020 cuyo objeto es "Realizar estudios y diseños de sedes judiciales en el territorio nacional"; estas sedes son: Málaga (Santander), Saravena (Arauca), Villa del Rosario (Norte de Santander),  Caucasia (Antioquia), Fonseca (Guajira), Paz de Ariporo (Casanare),  Aguada (Santander), Trinidad (Casanare), Riofrío (Valle del Cauca), San Diego (Cesar), Paya (Boyacá), El Charco (Nariño), El Cocuy (Boyacá);  A partir del análisis realizado se definió la Acción Correctiva AB31, por la cual se establece: Realizar las reclamaciones pertinentes a los incumplimientos que se deriven de la ejecución de los contratos suscritos para la realización de  Estudios y Diseños. Finalmente, en cuanto al criterio de impacto, se tenía definida una meta 7 Estudios y Diseños entregados correspondientes a las sedes de las sedes de Aguada, El Charco, Cocuy, Paya, Rio Frio, San Diego, Trinidad; sin embargo, por incumplimiento técnico no se recibió ninguno, razón por la cual, no se alcanzo el cumplimiento de la meta frente a lo planteado.</t>
  </si>
  <si>
    <t>Contar con Interventoría, Realizar Comité de Diseño y Contar con Supervisión a la Interventoría.</t>
  </si>
  <si>
    <t xml:space="preserve">Se materializó riesgo en el marco de la ejecución del contrato 214 de 2019 cuyo objeto es "Realizar obras de construcción de la sede judicial de belén de los andaquíes - caquetá"; A partir del análisis realizado, se definió la Acción Correctiva: AB32, por la cual se establece: Realizar comunicación al interventor, con el fin , de definir si existió incumplimento del contratista o si constituye caso de fuerza mayor. Finalmente, en cuanto al criterio de impacto, se tenía definido el inicio de las obras para las sedes de  Aguada, El Charco, Cocuy, Fonseca, Paya, Rio Frio, San Diego, Trinidad,  Villa del Rosario y Puerto Carreño, Sincé y Aguachica y terminación de obra para las sedes de Sahagún El Dovio, Facatativa, Soacha, Zipaquirá, Belén de los Andaquies, Pizarro, Mosquera y Neiva , por incumplimiento técnico no recibieron los estudios y diseños asociados a las sedes de Aguada, El Charco, Cocuy, Paya, Rio Frio, San Diego, Trinidad, razón por la cual, no se dio inicio a la obra. En el caso de Sahagún y Belén se alcanzó un cumplimiento de 95%. </t>
  </si>
  <si>
    <t xml:space="preserve">Se materializó riesgo en el marco de la ejecución del contrato 033 de 2014 cuyo objeto es "Construcción sede despachos judiciales de Facatativa"; A partir del análisis realizado, se definió la Acción Correctiva: AB33, por la cual se establece: Realizar las reclamaciones pertinentes que se deriven de la ejecución de los contratos de obra suscritos y realizar  los arrednamiento necesarios para mantener la operación.  Finalmente, en cuanto al criterio de impacto, se tiene que solo afectó a la sede de Factativá de manera importante el restante de las sedes judiciales se mantuvo en operación. </t>
  </si>
  <si>
    <t>No se materializó.</t>
  </si>
  <si>
    <t>Muy BajaLeve</t>
  </si>
  <si>
    <t>Leve</t>
  </si>
  <si>
    <t>PreventivoAutomático</t>
  </si>
  <si>
    <t>Muy BajaMenor</t>
  </si>
  <si>
    <t>PreventivoManual</t>
  </si>
  <si>
    <t>Muy BajaModerado</t>
  </si>
  <si>
    <t xml:space="preserve">Probabilidad Residual </t>
  </si>
  <si>
    <t>DetectivoAutomático</t>
  </si>
  <si>
    <t>Muy BajaMayor</t>
  </si>
  <si>
    <t xml:space="preserve">Alto </t>
  </si>
  <si>
    <t>DetectivoManual</t>
  </si>
  <si>
    <t>Muy BajaCatastrófico</t>
  </si>
  <si>
    <t>CorrectivoAutomático</t>
  </si>
  <si>
    <t>BajaLeve</t>
  </si>
  <si>
    <t>CorrectivoManual</t>
  </si>
  <si>
    <t>BajaMenor</t>
  </si>
  <si>
    <t>BajaModerado</t>
  </si>
  <si>
    <t>BajaMayor</t>
  </si>
  <si>
    <t>Impacto Inherente</t>
  </si>
  <si>
    <t>Riesgo Final</t>
  </si>
  <si>
    <t>BajaCatastrófico</t>
  </si>
  <si>
    <t>MediaLeve</t>
  </si>
  <si>
    <t>MediaMenor</t>
  </si>
  <si>
    <t>MediaModerado</t>
  </si>
  <si>
    <t>MediaMayor</t>
  </si>
  <si>
    <t>MediaCatastrófico</t>
  </si>
  <si>
    <t>AltaLeve</t>
  </si>
  <si>
    <t>AltaMenor</t>
  </si>
  <si>
    <t>AltaModerado</t>
  </si>
  <si>
    <t>AltaMayor</t>
  </si>
  <si>
    <t>AltaCatastrófico</t>
  </si>
  <si>
    <t>Muy AltaLeve</t>
  </si>
  <si>
    <t>Muy AltaMenor</t>
  </si>
  <si>
    <t>Muy AltaModerado</t>
  </si>
  <si>
    <t>Muy AltaMayor</t>
  </si>
  <si>
    <t>Muy AltaCatastrófico</t>
  </si>
  <si>
    <t>MuyAltaLeve</t>
  </si>
  <si>
    <t>MuyAltaMenor</t>
  </si>
  <si>
    <t>MuyAltaModerado</t>
  </si>
  <si>
    <t>MuyAltaMayor</t>
  </si>
  <si>
    <t>MuyAltaCatastrófico</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</si>
  <si>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</si>
  <si>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</si>
  <si>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</si>
  <si>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</si>
  <si>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</si>
  <si>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</si>
  <si>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</si>
  <si>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</si>
  <si>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</si>
  <si>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</si>
  <si>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</si>
  <si>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</si>
  <si>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</si>
  <si>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</si>
  <si>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</si>
  <si>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</si>
  <si>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</si>
  <si>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</si>
  <si>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</si>
  <si>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</si>
  <si>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</si>
  <si>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</si>
  <si>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</si>
  <si>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</si>
  <si>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</si>
  <si>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IMPACTO</t>
  </si>
  <si>
    <t>CLASIFICACIÓN DEL RIESGO</t>
  </si>
  <si>
    <t>CRITERIOS DE IMPACTO</t>
  </si>
  <si>
    <t>TIPO</t>
  </si>
  <si>
    <t xml:space="preserve">IMPLEMENTACIÓN </t>
  </si>
  <si>
    <t>DOCUMENTACIÓN</t>
  </si>
  <si>
    <t>FRECUENCIA</t>
  </si>
  <si>
    <t>EVIDENCIA</t>
  </si>
  <si>
    <t>ESTADO</t>
  </si>
  <si>
    <t>TRATAMIENTO</t>
  </si>
  <si>
    <t>Reputacional</t>
  </si>
  <si>
    <t>Finalizado</t>
  </si>
  <si>
    <t>Fraude Externo</t>
  </si>
  <si>
    <t>Sin documentar</t>
  </si>
  <si>
    <t>Evitar</t>
  </si>
  <si>
    <t>Fraude Interno</t>
  </si>
  <si>
    <t>Reducir(compartir)</t>
  </si>
  <si>
    <t>Fallas Tecnológicas</t>
  </si>
  <si>
    <t>Relaciones Laborales</t>
  </si>
  <si>
    <t>Reputacional(Corrupción)</t>
  </si>
  <si>
    <t>Cualquier afectación a la violacion de los derechos de los ciudadanos se considera con consecuencias altas</t>
  </si>
  <si>
    <t>Cualquier afectación a la violacion de los derechos de los ciudadanos se considera con consecuencias desastrosas</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</si>
  <si>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</si>
  <si>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</si>
  <si>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</si>
  <si>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</si>
  <si>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Si el hecho llegara a presentarse, tendría consecuencias o efectos mínimos sobre la entidad</t>
  </si>
  <si>
    <t>Si el hecho llegara a presentarse, tendría bajo impacto o efecto sobre la entidad</t>
  </si>
  <si>
    <t>Si el hecho llegara a presentarse, tendría altas consecuencias o efectos sobre la entidad</t>
  </si>
  <si>
    <t>Si el hecho llegara a presentarse, tendría desastrosas consecuencias o efectos sobre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</si>
</sst>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90">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1"/>
      <color theme="1"/>
      <name val="Arial"/>
      <family val="2"/>
    </font>
    <font>
      <b/>
      <sz val="11"/>
      <color theme="1"/>
      <name val="Arial"/>
      <family val="2"/>
    </font>
    <font>
      <b/>
      <sz val="10"/>
      <color theme="0" tint="-4.9989318521683403E-2"/>
      <name val="Arial"/>
      <family val="2"/>
    </font>
    <font>
      <sz val="10"/>
      <color theme="1"/>
      <name val="Arial"/>
      <family val="2"/>
    </font>
    <font>
      <sz val="10"/>
      <color rgb="FF000000"/>
      <name val="Arial"/>
      <family val="2"/>
    </font>
    <font>
      <sz val="10"/>
      <color theme="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b/>
      <sz val="22"/>
      <color theme="0"/>
      <name val="Arial Narrow"/>
      <family val="2"/>
    </font>
    <font>
      <sz val="26"/>
      <color theme="1"/>
      <name val="Arial"/>
      <family val="2"/>
    </font>
    <font>
      <sz val="11"/>
      <color theme="0"/>
      <name val="Arial Narrow"/>
      <family val="2"/>
    </font>
    <font>
      <sz val="11"/>
      <color rgb="FF000000"/>
      <name val="Arial"/>
      <family val="2"/>
    </font>
    <font>
      <b/>
      <sz val="16"/>
      <color theme="1"/>
      <name val="Calibri"/>
      <family val="2"/>
      <scheme val="minor"/>
    </font>
    <font>
      <b/>
      <sz val="20"/>
      <color rgb="FF000000"/>
      <name val="Calibri"/>
      <family val="2"/>
    </font>
    <font>
      <b/>
      <sz val="16"/>
      <color rgb="FF000000"/>
      <name val="Calibri"/>
      <family val="2"/>
    </font>
    <font>
      <sz val="9"/>
      <color theme="1"/>
      <name val="Arial Narrow"/>
      <family val="2"/>
    </font>
    <font>
      <b/>
      <sz val="11"/>
      <color theme="0"/>
      <name val="Arial"/>
      <family val="2"/>
    </font>
    <font>
      <i/>
      <sz val="10"/>
      <color rgb="FF000000"/>
      <name val="Arial"/>
      <family val="2"/>
    </font>
    <font>
      <b/>
      <i/>
      <sz val="14"/>
      <color theme="1"/>
      <name val="Arial"/>
      <family val="2"/>
    </font>
    <font>
      <b/>
      <sz val="14"/>
      <color theme="0"/>
      <name val="Arial"/>
      <family val="2"/>
    </font>
    <font>
      <b/>
      <sz val="14"/>
      <color theme="1"/>
      <name val="Arial"/>
      <family val="2"/>
    </font>
    <font>
      <b/>
      <sz val="12"/>
      <color rgb="FFFF0000"/>
      <name val="Arial"/>
      <family val="2"/>
    </font>
    <font>
      <b/>
      <sz val="12"/>
      <color rgb="FF00B050"/>
      <name val="Arial"/>
      <family val="2"/>
    </font>
    <font>
      <sz val="14"/>
      <color theme="1"/>
      <name val="Arial"/>
      <family val="2"/>
    </font>
    <font>
      <sz val="14"/>
      <name val="Arial"/>
      <family val="2"/>
    </font>
    <font>
      <sz val="14"/>
      <color theme="0"/>
      <name val="Arial Narrow"/>
      <family val="2"/>
    </font>
    <font>
      <sz val="11"/>
      <color rgb="FF000000"/>
      <name val="Calibri"/>
      <family val="2"/>
      <scheme val="minor"/>
    </font>
    <font>
      <sz val="11"/>
      <color rgb="FF000000"/>
      <name val="Calibri"/>
      <family val="2"/>
    </font>
    <font>
      <sz val="11"/>
      <color theme="1"/>
      <name val="Roboto"/>
    </font>
    <font>
      <b/>
      <sz val="11"/>
      <color theme="2"/>
      <name val="Arial Narrow"/>
      <family val="2"/>
    </font>
    <font>
      <sz val="11"/>
      <color theme="0"/>
      <name val="Arial Narrow"/>
      <family val="2"/>
    </font>
    <font>
      <b/>
      <sz val="11"/>
      <color theme="0"/>
      <name val="Arial Narrow"/>
      <family val="2"/>
    </font>
  </fonts>
  <fills count="23">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7" tint="0.39997558519241921"/>
        <bgColor indexed="64"/>
      </patternFill>
    </fill>
  </fills>
  <borders count="103">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style="thick">
        <color theme="0"/>
      </left>
      <right/>
      <top style="thick">
        <color theme="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3">
    <xf numFmtId="0" fontId="0" fillId="0" borderId="0"/>
    <xf numFmtId="0" fontId="8" fillId="0" borderId="0"/>
    <xf numFmtId="0" fontId="14" fillId="0" borderId="0"/>
  </cellStyleXfs>
  <cellXfs count="448">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46" fillId="21" borderId="0" xfId="0" applyFont="1" applyFill="1" applyAlignment="1" applyProtection="1">
      <alignment horizontal="left" vertical="center"/>
      <protection locked="0"/>
    </xf>
    <xf numFmtId="0" fontId="46" fillId="21" borderId="0" xfId="0" applyFont="1" applyFill="1" applyAlignment="1" applyProtection="1">
      <alignment horizontal="left" vertical="center" wrapText="1"/>
      <protection locked="0"/>
    </xf>
    <xf numFmtId="0" fontId="45" fillId="0" borderId="0" xfId="0" applyFont="1" applyAlignment="1" applyProtection="1">
      <alignment horizontal="center" vertical="center"/>
      <protection locked="0"/>
    </xf>
    <xf numFmtId="0" fontId="54" fillId="0" borderId="0" xfId="0" applyFont="1"/>
    <xf numFmtId="0" fontId="46" fillId="21" borderId="13" xfId="0" applyFont="1" applyFill="1" applyBorder="1" applyAlignment="1">
      <alignment horizontal="center" vertical="top" wrapText="1" readingOrder="1"/>
    </xf>
    <xf numFmtId="0" fontId="46" fillId="21" borderId="13" xfId="0" applyFont="1" applyFill="1" applyBorder="1" applyAlignment="1">
      <alignment horizontal="center" vertical="center" wrapText="1" readingOrder="1"/>
    </xf>
    <xf numFmtId="0" fontId="55" fillId="0" borderId="13" xfId="0" applyFont="1" applyBorder="1" applyAlignment="1">
      <alignment horizontal="center" vertical="center" wrapText="1"/>
    </xf>
    <xf numFmtId="0" fontId="45" fillId="3" borderId="0" xfId="0" applyFont="1" applyFill="1"/>
    <xf numFmtId="0" fontId="59" fillId="7" borderId="0" xfId="0" applyFont="1" applyFill="1" applyAlignment="1">
      <alignment horizontal="center" vertical="center" wrapText="1" readingOrder="1"/>
    </xf>
    <xf numFmtId="0" fontId="60" fillId="8" borderId="51" xfId="0" applyFont="1" applyFill="1" applyBorder="1" applyAlignment="1">
      <alignment horizontal="center" vertical="center" wrapText="1" readingOrder="1"/>
    </xf>
    <xf numFmtId="0" fontId="60" fillId="0" borderId="51" xfId="0" applyFont="1" applyBorder="1" applyAlignment="1">
      <alignment horizontal="center" vertical="center" wrapText="1" readingOrder="1"/>
    </xf>
    <xf numFmtId="0" fontId="60" fillId="0" borderId="51" xfId="0" applyFont="1" applyBorder="1" applyAlignment="1">
      <alignment horizontal="justify" vertical="center" wrapText="1" readingOrder="1"/>
    </xf>
    <xf numFmtId="0" fontId="60" fillId="9" borderId="52" xfId="0" applyFont="1" applyFill="1" applyBorder="1" applyAlignment="1">
      <alignment horizontal="center" vertical="center" wrapText="1" readingOrder="1"/>
    </xf>
    <xf numFmtId="0" fontId="60" fillId="0" borderId="52" xfId="0" applyFont="1" applyBorder="1" applyAlignment="1">
      <alignment horizontal="center" vertical="center" wrapText="1" readingOrder="1"/>
    </xf>
    <xf numFmtId="0" fontId="60" fillId="0" borderId="52" xfId="0" applyFont="1" applyBorder="1" applyAlignment="1">
      <alignment horizontal="justify" vertical="center" wrapText="1" readingOrder="1"/>
    </xf>
    <xf numFmtId="0" fontId="60" fillId="10" borderId="52" xfId="0" applyFont="1" applyFill="1" applyBorder="1" applyAlignment="1">
      <alignment horizontal="center" vertical="center" wrapText="1" readingOrder="1"/>
    </xf>
    <xf numFmtId="0" fontId="60" fillId="11" borderId="52" xfId="0" applyFont="1" applyFill="1" applyBorder="1" applyAlignment="1">
      <alignment horizontal="center" vertical="center" wrapText="1" readingOrder="1"/>
    </xf>
    <xf numFmtId="0" fontId="61" fillId="12" borderId="52" xfId="0" applyFont="1" applyFill="1" applyBorder="1" applyAlignment="1">
      <alignment horizontal="center" vertical="center" wrapText="1" readingOrder="1"/>
    </xf>
    <xf numFmtId="0" fontId="63" fillId="7" borderId="0" xfId="0" applyFont="1" applyFill="1" applyAlignment="1">
      <alignment horizontal="center" vertical="center" wrapText="1" readingOrder="1"/>
    </xf>
    <xf numFmtId="0" fontId="64" fillId="8" borderId="51" xfId="0" applyFont="1" applyFill="1" applyBorder="1" applyAlignment="1">
      <alignment horizontal="center" vertical="center" wrapText="1" readingOrder="1"/>
    </xf>
    <xf numFmtId="0" fontId="64" fillId="0" borderId="51" xfId="0" applyFont="1" applyBorder="1" applyAlignment="1">
      <alignment horizontal="justify" vertical="center" wrapText="1" readingOrder="1"/>
    </xf>
    <xf numFmtId="9" fontId="64" fillId="0" borderId="51" xfId="0" applyNumberFormat="1" applyFont="1" applyBorder="1" applyAlignment="1">
      <alignment horizontal="center" vertical="center" wrapText="1" readingOrder="1"/>
    </xf>
    <xf numFmtId="0" fontId="64" fillId="9" borderId="52" xfId="0" applyFont="1" applyFill="1" applyBorder="1" applyAlignment="1">
      <alignment horizontal="center" vertical="center" wrapText="1" readingOrder="1"/>
    </xf>
    <xf numFmtId="0" fontId="64" fillId="0" borderId="52" xfId="0" applyFont="1" applyBorder="1" applyAlignment="1">
      <alignment horizontal="justify" vertical="center" wrapText="1" readingOrder="1"/>
    </xf>
    <xf numFmtId="9" fontId="64" fillId="0" borderId="52" xfId="0" applyNumberFormat="1" applyFont="1" applyBorder="1" applyAlignment="1">
      <alignment horizontal="center" vertical="center" wrapText="1" readingOrder="1"/>
    </xf>
    <xf numFmtId="0" fontId="64" fillId="10" borderId="52" xfId="0" applyFont="1" applyFill="1" applyBorder="1" applyAlignment="1">
      <alignment horizontal="center" vertical="center" wrapText="1" readingOrder="1"/>
    </xf>
    <xf numFmtId="0" fontId="64" fillId="11" borderId="52" xfId="0" applyFont="1" applyFill="1" applyBorder="1" applyAlignment="1">
      <alignment horizontal="center" vertical="center" wrapText="1" readingOrder="1"/>
    </xf>
    <xf numFmtId="0" fontId="65"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9" fontId="0" fillId="3" borderId="0" xfId="0" applyNumberFormat="1" applyFill="1"/>
    <xf numFmtId="9" fontId="60" fillId="0" borderId="52" xfId="0" applyNumberFormat="1" applyFont="1" applyBorder="1" applyAlignment="1">
      <alignment horizontal="justify" vertical="center" wrapText="1" readingOrder="1"/>
    </xf>
    <xf numFmtId="0" fontId="0" fillId="0" borderId="13" xfId="0" applyBorder="1" applyAlignment="1">
      <alignment horizontal="left" vertical="center" wrapText="1"/>
    </xf>
    <xf numFmtId="0" fontId="32" fillId="3" borderId="13" xfId="0" applyFont="1" applyFill="1" applyBorder="1"/>
    <xf numFmtId="9" fontId="32" fillId="3" borderId="0" xfId="0" applyNumberFormat="1" applyFont="1" applyFill="1"/>
    <xf numFmtId="9" fontId="32" fillId="3" borderId="13" xfId="0" applyNumberFormat="1" applyFont="1" applyFill="1" applyBorder="1"/>
    <xf numFmtId="0" fontId="67" fillId="0" borderId="13" xfId="0" applyFont="1" applyBorder="1" applyAlignment="1">
      <alignment horizontal="left" vertical="center" wrapText="1"/>
    </xf>
    <xf numFmtId="0" fontId="67" fillId="0" borderId="0" xfId="0" applyFont="1" applyAlignment="1">
      <alignment horizontal="left" vertical="center" wrapText="1"/>
    </xf>
    <xf numFmtId="0" fontId="0" fillId="0" borderId="0" xfId="0" applyAlignment="1">
      <alignment vertical="center" wrapText="1"/>
    </xf>
    <xf numFmtId="0" fontId="68" fillId="3" borderId="0" xfId="0" applyFont="1" applyFill="1"/>
    <xf numFmtId="0" fontId="68" fillId="0" borderId="0" xfId="0" applyFont="1"/>
    <xf numFmtId="0" fontId="4" fillId="3" borderId="0" xfId="0" applyFont="1" applyFill="1" applyAlignment="1">
      <alignment horizontal="center" vertical="center"/>
    </xf>
    <xf numFmtId="0" fontId="4" fillId="2" borderId="0" xfId="0" applyFont="1" applyFill="1" applyAlignment="1">
      <alignment horizontal="center" vertical="center"/>
    </xf>
    <xf numFmtId="0" fontId="0" fillId="0" borderId="13" xfId="0" applyBorder="1" applyAlignment="1">
      <alignment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54" fillId="0" borderId="13" xfId="0" applyFont="1" applyBorder="1" applyAlignment="1">
      <alignment horizontal="left" vertical="center" wrapText="1"/>
    </xf>
    <xf numFmtId="0" fontId="24" fillId="3" borderId="48" xfId="0" applyFont="1" applyFill="1" applyBorder="1" applyAlignment="1">
      <alignment vertical="top" wrapText="1"/>
    </xf>
    <xf numFmtId="0" fontId="41" fillId="22" borderId="67" xfId="0" applyFont="1" applyFill="1" applyBorder="1" applyAlignment="1" applyProtection="1">
      <alignment horizontal="center" wrapText="1" readingOrder="1"/>
      <protection hidden="1"/>
    </xf>
    <xf numFmtId="0" fontId="41" fillId="22" borderId="68" xfId="0" applyFont="1" applyFill="1" applyBorder="1" applyAlignment="1" applyProtection="1">
      <alignment horizontal="center" wrapText="1" readingOrder="1"/>
      <protection hidden="1"/>
    </xf>
    <xf numFmtId="0" fontId="41" fillId="22" borderId="69" xfId="0" applyFont="1" applyFill="1" applyBorder="1" applyAlignment="1" applyProtection="1">
      <alignment horizontal="center" wrapText="1" readingOrder="1"/>
      <protection hidden="1"/>
    </xf>
    <xf numFmtId="0" fontId="41" fillId="22" borderId="20" xfId="0" applyFont="1" applyFill="1" applyBorder="1" applyAlignment="1" applyProtection="1">
      <alignment horizontal="center" wrapText="1" readingOrder="1"/>
      <protection hidden="1"/>
    </xf>
    <xf numFmtId="0" fontId="41" fillId="22" borderId="0" xfId="0" applyFont="1" applyFill="1" applyAlignment="1" applyProtection="1">
      <alignment horizontal="center" wrapText="1" readingOrder="1"/>
      <protection hidden="1"/>
    </xf>
    <xf numFmtId="0" fontId="41" fillId="22" borderId="21" xfId="0" applyFont="1" applyFill="1" applyBorder="1" applyAlignment="1" applyProtection="1">
      <alignment horizontal="center" wrapText="1" readingOrder="1"/>
      <protection hidden="1"/>
    </xf>
    <xf numFmtId="0" fontId="41" fillId="22" borderId="43" xfId="0" applyFont="1" applyFill="1" applyBorder="1" applyAlignment="1" applyProtection="1">
      <alignment horizontal="center" wrapText="1" readingOrder="1"/>
      <protection hidden="1"/>
    </xf>
    <xf numFmtId="0" fontId="41" fillId="22" borderId="44" xfId="0" applyFont="1" applyFill="1" applyBorder="1" applyAlignment="1" applyProtection="1">
      <alignment horizontal="center" wrapText="1" readingOrder="1"/>
      <protection hidden="1"/>
    </xf>
    <xf numFmtId="0" fontId="41" fillId="22" borderId="45" xfId="0" applyFont="1" applyFill="1" applyBorder="1" applyAlignment="1" applyProtection="1">
      <alignment horizontal="center" wrapText="1" readingOrder="1"/>
      <protection hidden="1"/>
    </xf>
    <xf numFmtId="0" fontId="42" fillId="22" borderId="68" xfId="0" applyFont="1" applyFill="1" applyBorder="1" applyAlignment="1" applyProtection="1">
      <alignment horizontal="center" wrapText="1" readingOrder="1"/>
      <protection hidden="1"/>
    </xf>
    <xf numFmtId="0" fontId="52" fillId="19" borderId="0" xfId="0" applyFont="1" applyFill="1" applyAlignment="1" applyProtection="1">
      <alignment vertical="center" wrapText="1"/>
      <protection locked="0"/>
    </xf>
    <xf numFmtId="0" fontId="45" fillId="0" borderId="0" xfId="0" applyFont="1" applyAlignment="1" applyProtection="1">
      <alignment vertical="center"/>
      <protection locked="0"/>
    </xf>
    <xf numFmtId="0" fontId="52" fillId="0" borderId="0" xfId="0" applyFont="1" applyAlignment="1" applyProtection="1">
      <alignment vertical="center"/>
      <protection locked="0"/>
    </xf>
    <xf numFmtId="0" fontId="45" fillId="0" borderId="0" xfId="0" applyFont="1" applyAlignment="1">
      <alignment vertical="center"/>
    </xf>
    <xf numFmtId="0" fontId="51" fillId="0" borderId="0" xfId="0" applyFont="1" applyAlignment="1" applyProtection="1">
      <alignment horizontal="center" vertical="center"/>
      <protection locked="0"/>
    </xf>
    <xf numFmtId="0" fontId="74" fillId="20" borderId="0" xfId="0" applyFont="1" applyFill="1" applyAlignment="1" applyProtection="1">
      <alignment horizontal="center" vertical="center" wrapText="1"/>
      <protection locked="0"/>
    </xf>
    <xf numFmtId="0" fontId="46" fillId="0" borderId="13" xfId="0" applyFont="1" applyBorder="1" applyAlignment="1">
      <alignment horizontal="center" vertical="center" wrapText="1"/>
    </xf>
    <xf numFmtId="0" fontId="54" fillId="0" borderId="13" xfId="0" applyFont="1" applyBorder="1" applyAlignment="1">
      <alignment vertical="center" wrapText="1"/>
    </xf>
    <xf numFmtId="0" fontId="55" fillId="0" borderId="13" xfId="0" applyFont="1" applyBorder="1" applyAlignment="1">
      <alignment vertical="center" wrapText="1"/>
    </xf>
    <xf numFmtId="0" fontId="54" fillId="0" borderId="0" xfId="0" applyFont="1" applyAlignment="1">
      <alignment vertical="center"/>
    </xf>
    <xf numFmtId="0" fontId="54" fillId="0" borderId="0" xfId="0" applyFont="1" applyAlignment="1">
      <alignment vertical="center" wrapText="1"/>
    </xf>
    <xf numFmtId="0" fontId="55" fillId="0" borderId="82" xfId="0" applyFont="1" applyBorder="1" applyAlignment="1">
      <alignment horizontal="left" vertical="center" wrapText="1"/>
    </xf>
    <xf numFmtId="0" fontId="46" fillId="21" borderId="82" xfId="0" applyFont="1" applyFill="1" applyBorder="1" applyAlignment="1">
      <alignment horizontal="center" vertical="top" wrapText="1" readingOrder="1"/>
    </xf>
    <xf numFmtId="0" fontId="8" fillId="0" borderId="13" xfId="0" applyFont="1" applyBorder="1" applyAlignment="1">
      <alignment vertical="center" wrapText="1"/>
    </xf>
    <xf numFmtId="0" fontId="56" fillId="0" borderId="0" xfId="0" applyFont="1" applyAlignment="1">
      <alignment vertical="center"/>
    </xf>
    <xf numFmtId="0" fontId="55" fillId="0" borderId="13" xfId="0" applyFont="1" applyBorder="1" applyAlignment="1">
      <alignment horizontal="left" vertical="center" wrapText="1"/>
    </xf>
    <xf numFmtId="0" fontId="46" fillId="0" borderId="82" xfId="0" applyFont="1" applyBorder="1" applyAlignment="1">
      <alignment horizontal="center" vertical="center" wrapText="1"/>
    </xf>
    <xf numFmtId="0" fontId="45" fillId="0" borderId="0" xfId="0" applyFont="1" applyAlignment="1">
      <alignment horizontal="left" vertical="center"/>
    </xf>
    <xf numFmtId="0" fontId="45" fillId="0" borderId="0" xfId="0" applyFont="1" applyAlignment="1">
      <alignment horizontal="center" vertical="center"/>
    </xf>
    <xf numFmtId="0" fontId="78" fillId="5" borderId="13" xfId="0" applyFont="1" applyFill="1" applyBorder="1" applyAlignment="1">
      <alignment horizontal="center" vertical="center"/>
    </xf>
    <xf numFmtId="0" fontId="77" fillId="20" borderId="13" xfId="0" applyFont="1" applyFill="1" applyBorder="1" applyAlignment="1">
      <alignment horizontal="center" vertical="center"/>
    </xf>
    <xf numFmtId="0" fontId="77" fillId="20" borderId="13" xfId="0" applyFont="1" applyFill="1" applyBorder="1" applyAlignment="1">
      <alignment vertical="center" wrapText="1"/>
    </xf>
    <xf numFmtId="0" fontId="54" fillId="0" borderId="60" xfId="0" applyFont="1" applyBorder="1" applyAlignment="1">
      <alignment horizontal="left" vertical="center" wrapText="1"/>
    </xf>
    <xf numFmtId="0" fontId="8" fillId="0" borderId="13" xfId="0" applyFont="1" applyBorder="1" applyAlignment="1">
      <alignment horizontal="left" vertical="center" wrapText="1"/>
    </xf>
    <xf numFmtId="0" fontId="79" fillId="0" borderId="13" xfId="0" applyFont="1" applyBorder="1" applyAlignment="1">
      <alignment vertical="center" wrapText="1"/>
    </xf>
    <xf numFmtId="0" fontId="69" fillId="0" borderId="0" xfId="0" applyFont="1"/>
    <xf numFmtId="0" fontId="80" fillId="0" borderId="13" xfId="0" applyFont="1" applyBorder="1" applyAlignment="1">
      <alignment vertical="center" wrapText="1"/>
    </xf>
    <xf numFmtId="0" fontId="78" fillId="0" borderId="13" xfId="0" applyFont="1" applyBorder="1" applyAlignment="1">
      <alignment horizontal="center" vertical="center" wrapText="1"/>
    </xf>
    <xf numFmtId="0" fontId="81" fillId="0" borderId="0" xfId="0" applyFont="1" applyAlignment="1">
      <alignment horizontal="left"/>
    </xf>
    <xf numFmtId="0" fontId="82" fillId="0" borderId="0" xfId="0" applyFont="1" applyAlignment="1">
      <alignment horizontal="center" vertical="center"/>
    </xf>
    <xf numFmtId="0" fontId="81" fillId="0" borderId="0" xfId="0" applyFont="1" applyAlignment="1">
      <alignment horizontal="center" vertical="center"/>
    </xf>
    <xf numFmtId="0" fontId="27" fillId="0" borderId="13" xfId="0" applyFont="1" applyBorder="1" applyAlignment="1" applyProtection="1">
      <alignment vertical="center" wrapText="1"/>
      <protection locked="0"/>
    </xf>
    <xf numFmtId="0" fontId="27" fillId="0" borderId="13" xfId="0" applyFont="1" applyBorder="1" applyAlignment="1" applyProtection="1">
      <alignment horizontal="left" vertical="center" wrapText="1"/>
      <protection locked="0"/>
    </xf>
    <xf numFmtId="0" fontId="27" fillId="0" borderId="82" xfId="0" applyFont="1" applyBorder="1" applyAlignment="1" applyProtection="1">
      <alignment horizontal="left" vertical="center" wrapText="1"/>
      <protection locked="0"/>
    </xf>
    <xf numFmtId="0" fontId="0" fillId="0" borderId="0" xfId="0" applyAlignment="1">
      <alignment vertical="center"/>
    </xf>
    <xf numFmtId="0" fontId="1" fillId="3" borderId="0" xfId="0" applyFont="1" applyFill="1" applyAlignment="1">
      <alignment vertical="center"/>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27" fillId="0" borderId="82" xfId="0" applyFont="1" applyBorder="1" applyAlignment="1">
      <alignment horizontal="left" vertical="center" wrapText="1"/>
    </xf>
    <xf numFmtId="0" fontId="27" fillId="0" borderId="78" xfId="0" applyFont="1" applyBorder="1" applyAlignment="1">
      <alignment horizontal="left" vertical="center" wrapText="1"/>
    </xf>
    <xf numFmtId="0" fontId="27" fillId="0" borderId="60" xfId="0" applyFont="1" applyBorder="1" applyAlignment="1">
      <alignment horizontal="left" vertical="center" wrapText="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0" fontId="84" fillId="3" borderId="96" xfId="0" applyFont="1" applyFill="1" applyBorder="1" applyAlignment="1">
      <alignment horizontal="center" vertical="center"/>
    </xf>
    <xf numFmtId="0" fontId="84" fillId="3" borderId="96" xfId="0" applyFont="1" applyFill="1" applyBorder="1"/>
    <xf numFmtId="0" fontId="27" fillId="0" borderId="79" xfId="0" applyFont="1" applyBorder="1" applyAlignment="1" applyProtection="1">
      <alignment horizontal="left" vertical="center" wrapText="1"/>
      <protection locked="0"/>
    </xf>
    <xf numFmtId="0" fontId="27" fillId="0" borderId="84" xfId="0" applyFont="1" applyBorder="1" applyAlignment="1" applyProtection="1">
      <alignment horizontal="left" vertical="center" wrapText="1"/>
      <protection locked="0"/>
    </xf>
    <xf numFmtId="0" fontId="27" fillId="0" borderId="79" xfId="0" applyFont="1" applyBorder="1" applyAlignment="1" applyProtection="1">
      <alignment vertical="center" wrapText="1"/>
      <protection locked="0"/>
    </xf>
    <xf numFmtId="0" fontId="0" fillId="0" borderId="79" xfId="0" applyBorder="1" applyAlignment="1">
      <alignment vertical="center" wrapText="1"/>
    </xf>
    <xf numFmtId="0" fontId="68" fillId="4" borderId="0" xfId="0" applyFont="1" applyFill="1"/>
    <xf numFmtId="0" fontId="85" fillId="0" borderId="96" xfId="0" applyFont="1" applyBorder="1" applyAlignment="1">
      <alignment vertical="center" wrapText="1"/>
    </xf>
    <xf numFmtId="14" fontId="84" fillId="3" borderId="96" xfId="0" applyNumberFormat="1" applyFont="1" applyFill="1" applyBorder="1" applyAlignment="1">
      <alignment horizontal="center" vertical="center"/>
    </xf>
    <xf numFmtId="14" fontId="84" fillId="3" borderId="99" xfId="0" applyNumberFormat="1" applyFont="1" applyFill="1" applyBorder="1" applyAlignment="1">
      <alignment horizontal="center" vertical="center"/>
    </xf>
    <xf numFmtId="0" fontId="85" fillId="0" borderId="100" xfId="0" applyFont="1" applyBorder="1" applyAlignment="1">
      <alignment vertical="center" wrapText="1"/>
    </xf>
    <xf numFmtId="0" fontId="27" fillId="0" borderId="88" xfId="0" applyFont="1" applyBorder="1" applyAlignment="1" applyProtection="1">
      <alignment horizontal="left" vertical="center" wrapText="1"/>
      <protection locked="0"/>
    </xf>
    <xf numFmtId="0" fontId="87" fillId="4" borderId="92" xfId="0" applyFont="1" applyFill="1" applyBorder="1" applyAlignment="1">
      <alignment horizontal="center" vertical="center" wrapText="1"/>
    </xf>
    <xf numFmtId="0" fontId="27" fillId="0" borderId="96" xfId="0" applyFont="1" applyBorder="1" applyAlignment="1" applyProtection="1">
      <alignment horizontal="left" vertical="center" wrapText="1"/>
      <protection locked="0"/>
    </xf>
    <xf numFmtId="0" fontId="27" fillId="0" borderId="97" xfId="0" applyFont="1" applyBorder="1" applyAlignment="1" applyProtection="1">
      <alignment horizontal="left" vertical="center" wrapText="1"/>
      <protection locked="0"/>
    </xf>
    <xf numFmtId="0" fontId="88" fillId="0" borderId="0" xfId="0" applyFont="1"/>
    <xf numFmtId="0" fontId="89" fillId="2" borderId="0" xfId="0" applyFont="1" applyFill="1" applyAlignment="1">
      <alignment horizontal="center" vertical="center"/>
    </xf>
    <xf numFmtId="0" fontId="0" fillId="0" borderId="80" xfId="0" applyBorder="1" applyAlignment="1">
      <alignment vertical="center" wrapText="1"/>
    </xf>
    <xf numFmtId="9" fontId="0" fillId="0" borderId="82" xfId="0" applyNumberFormat="1" applyBorder="1" applyAlignment="1">
      <alignment vertical="center" wrapText="1"/>
    </xf>
    <xf numFmtId="0" fontId="0" fillId="0" borderId="96" xfId="0" applyBorder="1" applyAlignment="1">
      <alignment horizontal="left" vertical="center" wrapText="1"/>
    </xf>
    <xf numFmtId="16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57" fillId="0" borderId="0" xfId="0" applyFont="1" applyAlignment="1">
      <alignment horizontal="center" wrapText="1"/>
    </xf>
    <xf numFmtId="0" fontId="49" fillId="0" borderId="0" xfId="0" applyFont="1" applyAlignment="1">
      <alignment horizontal="center"/>
    </xf>
    <xf numFmtId="0" fontId="8" fillId="0" borderId="82" xfId="0" applyFont="1" applyBorder="1" applyAlignment="1">
      <alignment horizontal="left" vertical="center" wrapText="1"/>
    </xf>
    <xf numFmtId="0" fontId="8" fillId="0" borderId="60" xfId="0" applyFont="1" applyBorder="1" applyAlignment="1">
      <alignment horizontal="left" vertical="center" wrapText="1"/>
    </xf>
    <xf numFmtId="0" fontId="55" fillId="0" borderId="82" xfId="0" applyFont="1" applyBorder="1" applyAlignment="1">
      <alignment horizontal="left" vertical="center" wrapText="1"/>
    </xf>
    <xf numFmtId="0" fontId="55" fillId="0" borderId="78" xfId="0" applyFont="1" applyBorder="1" applyAlignment="1">
      <alignment horizontal="left" vertical="center" wrapText="1"/>
    </xf>
    <xf numFmtId="0" fontId="55" fillId="0" borderId="82" xfId="0" applyFont="1" applyBorder="1" applyAlignment="1">
      <alignment horizontal="center" vertical="center" wrapText="1"/>
    </xf>
    <xf numFmtId="0" fontId="55" fillId="0" borderId="78" xfId="0" applyFont="1" applyBorder="1" applyAlignment="1">
      <alignment horizontal="center" vertical="center" wrapText="1"/>
    </xf>
    <xf numFmtId="0" fontId="55" fillId="0" borderId="60" xfId="0" applyFont="1" applyBorder="1" applyAlignment="1">
      <alignment horizontal="left" vertical="center" wrapText="1"/>
    </xf>
    <xf numFmtId="0" fontId="53" fillId="4" borderId="13" xfId="0" applyFont="1" applyFill="1" applyBorder="1" applyAlignment="1">
      <alignment horizontal="center" vertical="top" wrapText="1" readingOrder="1"/>
    </xf>
    <xf numFmtId="0" fontId="8" fillId="0" borderId="78" xfId="0" applyFont="1" applyBorder="1" applyAlignment="1">
      <alignment horizontal="left" vertical="center" wrapText="1"/>
    </xf>
    <xf numFmtId="0" fontId="51" fillId="0" borderId="0" xfId="0" applyFont="1" applyAlignment="1" applyProtection="1">
      <alignment horizontal="center" vertical="center"/>
      <protection locked="0"/>
    </xf>
    <xf numFmtId="0" fontId="74" fillId="20" borderId="0" xfId="0" applyFont="1" applyFill="1" applyAlignment="1" applyProtection="1">
      <alignment horizontal="center" vertical="center" wrapText="1"/>
      <protection locked="0"/>
    </xf>
    <xf numFmtId="0" fontId="74" fillId="20" borderId="0" xfId="0" applyFont="1" applyFill="1" applyAlignment="1" applyProtection="1">
      <alignment horizontal="center" vertical="center"/>
      <protection locked="0"/>
    </xf>
    <xf numFmtId="0" fontId="47" fillId="19" borderId="0" xfId="0" applyFont="1" applyFill="1" applyAlignment="1" applyProtection="1">
      <alignment horizontal="justify" vertical="center" wrapText="1"/>
      <protection locked="0"/>
    </xf>
    <xf numFmtId="0" fontId="50" fillId="0" borderId="0" xfId="0" applyFont="1" applyAlignment="1">
      <alignment horizontal="center" wrapText="1"/>
    </xf>
    <xf numFmtId="0" fontId="76" fillId="0" borderId="0" xfId="0" applyFont="1" applyAlignment="1">
      <alignment horizontal="center"/>
    </xf>
    <xf numFmtId="0" fontId="77" fillId="4" borderId="79" xfId="0" applyFont="1" applyFill="1" applyBorder="1" applyAlignment="1">
      <alignment horizontal="center"/>
    </xf>
    <xf numFmtId="0" fontId="77" fillId="4" borderId="80" xfId="0" applyFont="1" applyFill="1" applyBorder="1" applyAlignment="1">
      <alignment horizontal="center"/>
    </xf>
    <xf numFmtId="0" fontId="77" fillId="4" borderId="81" xfId="0" applyFont="1" applyFill="1" applyBorder="1" applyAlignment="1">
      <alignment horizontal="center"/>
    </xf>
    <xf numFmtId="0" fontId="78" fillId="5" borderId="82" xfId="0" applyFont="1" applyFill="1" applyBorder="1" applyAlignment="1">
      <alignment horizontal="center" vertical="center" wrapText="1"/>
    </xf>
    <xf numFmtId="0" fontId="78" fillId="5" borderId="60" xfId="0" applyFont="1" applyFill="1" applyBorder="1" applyAlignment="1">
      <alignment horizontal="center" vertical="center" wrapText="1"/>
    </xf>
    <xf numFmtId="0" fontId="78" fillId="5" borderId="79" xfId="0" applyFont="1" applyFill="1" applyBorder="1" applyAlignment="1">
      <alignment horizontal="center" vertical="center"/>
    </xf>
    <xf numFmtId="0" fontId="78" fillId="5" borderId="80" xfId="0" applyFont="1" applyFill="1" applyBorder="1" applyAlignment="1">
      <alignment horizontal="center" vertical="center"/>
    </xf>
    <xf numFmtId="0" fontId="78" fillId="5" borderId="81" xfId="0" applyFont="1" applyFill="1" applyBorder="1" applyAlignment="1">
      <alignment horizontal="center" vertical="center"/>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0" fillId="0" borderId="13" xfId="0" applyBorder="1" applyAlignment="1">
      <alignment horizontal="center" vertical="center" wrapText="1"/>
    </xf>
    <xf numFmtId="0" fontId="0" fillId="0" borderId="81" xfId="0" applyBorder="1" applyAlignment="1">
      <alignment horizontal="center" vertical="center" wrapText="1"/>
    </xf>
    <xf numFmtId="0" fontId="27" fillId="0" borderId="13" xfId="0" applyFont="1" applyBorder="1" applyAlignment="1">
      <alignment horizontal="center" vertical="center" wrapText="1"/>
    </xf>
    <xf numFmtId="0" fontId="27" fillId="0" borderId="82" xfId="0" applyFont="1" applyBorder="1" applyAlignment="1">
      <alignment horizontal="center" vertical="center" wrapText="1"/>
    </xf>
    <xf numFmtId="0" fontId="27" fillId="0" borderId="78" xfId="0" applyFont="1" applyBorder="1" applyAlignment="1">
      <alignment horizontal="center" vertical="center" wrapText="1"/>
    </xf>
    <xf numFmtId="0" fontId="27" fillId="0" borderId="60" xfId="0" applyFont="1" applyBorder="1" applyAlignment="1">
      <alignment horizontal="center" vertical="center" wrapText="1"/>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4" fillId="4" borderId="8" xfId="0" applyFont="1" applyFill="1" applyBorder="1" applyAlignment="1">
      <alignment horizontal="center" vertical="center"/>
    </xf>
    <xf numFmtId="0" fontId="4" fillId="4" borderId="83" xfId="0" applyFont="1" applyFill="1" applyBorder="1" applyAlignment="1">
      <alignment horizontal="center" vertical="center"/>
    </xf>
    <xf numFmtId="0" fontId="27" fillId="0" borderId="79" xfId="0" applyFont="1" applyBorder="1" applyAlignment="1">
      <alignment horizontal="center" vertical="center" wrapText="1"/>
    </xf>
    <xf numFmtId="0" fontId="27" fillId="0" borderId="91" xfId="0" applyFont="1" applyBorder="1" applyAlignment="1">
      <alignment horizontal="left" vertical="center" wrapText="1"/>
    </xf>
    <xf numFmtId="0" fontId="27" fillId="0" borderId="90" xfId="0" applyFont="1" applyBorder="1" applyAlignment="1">
      <alignment horizontal="left" vertical="center" wrapText="1"/>
    </xf>
    <xf numFmtId="0" fontId="27" fillId="0" borderId="82" xfId="0" applyFont="1" applyBorder="1" applyAlignment="1">
      <alignment horizontal="left" vertical="center" wrapText="1"/>
    </xf>
    <xf numFmtId="0" fontId="27" fillId="0" borderId="78" xfId="0" applyFont="1" applyBorder="1" applyAlignment="1">
      <alignment horizontal="left" vertical="center" wrapText="1"/>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0" fillId="0" borderId="13" xfId="0" applyBorder="1" applyAlignment="1">
      <alignment horizontal="center" vertical="center"/>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0" fontId="86" fillId="0" borderId="13" xfId="0" applyFont="1" applyBorder="1" applyAlignment="1">
      <alignment horizontal="center" vertical="center" wrapText="1"/>
    </xf>
    <xf numFmtId="0" fontId="0" fillId="0" borderId="79" xfId="0" applyBorder="1" applyAlignment="1">
      <alignment horizontal="center" vertical="center" wrapText="1"/>
    </xf>
    <xf numFmtId="9" fontId="0" fillId="0" borderId="13" xfId="0" applyNumberFormat="1" applyBorder="1" applyAlignment="1">
      <alignment horizontal="center" vertical="center" wrapText="1"/>
    </xf>
    <xf numFmtId="9" fontId="0" fillId="0" borderId="60" xfId="0" applyNumberFormat="1" applyBorder="1" applyAlignment="1">
      <alignment horizontal="center" vertical="center" wrapText="1"/>
    </xf>
    <xf numFmtId="0" fontId="27" fillId="0" borderId="89" xfId="0" applyFont="1" applyBorder="1" applyAlignment="1">
      <alignment horizontal="left" vertical="center" wrapText="1"/>
    </xf>
    <xf numFmtId="0" fontId="27" fillId="0" borderId="60" xfId="0" applyFont="1" applyBorder="1" applyAlignment="1">
      <alignment horizontal="left"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17" fontId="0" fillId="0" borderId="82" xfId="0" applyNumberFormat="1" applyBorder="1" applyAlignment="1">
      <alignment horizontal="center" vertical="center" wrapText="1"/>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66" fillId="4" borderId="2" xfId="0" applyFont="1" applyFill="1" applyBorder="1" applyAlignment="1">
      <alignment horizontal="center" vertical="center"/>
    </xf>
    <xf numFmtId="0" fontId="66" fillId="4" borderId="0" xfId="0" applyFont="1" applyFill="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83" fillId="4" borderId="5" xfId="0" applyFont="1" applyFill="1" applyBorder="1" applyAlignment="1">
      <alignment horizontal="left" vertical="center"/>
    </xf>
    <xf numFmtId="0" fontId="83" fillId="4" borderId="7" xfId="0" applyFont="1" applyFill="1" applyBorder="1" applyAlignment="1">
      <alignment horizontal="left" vertical="center"/>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83" fillId="4" borderId="5" xfId="0" applyFont="1" applyFill="1" applyBorder="1" applyAlignment="1">
      <alignment horizontal="left" vertical="center" wrapText="1"/>
    </xf>
    <xf numFmtId="0" fontId="83" fillId="4" borderId="7" xfId="0" applyFont="1" applyFill="1" applyBorder="1" applyAlignment="1">
      <alignment horizontal="left" vertical="center" wrapText="1"/>
    </xf>
    <xf numFmtId="0" fontId="4" fillId="4" borderId="87" xfId="0" applyFont="1" applyFill="1" applyBorder="1" applyAlignment="1">
      <alignment horizontal="center" vertical="center"/>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2" fillId="0" borderId="0" xfId="0" applyFont="1" applyAlignment="1">
      <alignment horizontal="center" vertical="center"/>
    </xf>
    <xf numFmtId="0" fontId="58"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2" fillId="0" borderId="0" xfId="0" applyFont="1" applyAlignment="1">
      <alignment horizontal="center" vertical="center" wrapText="1"/>
    </xf>
    <xf numFmtId="0" fontId="71"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71" fillId="14" borderId="0" xfId="0" applyFont="1" applyFill="1" applyAlignment="1">
      <alignment horizontal="center" vertical="center" textRotation="90" wrapText="1" readingOrder="1"/>
    </xf>
    <xf numFmtId="0" fontId="71" fillId="14" borderId="21" xfId="0" applyFont="1" applyFill="1" applyBorder="1" applyAlignment="1">
      <alignment horizontal="center" vertical="center" textRotation="90" wrapText="1" readingOrder="1"/>
    </xf>
    <xf numFmtId="0" fontId="70" fillId="0" borderId="67" xfId="0" applyFont="1" applyBorder="1" applyAlignment="1">
      <alignment horizontal="center" vertical="center" wrapText="1"/>
    </xf>
    <xf numFmtId="0" fontId="70" fillId="0" borderId="68" xfId="0" applyFont="1" applyBorder="1" applyAlignment="1">
      <alignment horizontal="center" vertical="center"/>
    </xf>
    <xf numFmtId="0" fontId="70" fillId="0" borderId="69" xfId="0" applyFont="1" applyBorder="1" applyAlignment="1">
      <alignment horizontal="center" vertical="center"/>
    </xf>
    <xf numFmtId="0" fontId="70" fillId="0" borderId="20" xfId="0" applyFont="1" applyBorder="1" applyAlignment="1">
      <alignment horizontal="center" vertical="center"/>
    </xf>
    <xf numFmtId="0" fontId="70" fillId="0" borderId="0" xfId="0" applyFont="1" applyAlignment="1">
      <alignment horizontal="center" vertical="center"/>
    </xf>
    <xf numFmtId="0" fontId="70" fillId="0" borderId="21" xfId="0" applyFont="1" applyBorder="1" applyAlignment="1">
      <alignment horizontal="center" vertical="center"/>
    </xf>
    <xf numFmtId="0" fontId="70" fillId="0" borderId="43" xfId="0" applyFont="1" applyBorder="1" applyAlignment="1">
      <alignment horizontal="center" vertical="center"/>
    </xf>
    <xf numFmtId="0" fontId="70" fillId="0" borderId="44" xfId="0" applyFont="1" applyBorder="1" applyAlignment="1">
      <alignment horizontal="center" vertical="center"/>
    </xf>
    <xf numFmtId="0" fontId="70" fillId="0" borderId="45" xfId="0" applyFont="1" applyBorder="1" applyAlignment="1">
      <alignment horizontal="center" vertical="center"/>
    </xf>
    <xf numFmtId="0" fontId="72" fillId="16" borderId="70" xfId="0" applyFont="1" applyFill="1" applyBorder="1" applyAlignment="1">
      <alignment horizontal="center" vertical="center" wrapText="1" readingOrder="1"/>
    </xf>
    <xf numFmtId="0" fontId="72" fillId="16" borderId="71" xfId="0" applyFont="1" applyFill="1" applyBorder="1" applyAlignment="1">
      <alignment horizontal="center" vertical="center" wrapText="1" readingOrder="1"/>
    </xf>
    <xf numFmtId="0" fontId="72" fillId="16" borderId="72" xfId="0" applyFont="1" applyFill="1" applyBorder="1" applyAlignment="1">
      <alignment horizontal="center" vertical="center" wrapText="1" readingOrder="1"/>
    </xf>
    <xf numFmtId="0" fontId="72" fillId="16" borderId="73" xfId="0" applyFont="1" applyFill="1" applyBorder="1" applyAlignment="1">
      <alignment horizontal="center" vertical="center" wrapText="1" readingOrder="1"/>
    </xf>
    <xf numFmtId="0" fontId="72" fillId="16" borderId="0" xfId="0" applyFont="1" applyFill="1" applyAlignment="1">
      <alignment horizontal="center" vertical="center" wrapText="1" readingOrder="1"/>
    </xf>
    <xf numFmtId="0" fontId="72" fillId="16" borderId="74" xfId="0" applyFont="1" applyFill="1" applyBorder="1" applyAlignment="1">
      <alignment horizontal="center" vertical="center" wrapText="1" readingOrder="1"/>
    </xf>
    <xf numFmtId="0" fontId="72" fillId="16" borderId="75" xfId="0" applyFont="1" applyFill="1" applyBorder="1" applyAlignment="1">
      <alignment horizontal="center" vertical="center" wrapText="1" readingOrder="1"/>
    </xf>
    <xf numFmtId="0" fontId="72" fillId="16" borderId="76" xfId="0" applyFont="1" applyFill="1" applyBorder="1" applyAlignment="1">
      <alignment horizontal="center" vertical="center" wrapText="1" readingOrder="1"/>
    </xf>
    <xf numFmtId="0" fontId="72" fillId="16"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70" fillId="0" borderId="20" xfId="0" applyFont="1" applyBorder="1" applyAlignment="1">
      <alignment horizontal="center" vertical="center" wrapText="1"/>
    </xf>
    <xf numFmtId="0" fontId="72" fillId="15" borderId="70" xfId="0" applyFont="1" applyFill="1" applyBorder="1" applyAlignment="1">
      <alignment horizontal="center" vertical="center" wrapText="1" readingOrder="1"/>
    </xf>
    <xf numFmtId="0" fontId="72" fillId="15" borderId="71" xfId="0" applyFont="1" applyFill="1" applyBorder="1" applyAlignment="1">
      <alignment horizontal="center" vertical="center" wrapText="1" readingOrder="1"/>
    </xf>
    <xf numFmtId="0" fontId="72" fillId="15" borderId="73" xfId="0" applyFont="1" applyFill="1" applyBorder="1" applyAlignment="1">
      <alignment horizontal="center" vertical="center" wrapText="1" readingOrder="1"/>
    </xf>
    <xf numFmtId="0" fontId="72" fillId="15" borderId="0" xfId="0" applyFont="1" applyFill="1" applyAlignment="1">
      <alignment horizontal="center" vertical="center" wrapText="1" readingOrder="1"/>
    </xf>
    <xf numFmtId="0" fontId="72" fillId="15" borderId="75" xfId="0" applyFont="1" applyFill="1" applyBorder="1" applyAlignment="1">
      <alignment horizontal="center" vertical="center" wrapText="1" readingOrder="1"/>
    </xf>
    <xf numFmtId="0" fontId="72" fillId="15" borderId="76" xfId="0" applyFont="1" applyFill="1" applyBorder="1" applyAlignment="1">
      <alignment horizontal="center" vertical="center" wrapText="1" readingOrder="1"/>
    </xf>
    <xf numFmtId="0" fontId="33" fillId="3" borderId="84" xfId="0" applyFont="1" applyFill="1" applyBorder="1" applyAlignment="1">
      <alignment horizontal="center" vertical="center" wrapText="1"/>
    </xf>
    <xf numFmtId="0" fontId="33" fillId="3" borderId="91" xfId="0" applyFont="1" applyFill="1" applyBorder="1" applyAlignment="1">
      <alignment horizontal="center" vertical="center" wrapText="1"/>
    </xf>
    <xf numFmtId="0" fontId="33" fillId="3" borderId="85" xfId="0" applyFont="1" applyFill="1" applyBorder="1" applyAlignment="1">
      <alignment horizontal="center" vertical="center" wrapText="1"/>
    </xf>
    <xf numFmtId="0" fontId="33" fillId="3" borderId="90" xfId="0" applyFont="1" applyFill="1" applyBorder="1" applyAlignment="1">
      <alignment horizontal="center" vertical="center" wrapText="1"/>
    </xf>
    <xf numFmtId="0" fontId="33" fillId="3" borderId="86"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72" fillId="22" borderId="70" xfId="0" applyFont="1" applyFill="1" applyBorder="1" applyAlignment="1">
      <alignment horizontal="center" vertical="center" wrapText="1" readingOrder="1"/>
    </xf>
    <xf numFmtId="0" fontId="72" fillId="22" borderId="71" xfId="0" applyFont="1" applyFill="1" applyBorder="1" applyAlignment="1">
      <alignment horizontal="center" vertical="center" wrapText="1" readingOrder="1"/>
    </xf>
    <xf numFmtId="0" fontId="72" fillId="22" borderId="73" xfId="0" applyFont="1" applyFill="1" applyBorder="1" applyAlignment="1">
      <alignment horizontal="center" vertical="center" wrapText="1" readingOrder="1"/>
    </xf>
    <xf numFmtId="0" fontId="72" fillId="22" borderId="0" xfId="0" applyFont="1" applyFill="1" applyAlignment="1">
      <alignment horizontal="center" vertical="center" wrapText="1" readingOrder="1"/>
    </xf>
    <xf numFmtId="0" fontId="72" fillId="22" borderId="74" xfId="0" applyFont="1" applyFill="1" applyBorder="1" applyAlignment="1">
      <alignment horizontal="center" vertical="center" wrapText="1" readingOrder="1"/>
    </xf>
    <xf numFmtId="0" fontId="72" fillId="22" borderId="75" xfId="0" applyFont="1" applyFill="1" applyBorder="1" applyAlignment="1">
      <alignment horizontal="center" vertical="center" wrapText="1" readingOrder="1"/>
    </xf>
    <xf numFmtId="0" fontId="72" fillId="22" borderId="76" xfId="0" applyFont="1" applyFill="1" applyBorder="1" applyAlignment="1">
      <alignment horizontal="center" vertical="center" wrapText="1" readingOrder="1"/>
    </xf>
    <xf numFmtId="0" fontId="72" fillId="22" borderId="77" xfId="0" applyFont="1" applyFill="1" applyBorder="1" applyAlignment="1">
      <alignment horizontal="center" vertical="center" wrapText="1" readingOrder="1"/>
    </xf>
    <xf numFmtId="0" fontId="72" fillId="8" borderId="70" xfId="0" applyFont="1" applyFill="1" applyBorder="1" applyAlignment="1">
      <alignment horizontal="center" vertical="center" wrapText="1" readingOrder="1"/>
    </xf>
    <xf numFmtId="0" fontId="72" fillId="8" borderId="71" xfId="0" applyFont="1" applyFill="1" applyBorder="1" applyAlignment="1">
      <alignment horizontal="center" vertical="center" wrapText="1" readingOrder="1"/>
    </xf>
    <xf numFmtId="0" fontId="72" fillId="8" borderId="73" xfId="0" applyFont="1" applyFill="1" applyBorder="1" applyAlignment="1">
      <alignment horizontal="center" vertical="center" wrapText="1" readingOrder="1"/>
    </xf>
    <xf numFmtId="0" fontId="72" fillId="8" borderId="0" xfId="0" applyFont="1" applyFill="1" applyAlignment="1">
      <alignment horizontal="center" vertical="center" wrapText="1" readingOrder="1"/>
    </xf>
    <xf numFmtId="0" fontId="72" fillId="8" borderId="74" xfId="0" applyFont="1" applyFill="1" applyBorder="1" applyAlignment="1">
      <alignment horizontal="center" vertical="center" wrapText="1" readingOrder="1"/>
    </xf>
    <xf numFmtId="0" fontId="72" fillId="8" borderId="75" xfId="0" applyFont="1" applyFill="1" applyBorder="1" applyAlignment="1">
      <alignment horizontal="center" vertical="center" wrapText="1" readingOrder="1"/>
    </xf>
    <xf numFmtId="0" fontId="72" fillId="8" borderId="76" xfId="0" applyFont="1" applyFill="1" applyBorder="1" applyAlignment="1">
      <alignment horizontal="center" vertical="center" wrapText="1" readingOrder="1"/>
    </xf>
    <xf numFmtId="0" fontId="72"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0" fillId="0" borderId="68" xfId="0" applyFont="1" applyBorder="1" applyAlignment="1">
      <alignment horizontal="center" vertical="center" wrapText="1"/>
    </xf>
    <xf numFmtId="0" fontId="66" fillId="4" borderId="2" xfId="0" applyFont="1" applyFill="1" applyBorder="1" applyAlignment="1">
      <alignment horizontal="center" vertical="center" wrapText="1"/>
    </xf>
    <xf numFmtId="0" fontId="87" fillId="4" borderId="93" xfId="0" applyFont="1" applyFill="1" applyBorder="1" applyAlignment="1">
      <alignment horizontal="center" vertical="center" wrapText="1"/>
    </xf>
    <xf numFmtId="0" fontId="87" fillId="4" borderId="94" xfId="0" applyFont="1" applyFill="1" applyBorder="1" applyAlignment="1">
      <alignment horizontal="center" vertical="center" wrapText="1"/>
    </xf>
    <xf numFmtId="0" fontId="4" fillId="4" borderId="93" xfId="0" applyFont="1" applyFill="1" applyBorder="1" applyAlignment="1" applyProtection="1">
      <alignment horizontal="center" vertical="center" wrapText="1"/>
      <protection locked="0"/>
    </xf>
    <xf numFmtId="0" fontId="4" fillId="4" borderId="98" xfId="0" applyFont="1" applyFill="1" applyBorder="1" applyAlignment="1" applyProtection="1">
      <alignment horizontal="center" vertical="center" wrapText="1"/>
      <protection locked="0"/>
    </xf>
    <xf numFmtId="0" fontId="87" fillId="4" borderId="92" xfId="0" applyFont="1" applyFill="1" applyBorder="1" applyAlignment="1">
      <alignment horizontal="center" vertical="center" wrapText="1"/>
    </xf>
    <xf numFmtId="0" fontId="87" fillId="4" borderId="95" xfId="0" applyFont="1" applyFill="1" applyBorder="1" applyAlignment="1">
      <alignment horizontal="center" vertical="center" wrapText="1"/>
    </xf>
    <xf numFmtId="0" fontId="85" fillId="0" borderId="100" xfId="0" applyFont="1" applyBorder="1" applyAlignment="1">
      <alignment horizontal="justify" vertical="center" wrapText="1"/>
    </xf>
    <xf numFmtId="0" fontId="85" fillId="0" borderId="101" xfId="0" applyFont="1" applyBorder="1" applyAlignment="1">
      <alignment horizontal="justify" vertical="center" wrapText="1"/>
    </xf>
    <xf numFmtId="0" fontId="85" fillId="0" borderId="102" xfId="0" applyFont="1" applyBorder="1" applyAlignment="1">
      <alignment horizontal="justify" vertical="center" wrapText="1"/>
    </xf>
    <xf numFmtId="0" fontId="84" fillId="0" borderId="100" xfId="0" applyFont="1" applyBorder="1" applyAlignment="1" applyProtection="1">
      <alignment horizontal="justify" vertical="center" wrapText="1"/>
      <protection locked="0"/>
    </xf>
    <xf numFmtId="0" fontId="84" fillId="0" borderId="101" xfId="0" applyFont="1" applyBorder="1" applyAlignment="1" applyProtection="1">
      <alignment horizontal="justify" vertical="center" wrapText="1"/>
      <protection locked="0"/>
    </xf>
    <xf numFmtId="0" fontId="84" fillId="0" borderId="102" xfId="0" applyFont="1" applyBorder="1" applyAlignment="1" applyProtection="1">
      <alignment horizontal="justify" vertical="center" wrapText="1"/>
      <protection locked="0"/>
    </xf>
    <xf numFmtId="0" fontId="27" fillId="0" borderId="100" xfId="0" applyFont="1" applyBorder="1" applyAlignment="1" applyProtection="1">
      <alignment horizontal="justify" vertical="center" wrapText="1"/>
      <protection locked="0"/>
    </xf>
    <xf numFmtId="0" fontId="27" fillId="0" borderId="102" xfId="0" applyFont="1" applyBorder="1" applyAlignment="1" applyProtection="1">
      <alignment horizontal="justify" vertical="center" wrapText="1"/>
      <protection locked="0"/>
    </xf>
    <xf numFmtId="0" fontId="27" fillId="0" borderId="100" xfId="0" applyFont="1" applyBorder="1" applyAlignment="1" applyProtection="1">
      <alignment horizontal="center" vertical="center" wrapText="1"/>
      <protection locked="0"/>
    </xf>
    <xf numFmtId="0" fontId="27" fillId="0" borderId="101" xfId="0" applyFont="1" applyBorder="1" applyAlignment="1" applyProtection="1">
      <alignment horizontal="center" vertical="center" wrapText="1"/>
      <protection locked="0"/>
    </xf>
    <xf numFmtId="0" fontId="27" fillId="0" borderId="102" xfId="0" applyFont="1" applyBorder="1" applyAlignment="1" applyProtection="1">
      <alignment horizontal="center" vertical="center" wrapText="1"/>
      <protection locked="0"/>
    </xf>
    <xf numFmtId="0" fontId="0" fillId="0" borderId="96" xfId="0" applyBorder="1" applyAlignment="1">
      <alignment horizontal="center" vertical="center" wrapText="1"/>
    </xf>
    <xf numFmtId="0" fontId="0" fillId="0" borderId="91" xfId="0" applyBorder="1" applyAlignment="1">
      <alignment horizontal="center" vertical="center" wrapText="1"/>
    </xf>
    <xf numFmtId="0" fontId="0" fillId="0" borderId="89" xfId="0" applyBorder="1" applyAlignment="1">
      <alignment horizontal="center" vertical="center" wrapText="1"/>
    </xf>
    <xf numFmtId="0" fontId="86" fillId="0" borderId="82" xfId="0" applyFont="1" applyBorder="1" applyAlignment="1">
      <alignment horizontal="center" vertical="center" wrapText="1"/>
    </xf>
    <xf numFmtId="0" fontId="86" fillId="0" borderId="60" xfId="0" applyFont="1" applyBorder="1" applyAlignment="1">
      <alignment horizontal="center" vertical="center" wrapText="1"/>
    </xf>
    <xf numFmtId="0" fontId="85" fillId="0" borderId="100" xfId="0" applyFont="1" applyBorder="1" applyAlignment="1">
      <alignment horizontal="center" vertical="center" wrapText="1"/>
    </xf>
    <xf numFmtId="0" fontId="85" fillId="0" borderId="102" xfId="0" applyFont="1" applyBorder="1" applyAlignment="1">
      <alignment horizontal="center" vertical="center" wrapText="1"/>
    </xf>
  </cellXfs>
  <cellStyles count="3">
    <cellStyle name="Normal" xfId="0" builtinId="0"/>
    <cellStyle name="Normal - Style1 2" xfId="1" xr:uid="{00000000-0005-0000-0000-000001000000}"/>
    <cellStyle name="Normal 2 2" xfId="2" xr:uid="{00000000-0005-0000-0000-000002000000}"/>
  </cellStyles>
  <dxfs count="109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81025"/>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484910</xdr:colOff>
      <xdr:row>0</xdr:row>
      <xdr:rowOff>57150</xdr:rowOff>
    </xdr:from>
    <xdr:to>
      <xdr:col>0</xdr:col>
      <xdr:colOff>2310538</xdr:colOff>
      <xdr:row>3</xdr:row>
      <xdr:rowOff>95250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910" y="57150"/>
          <a:ext cx="1825628"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5196</xdr:rowOff>
    </xdr:from>
    <xdr:to>
      <xdr:col>4</xdr:col>
      <xdr:colOff>2828925</xdr:colOff>
      <xdr:row>2</xdr:row>
      <xdr:rowOff>100445</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886825" y="5196"/>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45894</xdr:rowOff>
    </xdr:from>
    <xdr:to>
      <xdr:col>4</xdr:col>
      <xdr:colOff>2971799</xdr:colOff>
      <xdr:row>3</xdr:row>
      <xdr:rowOff>124692</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886700" y="369744"/>
          <a:ext cx="2886074" cy="240723"/>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9067800" y="371475"/>
          <a:ext cx="1533526" cy="271054"/>
        </a:xfrm>
        <a:prstGeom prst="rect">
          <a:avLst/>
        </a:prstGeom>
      </xdr:spPr>
    </xdr:pic>
    <xdr:clientData/>
  </xdr:twoCellAnchor>
  <xdr:oneCellAnchor>
    <xdr:from>
      <xdr:col>5</xdr:col>
      <xdr:colOff>270510</xdr:colOff>
      <xdr:row>8</xdr:row>
      <xdr:rowOff>281940</xdr:rowOff>
    </xdr:from>
    <xdr:ext cx="1539240" cy="1508760"/>
    <xdr:sp macro="" textlink="">
      <xdr:nvSpPr>
        <xdr:cNvPr id="8" name="CuadroTexto 7">
          <a:extLst>
            <a:ext uri="{FF2B5EF4-FFF2-40B4-BE49-F238E27FC236}">
              <a16:creationId xmlns:a16="http://schemas.microsoft.com/office/drawing/2014/main" id="{00000000-0008-0000-0000-000008000000}"/>
            </a:ext>
          </a:extLst>
        </xdr:cNvPr>
        <xdr:cNvSpPr txBox="1"/>
      </xdr:nvSpPr>
      <xdr:spPr>
        <a:xfrm>
          <a:off x="11176635" y="26822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245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5000626" y="447675"/>
          <a:ext cx="2886074" cy="5715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29349" y="342900"/>
          <a:ext cx="1533526" cy="271054"/>
        </a:xfrm>
        <a:prstGeom prst="rect">
          <a:avLst/>
        </a:prstGeom>
      </xdr:spPr>
    </xdr:pic>
    <xdr:clientData/>
  </xdr:twoCellAnchor>
  <xdr:oneCellAnchor>
    <xdr:from>
      <xdr:col>7</xdr:col>
      <xdr:colOff>194309</xdr:colOff>
      <xdr:row>5</xdr:row>
      <xdr:rowOff>30826</xdr:rowOff>
    </xdr:from>
    <xdr:ext cx="2156460" cy="584454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823959" y="1735801"/>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3</xdr:row>
      <xdr:rowOff>4256</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2</xdr:row>
      <xdr:rowOff>192639</xdr:rowOff>
    </xdr:to>
    <xdr:pic>
      <xdr:nvPicPr>
        <xdr:cNvPr id="2" name="Imagen 1">
          <a:extLst>
            <a:ext uri="{FF2B5EF4-FFF2-40B4-BE49-F238E27FC236}">
              <a16:creationId xmlns:a16="http://schemas.microsoft.com/office/drawing/2014/main" id="{04F89C0E-F5B5-4D38-8F2E-6F227054A8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6258" cy="907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1114400</xdr:colOff>
      <xdr:row>2</xdr:row>
      <xdr:rowOff>191294</xdr:rowOff>
    </xdr:to>
    <xdr:pic>
      <xdr:nvPicPr>
        <xdr:cNvPr id="2" name="Imagen 1">
          <a:extLst>
            <a:ext uri="{FF2B5EF4-FFF2-40B4-BE49-F238E27FC236}">
              <a16:creationId xmlns:a16="http://schemas.microsoft.com/office/drawing/2014/main" id="{1CC8DA5A-98C0-4D99-98F3-8BA7F0E8A2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6258" cy="907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1114400</xdr:colOff>
      <xdr:row>2</xdr:row>
      <xdr:rowOff>191294</xdr:rowOff>
    </xdr:to>
    <xdr:pic>
      <xdr:nvPicPr>
        <xdr:cNvPr id="2" name="Imagen 1">
          <a:extLst>
            <a:ext uri="{FF2B5EF4-FFF2-40B4-BE49-F238E27FC236}">
              <a16:creationId xmlns:a16="http://schemas.microsoft.com/office/drawing/2014/main" id="{398CE73F-0655-4383-B33B-84899FDC92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6258" cy="907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836494</xdr:colOff>
      <xdr:row>4</xdr:row>
      <xdr:rowOff>388518</xdr:rowOff>
    </xdr:to>
    <xdr:pic>
      <xdr:nvPicPr>
        <xdr:cNvPr id="2" name="Imagen 1">
          <a:extLst>
            <a:ext uri="{FF2B5EF4-FFF2-40B4-BE49-F238E27FC236}">
              <a16:creationId xmlns:a16="http://schemas.microsoft.com/office/drawing/2014/main" id="{131CD85F-26C9-4E99-B998-5542B558DE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6258" cy="907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sers\Usuario\Documents\ARCHIVOS%2520COMPUTADOR%2520SANDRA\CALIDAD\PLAN%2520DE%2520ACCI&#211;N%2520Y%2520RIESGOS%2520PALOQUEMAO\Documentos%2520finales\Formato%2520Riesgos%2520Despachos%2520Judiciales%2520Certificados%25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sers\mador\OneDrive\Documentos\Norma%2520Icontec\Formato%2520ARIESGOS%25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Users\USUSARIO\Downloads\Nueva%2520Metodologia%2520Riesgos\Caja%2520de%2520Herramientas%2520Guia%2520DAPF\1.%25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6039"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1093">
      <pivotArea field="1" type="button" dataOnly="0" labelOnly="1" outline="0" axis="axisRow" fieldPosition="1"/>
    </format>
    <format dxfId="1094">
      <pivotArea dataOnly="0" labelOnly="1" outline="0" fieldPosition="0">
        <references count="1">
          <reference field="0" count="1">
            <x v="0"/>
          </reference>
        </references>
      </pivotArea>
    </format>
    <format dxfId="1095">
      <pivotArea dataOnly="0" labelOnly="1" outline="0" fieldPosition="0">
        <references count="1">
          <reference field="0" count="1">
            <x v="1"/>
          </reference>
        </references>
      </pivotArea>
    </format>
    <format dxfId="1096">
      <pivotArea dataOnly="0" labelOnly="1" outline="0" fieldPosition="0">
        <references count="2">
          <reference field="0" count="1" selected="0">
            <x v="0"/>
          </reference>
          <reference field="1" count="5">
            <x v="0"/>
            <x v="6"/>
            <x v="7"/>
            <x v="8"/>
            <x v="9"/>
          </reference>
        </references>
      </pivotArea>
    </format>
    <format dxfId="1097">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37:C247" totalsRowShown="0" headerRowDxfId="871" dataDxfId="870">
  <autoFilter ref="B237:C247" xr:uid="{00000000-0009-0000-0100-000001000000}"/>
  <tableColumns count="2">
    <tableColumn id="1" xr3:uid="{00000000-0010-0000-0000-000001000000}" name="Criterios" dataDxfId="869"/>
    <tableColumn id="2" xr3:uid="{00000000-0010-0000-0000-000002000000}" name="Subcriterios" dataDxfId="86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I18"/>
  <sheetViews>
    <sheetView showGridLines="0" topLeftCell="A14" zoomScale="85" zoomScaleNormal="85" workbookViewId="0">
      <selection activeCell="C11" sqref="C11:I11"/>
    </sheetView>
  </sheetViews>
  <sheetFormatPr defaultColWidth="11.42578125" defaultRowHeight="14.45"/>
  <cols>
    <col min="1" max="1" width="28.140625" customWidth="1"/>
    <col min="2" max="2" width="18" customWidth="1"/>
    <col min="3" max="3" width="14.140625" style="86" customWidth="1"/>
    <col min="4" max="8" width="12.42578125" customWidth="1"/>
  </cols>
  <sheetData>
    <row r="1" spans="1:9" ht="42" customHeight="1">
      <c r="A1" s="225" t="s">
        <v>0</v>
      </c>
      <c r="B1" s="225"/>
      <c r="C1" s="225"/>
      <c r="D1" s="225"/>
      <c r="E1" s="225"/>
      <c r="F1" s="225"/>
    </row>
    <row r="5" spans="1:9">
      <c r="D5" s="94"/>
      <c r="E5" s="94"/>
      <c r="F5" s="94"/>
      <c r="G5" s="94"/>
      <c r="H5" s="94"/>
    </row>
    <row r="6" spans="1:9">
      <c r="D6" s="94"/>
      <c r="E6" s="94"/>
      <c r="F6" s="94"/>
      <c r="G6" s="94"/>
      <c r="H6" s="94"/>
    </row>
    <row r="7" spans="1:9" ht="33.6">
      <c r="A7" s="226" t="s">
        <v>1</v>
      </c>
      <c r="B7" s="226"/>
      <c r="C7" s="226"/>
      <c r="D7" s="226"/>
      <c r="E7" s="226"/>
      <c r="F7" s="226"/>
      <c r="G7" s="226"/>
      <c r="H7" s="226"/>
      <c r="I7" s="226"/>
    </row>
    <row r="9" spans="1:9" s="87" customFormat="1" ht="81.75" customHeight="1">
      <c r="A9" s="88" t="s">
        <v>2</v>
      </c>
      <c r="B9" s="224" t="s">
        <v>3</v>
      </c>
      <c r="C9" s="224"/>
      <c r="D9" s="224"/>
      <c r="E9" s="224"/>
      <c r="F9" s="224"/>
      <c r="G9" s="224"/>
      <c r="H9" s="224"/>
      <c r="I9" s="224"/>
    </row>
    <row r="10" spans="1:9" s="87" customFormat="1" ht="16.7" customHeight="1">
      <c r="A10" s="92"/>
      <c r="B10" s="93"/>
      <c r="C10" s="93"/>
      <c r="D10" s="92"/>
      <c r="E10" s="91"/>
    </row>
    <row r="11" spans="1:9" s="87" customFormat="1" ht="84" customHeight="1">
      <c r="A11" s="88" t="s">
        <v>4</v>
      </c>
      <c r="B11" s="157" t="s">
        <v>5</v>
      </c>
      <c r="C11" s="224" t="s">
        <v>6</v>
      </c>
      <c r="D11" s="224"/>
      <c r="E11" s="224"/>
      <c r="F11" s="224"/>
      <c r="G11" s="224"/>
      <c r="H11" s="224"/>
      <c r="I11" s="224"/>
    </row>
    <row r="12" spans="1:9" ht="32.25" customHeight="1">
      <c r="A12" s="90"/>
    </row>
    <row r="13" spans="1:9" ht="32.25" customHeight="1">
      <c r="A13" s="89" t="s">
        <v>7</v>
      </c>
      <c r="B13" s="224" t="s">
        <v>8</v>
      </c>
      <c r="C13" s="224"/>
      <c r="D13" s="224"/>
      <c r="E13" s="224"/>
      <c r="F13" s="224"/>
      <c r="G13" s="224"/>
      <c r="H13" s="224"/>
      <c r="I13" s="224"/>
    </row>
    <row r="14" spans="1:9" s="87" customFormat="1" ht="69" customHeight="1">
      <c r="A14" s="89" t="s">
        <v>9</v>
      </c>
      <c r="B14" s="224"/>
      <c r="C14" s="224"/>
      <c r="D14" s="224"/>
      <c r="E14" s="224"/>
      <c r="F14" s="224"/>
      <c r="G14" s="224"/>
      <c r="H14" s="224"/>
      <c r="I14" s="224"/>
    </row>
    <row r="15" spans="1:9" s="87" customFormat="1" ht="54" customHeight="1">
      <c r="A15" s="89" t="s">
        <v>10</v>
      </c>
      <c r="B15" s="224"/>
      <c r="C15" s="224"/>
      <c r="D15" s="224"/>
      <c r="E15" s="224"/>
      <c r="F15" s="224"/>
      <c r="G15" s="224"/>
      <c r="H15" s="224"/>
      <c r="I15" s="224"/>
    </row>
    <row r="16" spans="1:9" s="87" customFormat="1" ht="54" customHeight="1">
      <c r="A16" s="88" t="s">
        <v>11</v>
      </c>
      <c r="B16" s="224"/>
      <c r="C16" s="224"/>
      <c r="D16" s="224"/>
      <c r="E16" s="224"/>
      <c r="F16" s="224"/>
      <c r="G16" s="224"/>
      <c r="H16" s="224"/>
      <c r="I16" s="224"/>
    </row>
    <row r="18" spans="1:9" s="87" customFormat="1" ht="54.75" customHeight="1">
      <c r="A18" s="88" t="s">
        <v>12</v>
      </c>
      <c r="B18" s="223">
        <v>44378</v>
      </c>
      <c r="C18" s="223"/>
      <c r="D18" s="223"/>
      <c r="E18" s="223"/>
      <c r="F18" s="223"/>
      <c r="G18" s="223"/>
      <c r="H18" s="223"/>
      <c r="I18" s="223"/>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00000000-0002-0000-0000-000000000000}"/>
    <dataValidation type="list" allowBlank="1" showInputMessage="1" showErrorMessage="1" sqref="B11" xr:uid="{00000000-0002-0000-0000-00000100000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B4:AU63"/>
  <sheetViews>
    <sheetView zoomScale="70" zoomScaleNormal="70" workbookViewId="0">
      <selection activeCell="W2" sqref="W2"/>
    </sheetView>
  </sheetViews>
  <sheetFormatPr defaultColWidth="11.42578125" defaultRowHeight="14.4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c r="B4" s="368" t="s">
        <v>454</v>
      </c>
      <c r="C4" s="368"/>
      <c r="D4" s="368"/>
      <c r="E4" s="368"/>
      <c r="F4" s="368"/>
      <c r="G4" s="368"/>
      <c r="H4" s="368"/>
      <c r="I4" s="368"/>
      <c r="J4" s="369" t="s">
        <v>179</v>
      </c>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T4" s="370" t="s">
        <v>213</v>
      </c>
      <c r="AU4" s="370"/>
    </row>
    <row r="5" spans="2:47">
      <c r="B5" s="368"/>
      <c r="C5" s="368"/>
      <c r="D5" s="368"/>
      <c r="E5" s="368"/>
      <c r="F5" s="368"/>
      <c r="G5" s="368"/>
      <c r="H5" s="368"/>
      <c r="I5" s="368"/>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c r="AJ5" s="369"/>
      <c r="AK5" s="369"/>
      <c r="AL5" s="369"/>
      <c r="AT5" s="370"/>
      <c r="AU5" s="370"/>
    </row>
    <row r="6" spans="2:47">
      <c r="B6" s="368"/>
      <c r="C6" s="368"/>
      <c r="D6" s="368"/>
      <c r="E6" s="368"/>
      <c r="F6" s="368"/>
      <c r="G6" s="368"/>
      <c r="H6" s="368"/>
      <c r="I6" s="368"/>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69"/>
      <c r="AK6" s="369"/>
      <c r="AL6" s="369"/>
      <c r="AT6" s="370"/>
      <c r="AU6" s="370"/>
    </row>
    <row r="7" spans="2:47" ht="15" thickBot="1"/>
    <row r="8" spans="2:47" ht="15.6">
      <c r="B8" s="371" t="s">
        <v>363</v>
      </c>
      <c r="C8" s="371"/>
      <c r="D8" s="372"/>
      <c r="E8" s="373" t="s">
        <v>455</v>
      </c>
      <c r="F8" s="374"/>
      <c r="G8" s="374"/>
      <c r="H8" s="374"/>
      <c r="I8" s="375"/>
      <c r="J8" s="50" t="s">
        <v>456</v>
      </c>
      <c r="K8" s="51" t="s">
        <v>456</v>
      </c>
      <c r="L8" s="51" t="s">
        <v>456</v>
      </c>
      <c r="M8" s="51" t="s">
        <v>456</v>
      </c>
      <c r="N8" s="51" t="s">
        <v>456</v>
      </c>
      <c r="O8" s="52" t="s">
        <v>456</v>
      </c>
      <c r="P8" s="50" t="s">
        <v>456</v>
      </c>
      <c r="Q8" s="51" t="s">
        <v>456</v>
      </c>
      <c r="R8" s="51" t="s">
        <v>456</v>
      </c>
      <c r="S8" s="51" t="s">
        <v>456</v>
      </c>
      <c r="T8" s="51" t="s">
        <v>456</v>
      </c>
      <c r="U8" s="52" t="s">
        <v>456</v>
      </c>
      <c r="V8" s="50" t="s">
        <v>456</v>
      </c>
      <c r="W8" s="51" t="s">
        <v>456</v>
      </c>
      <c r="X8" s="51" t="s">
        <v>456</v>
      </c>
      <c r="Y8" s="51" t="s">
        <v>456</v>
      </c>
      <c r="Z8" s="51" t="s">
        <v>456</v>
      </c>
      <c r="AA8" s="52" t="s">
        <v>456</v>
      </c>
      <c r="AB8" s="50" t="s">
        <v>456</v>
      </c>
      <c r="AC8" s="51" t="s">
        <v>456</v>
      </c>
      <c r="AD8" s="51" t="s">
        <v>456</v>
      </c>
      <c r="AE8" s="51" t="s">
        <v>456</v>
      </c>
      <c r="AF8" s="51" t="s">
        <v>456</v>
      </c>
      <c r="AG8" s="52" t="s">
        <v>456</v>
      </c>
      <c r="AH8" s="53" t="s">
        <v>456</v>
      </c>
      <c r="AI8" s="54" t="s">
        <v>456</v>
      </c>
      <c r="AJ8" s="54" t="s">
        <v>456</v>
      </c>
      <c r="AK8" s="54" t="s">
        <v>456</v>
      </c>
      <c r="AL8" s="54" t="s">
        <v>456</v>
      </c>
      <c r="AN8" s="382" t="s">
        <v>457</v>
      </c>
      <c r="AO8" s="383"/>
      <c r="AP8" s="383"/>
      <c r="AQ8" s="383"/>
      <c r="AR8" s="383"/>
      <c r="AS8" s="384"/>
      <c r="AT8" s="391" t="s">
        <v>458</v>
      </c>
      <c r="AU8" s="391"/>
    </row>
    <row r="9" spans="2:47" ht="15.6">
      <c r="B9" s="371"/>
      <c r="C9" s="371"/>
      <c r="D9" s="372"/>
      <c r="E9" s="376"/>
      <c r="F9" s="377"/>
      <c r="G9" s="377"/>
      <c r="H9" s="377"/>
      <c r="I9" s="378"/>
      <c r="J9" s="55" t="s">
        <v>456</v>
      </c>
      <c r="K9" s="56" t="s">
        <v>456</v>
      </c>
      <c r="L9" s="56" t="s">
        <v>456</v>
      </c>
      <c r="M9" s="56" t="s">
        <v>456</v>
      </c>
      <c r="N9" s="56" t="s">
        <v>456</v>
      </c>
      <c r="O9" s="57" t="s">
        <v>456</v>
      </c>
      <c r="P9" s="55" t="s">
        <v>456</v>
      </c>
      <c r="Q9" s="56" t="s">
        <v>456</v>
      </c>
      <c r="R9" s="56" t="s">
        <v>456</v>
      </c>
      <c r="S9" s="56" t="s">
        <v>456</v>
      </c>
      <c r="T9" s="56" t="s">
        <v>456</v>
      </c>
      <c r="U9" s="57" t="s">
        <v>456</v>
      </c>
      <c r="V9" s="55" t="s">
        <v>456</v>
      </c>
      <c r="W9" s="56" t="s">
        <v>456</v>
      </c>
      <c r="X9" s="56" t="s">
        <v>456</v>
      </c>
      <c r="Y9" s="56" t="s">
        <v>456</v>
      </c>
      <c r="Z9" s="56" t="s">
        <v>456</v>
      </c>
      <c r="AA9" s="57" t="s">
        <v>456</v>
      </c>
      <c r="AB9" s="55" t="s">
        <v>456</v>
      </c>
      <c r="AC9" s="56" t="s">
        <v>456</v>
      </c>
      <c r="AD9" s="56" t="s">
        <v>456</v>
      </c>
      <c r="AE9" s="56" t="s">
        <v>456</v>
      </c>
      <c r="AF9" s="56" t="s">
        <v>456</v>
      </c>
      <c r="AG9" s="57" t="s">
        <v>456</v>
      </c>
      <c r="AH9" s="58" t="s">
        <v>456</v>
      </c>
      <c r="AI9" s="59" t="s">
        <v>456</v>
      </c>
      <c r="AJ9" s="59" t="s">
        <v>456</v>
      </c>
      <c r="AK9" s="59" t="s">
        <v>456</v>
      </c>
      <c r="AL9" s="59" t="s">
        <v>456</v>
      </c>
      <c r="AN9" s="385"/>
      <c r="AO9" s="386"/>
      <c r="AP9" s="386"/>
      <c r="AQ9" s="386"/>
      <c r="AR9" s="386"/>
      <c r="AS9" s="387"/>
      <c r="AT9" s="391"/>
      <c r="AU9" s="391"/>
    </row>
    <row r="10" spans="2:47" ht="15.6">
      <c r="B10" s="371"/>
      <c r="C10" s="371"/>
      <c r="D10" s="372"/>
      <c r="E10" s="376"/>
      <c r="F10" s="377"/>
      <c r="G10" s="377"/>
      <c r="H10" s="377"/>
      <c r="I10" s="378"/>
      <c r="J10" s="55" t="s">
        <v>456</v>
      </c>
      <c r="K10" s="56" t="s">
        <v>456</v>
      </c>
      <c r="L10" s="56" t="s">
        <v>456</v>
      </c>
      <c r="M10" s="56" t="s">
        <v>456</v>
      </c>
      <c r="N10" s="56" t="s">
        <v>456</v>
      </c>
      <c r="O10" s="57" t="s">
        <v>456</v>
      </c>
      <c r="P10" s="55" t="s">
        <v>456</v>
      </c>
      <c r="Q10" s="56" t="s">
        <v>456</v>
      </c>
      <c r="R10" s="56" t="s">
        <v>456</v>
      </c>
      <c r="S10" s="56" t="s">
        <v>456</v>
      </c>
      <c r="T10" s="56" t="s">
        <v>456</v>
      </c>
      <c r="U10" s="57" t="s">
        <v>456</v>
      </c>
      <c r="V10" s="55" t="s">
        <v>456</v>
      </c>
      <c r="W10" s="56" t="s">
        <v>456</v>
      </c>
      <c r="X10" s="56" t="s">
        <v>456</v>
      </c>
      <c r="Y10" s="56" t="s">
        <v>456</v>
      </c>
      <c r="Z10" s="56" t="s">
        <v>456</v>
      </c>
      <c r="AA10" s="57" t="s">
        <v>456</v>
      </c>
      <c r="AB10" s="55" t="s">
        <v>456</v>
      </c>
      <c r="AC10" s="56" t="s">
        <v>456</v>
      </c>
      <c r="AD10" s="56" t="s">
        <v>456</v>
      </c>
      <c r="AE10" s="56" t="s">
        <v>456</v>
      </c>
      <c r="AF10" s="56" t="s">
        <v>456</v>
      </c>
      <c r="AG10" s="57" t="s">
        <v>456</v>
      </c>
      <c r="AH10" s="58" t="s">
        <v>456</v>
      </c>
      <c r="AI10" s="59" t="s">
        <v>456</v>
      </c>
      <c r="AJ10" s="59" t="s">
        <v>456</v>
      </c>
      <c r="AK10" s="59" t="s">
        <v>456</v>
      </c>
      <c r="AL10" s="59" t="s">
        <v>456</v>
      </c>
      <c r="AN10" s="385"/>
      <c r="AO10" s="386"/>
      <c r="AP10" s="386"/>
      <c r="AQ10" s="386"/>
      <c r="AR10" s="386"/>
      <c r="AS10" s="387"/>
      <c r="AT10" s="391"/>
      <c r="AU10" s="391"/>
    </row>
    <row r="11" spans="2:47" ht="15.6">
      <c r="B11" s="371"/>
      <c r="C11" s="371"/>
      <c r="D11" s="372"/>
      <c r="E11" s="376"/>
      <c r="F11" s="377"/>
      <c r="G11" s="377"/>
      <c r="H11" s="377"/>
      <c r="I11" s="378"/>
      <c r="J11" s="55" t="s">
        <v>456</v>
      </c>
      <c r="K11" s="56" t="s">
        <v>456</v>
      </c>
      <c r="L11" s="56" t="s">
        <v>456</v>
      </c>
      <c r="M11" s="56" t="s">
        <v>456</v>
      </c>
      <c r="N11" s="56" t="s">
        <v>456</v>
      </c>
      <c r="O11" s="57" t="s">
        <v>456</v>
      </c>
      <c r="P11" s="55" t="s">
        <v>456</v>
      </c>
      <c r="Q11" s="56" t="s">
        <v>456</v>
      </c>
      <c r="R11" s="56" t="s">
        <v>456</v>
      </c>
      <c r="S11" s="56" t="s">
        <v>456</v>
      </c>
      <c r="T11" s="56" t="s">
        <v>456</v>
      </c>
      <c r="U11" s="57" t="s">
        <v>456</v>
      </c>
      <c r="V11" s="55" t="s">
        <v>456</v>
      </c>
      <c r="W11" s="56" t="s">
        <v>456</v>
      </c>
      <c r="X11" s="56" t="s">
        <v>456</v>
      </c>
      <c r="Y11" s="56" t="s">
        <v>456</v>
      </c>
      <c r="Z11" s="56" t="s">
        <v>456</v>
      </c>
      <c r="AA11" s="57" t="s">
        <v>456</v>
      </c>
      <c r="AB11" s="55" t="s">
        <v>456</v>
      </c>
      <c r="AC11" s="56" t="s">
        <v>456</v>
      </c>
      <c r="AD11" s="56" t="s">
        <v>456</v>
      </c>
      <c r="AE11" s="56" t="s">
        <v>456</v>
      </c>
      <c r="AF11" s="56" t="s">
        <v>456</v>
      </c>
      <c r="AG11" s="57" t="s">
        <v>456</v>
      </c>
      <c r="AH11" s="58" t="s">
        <v>456</v>
      </c>
      <c r="AI11" s="59" t="s">
        <v>456</v>
      </c>
      <c r="AJ11" s="59" t="s">
        <v>456</v>
      </c>
      <c r="AK11" s="59" t="s">
        <v>456</v>
      </c>
      <c r="AL11" s="59" t="s">
        <v>456</v>
      </c>
      <c r="AN11" s="385"/>
      <c r="AO11" s="386"/>
      <c r="AP11" s="386"/>
      <c r="AQ11" s="386"/>
      <c r="AR11" s="386"/>
      <c r="AS11" s="387"/>
      <c r="AT11" s="391"/>
      <c r="AU11" s="391"/>
    </row>
    <row r="12" spans="2:47" ht="15.6">
      <c r="B12" s="371"/>
      <c r="C12" s="371"/>
      <c r="D12" s="372"/>
      <c r="E12" s="376"/>
      <c r="F12" s="377"/>
      <c r="G12" s="377"/>
      <c r="H12" s="377"/>
      <c r="I12" s="378"/>
      <c r="J12" s="55" t="s">
        <v>456</v>
      </c>
      <c r="K12" s="56" t="s">
        <v>456</v>
      </c>
      <c r="L12" s="56" t="s">
        <v>456</v>
      </c>
      <c r="M12" s="56" t="s">
        <v>456</v>
      </c>
      <c r="N12" s="56" t="s">
        <v>456</v>
      </c>
      <c r="O12" s="57" t="s">
        <v>456</v>
      </c>
      <c r="P12" s="55" t="s">
        <v>456</v>
      </c>
      <c r="Q12" s="56" t="s">
        <v>456</v>
      </c>
      <c r="R12" s="56" t="s">
        <v>456</v>
      </c>
      <c r="S12" s="56" t="s">
        <v>456</v>
      </c>
      <c r="T12" s="56" t="s">
        <v>456</v>
      </c>
      <c r="U12" s="57" t="s">
        <v>456</v>
      </c>
      <c r="V12" s="55" t="s">
        <v>456</v>
      </c>
      <c r="W12" s="56" t="s">
        <v>456</v>
      </c>
      <c r="X12" s="56" t="s">
        <v>456</v>
      </c>
      <c r="Y12" s="56" t="s">
        <v>456</v>
      </c>
      <c r="Z12" s="56" t="s">
        <v>456</v>
      </c>
      <c r="AA12" s="57" t="s">
        <v>456</v>
      </c>
      <c r="AB12" s="55" t="s">
        <v>456</v>
      </c>
      <c r="AC12" s="56" t="s">
        <v>456</v>
      </c>
      <c r="AD12" s="56" t="s">
        <v>456</v>
      </c>
      <c r="AE12" s="56" t="s">
        <v>456</v>
      </c>
      <c r="AF12" s="56" t="s">
        <v>456</v>
      </c>
      <c r="AG12" s="57" t="s">
        <v>456</v>
      </c>
      <c r="AH12" s="58" t="s">
        <v>456</v>
      </c>
      <c r="AI12" s="59" t="s">
        <v>456</v>
      </c>
      <c r="AJ12" s="59" t="s">
        <v>456</v>
      </c>
      <c r="AK12" s="59" t="s">
        <v>456</v>
      </c>
      <c r="AL12" s="59" t="s">
        <v>456</v>
      </c>
      <c r="AN12" s="385"/>
      <c r="AO12" s="386"/>
      <c r="AP12" s="386"/>
      <c r="AQ12" s="386"/>
      <c r="AR12" s="386"/>
      <c r="AS12" s="387"/>
      <c r="AT12" s="391"/>
      <c r="AU12" s="391"/>
    </row>
    <row r="13" spans="2:47" ht="15.6">
      <c r="B13" s="371"/>
      <c r="C13" s="371"/>
      <c r="D13" s="372"/>
      <c r="E13" s="376"/>
      <c r="F13" s="377"/>
      <c r="G13" s="377"/>
      <c r="H13" s="377"/>
      <c r="I13" s="378"/>
      <c r="J13" s="55" t="s">
        <v>456</v>
      </c>
      <c r="K13" s="56" t="s">
        <v>456</v>
      </c>
      <c r="L13" s="56" t="s">
        <v>456</v>
      </c>
      <c r="M13" s="56" t="s">
        <v>456</v>
      </c>
      <c r="N13" s="56" t="s">
        <v>456</v>
      </c>
      <c r="O13" s="57" t="s">
        <v>456</v>
      </c>
      <c r="P13" s="55" t="s">
        <v>456</v>
      </c>
      <c r="Q13" s="56" t="s">
        <v>456</v>
      </c>
      <c r="R13" s="56" t="s">
        <v>456</v>
      </c>
      <c r="S13" s="56" t="s">
        <v>456</v>
      </c>
      <c r="T13" s="56" t="s">
        <v>456</v>
      </c>
      <c r="U13" s="57" t="s">
        <v>456</v>
      </c>
      <c r="V13" s="55" t="s">
        <v>456</v>
      </c>
      <c r="W13" s="56" t="s">
        <v>456</v>
      </c>
      <c r="X13" s="56" t="s">
        <v>456</v>
      </c>
      <c r="Y13" s="56" t="s">
        <v>456</v>
      </c>
      <c r="Z13" s="56" t="s">
        <v>456</v>
      </c>
      <c r="AA13" s="57" t="s">
        <v>456</v>
      </c>
      <c r="AB13" s="55" t="s">
        <v>456</v>
      </c>
      <c r="AC13" s="56" t="s">
        <v>456</v>
      </c>
      <c r="AD13" s="56" t="s">
        <v>456</v>
      </c>
      <c r="AE13" s="56" t="s">
        <v>456</v>
      </c>
      <c r="AF13" s="56" t="s">
        <v>456</v>
      </c>
      <c r="AG13" s="57" t="s">
        <v>456</v>
      </c>
      <c r="AH13" s="58" t="s">
        <v>456</v>
      </c>
      <c r="AI13" s="59" t="s">
        <v>456</v>
      </c>
      <c r="AJ13" s="59" t="s">
        <v>456</v>
      </c>
      <c r="AK13" s="59" t="s">
        <v>456</v>
      </c>
      <c r="AL13" s="59" t="s">
        <v>456</v>
      </c>
      <c r="AN13" s="385"/>
      <c r="AO13" s="386"/>
      <c r="AP13" s="386"/>
      <c r="AQ13" s="386"/>
      <c r="AR13" s="386"/>
      <c r="AS13" s="387"/>
      <c r="AT13" s="391"/>
      <c r="AU13" s="391"/>
    </row>
    <row r="14" spans="2:47" ht="5.25" customHeight="1" thickBot="1">
      <c r="B14" s="371"/>
      <c r="C14" s="371"/>
      <c r="D14" s="372"/>
      <c r="E14" s="376"/>
      <c r="F14" s="377"/>
      <c r="G14" s="377"/>
      <c r="H14" s="377"/>
      <c r="I14" s="378"/>
      <c r="J14" s="55" t="s">
        <v>456</v>
      </c>
      <c r="K14" s="56" t="s">
        <v>456</v>
      </c>
      <c r="L14" s="56" t="s">
        <v>456</v>
      </c>
      <c r="M14" s="56" t="s">
        <v>456</v>
      </c>
      <c r="N14" s="56" t="s">
        <v>456</v>
      </c>
      <c r="O14" s="57" t="s">
        <v>456</v>
      </c>
      <c r="P14" s="55" t="s">
        <v>456</v>
      </c>
      <c r="Q14" s="56" t="s">
        <v>456</v>
      </c>
      <c r="R14" s="56" t="s">
        <v>456</v>
      </c>
      <c r="S14" s="56" t="s">
        <v>456</v>
      </c>
      <c r="T14" s="56" t="s">
        <v>456</v>
      </c>
      <c r="U14" s="57" t="s">
        <v>456</v>
      </c>
      <c r="V14" s="55" t="s">
        <v>456</v>
      </c>
      <c r="W14" s="56" t="s">
        <v>456</v>
      </c>
      <c r="X14" s="56" t="s">
        <v>456</v>
      </c>
      <c r="Y14" s="56" t="s">
        <v>456</v>
      </c>
      <c r="Z14" s="56" t="s">
        <v>456</v>
      </c>
      <c r="AA14" s="57" t="s">
        <v>456</v>
      </c>
      <c r="AB14" s="55" t="s">
        <v>456</v>
      </c>
      <c r="AC14" s="56" t="s">
        <v>456</v>
      </c>
      <c r="AD14" s="56" t="s">
        <v>456</v>
      </c>
      <c r="AE14" s="56" t="s">
        <v>456</v>
      </c>
      <c r="AF14" s="56" t="s">
        <v>456</v>
      </c>
      <c r="AG14" s="57" t="s">
        <v>456</v>
      </c>
      <c r="AH14" s="58" t="s">
        <v>456</v>
      </c>
      <c r="AI14" s="59" t="s">
        <v>456</v>
      </c>
      <c r="AJ14" s="59" t="s">
        <v>456</v>
      </c>
      <c r="AK14" s="59" t="s">
        <v>456</v>
      </c>
      <c r="AL14" s="59" t="s">
        <v>456</v>
      </c>
      <c r="AN14" s="385"/>
      <c r="AO14" s="386"/>
      <c r="AP14" s="386"/>
      <c r="AQ14" s="386"/>
      <c r="AR14" s="386"/>
      <c r="AS14" s="387"/>
      <c r="AT14" s="391"/>
      <c r="AU14" s="391"/>
    </row>
    <row r="15" spans="2:47" ht="16.149999999999999" hidden="1" thickBot="1">
      <c r="B15" s="371"/>
      <c r="C15" s="371"/>
      <c r="D15" s="372"/>
      <c r="E15" s="376"/>
      <c r="F15" s="377"/>
      <c r="G15" s="377"/>
      <c r="H15" s="377"/>
      <c r="I15" s="378"/>
      <c r="J15" s="55" t="s">
        <v>456</v>
      </c>
      <c r="K15" s="56" t="s">
        <v>456</v>
      </c>
      <c r="L15" s="56" t="s">
        <v>456</v>
      </c>
      <c r="M15" s="56" t="s">
        <v>456</v>
      </c>
      <c r="N15" s="56" t="s">
        <v>456</v>
      </c>
      <c r="O15" s="57" t="s">
        <v>456</v>
      </c>
      <c r="P15" s="55" t="s">
        <v>456</v>
      </c>
      <c r="Q15" s="56" t="s">
        <v>456</v>
      </c>
      <c r="R15" s="56" t="s">
        <v>456</v>
      </c>
      <c r="S15" s="56" t="s">
        <v>456</v>
      </c>
      <c r="T15" s="56" t="s">
        <v>456</v>
      </c>
      <c r="U15" s="57" t="s">
        <v>456</v>
      </c>
      <c r="V15" s="55" t="s">
        <v>456</v>
      </c>
      <c r="W15" s="56" t="s">
        <v>456</v>
      </c>
      <c r="X15" s="56" t="s">
        <v>456</v>
      </c>
      <c r="Y15" s="56" t="s">
        <v>456</v>
      </c>
      <c r="Z15" s="56" t="s">
        <v>456</v>
      </c>
      <c r="AA15" s="57" t="s">
        <v>456</v>
      </c>
      <c r="AB15" s="55" t="s">
        <v>456</v>
      </c>
      <c r="AC15" s="56" t="s">
        <v>456</v>
      </c>
      <c r="AD15" s="56" t="s">
        <v>456</v>
      </c>
      <c r="AE15" s="56" t="s">
        <v>456</v>
      </c>
      <c r="AF15" s="56" t="s">
        <v>456</v>
      </c>
      <c r="AG15" s="57" t="s">
        <v>456</v>
      </c>
      <c r="AH15" s="58" t="s">
        <v>456</v>
      </c>
      <c r="AI15" s="59" t="s">
        <v>456</v>
      </c>
      <c r="AJ15" s="59" t="s">
        <v>456</v>
      </c>
      <c r="AK15" s="59" t="s">
        <v>456</v>
      </c>
      <c r="AL15" s="59" t="s">
        <v>456</v>
      </c>
      <c r="AN15" s="385"/>
      <c r="AO15" s="386"/>
      <c r="AP15" s="386"/>
      <c r="AQ15" s="386"/>
      <c r="AR15" s="386"/>
      <c r="AS15" s="387"/>
      <c r="AT15" s="36"/>
      <c r="AU15" s="36"/>
    </row>
    <row r="16" spans="2:47" ht="16.149999999999999" hidden="1" thickBot="1">
      <c r="B16" s="371"/>
      <c r="C16" s="371"/>
      <c r="D16" s="372"/>
      <c r="E16" s="376"/>
      <c r="F16" s="377"/>
      <c r="G16" s="377"/>
      <c r="H16" s="377"/>
      <c r="I16" s="378"/>
      <c r="J16" s="55" t="s">
        <v>456</v>
      </c>
      <c r="K16" s="56" t="s">
        <v>456</v>
      </c>
      <c r="L16" s="56" t="s">
        <v>456</v>
      </c>
      <c r="M16" s="56" t="s">
        <v>456</v>
      </c>
      <c r="N16" s="56" t="s">
        <v>456</v>
      </c>
      <c r="O16" s="57" t="s">
        <v>456</v>
      </c>
      <c r="P16" s="55" t="s">
        <v>456</v>
      </c>
      <c r="Q16" s="56" t="s">
        <v>456</v>
      </c>
      <c r="R16" s="56" t="s">
        <v>456</v>
      </c>
      <c r="S16" s="56" t="s">
        <v>456</v>
      </c>
      <c r="T16" s="56" t="s">
        <v>456</v>
      </c>
      <c r="U16" s="57" t="s">
        <v>456</v>
      </c>
      <c r="V16" s="55" t="s">
        <v>456</v>
      </c>
      <c r="W16" s="56" t="s">
        <v>456</v>
      </c>
      <c r="X16" s="56" t="s">
        <v>456</v>
      </c>
      <c r="Y16" s="56" t="s">
        <v>456</v>
      </c>
      <c r="Z16" s="56" t="s">
        <v>456</v>
      </c>
      <c r="AA16" s="57" t="s">
        <v>456</v>
      </c>
      <c r="AB16" s="55" t="s">
        <v>456</v>
      </c>
      <c r="AC16" s="56" t="s">
        <v>456</v>
      </c>
      <c r="AD16" s="56" t="s">
        <v>456</v>
      </c>
      <c r="AE16" s="56" t="s">
        <v>456</v>
      </c>
      <c r="AF16" s="56" t="s">
        <v>456</v>
      </c>
      <c r="AG16" s="57" t="s">
        <v>456</v>
      </c>
      <c r="AH16" s="58" t="s">
        <v>456</v>
      </c>
      <c r="AI16" s="59" t="s">
        <v>456</v>
      </c>
      <c r="AJ16" s="59" t="s">
        <v>456</v>
      </c>
      <c r="AK16" s="59" t="s">
        <v>456</v>
      </c>
      <c r="AL16" s="59" t="s">
        <v>456</v>
      </c>
      <c r="AN16" s="385"/>
      <c r="AO16" s="386"/>
      <c r="AP16" s="386"/>
      <c r="AQ16" s="386"/>
      <c r="AR16" s="386"/>
      <c r="AS16" s="387"/>
      <c r="AT16" s="36"/>
      <c r="AU16" s="36"/>
    </row>
    <row r="17" spans="2:47" ht="16.149999999999999" hidden="1" thickBot="1">
      <c r="B17" s="371"/>
      <c r="C17" s="371"/>
      <c r="D17" s="372"/>
      <c r="E17" s="379"/>
      <c r="F17" s="380"/>
      <c r="G17" s="380"/>
      <c r="H17" s="380"/>
      <c r="I17" s="381"/>
      <c r="J17" s="60" t="s">
        <v>456</v>
      </c>
      <c r="K17" s="61" t="s">
        <v>456</v>
      </c>
      <c r="L17" s="61" t="s">
        <v>456</v>
      </c>
      <c r="M17" s="61" t="s">
        <v>456</v>
      </c>
      <c r="N17" s="61" t="s">
        <v>456</v>
      </c>
      <c r="O17" s="62" t="s">
        <v>456</v>
      </c>
      <c r="P17" s="55" t="s">
        <v>456</v>
      </c>
      <c r="Q17" s="56" t="s">
        <v>456</v>
      </c>
      <c r="R17" s="56" t="s">
        <v>456</v>
      </c>
      <c r="S17" s="56" t="s">
        <v>456</v>
      </c>
      <c r="T17" s="56" t="s">
        <v>456</v>
      </c>
      <c r="U17" s="57" t="s">
        <v>456</v>
      </c>
      <c r="V17" s="60" t="s">
        <v>456</v>
      </c>
      <c r="W17" s="61" t="s">
        <v>456</v>
      </c>
      <c r="X17" s="61" t="s">
        <v>456</v>
      </c>
      <c r="Y17" s="61" t="s">
        <v>456</v>
      </c>
      <c r="Z17" s="61" t="s">
        <v>456</v>
      </c>
      <c r="AA17" s="62" t="s">
        <v>456</v>
      </c>
      <c r="AB17" s="55" t="s">
        <v>456</v>
      </c>
      <c r="AC17" s="56" t="s">
        <v>456</v>
      </c>
      <c r="AD17" s="56" t="s">
        <v>456</v>
      </c>
      <c r="AE17" s="56" t="s">
        <v>456</v>
      </c>
      <c r="AF17" s="56" t="s">
        <v>456</v>
      </c>
      <c r="AG17" s="57" t="s">
        <v>456</v>
      </c>
      <c r="AH17" s="63" t="s">
        <v>456</v>
      </c>
      <c r="AI17" s="64" t="s">
        <v>456</v>
      </c>
      <c r="AJ17" s="64" t="s">
        <v>456</v>
      </c>
      <c r="AK17" s="64" t="s">
        <v>456</v>
      </c>
      <c r="AL17" s="64" t="s">
        <v>456</v>
      </c>
      <c r="AN17" s="388"/>
      <c r="AO17" s="389"/>
      <c r="AP17" s="389"/>
      <c r="AQ17" s="389"/>
      <c r="AR17" s="389"/>
      <c r="AS17" s="390"/>
      <c r="AT17" s="36"/>
      <c r="AU17" s="36"/>
    </row>
    <row r="18" spans="2:47" ht="15.75" customHeight="1">
      <c r="B18" s="371"/>
      <c r="C18" s="371"/>
      <c r="D18" s="372"/>
      <c r="E18" s="373" t="s">
        <v>459</v>
      </c>
      <c r="F18" s="374"/>
      <c r="G18" s="374"/>
      <c r="H18" s="374"/>
      <c r="I18" s="374"/>
      <c r="J18" s="147" t="s">
        <v>456</v>
      </c>
      <c r="K18" s="148" t="s">
        <v>456</v>
      </c>
      <c r="L18" s="148" t="s">
        <v>456</v>
      </c>
      <c r="M18" s="148" t="s">
        <v>456</v>
      </c>
      <c r="N18" s="148" t="s">
        <v>456</v>
      </c>
      <c r="O18" s="149" t="s">
        <v>456</v>
      </c>
      <c r="P18" s="147" t="s">
        <v>456</v>
      </c>
      <c r="Q18" s="148" t="s">
        <v>456</v>
      </c>
      <c r="R18" s="65" t="s">
        <v>456</v>
      </c>
      <c r="S18" s="65" t="s">
        <v>456</v>
      </c>
      <c r="T18" s="65" t="s">
        <v>456</v>
      </c>
      <c r="U18" s="66" t="s">
        <v>456</v>
      </c>
      <c r="V18" s="50" t="s">
        <v>456</v>
      </c>
      <c r="W18" s="51" t="s">
        <v>456</v>
      </c>
      <c r="X18" s="51" t="s">
        <v>456</v>
      </c>
      <c r="Y18" s="51" t="s">
        <v>456</v>
      </c>
      <c r="Z18" s="51" t="s">
        <v>456</v>
      </c>
      <c r="AA18" s="52" t="s">
        <v>456</v>
      </c>
      <c r="AB18" s="50" t="s">
        <v>456</v>
      </c>
      <c r="AC18" s="51" t="s">
        <v>456</v>
      </c>
      <c r="AD18" s="51" t="s">
        <v>456</v>
      </c>
      <c r="AE18" s="51" t="s">
        <v>456</v>
      </c>
      <c r="AF18" s="51" t="s">
        <v>456</v>
      </c>
      <c r="AG18" s="52" t="s">
        <v>456</v>
      </c>
      <c r="AH18" s="53" t="s">
        <v>456</v>
      </c>
      <c r="AI18" s="54" t="s">
        <v>456</v>
      </c>
      <c r="AJ18" s="54" t="s">
        <v>456</v>
      </c>
      <c r="AK18" s="54" t="s">
        <v>456</v>
      </c>
      <c r="AL18" s="54" t="s">
        <v>456</v>
      </c>
      <c r="AN18" s="393" t="s">
        <v>460</v>
      </c>
      <c r="AO18" s="394"/>
      <c r="AP18" s="394"/>
      <c r="AQ18" s="394"/>
      <c r="AR18" s="394"/>
      <c r="AS18" s="394"/>
      <c r="AT18" s="399" t="s">
        <v>461</v>
      </c>
      <c r="AU18" s="400"/>
    </row>
    <row r="19" spans="2:47" ht="15.75" customHeight="1">
      <c r="B19" s="371"/>
      <c r="C19" s="371"/>
      <c r="D19" s="372"/>
      <c r="E19" s="392"/>
      <c r="F19" s="377"/>
      <c r="G19" s="377"/>
      <c r="H19" s="377"/>
      <c r="I19" s="377"/>
      <c r="J19" s="150" t="s">
        <v>456</v>
      </c>
      <c r="K19" s="151" t="s">
        <v>456</v>
      </c>
      <c r="L19" s="151" t="s">
        <v>456</v>
      </c>
      <c r="M19" s="151" t="s">
        <v>456</v>
      </c>
      <c r="N19" s="151" t="s">
        <v>456</v>
      </c>
      <c r="O19" s="152" t="s">
        <v>456</v>
      </c>
      <c r="P19" s="150" t="s">
        <v>456</v>
      </c>
      <c r="Q19" s="151" t="s">
        <v>456</v>
      </c>
      <c r="R19" s="68" t="s">
        <v>456</v>
      </c>
      <c r="S19" s="68" t="s">
        <v>456</v>
      </c>
      <c r="T19" s="68" t="s">
        <v>456</v>
      </c>
      <c r="U19" s="69" t="s">
        <v>456</v>
      </c>
      <c r="V19" s="55" t="s">
        <v>456</v>
      </c>
      <c r="W19" s="56" t="s">
        <v>456</v>
      </c>
      <c r="X19" s="56" t="s">
        <v>456</v>
      </c>
      <c r="Y19" s="56" t="s">
        <v>456</v>
      </c>
      <c r="Z19" s="56" t="s">
        <v>456</v>
      </c>
      <c r="AA19" s="57" t="s">
        <v>456</v>
      </c>
      <c r="AB19" s="55" t="s">
        <v>456</v>
      </c>
      <c r="AC19" s="56" t="s">
        <v>456</v>
      </c>
      <c r="AD19" s="56" t="s">
        <v>456</v>
      </c>
      <c r="AE19" s="56" t="s">
        <v>456</v>
      </c>
      <c r="AF19" s="56" t="s">
        <v>456</v>
      </c>
      <c r="AG19" s="57" t="s">
        <v>456</v>
      </c>
      <c r="AH19" s="58" t="s">
        <v>456</v>
      </c>
      <c r="AI19" s="59" t="s">
        <v>456</v>
      </c>
      <c r="AJ19" s="59" t="s">
        <v>456</v>
      </c>
      <c r="AK19" s="59" t="s">
        <v>456</v>
      </c>
      <c r="AL19" s="59" t="s">
        <v>456</v>
      </c>
      <c r="AN19" s="395"/>
      <c r="AO19" s="396"/>
      <c r="AP19" s="396"/>
      <c r="AQ19" s="396"/>
      <c r="AR19" s="396"/>
      <c r="AS19" s="396"/>
      <c r="AT19" s="401"/>
      <c r="AU19" s="402"/>
    </row>
    <row r="20" spans="2:47" ht="15.75" customHeight="1">
      <c r="B20" s="371"/>
      <c r="C20" s="371"/>
      <c r="D20" s="372"/>
      <c r="E20" s="376"/>
      <c r="F20" s="377"/>
      <c r="G20" s="377"/>
      <c r="H20" s="377"/>
      <c r="I20" s="377"/>
      <c r="J20" s="150" t="s">
        <v>456</v>
      </c>
      <c r="K20" s="151" t="s">
        <v>456</v>
      </c>
      <c r="L20" s="151" t="s">
        <v>456</v>
      </c>
      <c r="M20" s="151" t="s">
        <v>456</v>
      </c>
      <c r="N20" s="151" t="s">
        <v>456</v>
      </c>
      <c r="O20" s="152" t="s">
        <v>456</v>
      </c>
      <c r="P20" s="150" t="s">
        <v>456</v>
      </c>
      <c r="Q20" s="151" t="s">
        <v>456</v>
      </c>
      <c r="R20" s="68" t="s">
        <v>456</v>
      </c>
      <c r="S20" s="68" t="s">
        <v>456</v>
      </c>
      <c r="T20" s="68" t="s">
        <v>456</v>
      </c>
      <c r="U20" s="69" t="s">
        <v>456</v>
      </c>
      <c r="V20" s="55" t="s">
        <v>456</v>
      </c>
      <c r="W20" s="56" t="s">
        <v>456</v>
      </c>
      <c r="X20" s="56" t="s">
        <v>456</v>
      </c>
      <c r="Y20" s="56" t="s">
        <v>456</v>
      </c>
      <c r="Z20" s="56" t="s">
        <v>456</v>
      </c>
      <c r="AA20" s="57" t="s">
        <v>456</v>
      </c>
      <c r="AB20" s="55" t="s">
        <v>456</v>
      </c>
      <c r="AC20" s="56" t="s">
        <v>456</v>
      </c>
      <c r="AD20" s="56" t="s">
        <v>456</v>
      </c>
      <c r="AE20" s="56" t="s">
        <v>456</v>
      </c>
      <c r="AF20" s="56" t="s">
        <v>456</v>
      </c>
      <c r="AG20" s="57" t="s">
        <v>456</v>
      </c>
      <c r="AH20" s="58" t="s">
        <v>456</v>
      </c>
      <c r="AI20" s="59" t="s">
        <v>456</v>
      </c>
      <c r="AJ20" s="59" t="s">
        <v>456</v>
      </c>
      <c r="AK20" s="59" t="s">
        <v>456</v>
      </c>
      <c r="AL20" s="59" t="s">
        <v>456</v>
      </c>
      <c r="AN20" s="395"/>
      <c r="AO20" s="396"/>
      <c r="AP20" s="396"/>
      <c r="AQ20" s="396"/>
      <c r="AR20" s="396"/>
      <c r="AS20" s="396"/>
      <c r="AT20" s="401"/>
      <c r="AU20" s="402"/>
    </row>
    <row r="21" spans="2:47" ht="15.75" customHeight="1">
      <c r="B21" s="371"/>
      <c r="C21" s="371"/>
      <c r="D21" s="372"/>
      <c r="E21" s="376"/>
      <c r="F21" s="377"/>
      <c r="G21" s="377"/>
      <c r="H21" s="377"/>
      <c r="I21" s="377"/>
      <c r="J21" s="150" t="s">
        <v>456</v>
      </c>
      <c r="K21" s="151" t="s">
        <v>456</v>
      </c>
      <c r="L21" s="151" t="s">
        <v>456</v>
      </c>
      <c r="M21" s="151" t="s">
        <v>456</v>
      </c>
      <c r="N21" s="151" t="s">
        <v>456</v>
      </c>
      <c r="O21" s="152" t="s">
        <v>456</v>
      </c>
      <c r="P21" s="150" t="s">
        <v>456</v>
      </c>
      <c r="Q21" s="151" t="s">
        <v>456</v>
      </c>
      <c r="R21" s="68" t="s">
        <v>456</v>
      </c>
      <c r="S21" s="68" t="s">
        <v>456</v>
      </c>
      <c r="T21" s="68" t="s">
        <v>456</v>
      </c>
      <c r="U21" s="69" t="s">
        <v>456</v>
      </c>
      <c r="V21" s="55" t="s">
        <v>456</v>
      </c>
      <c r="W21" s="56" t="s">
        <v>456</v>
      </c>
      <c r="X21" s="56" t="s">
        <v>456</v>
      </c>
      <c r="Y21" s="56" t="s">
        <v>456</v>
      </c>
      <c r="Z21" s="56" t="s">
        <v>456</v>
      </c>
      <c r="AA21" s="57" t="s">
        <v>456</v>
      </c>
      <c r="AB21" s="55" t="s">
        <v>456</v>
      </c>
      <c r="AC21" s="56" t="s">
        <v>456</v>
      </c>
      <c r="AD21" s="56" t="s">
        <v>456</v>
      </c>
      <c r="AE21" s="56" t="s">
        <v>456</v>
      </c>
      <c r="AF21" s="56" t="s">
        <v>456</v>
      </c>
      <c r="AG21" s="57" t="s">
        <v>456</v>
      </c>
      <c r="AH21" s="58" t="s">
        <v>456</v>
      </c>
      <c r="AI21" s="59" t="s">
        <v>456</v>
      </c>
      <c r="AJ21" s="59" t="s">
        <v>456</v>
      </c>
      <c r="AK21" s="59" t="s">
        <v>456</v>
      </c>
      <c r="AL21" s="59" t="s">
        <v>456</v>
      </c>
      <c r="AN21" s="395"/>
      <c r="AO21" s="396"/>
      <c r="AP21" s="396"/>
      <c r="AQ21" s="396"/>
      <c r="AR21" s="396"/>
      <c r="AS21" s="396"/>
      <c r="AT21" s="401"/>
      <c r="AU21" s="402"/>
    </row>
    <row r="22" spans="2:47" ht="15.75" customHeight="1">
      <c r="B22" s="371"/>
      <c r="C22" s="371"/>
      <c r="D22" s="372"/>
      <c r="E22" s="376"/>
      <c r="F22" s="377"/>
      <c r="G22" s="377"/>
      <c r="H22" s="377"/>
      <c r="I22" s="377"/>
      <c r="J22" s="150" t="s">
        <v>456</v>
      </c>
      <c r="K22" s="151" t="s">
        <v>456</v>
      </c>
      <c r="L22" s="151" t="s">
        <v>456</v>
      </c>
      <c r="M22" s="151" t="s">
        <v>456</v>
      </c>
      <c r="N22" s="151" t="s">
        <v>456</v>
      </c>
      <c r="O22" s="152" t="s">
        <v>456</v>
      </c>
      <c r="P22" s="150" t="s">
        <v>456</v>
      </c>
      <c r="Q22" s="151" t="s">
        <v>456</v>
      </c>
      <c r="R22" s="68" t="s">
        <v>456</v>
      </c>
      <c r="S22" s="68" t="s">
        <v>456</v>
      </c>
      <c r="T22" s="68" t="s">
        <v>456</v>
      </c>
      <c r="U22" s="69" t="s">
        <v>456</v>
      </c>
      <c r="V22" s="55" t="s">
        <v>456</v>
      </c>
      <c r="W22" s="56" t="s">
        <v>456</v>
      </c>
      <c r="X22" s="56" t="s">
        <v>456</v>
      </c>
      <c r="Y22" s="56" t="s">
        <v>456</v>
      </c>
      <c r="Z22" s="56" t="s">
        <v>456</v>
      </c>
      <c r="AA22" s="57" t="s">
        <v>456</v>
      </c>
      <c r="AB22" s="55" t="s">
        <v>456</v>
      </c>
      <c r="AC22" s="56" t="s">
        <v>456</v>
      </c>
      <c r="AD22" s="56" t="s">
        <v>456</v>
      </c>
      <c r="AE22" s="56" t="s">
        <v>456</v>
      </c>
      <c r="AF22" s="56" t="s">
        <v>456</v>
      </c>
      <c r="AG22" s="57" t="s">
        <v>456</v>
      </c>
      <c r="AH22" s="58" t="s">
        <v>456</v>
      </c>
      <c r="AI22" s="59" t="s">
        <v>456</v>
      </c>
      <c r="AJ22" s="59" t="s">
        <v>456</v>
      </c>
      <c r="AK22" s="59" t="s">
        <v>456</v>
      </c>
      <c r="AL22" s="59" t="s">
        <v>456</v>
      </c>
      <c r="AN22" s="395"/>
      <c r="AO22" s="396"/>
      <c r="AP22" s="396"/>
      <c r="AQ22" s="396"/>
      <c r="AR22" s="396"/>
      <c r="AS22" s="396"/>
      <c r="AT22" s="401"/>
      <c r="AU22" s="402"/>
    </row>
    <row r="23" spans="2:47" ht="0.75" customHeight="1">
      <c r="B23" s="371"/>
      <c r="C23" s="371"/>
      <c r="D23" s="372"/>
      <c r="E23" s="376"/>
      <c r="F23" s="377"/>
      <c r="G23" s="377"/>
      <c r="H23" s="377"/>
      <c r="I23" s="377"/>
      <c r="J23" s="150" t="s">
        <v>456</v>
      </c>
      <c r="K23" s="151" t="s">
        <v>456</v>
      </c>
      <c r="L23" s="151" t="s">
        <v>456</v>
      </c>
      <c r="M23" s="151" t="s">
        <v>456</v>
      </c>
      <c r="N23" s="151" t="s">
        <v>456</v>
      </c>
      <c r="O23" s="152" t="s">
        <v>456</v>
      </c>
      <c r="P23" s="150" t="s">
        <v>456</v>
      </c>
      <c r="Q23" s="151" t="s">
        <v>456</v>
      </c>
      <c r="R23" s="68" t="s">
        <v>456</v>
      </c>
      <c r="S23" s="68" t="s">
        <v>456</v>
      </c>
      <c r="T23" s="68" t="s">
        <v>456</v>
      </c>
      <c r="U23" s="69" t="s">
        <v>456</v>
      </c>
      <c r="V23" s="55" t="s">
        <v>456</v>
      </c>
      <c r="W23" s="56" t="s">
        <v>456</v>
      </c>
      <c r="X23" s="56" t="s">
        <v>456</v>
      </c>
      <c r="Y23" s="56" t="s">
        <v>456</v>
      </c>
      <c r="Z23" s="56" t="s">
        <v>456</v>
      </c>
      <c r="AA23" s="57" t="s">
        <v>456</v>
      </c>
      <c r="AB23" s="55" t="s">
        <v>456</v>
      </c>
      <c r="AC23" s="56" t="s">
        <v>456</v>
      </c>
      <c r="AD23" s="56" t="s">
        <v>456</v>
      </c>
      <c r="AE23" s="56" t="s">
        <v>456</v>
      </c>
      <c r="AF23" s="56" t="s">
        <v>456</v>
      </c>
      <c r="AG23" s="57" t="s">
        <v>456</v>
      </c>
      <c r="AH23" s="58" t="s">
        <v>456</v>
      </c>
      <c r="AI23" s="59" t="s">
        <v>456</v>
      </c>
      <c r="AJ23" s="59" t="s">
        <v>456</v>
      </c>
      <c r="AK23" s="59" t="s">
        <v>456</v>
      </c>
      <c r="AL23" s="59" t="s">
        <v>456</v>
      </c>
      <c r="AN23" s="395"/>
      <c r="AO23" s="396"/>
      <c r="AP23" s="396"/>
      <c r="AQ23" s="396"/>
      <c r="AR23" s="396"/>
      <c r="AS23" s="396"/>
      <c r="AT23" s="401"/>
      <c r="AU23" s="402"/>
    </row>
    <row r="24" spans="2:47" ht="15.75" hidden="1" customHeight="1">
      <c r="B24" s="371"/>
      <c r="C24" s="371"/>
      <c r="D24" s="372"/>
      <c r="E24" s="376"/>
      <c r="F24" s="377"/>
      <c r="G24" s="377"/>
      <c r="H24" s="377"/>
      <c r="I24" s="377"/>
      <c r="J24" s="150" t="s">
        <v>456</v>
      </c>
      <c r="K24" s="151" t="s">
        <v>456</v>
      </c>
      <c r="L24" s="151" t="s">
        <v>456</v>
      </c>
      <c r="M24" s="151" t="s">
        <v>456</v>
      </c>
      <c r="N24" s="151" t="s">
        <v>456</v>
      </c>
      <c r="O24" s="152" t="s">
        <v>456</v>
      </c>
      <c r="P24" s="150" t="s">
        <v>456</v>
      </c>
      <c r="Q24" s="151" t="s">
        <v>456</v>
      </c>
      <c r="R24" s="68" t="s">
        <v>456</v>
      </c>
      <c r="S24" s="68" t="s">
        <v>456</v>
      </c>
      <c r="T24" s="68" t="s">
        <v>456</v>
      </c>
      <c r="U24" s="69" t="s">
        <v>456</v>
      </c>
      <c r="V24" s="55" t="s">
        <v>456</v>
      </c>
      <c r="W24" s="56" t="s">
        <v>456</v>
      </c>
      <c r="X24" s="56" t="s">
        <v>456</v>
      </c>
      <c r="Y24" s="56" t="s">
        <v>456</v>
      </c>
      <c r="Z24" s="56" t="s">
        <v>456</v>
      </c>
      <c r="AA24" s="57" t="s">
        <v>456</v>
      </c>
      <c r="AB24" s="55" t="s">
        <v>456</v>
      </c>
      <c r="AC24" s="56" t="s">
        <v>456</v>
      </c>
      <c r="AD24" s="56" t="s">
        <v>456</v>
      </c>
      <c r="AE24" s="56" t="s">
        <v>456</v>
      </c>
      <c r="AF24" s="56" t="s">
        <v>456</v>
      </c>
      <c r="AG24" s="57" t="s">
        <v>456</v>
      </c>
      <c r="AH24" s="58" t="s">
        <v>456</v>
      </c>
      <c r="AI24" s="59" t="s">
        <v>456</v>
      </c>
      <c r="AJ24" s="59" t="s">
        <v>456</v>
      </c>
      <c r="AK24" s="59" t="s">
        <v>456</v>
      </c>
      <c r="AL24" s="59" t="s">
        <v>456</v>
      </c>
      <c r="AN24" s="395"/>
      <c r="AO24" s="396"/>
      <c r="AP24" s="396"/>
      <c r="AQ24" s="396"/>
      <c r="AR24" s="396"/>
      <c r="AS24" s="396"/>
      <c r="AT24" s="401"/>
      <c r="AU24" s="402"/>
    </row>
    <row r="25" spans="2:47" ht="15.75" hidden="1" customHeight="1" thickBot="1">
      <c r="B25" s="371"/>
      <c r="C25" s="371"/>
      <c r="D25" s="372"/>
      <c r="E25" s="376"/>
      <c r="F25" s="377"/>
      <c r="G25" s="377"/>
      <c r="H25" s="377"/>
      <c r="I25" s="377"/>
      <c r="J25" s="150" t="s">
        <v>456</v>
      </c>
      <c r="K25" s="151" t="s">
        <v>456</v>
      </c>
      <c r="L25" s="151" t="s">
        <v>456</v>
      </c>
      <c r="M25" s="151" t="s">
        <v>456</v>
      </c>
      <c r="N25" s="151" t="s">
        <v>456</v>
      </c>
      <c r="O25" s="152" t="s">
        <v>456</v>
      </c>
      <c r="P25" s="150" t="s">
        <v>456</v>
      </c>
      <c r="Q25" s="151" t="s">
        <v>456</v>
      </c>
      <c r="R25" s="68" t="s">
        <v>456</v>
      </c>
      <c r="S25" s="68" t="s">
        <v>456</v>
      </c>
      <c r="T25" s="68" t="s">
        <v>456</v>
      </c>
      <c r="U25" s="69" t="s">
        <v>456</v>
      </c>
      <c r="V25" s="55" t="s">
        <v>456</v>
      </c>
      <c r="W25" s="56" t="s">
        <v>456</v>
      </c>
      <c r="X25" s="56" t="s">
        <v>456</v>
      </c>
      <c r="Y25" s="56" t="s">
        <v>456</v>
      </c>
      <c r="Z25" s="56" t="s">
        <v>456</v>
      </c>
      <c r="AA25" s="57" t="s">
        <v>456</v>
      </c>
      <c r="AB25" s="55" t="s">
        <v>456</v>
      </c>
      <c r="AC25" s="56" t="s">
        <v>456</v>
      </c>
      <c r="AD25" s="56" t="s">
        <v>456</v>
      </c>
      <c r="AE25" s="56" t="s">
        <v>456</v>
      </c>
      <c r="AF25" s="56" t="s">
        <v>456</v>
      </c>
      <c r="AG25" s="57" t="s">
        <v>456</v>
      </c>
      <c r="AH25" s="58" t="s">
        <v>456</v>
      </c>
      <c r="AI25" s="59" t="s">
        <v>456</v>
      </c>
      <c r="AJ25" s="59" t="s">
        <v>456</v>
      </c>
      <c r="AK25" s="59" t="s">
        <v>456</v>
      </c>
      <c r="AL25" s="59" t="s">
        <v>456</v>
      </c>
      <c r="AN25" s="395"/>
      <c r="AO25" s="396"/>
      <c r="AP25" s="396"/>
      <c r="AQ25" s="396"/>
      <c r="AR25" s="396"/>
      <c r="AS25" s="396"/>
      <c r="AT25" s="401"/>
      <c r="AU25" s="402"/>
    </row>
    <row r="26" spans="2:47" ht="15.75" hidden="1" customHeight="1" thickBot="1">
      <c r="B26" s="371"/>
      <c r="C26" s="371"/>
      <c r="D26" s="372"/>
      <c r="E26" s="376"/>
      <c r="F26" s="377"/>
      <c r="G26" s="377"/>
      <c r="H26" s="377"/>
      <c r="I26" s="377"/>
      <c r="J26" s="150" t="s">
        <v>456</v>
      </c>
      <c r="K26" s="151" t="s">
        <v>456</v>
      </c>
      <c r="L26" s="151" t="s">
        <v>456</v>
      </c>
      <c r="M26" s="151" t="s">
        <v>456</v>
      </c>
      <c r="N26" s="151" t="s">
        <v>456</v>
      </c>
      <c r="O26" s="152" t="s">
        <v>456</v>
      </c>
      <c r="P26" s="150" t="s">
        <v>456</v>
      </c>
      <c r="Q26" s="151" t="s">
        <v>456</v>
      </c>
      <c r="R26" s="68" t="s">
        <v>456</v>
      </c>
      <c r="S26" s="68" t="s">
        <v>456</v>
      </c>
      <c r="T26" s="68" t="s">
        <v>456</v>
      </c>
      <c r="U26" s="69" t="s">
        <v>456</v>
      </c>
      <c r="V26" s="55" t="s">
        <v>456</v>
      </c>
      <c r="W26" s="56" t="s">
        <v>456</v>
      </c>
      <c r="X26" s="56" t="s">
        <v>456</v>
      </c>
      <c r="Y26" s="56" t="s">
        <v>456</v>
      </c>
      <c r="Z26" s="56" t="s">
        <v>456</v>
      </c>
      <c r="AA26" s="57" t="s">
        <v>456</v>
      </c>
      <c r="AB26" s="55" t="s">
        <v>456</v>
      </c>
      <c r="AC26" s="56" t="s">
        <v>456</v>
      </c>
      <c r="AD26" s="56" t="s">
        <v>456</v>
      </c>
      <c r="AE26" s="56" t="s">
        <v>456</v>
      </c>
      <c r="AF26" s="56" t="s">
        <v>456</v>
      </c>
      <c r="AG26" s="57" t="s">
        <v>456</v>
      </c>
      <c r="AH26" s="58" t="s">
        <v>456</v>
      </c>
      <c r="AI26" s="59" t="s">
        <v>456</v>
      </c>
      <c r="AJ26" s="59" t="s">
        <v>456</v>
      </c>
      <c r="AK26" s="59" t="s">
        <v>456</v>
      </c>
      <c r="AL26" s="59" t="s">
        <v>456</v>
      </c>
      <c r="AN26" s="395"/>
      <c r="AO26" s="396"/>
      <c r="AP26" s="396"/>
      <c r="AQ26" s="396"/>
      <c r="AR26" s="396"/>
      <c r="AS26" s="396"/>
      <c r="AT26" s="401"/>
      <c r="AU26" s="402"/>
    </row>
    <row r="27" spans="2:47" ht="21" customHeight="1" thickBot="1">
      <c r="B27" s="371"/>
      <c r="C27" s="371"/>
      <c r="D27" s="372"/>
      <c r="E27" s="379"/>
      <c r="F27" s="380"/>
      <c r="G27" s="380"/>
      <c r="H27" s="380"/>
      <c r="I27" s="380"/>
      <c r="J27" s="153" t="s">
        <v>456</v>
      </c>
      <c r="K27" s="154" t="s">
        <v>456</v>
      </c>
      <c r="L27" s="154" t="s">
        <v>456</v>
      </c>
      <c r="M27" s="154" t="s">
        <v>456</v>
      </c>
      <c r="N27" s="154" t="s">
        <v>456</v>
      </c>
      <c r="O27" s="155" t="s">
        <v>456</v>
      </c>
      <c r="P27" s="153" t="s">
        <v>456</v>
      </c>
      <c r="Q27" s="154" t="s">
        <v>456</v>
      </c>
      <c r="R27" s="71" t="s">
        <v>456</v>
      </c>
      <c r="S27" s="71" t="s">
        <v>456</v>
      </c>
      <c r="T27" s="71" t="s">
        <v>456</v>
      </c>
      <c r="U27" s="72" t="s">
        <v>456</v>
      </c>
      <c r="V27" s="60" t="s">
        <v>456</v>
      </c>
      <c r="W27" s="61" t="s">
        <v>456</v>
      </c>
      <c r="X27" s="61" t="s">
        <v>456</v>
      </c>
      <c r="Y27" s="61" t="s">
        <v>456</v>
      </c>
      <c r="Z27" s="61" t="s">
        <v>456</v>
      </c>
      <c r="AA27" s="62" t="s">
        <v>456</v>
      </c>
      <c r="AB27" s="60" t="s">
        <v>456</v>
      </c>
      <c r="AC27" s="61" t="s">
        <v>456</v>
      </c>
      <c r="AD27" s="61" t="s">
        <v>456</v>
      </c>
      <c r="AE27" s="61" t="s">
        <v>456</v>
      </c>
      <c r="AF27" s="61" t="s">
        <v>456</v>
      </c>
      <c r="AG27" s="62" t="s">
        <v>456</v>
      </c>
      <c r="AH27" s="63" t="s">
        <v>456</v>
      </c>
      <c r="AI27" s="64" t="s">
        <v>456</v>
      </c>
      <c r="AJ27" s="64" t="s">
        <v>456</v>
      </c>
      <c r="AK27" s="64" t="s">
        <v>456</v>
      </c>
      <c r="AL27" s="64" t="s">
        <v>456</v>
      </c>
      <c r="AN27" s="397"/>
      <c r="AO27" s="398"/>
      <c r="AP27" s="398"/>
      <c r="AQ27" s="398"/>
      <c r="AR27" s="398"/>
      <c r="AS27" s="398"/>
      <c r="AT27" s="403"/>
      <c r="AU27" s="404"/>
    </row>
    <row r="28" spans="2:47" ht="15.75" customHeight="1">
      <c r="B28" s="371"/>
      <c r="C28" s="371"/>
      <c r="D28" s="372"/>
      <c r="E28" s="373" t="s">
        <v>462</v>
      </c>
      <c r="F28" s="374"/>
      <c r="G28" s="374"/>
      <c r="H28" s="374"/>
      <c r="I28" s="375"/>
      <c r="J28" s="147" t="s">
        <v>456</v>
      </c>
      <c r="K28" s="148" t="s">
        <v>456</v>
      </c>
      <c r="L28" s="148" t="s">
        <v>456</v>
      </c>
      <c r="M28" s="148" t="s">
        <v>456</v>
      </c>
      <c r="N28" s="148" t="s">
        <v>456</v>
      </c>
      <c r="O28" s="149" t="s">
        <v>456</v>
      </c>
      <c r="P28" s="147" t="s">
        <v>456</v>
      </c>
      <c r="Q28" s="148" t="s">
        <v>456</v>
      </c>
      <c r="R28" s="148" t="s">
        <v>456</v>
      </c>
      <c r="S28" s="148" t="s">
        <v>456</v>
      </c>
      <c r="T28" s="148" t="s">
        <v>456</v>
      </c>
      <c r="U28" s="149" t="s">
        <v>456</v>
      </c>
      <c r="V28" s="147" t="s">
        <v>456</v>
      </c>
      <c r="W28" s="148" t="s">
        <v>456</v>
      </c>
      <c r="X28" s="65" t="s">
        <v>456</v>
      </c>
      <c r="Y28" s="65" t="s">
        <v>456</v>
      </c>
      <c r="Z28" s="65" t="s">
        <v>456</v>
      </c>
      <c r="AA28" s="66" t="s">
        <v>456</v>
      </c>
      <c r="AB28" s="50" t="s">
        <v>456</v>
      </c>
      <c r="AC28" s="51" t="s">
        <v>456</v>
      </c>
      <c r="AD28" s="51" t="s">
        <v>456</v>
      </c>
      <c r="AE28" s="51" t="s">
        <v>456</v>
      </c>
      <c r="AF28" s="51" t="s">
        <v>456</v>
      </c>
      <c r="AG28" s="52" t="s">
        <v>456</v>
      </c>
      <c r="AH28" s="53" t="s">
        <v>456</v>
      </c>
      <c r="AI28" s="54" t="s">
        <v>456</v>
      </c>
      <c r="AJ28" s="54" t="s">
        <v>456</v>
      </c>
      <c r="AK28" s="54" t="s">
        <v>456</v>
      </c>
      <c r="AL28" s="54" t="s">
        <v>456</v>
      </c>
      <c r="AN28" s="405" t="s">
        <v>384</v>
      </c>
      <c r="AO28" s="406"/>
      <c r="AP28" s="406"/>
      <c r="AQ28" s="406"/>
      <c r="AR28" s="406"/>
      <c r="AS28" s="406"/>
      <c r="AT28" s="391" t="s">
        <v>463</v>
      </c>
      <c r="AU28" s="391"/>
    </row>
    <row r="29" spans="2:47" ht="15.6">
      <c r="B29" s="371"/>
      <c r="C29" s="371"/>
      <c r="D29" s="372"/>
      <c r="E29" s="392"/>
      <c r="F29" s="377"/>
      <c r="G29" s="377"/>
      <c r="H29" s="377"/>
      <c r="I29" s="378"/>
      <c r="J29" s="150" t="s">
        <v>456</v>
      </c>
      <c r="K29" s="151" t="s">
        <v>456</v>
      </c>
      <c r="L29" s="151" t="s">
        <v>456</v>
      </c>
      <c r="M29" s="151" t="s">
        <v>456</v>
      </c>
      <c r="N29" s="151" t="s">
        <v>456</v>
      </c>
      <c r="O29" s="152" t="s">
        <v>456</v>
      </c>
      <c r="P29" s="150" t="s">
        <v>456</v>
      </c>
      <c r="Q29" s="151" t="s">
        <v>456</v>
      </c>
      <c r="R29" s="151" t="s">
        <v>456</v>
      </c>
      <c r="S29" s="151" t="s">
        <v>456</v>
      </c>
      <c r="T29" s="151" t="s">
        <v>456</v>
      </c>
      <c r="U29" s="152" t="s">
        <v>456</v>
      </c>
      <c r="V29" s="150" t="s">
        <v>456</v>
      </c>
      <c r="W29" s="151" t="s">
        <v>456</v>
      </c>
      <c r="X29" s="68" t="s">
        <v>456</v>
      </c>
      <c r="Y29" s="68" t="s">
        <v>456</v>
      </c>
      <c r="Z29" s="68" t="s">
        <v>456</v>
      </c>
      <c r="AA29" s="69" t="s">
        <v>456</v>
      </c>
      <c r="AB29" s="55" t="s">
        <v>456</v>
      </c>
      <c r="AC29" s="56" t="s">
        <v>456</v>
      </c>
      <c r="AD29" s="56" t="s">
        <v>456</v>
      </c>
      <c r="AE29" s="56" t="s">
        <v>456</v>
      </c>
      <c r="AF29" s="56" t="s">
        <v>456</v>
      </c>
      <c r="AG29" s="57" t="s">
        <v>456</v>
      </c>
      <c r="AH29" s="58" t="s">
        <v>456</v>
      </c>
      <c r="AI29" s="59" t="s">
        <v>456</v>
      </c>
      <c r="AJ29" s="59" t="s">
        <v>456</v>
      </c>
      <c r="AK29" s="59" t="s">
        <v>456</v>
      </c>
      <c r="AL29" s="59" t="s">
        <v>456</v>
      </c>
      <c r="AN29" s="407"/>
      <c r="AO29" s="408"/>
      <c r="AP29" s="408"/>
      <c r="AQ29" s="408"/>
      <c r="AR29" s="408"/>
      <c r="AS29" s="408"/>
      <c r="AT29" s="391"/>
      <c r="AU29" s="391"/>
    </row>
    <row r="30" spans="2:47" ht="15.6">
      <c r="B30" s="371"/>
      <c r="C30" s="371"/>
      <c r="D30" s="372"/>
      <c r="E30" s="376"/>
      <c r="F30" s="377"/>
      <c r="G30" s="377"/>
      <c r="H30" s="377"/>
      <c r="I30" s="378"/>
      <c r="J30" s="150" t="s">
        <v>456</v>
      </c>
      <c r="K30" s="151" t="s">
        <v>456</v>
      </c>
      <c r="L30" s="151" t="s">
        <v>456</v>
      </c>
      <c r="M30" s="151" t="s">
        <v>456</v>
      </c>
      <c r="N30" s="151" t="s">
        <v>456</v>
      </c>
      <c r="O30" s="152" t="s">
        <v>456</v>
      </c>
      <c r="P30" s="150" t="s">
        <v>456</v>
      </c>
      <c r="Q30" s="151" t="s">
        <v>456</v>
      </c>
      <c r="R30" s="151" t="s">
        <v>456</v>
      </c>
      <c r="S30" s="151" t="s">
        <v>456</v>
      </c>
      <c r="T30" s="151" t="s">
        <v>456</v>
      </c>
      <c r="U30" s="152" t="s">
        <v>456</v>
      </c>
      <c r="V30" s="150" t="s">
        <v>456</v>
      </c>
      <c r="W30" s="151" t="s">
        <v>456</v>
      </c>
      <c r="X30" s="68" t="s">
        <v>456</v>
      </c>
      <c r="Y30" s="68" t="s">
        <v>456</v>
      </c>
      <c r="Z30" s="68" t="s">
        <v>456</v>
      </c>
      <c r="AA30" s="69" t="s">
        <v>456</v>
      </c>
      <c r="AB30" s="55" t="s">
        <v>456</v>
      </c>
      <c r="AC30" s="56" t="s">
        <v>456</v>
      </c>
      <c r="AD30" s="56" t="s">
        <v>456</v>
      </c>
      <c r="AE30" s="56" t="s">
        <v>456</v>
      </c>
      <c r="AF30" s="56" t="s">
        <v>456</v>
      </c>
      <c r="AG30" s="57" t="s">
        <v>456</v>
      </c>
      <c r="AH30" s="58" t="s">
        <v>456</v>
      </c>
      <c r="AI30" s="59" t="s">
        <v>456</v>
      </c>
      <c r="AJ30" s="59" t="s">
        <v>456</v>
      </c>
      <c r="AK30" s="59" t="s">
        <v>456</v>
      </c>
      <c r="AL30" s="59" t="s">
        <v>456</v>
      </c>
      <c r="AN30" s="407"/>
      <c r="AO30" s="408"/>
      <c r="AP30" s="408"/>
      <c r="AQ30" s="408"/>
      <c r="AR30" s="408"/>
      <c r="AS30" s="408"/>
      <c r="AT30" s="391"/>
      <c r="AU30" s="391"/>
    </row>
    <row r="31" spans="2:47" ht="15.6">
      <c r="B31" s="371"/>
      <c r="C31" s="371"/>
      <c r="D31" s="372"/>
      <c r="E31" s="376"/>
      <c r="F31" s="377"/>
      <c r="G31" s="377"/>
      <c r="H31" s="377"/>
      <c r="I31" s="378"/>
      <c r="J31" s="150" t="s">
        <v>456</v>
      </c>
      <c r="K31" s="151" t="s">
        <v>456</v>
      </c>
      <c r="L31" s="151" t="s">
        <v>456</v>
      </c>
      <c r="M31" s="151" t="s">
        <v>456</v>
      </c>
      <c r="N31" s="151" t="s">
        <v>456</v>
      </c>
      <c r="O31" s="152" t="s">
        <v>456</v>
      </c>
      <c r="P31" s="150" t="s">
        <v>456</v>
      </c>
      <c r="Q31" s="151" t="s">
        <v>456</v>
      </c>
      <c r="R31" s="151" t="s">
        <v>456</v>
      </c>
      <c r="S31" s="151" t="s">
        <v>456</v>
      </c>
      <c r="T31" s="151" t="s">
        <v>456</v>
      </c>
      <c r="U31" s="152" t="s">
        <v>456</v>
      </c>
      <c r="V31" s="150" t="s">
        <v>456</v>
      </c>
      <c r="W31" s="151" t="s">
        <v>456</v>
      </c>
      <c r="X31" s="68" t="s">
        <v>456</v>
      </c>
      <c r="Y31" s="68" t="s">
        <v>456</v>
      </c>
      <c r="Z31" s="68" t="s">
        <v>456</v>
      </c>
      <c r="AA31" s="69" t="s">
        <v>456</v>
      </c>
      <c r="AB31" s="55" t="s">
        <v>456</v>
      </c>
      <c r="AC31" s="56" t="s">
        <v>456</v>
      </c>
      <c r="AD31" s="56" t="s">
        <v>456</v>
      </c>
      <c r="AE31" s="56" t="s">
        <v>456</v>
      </c>
      <c r="AF31" s="56" t="s">
        <v>456</v>
      </c>
      <c r="AG31" s="57" t="s">
        <v>456</v>
      </c>
      <c r="AH31" s="58" t="s">
        <v>456</v>
      </c>
      <c r="AI31" s="59" t="s">
        <v>456</v>
      </c>
      <c r="AJ31" s="59" t="s">
        <v>456</v>
      </c>
      <c r="AK31" s="59" t="s">
        <v>456</v>
      </c>
      <c r="AL31" s="59" t="s">
        <v>456</v>
      </c>
      <c r="AN31" s="407"/>
      <c r="AO31" s="408"/>
      <c r="AP31" s="408"/>
      <c r="AQ31" s="408"/>
      <c r="AR31" s="408"/>
      <c r="AS31" s="408"/>
      <c r="AT31" s="391"/>
      <c r="AU31" s="391"/>
    </row>
    <row r="32" spans="2:47" ht="15.6">
      <c r="B32" s="371"/>
      <c r="C32" s="371"/>
      <c r="D32" s="372"/>
      <c r="E32" s="376"/>
      <c r="F32" s="377"/>
      <c r="G32" s="377"/>
      <c r="H32" s="377"/>
      <c r="I32" s="378"/>
      <c r="J32" s="150" t="s">
        <v>456</v>
      </c>
      <c r="K32" s="151" t="s">
        <v>456</v>
      </c>
      <c r="L32" s="151" t="s">
        <v>456</v>
      </c>
      <c r="M32" s="151" t="s">
        <v>456</v>
      </c>
      <c r="N32" s="151" t="s">
        <v>456</v>
      </c>
      <c r="O32" s="152" t="s">
        <v>456</v>
      </c>
      <c r="P32" s="150" t="s">
        <v>456</v>
      </c>
      <c r="Q32" s="151" t="s">
        <v>456</v>
      </c>
      <c r="R32" s="151" t="s">
        <v>456</v>
      </c>
      <c r="S32" s="151" t="s">
        <v>456</v>
      </c>
      <c r="T32" s="151" t="s">
        <v>456</v>
      </c>
      <c r="U32" s="152" t="s">
        <v>456</v>
      </c>
      <c r="V32" s="150" t="s">
        <v>456</v>
      </c>
      <c r="W32" s="151" t="s">
        <v>456</v>
      </c>
      <c r="X32" s="68" t="s">
        <v>456</v>
      </c>
      <c r="Y32" s="68" t="s">
        <v>456</v>
      </c>
      <c r="Z32" s="68" t="s">
        <v>456</v>
      </c>
      <c r="AA32" s="69" t="s">
        <v>456</v>
      </c>
      <c r="AB32" s="55" t="s">
        <v>456</v>
      </c>
      <c r="AC32" s="56" t="s">
        <v>456</v>
      </c>
      <c r="AD32" s="56" t="s">
        <v>456</v>
      </c>
      <c r="AE32" s="56" t="s">
        <v>456</v>
      </c>
      <c r="AF32" s="56" t="s">
        <v>456</v>
      </c>
      <c r="AG32" s="57" t="s">
        <v>456</v>
      </c>
      <c r="AH32" s="58" t="s">
        <v>456</v>
      </c>
      <c r="AI32" s="59" t="s">
        <v>456</v>
      </c>
      <c r="AJ32" s="59" t="s">
        <v>456</v>
      </c>
      <c r="AK32" s="59" t="s">
        <v>456</v>
      </c>
      <c r="AL32" s="59" t="s">
        <v>456</v>
      </c>
      <c r="AN32" s="407"/>
      <c r="AO32" s="408"/>
      <c r="AP32" s="408"/>
      <c r="AQ32" s="408"/>
      <c r="AR32" s="408"/>
      <c r="AS32" s="408"/>
      <c r="AT32" s="391"/>
      <c r="AU32" s="391"/>
    </row>
    <row r="33" spans="2:47" ht="15.6">
      <c r="B33" s="371"/>
      <c r="C33" s="371"/>
      <c r="D33" s="372"/>
      <c r="E33" s="376"/>
      <c r="F33" s="377"/>
      <c r="G33" s="377"/>
      <c r="H33" s="377"/>
      <c r="I33" s="378"/>
      <c r="J33" s="150" t="s">
        <v>456</v>
      </c>
      <c r="K33" s="151" t="s">
        <v>456</v>
      </c>
      <c r="L33" s="151" t="s">
        <v>456</v>
      </c>
      <c r="M33" s="151" t="s">
        <v>456</v>
      </c>
      <c r="N33" s="151" t="s">
        <v>456</v>
      </c>
      <c r="O33" s="152" t="s">
        <v>456</v>
      </c>
      <c r="P33" s="150" t="s">
        <v>456</v>
      </c>
      <c r="Q33" s="151" t="s">
        <v>456</v>
      </c>
      <c r="R33" s="151" t="s">
        <v>456</v>
      </c>
      <c r="S33" s="151" t="s">
        <v>456</v>
      </c>
      <c r="T33" s="151" t="s">
        <v>456</v>
      </c>
      <c r="U33" s="152" t="s">
        <v>456</v>
      </c>
      <c r="V33" s="150" t="s">
        <v>456</v>
      </c>
      <c r="W33" s="151" t="s">
        <v>456</v>
      </c>
      <c r="X33" s="68" t="s">
        <v>456</v>
      </c>
      <c r="Y33" s="68" t="s">
        <v>456</v>
      </c>
      <c r="Z33" s="68" t="s">
        <v>456</v>
      </c>
      <c r="AA33" s="69" t="s">
        <v>456</v>
      </c>
      <c r="AB33" s="55" t="s">
        <v>456</v>
      </c>
      <c r="AC33" s="56" t="s">
        <v>456</v>
      </c>
      <c r="AD33" s="56" t="s">
        <v>456</v>
      </c>
      <c r="AE33" s="56" t="s">
        <v>456</v>
      </c>
      <c r="AF33" s="56" t="s">
        <v>456</v>
      </c>
      <c r="AG33" s="57" t="s">
        <v>456</v>
      </c>
      <c r="AH33" s="58" t="s">
        <v>456</v>
      </c>
      <c r="AI33" s="59" t="s">
        <v>456</v>
      </c>
      <c r="AJ33" s="59" t="s">
        <v>456</v>
      </c>
      <c r="AK33" s="59" t="s">
        <v>456</v>
      </c>
      <c r="AL33" s="59" t="s">
        <v>456</v>
      </c>
      <c r="AN33" s="407"/>
      <c r="AO33" s="408"/>
      <c r="AP33" s="408"/>
      <c r="AQ33" s="408"/>
      <c r="AR33" s="408"/>
      <c r="AS33" s="408"/>
      <c r="AT33" s="391"/>
      <c r="AU33" s="391"/>
    </row>
    <row r="34" spans="2:47" ht="15.6">
      <c r="B34" s="371"/>
      <c r="C34" s="371"/>
      <c r="D34" s="372"/>
      <c r="E34" s="376"/>
      <c r="F34" s="377"/>
      <c r="G34" s="377"/>
      <c r="H34" s="377"/>
      <c r="I34" s="378"/>
      <c r="J34" s="150" t="s">
        <v>456</v>
      </c>
      <c r="K34" s="151" t="s">
        <v>456</v>
      </c>
      <c r="L34" s="151" t="s">
        <v>456</v>
      </c>
      <c r="M34" s="151" t="s">
        <v>456</v>
      </c>
      <c r="N34" s="151" t="s">
        <v>456</v>
      </c>
      <c r="O34" s="152" t="s">
        <v>456</v>
      </c>
      <c r="P34" s="150" t="s">
        <v>456</v>
      </c>
      <c r="Q34" s="151" t="s">
        <v>456</v>
      </c>
      <c r="R34" s="151" t="s">
        <v>456</v>
      </c>
      <c r="S34" s="151" t="s">
        <v>456</v>
      </c>
      <c r="T34" s="151" t="s">
        <v>456</v>
      </c>
      <c r="U34" s="152" t="s">
        <v>456</v>
      </c>
      <c r="V34" s="150" t="s">
        <v>456</v>
      </c>
      <c r="W34" s="151" t="s">
        <v>456</v>
      </c>
      <c r="X34" s="68" t="s">
        <v>456</v>
      </c>
      <c r="Y34" s="68" t="s">
        <v>456</v>
      </c>
      <c r="Z34" s="68" t="s">
        <v>456</v>
      </c>
      <c r="AA34" s="69" t="s">
        <v>456</v>
      </c>
      <c r="AB34" s="55" t="s">
        <v>456</v>
      </c>
      <c r="AC34" s="56" t="s">
        <v>456</v>
      </c>
      <c r="AD34" s="56" t="s">
        <v>456</v>
      </c>
      <c r="AE34" s="56" t="s">
        <v>456</v>
      </c>
      <c r="AF34" s="56" t="s">
        <v>456</v>
      </c>
      <c r="AG34" s="57" t="s">
        <v>456</v>
      </c>
      <c r="AH34" s="58" t="s">
        <v>456</v>
      </c>
      <c r="AI34" s="59" t="s">
        <v>456</v>
      </c>
      <c r="AJ34" s="59" t="s">
        <v>456</v>
      </c>
      <c r="AK34" s="59" t="s">
        <v>456</v>
      </c>
      <c r="AL34" s="59" t="s">
        <v>456</v>
      </c>
      <c r="AN34" s="407"/>
      <c r="AO34" s="408"/>
      <c r="AP34" s="408"/>
      <c r="AQ34" s="408"/>
      <c r="AR34" s="408"/>
      <c r="AS34" s="408"/>
      <c r="AT34" s="391"/>
      <c r="AU34" s="391"/>
    </row>
    <row r="35" spans="2:47" ht="6" customHeight="1" thickBot="1">
      <c r="B35" s="371"/>
      <c r="C35" s="371"/>
      <c r="D35" s="372"/>
      <c r="E35" s="376"/>
      <c r="F35" s="377"/>
      <c r="G35" s="377"/>
      <c r="H35" s="377"/>
      <c r="I35" s="378"/>
      <c r="J35" s="150" t="s">
        <v>456</v>
      </c>
      <c r="K35" s="151" t="s">
        <v>456</v>
      </c>
      <c r="L35" s="151" t="s">
        <v>456</v>
      </c>
      <c r="M35" s="151" t="s">
        <v>456</v>
      </c>
      <c r="N35" s="151" t="s">
        <v>456</v>
      </c>
      <c r="O35" s="152" t="s">
        <v>456</v>
      </c>
      <c r="P35" s="150" t="s">
        <v>456</v>
      </c>
      <c r="Q35" s="151" t="s">
        <v>456</v>
      </c>
      <c r="R35" s="151" t="s">
        <v>456</v>
      </c>
      <c r="S35" s="151" t="s">
        <v>456</v>
      </c>
      <c r="T35" s="151" t="s">
        <v>456</v>
      </c>
      <c r="U35" s="152" t="s">
        <v>456</v>
      </c>
      <c r="V35" s="150" t="s">
        <v>456</v>
      </c>
      <c r="W35" s="151" t="s">
        <v>456</v>
      </c>
      <c r="X35" s="68" t="s">
        <v>456</v>
      </c>
      <c r="Y35" s="68" t="s">
        <v>456</v>
      </c>
      <c r="Z35" s="68" t="s">
        <v>456</v>
      </c>
      <c r="AA35" s="69" t="s">
        <v>456</v>
      </c>
      <c r="AB35" s="55" t="s">
        <v>456</v>
      </c>
      <c r="AC35" s="56" t="s">
        <v>456</v>
      </c>
      <c r="AD35" s="56" t="s">
        <v>456</v>
      </c>
      <c r="AE35" s="56" t="s">
        <v>456</v>
      </c>
      <c r="AF35" s="56" t="s">
        <v>456</v>
      </c>
      <c r="AG35" s="57" t="s">
        <v>456</v>
      </c>
      <c r="AH35" s="58" t="s">
        <v>456</v>
      </c>
      <c r="AI35" s="59" t="s">
        <v>456</v>
      </c>
      <c r="AJ35" s="59" t="s">
        <v>456</v>
      </c>
      <c r="AK35" s="59" t="s">
        <v>456</v>
      </c>
      <c r="AL35" s="59" t="s">
        <v>456</v>
      </c>
      <c r="AN35" s="407"/>
      <c r="AO35" s="408"/>
      <c r="AP35" s="408"/>
      <c r="AQ35" s="408"/>
      <c r="AR35" s="408"/>
      <c r="AS35" s="408"/>
      <c r="AT35" s="391"/>
      <c r="AU35" s="391"/>
    </row>
    <row r="36" spans="2:47" ht="16.149999999999999" hidden="1" thickBot="1">
      <c r="B36" s="371"/>
      <c r="C36" s="371"/>
      <c r="D36" s="372"/>
      <c r="E36" s="376"/>
      <c r="F36" s="377"/>
      <c r="G36" s="377"/>
      <c r="H36" s="377"/>
      <c r="I36" s="378"/>
      <c r="J36" s="67" t="s">
        <v>456</v>
      </c>
      <c r="K36" s="68" t="s">
        <v>456</v>
      </c>
      <c r="L36" s="68" t="s">
        <v>456</v>
      </c>
      <c r="M36" s="68" t="s">
        <v>456</v>
      </c>
      <c r="N36" s="68" t="s">
        <v>456</v>
      </c>
      <c r="O36" s="69" t="s">
        <v>456</v>
      </c>
      <c r="P36" s="67" t="s">
        <v>456</v>
      </c>
      <c r="Q36" s="68" t="s">
        <v>456</v>
      </c>
      <c r="R36" s="68" t="s">
        <v>456</v>
      </c>
      <c r="S36" s="68" t="s">
        <v>456</v>
      </c>
      <c r="T36" s="68" t="s">
        <v>456</v>
      </c>
      <c r="U36" s="69" t="s">
        <v>456</v>
      </c>
      <c r="V36" s="67" t="s">
        <v>456</v>
      </c>
      <c r="W36" s="68" t="s">
        <v>456</v>
      </c>
      <c r="X36" s="68" t="s">
        <v>456</v>
      </c>
      <c r="Y36" s="68" t="s">
        <v>456</v>
      </c>
      <c r="Z36" s="68" t="s">
        <v>456</v>
      </c>
      <c r="AA36" s="69" t="s">
        <v>456</v>
      </c>
      <c r="AB36" s="55" t="s">
        <v>456</v>
      </c>
      <c r="AC36" s="56" t="s">
        <v>456</v>
      </c>
      <c r="AD36" s="56" t="s">
        <v>456</v>
      </c>
      <c r="AE36" s="56" t="s">
        <v>456</v>
      </c>
      <c r="AF36" s="56" t="s">
        <v>456</v>
      </c>
      <c r="AG36" s="57" t="s">
        <v>456</v>
      </c>
      <c r="AH36" s="58" t="s">
        <v>456</v>
      </c>
      <c r="AI36" s="59" t="s">
        <v>456</v>
      </c>
      <c r="AJ36" s="59" t="s">
        <v>456</v>
      </c>
      <c r="AK36" s="59" t="s">
        <v>456</v>
      </c>
      <c r="AL36" s="59" t="s">
        <v>456</v>
      </c>
      <c r="AN36" s="407"/>
      <c r="AO36" s="408"/>
      <c r="AP36" s="408"/>
      <c r="AQ36" s="408"/>
      <c r="AR36" s="408"/>
      <c r="AS36" s="409"/>
      <c r="AT36" s="36"/>
      <c r="AU36" s="36"/>
    </row>
    <row r="37" spans="2:47" ht="16.149999999999999" hidden="1" thickBot="1">
      <c r="B37" s="371"/>
      <c r="C37" s="371"/>
      <c r="D37" s="372"/>
      <c r="E37" s="379"/>
      <c r="F37" s="380"/>
      <c r="G37" s="380"/>
      <c r="H37" s="380"/>
      <c r="I37" s="381"/>
      <c r="J37" s="67" t="s">
        <v>456</v>
      </c>
      <c r="K37" s="68" t="s">
        <v>456</v>
      </c>
      <c r="L37" s="68" t="s">
        <v>456</v>
      </c>
      <c r="M37" s="68" t="s">
        <v>456</v>
      </c>
      <c r="N37" s="68" t="s">
        <v>456</v>
      </c>
      <c r="O37" s="69" t="s">
        <v>456</v>
      </c>
      <c r="P37" s="67" t="s">
        <v>456</v>
      </c>
      <c r="Q37" s="68" t="s">
        <v>456</v>
      </c>
      <c r="R37" s="68" t="s">
        <v>456</v>
      </c>
      <c r="S37" s="68" t="s">
        <v>456</v>
      </c>
      <c r="T37" s="68" t="s">
        <v>456</v>
      </c>
      <c r="U37" s="69" t="s">
        <v>456</v>
      </c>
      <c r="V37" s="67" t="s">
        <v>456</v>
      </c>
      <c r="W37" s="68" t="s">
        <v>456</v>
      </c>
      <c r="X37" s="68" t="s">
        <v>456</v>
      </c>
      <c r="Y37" s="68" t="s">
        <v>456</v>
      </c>
      <c r="Z37" s="68" t="s">
        <v>456</v>
      </c>
      <c r="AA37" s="69" t="s">
        <v>456</v>
      </c>
      <c r="AB37" s="60" t="s">
        <v>456</v>
      </c>
      <c r="AC37" s="61" t="s">
        <v>456</v>
      </c>
      <c r="AD37" s="61" t="s">
        <v>456</v>
      </c>
      <c r="AE37" s="61" t="s">
        <v>456</v>
      </c>
      <c r="AF37" s="61" t="s">
        <v>456</v>
      </c>
      <c r="AG37" s="62" t="s">
        <v>456</v>
      </c>
      <c r="AH37" s="63" t="s">
        <v>456</v>
      </c>
      <c r="AI37" s="64" t="s">
        <v>456</v>
      </c>
      <c r="AJ37" s="64" t="s">
        <v>456</v>
      </c>
      <c r="AK37" s="64" t="s">
        <v>456</v>
      </c>
      <c r="AL37" s="64" t="s">
        <v>456</v>
      </c>
      <c r="AN37" s="410"/>
      <c r="AO37" s="411"/>
      <c r="AP37" s="411"/>
      <c r="AQ37" s="411"/>
      <c r="AR37" s="411"/>
      <c r="AS37" s="412"/>
      <c r="AT37" s="36"/>
      <c r="AU37" s="36"/>
    </row>
    <row r="38" spans="2:47" ht="15.6">
      <c r="B38" s="371"/>
      <c r="C38" s="371"/>
      <c r="D38" s="372"/>
      <c r="E38" s="373" t="s">
        <v>464</v>
      </c>
      <c r="F38" s="374"/>
      <c r="G38" s="374"/>
      <c r="H38" s="374"/>
      <c r="I38" s="374"/>
      <c r="J38" s="73" t="s">
        <v>456</v>
      </c>
      <c r="K38" s="74" t="s">
        <v>456</v>
      </c>
      <c r="L38" s="74" t="s">
        <v>456</v>
      </c>
      <c r="M38" s="74" t="s">
        <v>456</v>
      </c>
      <c r="N38" s="74" t="s">
        <v>456</v>
      </c>
      <c r="O38" s="75" t="s">
        <v>456</v>
      </c>
      <c r="P38" s="147" t="s">
        <v>456</v>
      </c>
      <c r="Q38" s="148" t="s">
        <v>456</v>
      </c>
      <c r="R38" s="148" t="s">
        <v>456</v>
      </c>
      <c r="S38" s="148" t="s">
        <v>456</v>
      </c>
      <c r="T38" s="148" t="s">
        <v>456</v>
      </c>
      <c r="U38" s="149" t="s">
        <v>456</v>
      </c>
      <c r="V38" s="147"/>
      <c r="W38" s="148"/>
      <c r="X38" s="65" t="s">
        <v>456</v>
      </c>
      <c r="Y38" s="65" t="s">
        <v>456</v>
      </c>
      <c r="Z38" s="65" t="s">
        <v>456</v>
      </c>
      <c r="AA38" s="66" t="s">
        <v>456</v>
      </c>
      <c r="AB38" s="50" t="s">
        <v>456</v>
      </c>
      <c r="AC38" s="51" t="s">
        <v>456</v>
      </c>
      <c r="AD38" s="51" t="s">
        <v>456</v>
      </c>
      <c r="AE38" s="51" t="s">
        <v>456</v>
      </c>
      <c r="AF38" s="51" t="s">
        <v>456</v>
      </c>
      <c r="AG38" s="52" t="s">
        <v>456</v>
      </c>
      <c r="AH38" s="53" t="s">
        <v>456</v>
      </c>
      <c r="AI38" s="54" t="s">
        <v>456</v>
      </c>
      <c r="AJ38" s="54" t="s">
        <v>456</v>
      </c>
      <c r="AK38" s="54" t="s">
        <v>456</v>
      </c>
      <c r="AL38" s="54" t="s">
        <v>456</v>
      </c>
      <c r="AN38" s="413" t="s">
        <v>465</v>
      </c>
      <c r="AO38" s="414"/>
      <c r="AP38" s="414"/>
      <c r="AQ38" s="414"/>
      <c r="AR38" s="414"/>
      <c r="AS38" s="414"/>
      <c r="AT38" s="391" t="s">
        <v>466</v>
      </c>
      <c r="AU38" s="421"/>
    </row>
    <row r="39" spans="2:47" ht="15.6">
      <c r="B39" s="371"/>
      <c r="C39" s="371"/>
      <c r="D39" s="372"/>
      <c r="E39" s="392"/>
      <c r="F39" s="377"/>
      <c r="G39" s="377"/>
      <c r="H39" s="377"/>
      <c r="I39" s="377"/>
      <c r="J39" s="76" t="s">
        <v>456</v>
      </c>
      <c r="K39" s="77" t="s">
        <v>456</v>
      </c>
      <c r="L39" s="77" t="s">
        <v>456</v>
      </c>
      <c r="M39" s="77" t="s">
        <v>456</v>
      </c>
      <c r="N39" s="77" t="s">
        <v>456</v>
      </c>
      <c r="O39" s="78" t="s">
        <v>456</v>
      </c>
      <c r="P39" s="150" t="s">
        <v>456</v>
      </c>
      <c r="Q39" s="151" t="s">
        <v>456</v>
      </c>
      <c r="R39" s="151" t="s">
        <v>456</v>
      </c>
      <c r="S39" s="151" t="s">
        <v>456</v>
      </c>
      <c r="T39" s="151" t="s">
        <v>456</v>
      </c>
      <c r="U39" s="152" t="s">
        <v>456</v>
      </c>
      <c r="V39" s="150" t="s">
        <v>456</v>
      </c>
      <c r="W39" s="151" t="s">
        <v>456</v>
      </c>
      <c r="X39" s="68" t="s">
        <v>456</v>
      </c>
      <c r="Y39" s="68" t="s">
        <v>456</v>
      </c>
      <c r="Z39" s="68" t="s">
        <v>456</v>
      </c>
      <c r="AA39" s="69" t="s">
        <v>456</v>
      </c>
      <c r="AB39" s="55" t="s">
        <v>456</v>
      </c>
      <c r="AC39" s="56" t="s">
        <v>456</v>
      </c>
      <c r="AD39" s="56" t="s">
        <v>456</v>
      </c>
      <c r="AE39" s="56" t="s">
        <v>456</v>
      </c>
      <c r="AF39" s="56" t="s">
        <v>456</v>
      </c>
      <c r="AG39" s="57" t="s">
        <v>456</v>
      </c>
      <c r="AH39" s="58" t="s">
        <v>456</v>
      </c>
      <c r="AI39" s="59" t="s">
        <v>456</v>
      </c>
      <c r="AJ39" s="59" t="s">
        <v>456</v>
      </c>
      <c r="AK39" s="59" t="s">
        <v>456</v>
      </c>
      <c r="AL39" s="59" t="s">
        <v>456</v>
      </c>
      <c r="AN39" s="415"/>
      <c r="AO39" s="416"/>
      <c r="AP39" s="416"/>
      <c r="AQ39" s="416"/>
      <c r="AR39" s="416"/>
      <c r="AS39" s="416"/>
      <c r="AT39" s="421"/>
      <c r="AU39" s="421"/>
    </row>
    <row r="40" spans="2:47" ht="15.6">
      <c r="B40" s="371"/>
      <c r="C40" s="371"/>
      <c r="D40" s="372"/>
      <c r="E40" s="376"/>
      <c r="F40" s="377"/>
      <c r="G40" s="377"/>
      <c r="H40" s="377"/>
      <c r="I40" s="377"/>
      <c r="J40" s="76" t="s">
        <v>456</v>
      </c>
      <c r="K40" s="77" t="s">
        <v>456</v>
      </c>
      <c r="L40" s="77" t="s">
        <v>456</v>
      </c>
      <c r="M40" s="77" t="s">
        <v>456</v>
      </c>
      <c r="N40" s="77" t="s">
        <v>456</v>
      </c>
      <c r="O40" s="78" t="s">
        <v>456</v>
      </c>
      <c r="P40" s="150" t="s">
        <v>456</v>
      </c>
      <c r="Q40" s="151" t="s">
        <v>456</v>
      </c>
      <c r="R40" s="151" t="s">
        <v>456</v>
      </c>
      <c r="S40" s="151" t="s">
        <v>456</v>
      </c>
      <c r="T40" s="151" t="s">
        <v>456</v>
      </c>
      <c r="U40" s="152" t="s">
        <v>456</v>
      </c>
      <c r="V40" s="150" t="s">
        <v>456</v>
      </c>
      <c r="W40" s="151" t="s">
        <v>456</v>
      </c>
      <c r="X40" s="68" t="s">
        <v>456</v>
      </c>
      <c r="Y40" s="68" t="s">
        <v>456</v>
      </c>
      <c r="Z40" s="68" t="s">
        <v>456</v>
      </c>
      <c r="AA40" s="69" t="s">
        <v>456</v>
      </c>
      <c r="AB40" s="55" t="s">
        <v>456</v>
      </c>
      <c r="AC40" s="56" t="s">
        <v>456</v>
      </c>
      <c r="AD40" s="56" t="s">
        <v>456</v>
      </c>
      <c r="AE40" s="56" t="s">
        <v>456</v>
      </c>
      <c r="AF40" s="56" t="s">
        <v>456</v>
      </c>
      <c r="AG40" s="57" t="s">
        <v>456</v>
      </c>
      <c r="AH40" s="58" t="s">
        <v>456</v>
      </c>
      <c r="AI40" s="59" t="s">
        <v>456</v>
      </c>
      <c r="AJ40" s="59" t="s">
        <v>456</v>
      </c>
      <c r="AK40" s="59" t="s">
        <v>456</v>
      </c>
      <c r="AL40" s="59" t="s">
        <v>456</v>
      </c>
      <c r="AN40" s="415"/>
      <c r="AO40" s="416"/>
      <c r="AP40" s="416"/>
      <c r="AQ40" s="416"/>
      <c r="AR40" s="416"/>
      <c r="AS40" s="416"/>
      <c r="AT40" s="421"/>
      <c r="AU40" s="421"/>
    </row>
    <row r="41" spans="2:47" ht="15.6">
      <c r="B41" s="371"/>
      <c r="C41" s="371"/>
      <c r="D41" s="372"/>
      <c r="E41" s="376"/>
      <c r="F41" s="377"/>
      <c r="G41" s="377"/>
      <c r="H41" s="377"/>
      <c r="I41" s="377"/>
      <c r="J41" s="76" t="s">
        <v>456</v>
      </c>
      <c r="K41" s="77" t="s">
        <v>456</v>
      </c>
      <c r="L41" s="77" t="s">
        <v>456</v>
      </c>
      <c r="M41" s="77" t="s">
        <v>456</v>
      </c>
      <c r="N41" s="77" t="s">
        <v>456</v>
      </c>
      <c r="O41" s="78" t="s">
        <v>456</v>
      </c>
      <c r="P41" s="150" t="s">
        <v>456</v>
      </c>
      <c r="Q41" s="151" t="s">
        <v>456</v>
      </c>
      <c r="R41" s="151" t="s">
        <v>456</v>
      </c>
      <c r="S41" s="151" t="s">
        <v>456</v>
      </c>
      <c r="T41" s="151" t="s">
        <v>456</v>
      </c>
      <c r="U41" s="152" t="s">
        <v>456</v>
      </c>
      <c r="V41" s="150" t="s">
        <v>456</v>
      </c>
      <c r="W41" s="151" t="s">
        <v>456</v>
      </c>
      <c r="X41" s="68" t="s">
        <v>456</v>
      </c>
      <c r="Y41" s="68" t="s">
        <v>456</v>
      </c>
      <c r="Z41" s="68" t="s">
        <v>456</v>
      </c>
      <c r="AA41" s="69" t="s">
        <v>456</v>
      </c>
      <c r="AB41" s="55" t="s">
        <v>456</v>
      </c>
      <c r="AC41" s="56" t="s">
        <v>456</v>
      </c>
      <c r="AD41" s="56" t="s">
        <v>456</v>
      </c>
      <c r="AE41" s="56" t="s">
        <v>456</v>
      </c>
      <c r="AF41" s="56" t="s">
        <v>456</v>
      </c>
      <c r="AG41" s="57" t="s">
        <v>456</v>
      </c>
      <c r="AH41" s="58" t="s">
        <v>456</v>
      </c>
      <c r="AI41" s="59" t="s">
        <v>456</v>
      </c>
      <c r="AJ41" s="59" t="s">
        <v>456</v>
      </c>
      <c r="AK41" s="59" t="s">
        <v>456</v>
      </c>
      <c r="AL41" s="59" t="s">
        <v>456</v>
      </c>
      <c r="AN41" s="415"/>
      <c r="AO41" s="416"/>
      <c r="AP41" s="416"/>
      <c r="AQ41" s="416"/>
      <c r="AR41" s="416"/>
      <c r="AS41" s="416"/>
      <c r="AT41" s="421"/>
      <c r="AU41" s="421"/>
    </row>
    <row r="42" spans="2:47" ht="15.6">
      <c r="B42" s="371"/>
      <c r="C42" s="371"/>
      <c r="D42" s="372"/>
      <c r="E42" s="376"/>
      <c r="F42" s="377"/>
      <c r="G42" s="377"/>
      <c r="H42" s="377"/>
      <c r="I42" s="377"/>
      <c r="J42" s="76" t="s">
        <v>456</v>
      </c>
      <c r="K42" s="77" t="s">
        <v>456</v>
      </c>
      <c r="L42" s="77" t="s">
        <v>456</v>
      </c>
      <c r="M42" s="77" t="s">
        <v>456</v>
      </c>
      <c r="N42" s="77" t="s">
        <v>456</v>
      </c>
      <c r="O42" s="78" t="s">
        <v>456</v>
      </c>
      <c r="P42" s="150" t="s">
        <v>456</v>
      </c>
      <c r="Q42" s="151" t="s">
        <v>456</v>
      </c>
      <c r="R42" s="151" t="s">
        <v>456</v>
      </c>
      <c r="S42" s="151" t="s">
        <v>456</v>
      </c>
      <c r="T42" s="151" t="s">
        <v>456</v>
      </c>
      <c r="U42" s="152" t="s">
        <v>456</v>
      </c>
      <c r="V42" s="150" t="s">
        <v>456</v>
      </c>
      <c r="W42" s="151" t="s">
        <v>456</v>
      </c>
      <c r="X42" s="68" t="s">
        <v>456</v>
      </c>
      <c r="Y42" s="68" t="s">
        <v>456</v>
      </c>
      <c r="Z42" s="68" t="s">
        <v>456</v>
      </c>
      <c r="AA42" s="69" t="s">
        <v>456</v>
      </c>
      <c r="AB42" s="55" t="s">
        <v>456</v>
      </c>
      <c r="AC42" s="56" t="s">
        <v>456</v>
      </c>
      <c r="AD42" s="56" t="s">
        <v>456</v>
      </c>
      <c r="AE42" s="56" t="s">
        <v>456</v>
      </c>
      <c r="AF42" s="56" t="s">
        <v>456</v>
      </c>
      <c r="AG42" s="57" t="s">
        <v>456</v>
      </c>
      <c r="AH42" s="58" t="s">
        <v>456</v>
      </c>
      <c r="AI42" s="59" t="s">
        <v>456</v>
      </c>
      <c r="AJ42" s="59" t="s">
        <v>456</v>
      </c>
      <c r="AK42" s="59" t="s">
        <v>456</v>
      </c>
      <c r="AL42" s="59" t="s">
        <v>456</v>
      </c>
      <c r="AN42" s="415"/>
      <c r="AO42" s="416"/>
      <c r="AP42" s="416"/>
      <c r="AQ42" s="416"/>
      <c r="AR42" s="416"/>
      <c r="AS42" s="416"/>
      <c r="AT42" s="421"/>
      <c r="AU42" s="421"/>
    </row>
    <row r="43" spans="2:47" ht="15.6">
      <c r="B43" s="371"/>
      <c r="C43" s="371"/>
      <c r="D43" s="372"/>
      <c r="E43" s="376"/>
      <c r="F43" s="377"/>
      <c r="G43" s="377"/>
      <c r="H43" s="377"/>
      <c r="I43" s="377"/>
      <c r="J43" s="76" t="s">
        <v>456</v>
      </c>
      <c r="K43" s="77" t="s">
        <v>456</v>
      </c>
      <c r="L43" s="77" t="s">
        <v>456</v>
      </c>
      <c r="M43" s="77" t="s">
        <v>456</v>
      </c>
      <c r="N43" s="77" t="s">
        <v>456</v>
      </c>
      <c r="O43" s="78" t="s">
        <v>456</v>
      </c>
      <c r="P43" s="150" t="s">
        <v>456</v>
      </c>
      <c r="Q43" s="151" t="s">
        <v>456</v>
      </c>
      <c r="R43" s="151" t="s">
        <v>456</v>
      </c>
      <c r="S43" s="151" t="s">
        <v>456</v>
      </c>
      <c r="T43" s="151" t="s">
        <v>456</v>
      </c>
      <c r="U43" s="152" t="s">
        <v>456</v>
      </c>
      <c r="V43" s="150" t="s">
        <v>456</v>
      </c>
      <c r="W43" s="151" t="s">
        <v>456</v>
      </c>
      <c r="X43" s="68" t="s">
        <v>456</v>
      </c>
      <c r="Y43" s="68" t="s">
        <v>456</v>
      </c>
      <c r="Z43" s="68" t="s">
        <v>456</v>
      </c>
      <c r="AA43" s="69" t="s">
        <v>456</v>
      </c>
      <c r="AB43" s="55" t="s">
        <v>456</v>
      </c>
      <c r="AC43" s="56" t="s">
        <v>456</v>
      </c>
      <c r="AD43" s="56" t="s">
        <v>456</v>
      </c>
      <c r="AE43" s="56" t="s">
        <v>456</v>
      </c>
      <c r="AF43" s="56" t="s">
        <v>456</v>
      </c>
      <c r="AG43" s="57" t="s">
        <v>456</v>
      </c>
      <c r="AH43" s="58" t="s">
        <v>456</v>
      </c>
      <c r="AI43" s="59" t="s">
        <v>456</v>
      </c>
      <c r="AJ43" s="59" t="s">
        <v>456</v>
      </c>
      <c r="AK43" s="59" t="s">
        <v>456</v>
      </c>
      <c r="AL43" s="59" t="s">
        <v>456</v>
      </c>
      <c r="AN43" s="415"/>
      <c r="AO43" s="416"/>
      <c r="AP43" s="416"/>
      <c r="AQ43" s="416"/>
      <c r="AR43" s="416"/>
      <c r="AS43" s="416"/>
      <c r="AT43" s="421"/>
      <c r="AU43" s="421"/>
    </row>
    <row r="44" spans="2:47" ht="15.6">
      <c r="B44" s="371"/>
      <c r="C44" s="371"/>
      <c r="D44" s="372"/>
      <c r="E44" s="376"/>
      <c r="F44" s="377"/>
      <c r="G44" s="377"/>
      <c r="H44" s="377"/>
      <c r="I44" s="377"/>
      <c r="J44" s="76" t="s">
        <v>456</v>
      </c>
      <c r="K44" s="77" t="s">
        <v>456</v>
      </c>
      <c r="L44" s="77" t="s">
        <v>456</v>
      </c>
      <c r="M44" s="77" t="s">
        <v>456</v>
      </c>
      <c r="N44" s="77" t="s">
        <v>456</v>
      </c>
      <c r="O44" s="78" t="s">
        <v>456</v>
      </c>
      <c r="P44" s="150" t="s">
        <v>456</v>
      </c>
      <c r="Q44" s="151" t="s">
        <v>456</v>
      </c>
      <c r="R44" s="151" t="s">
        <v>456</v>
      </c>
      <c r="S44" s="151" t="s">
        <v>456</v>
      </c>
      <c r="T44" s="151" t="s">
        <v>456</v>
      </c>
      <c r="U44" s="152" t="s">
        <v>456</v>
      </c>
      <c r="V44" s="150" t="s">
        <v>456</v>
      </c>
      <c r="W44" s="151" t="s">
        <v>456</v>
      </c>
      <c r="X44" s="68" t="s">
        <v>456</v>
      </c>
      <c r="Y44" s="68" t="s">
        <v>456</v>
      </c>
      <c r="Z44" s="68" t="s">
        <v>456</v>
      </c>
      <c r="AA44" s="69" t="s">
        <v>456</v>
      </c>
      <c r="AB44" s="55" t="s">
        <v>456</v>
      </c>
      <c r="AC44" s="56" t="s">
        <v>456</v>
      </c>
      <c r="AD44" s="56" t="s">
        <v>456</v>
      </c>
      <c r="AE44" s="56" t="s">
        <v>456</v>
      </c>
      <c r="AF44" s="56" t="s">
        <v>456</v>
      </c>
      <c r="AG44" s="57" t="s">
        <v>456</v>
      </c>
      <c r="AH44" s="58" t="s">
        <v>456</v>
      </c>
      <c r="AI44" s="59" t="s">
        <v>456</v>
      </c>
      <c r="AJ44" s="59" t="s">
        <v>456</v>
      </c>
      <c r="AK44" s="59" t="s">
        <v>456</v>
      </c>
      <c r="AL44" s="59" t="s">
        <v>456</v>
      </c>
      <c r="AN44" s="415"/>
      <c r="AO44" s="416"/>
      <c r="AP44" s="416"/>
      <c r="AQ44" s="416"/>
      <c r="AR44" s="416"/>
      <c r="AS44" s="416"/>
      <c r="AT44" s="421"/>
      <c r="AU44" s="421"/>
    </row>
    <row r="45" spans="2:47" ht="3" customHeight="1" thickBot="1">
      <c r="B45" s="371"/>
      <c r="C45" s="371"/>
      <c r="D45" s="372"/>
      <c r="E45" s="376"/>
      <c r="F45" s="377"/>
      <c r="G45" s="377"/>
      <c r="H45" s="377"/>
      <c r="I45" s="377"/>
      <c r="J45" s="76" t="s">
        <v>456</v>
      </c>
      <c r="K45" s="77" t="s">
        <v>456</v>
      </c>
      <c r="L45" s="77" t="s">
        <v>456</v>
      </c>
      <c r="M45" s="77" t="s">
        <v>456</v>
      </c>
      <c r="N45" s="77" t="s">
        <v>456</v>
      </c>
      <c r="O45" s="78" t="s">
        <v>456</v>
      </c>
      <c r="P45" s="150" t="s">
        <v>456</v>
      </c>
      <c r="Q45" s="151" t="s">
        <v>456</v>
      </c>
      <c r="R45" s="151" t="s">
        <v>456</v>
      </c>
      <c r="S45" s="151" t="s">
        <v>456</v>
      </c>
      <c r="T45" s="151" t="s">
        <v>456</v>
      </c>
      <c r="U45" s="152" t="s">
        <v>456</v>
      </c>
      <c r="V45" s="150" t="s">
        <v>456</v>
      </c>
      <c r="W45" s="151" t="s">
        <v>456</v>
      </c>
      <c r="X45" s="68" t="s">
        <v>456</v>
      </c>
      <c r="Y45" s="68" t="s">
        <v>456</v>
      </c>
      <c r="Z45" s="68" t="s">
        <v>456</v>
      </c>
      <c r="AA45" s="69" t="s">
        <v>456</v>
      </c>
      <c r="AB45" s="55" t="s">
        <v>456</v>
      </c>
      <c r="AC45" s="56" t="s">
        <v>456</v>
      </c>
      <c r="AD45" s="56" t="s">
        <v>456</v>
      </c>
      <c r="AE45" s="56" t="s">
        <v>456</v>
      </c>
      <c r="AF45" s="56" t="s">
        <v>456</v>
      </c>
      <c r="AG45" s="57" t="s">
        <v>456</v>
      </c>
      <c r="AH45" s="58" t="s">
        <v>456</v>
      </c>
      <c r="AI45" s="59" t="s">
        <v>456</v>
      </c>
      <c r="AJ45" s="59" t="s">
        <v>456</v>
      </c>
      <c r="AK45" s="59" t="s">
        <v>456</v>
      </c>
      <c r="AL45" s="59" t="s">
        <v>456</v>
      </c>
      <c r="AN45" s="415"/>
      <c r="AO45" s="416"/>
      <c r="AP45" s="416"/>
      <c r="AQ45" s="416"/>
      <c r="AR45" s="416"/>
      <c r="AS45" s="417"/>
      <c r="AT45" s="36"/>
      <c r="AU45" s="36"/>
    </row>
    <row r="46" spans="2:47" ht="16.149999999999999" hidden="1" thickBot="1">
      <c r="B46" s="371"/>
      <c r="C46" s="371"/>
      <c r="D46" s="372"/>
      <c r="E46" s="376"/>
      <c r="F46" s="377"/>
      <c r="G46" s="377"/>
      <c r="H46" s="377"/>
      <c r="I46" s="377"/>
      <c r="J46" s="76" t="s">
        <v>456</v>
      </c>
      <c r="K46" s="77" t="s">
        <v>456</v>
      </c>
      <c r="L46" s="77" t="s">
        <v>456</v>
      </c>
      <c r="M46" s="77" t="s">
        <v>456</v>
      </c>
      <c r="N46" s="77" t="s">
        <v>456</v>
      </c>
      <c r="O46" s="78" t="s">
        <v>456</v>
      </c>
      <c r="P46" s="67" t="s">
        <v>456</v>
      </c>
      <c r="Q46" s="68" t="s">
        <v>456</v>
      </c>
      <c r="R46" s="68" t="s">
        <v>456</v>
      </c>
      <c r="S46" s="68" t="s">
        <v>456</v>
      </c>
      <c r="T46" s="68" t="s">
        <v>456</v>
      </c>
      <c r="U46" s="69" t="s">
        <v>456</v>
      </c>
      <c r="V46" s="67" t="s">
        <v>456</v>
      </c>
      <c r="W46" s="68" t="s">
        <v>456</v>
      </c>
      <c r="X46" s="68" t="s">
        <v>456</v>
      </c>
      <c r="Y46" s="68" t="s">
        <v>456</v>
      </c>
      <c r="Z46" s="68" t="s">
        <v>456</v>
      </c>
      <c r="AA46" s="69" t="s">
        <v>456</v>
      </c>
      <c r="AB46" s="55" t="s">
        <v>456</v>
      </c>
      <c r="AC46" s="56" t="s">
        <v>456</v>
      </c>
      <c r="AD46" s="56" t="s">
        <v>456</v>
      </c>
      <c r="AE46" s="56" t="s">
        <v>456</v>
      </c>
      <c r="AF46" s="56" t="s">
        <v>456</v>
      </c>
      <c r="AG46" s="57" t="s">
        <v>456</v>
      </c>
      <c r="AH46" s="58" t="s">
        <v>456</v>
      </c>
      <c r="AI46" s="59" t="s">
        <v>456</v>
      </c>
      <c r="AJ46" s="59" t="s">
        <v>456</v>
      </c>
      <c r="AK46" s="59" t="s">
        <v>456</v>
      </c>
      <c r="AL46" s="59" t="s">
        <v>456</v>
      </c>
      <c r="AN46" s="415"/>
      <c r="AO46" s="416"/>
      <c r="AP46" s="416"/>
      <c r="AQ46" s="416"/>
      <c r="AR46" s="416"/>
      <c r="AS46" s="417"/>
    </row>
    <row r="47" spans="2:47" ht="16.149999999999999" hidden="1" thickBot="1">
      <c r="B47" s="371"/>
      <c r="C47" s="371"/>
      <c r="D47" s="372"/>
      <c r="E47" s="379"/>
      <c r="F47" s="380"/>
      <c r="G47" s="380"/>
      <c r="H47" s="380"/>
      <c r="I47" s="380"/>
      <c r="J47" s="79" t="s">
        <v>456</v>
      </c>
      <c r="K47" s="80" t="s">
        <v>456</v>
      </c>
      <c r="L47" s="80" t="s">
        <v>456</v>
      </c>
      <c r="M47" s="80" t="s">
        <v>456</v>
      </c>
      <c r="N47" s="80" t="s">
        <v>456</v>
      </c>
      <c r="O47" s="81" t="s">
        <v>456</v>
      </c>
      <c r="P47" s="67" t="s">
        <v>456</v>
      </c>
      <c r="Q47" s="68" t="s">
        <v>456</v>
      </c>
      <c r="R47" s="68" t="s">
        <v>456</v>
      </c>
      <c r="S47" s="68" t="s">
        <v>456</v>
      </c>
      <c r="T47" s="68" t="s">
        <v>456</v>
      </c>
      <c r="U47" s="69" t="s">
        <v>456</v>
      </c>
      <c r="V47" s="70" t="s">
        <v>456</v>
      </c>
      <c r="W47" s="71" t="s">
        <v>456</v>
      </c>
      <c r="X47" s="71" t="s">
        <v>456</v>
      </c>
      <c r="Y47" s="71" t="s">
        <v>456</v>
      </c>
      <c r="Z47" s="71" t="s">
        <v>456</v>
      </c>
      <c r="AA47" s="72" t="s">
        <v>456</v>
      </c>
      <c r="AB47" s="60" t="s">
        <v>456</v>
      </c>
      <c r="AC47" s="61" t="s">
        <v>456</v>
      </c>
      <c r="AD47" s="61" t="s">
        <v>456</v>
      </c>
      <c r="AE47" s="61" t="s">
        <v>456</v>
      </c>
      <c r="AF47" s="61" t="s">
        <v>456</v>
      </c>
      <c r="AG47" s="62" t="s">
        <v>456</v>
      </c>
      <c r="AH47" s="63" t="s">
        <v>456</v>
      </c>
      <c r="AI47" s="64" t="s">
        <v>456</v>
      </c>
      <c r="AJ47" s="64" t="s">
        <v>456</v>
      </c>
      <c r="AK47" s="64" t="s">
        <v>456</v>
      </c>
      <c r="AL47" s="64" t="s">
        <v>456</v>
      </c>
      <c r="AN47" s="418"/>
      <c r="AO47" s="419"/>
      <c r="AP47" s="419"/>
      <c r="AQ47" s="419"/>
      <c r="AR47" s="419"/>
      <c r="AS47" s="420"/>
    </row>
    <row r="48" spans="2:47" ht="23.45">
      <c r="B48" s="371"/>
      <c r="C48" s="371"/>
      <c r="D48" s="372"/>
      <c r="E48" s="373" t="s">
        <v>467</v>
      </c>
      <c r="F48" s="374"/>
      <c r="G48" s="374"/>
      <c r="H48" s="374"/>
      <c r="I48" s="375"/>
      <c r="J48" s="73" t="s">
        <v>456</v>
      </c>
      <c r="K48" s="74" t="s">
        <v>456</v>
      </c>
      <c r="L48" s="74" t="s">
        <v>456</v>
      </c>
      <c r="M48" s="74" t="s">
        <v>456</v>
      </c>
      <c r="N48" s="74" t="s">
        <v>456</v>
      </c>
      <c r="O48" s="75" t="s">
        <v>456</v>
      </c>
      <c r="P48" s="73" t="s">
        <v>456</v>
      </c>
      <c r="Q48" s="74" t="s">
        <v>456</v>
      </c>
      <c r="R48" s="74" t="s">
        <v>456</v>
      </c>
      <c r="S48" s="74" t="s">
        <v>456</v>
      </c>
      <c r="T48" s="74" t="s">
        <v>456</v>
      </c>
      <c r="U48" s="75" t="s">
        <v>456</v>
      </c>
      <c r="V48" s="147" t="s">
        <v>456</v>
      </c>
      <c r="W48" s="156" t="s">
        <v>456</v>
      </c>
      <c r="X48" s="65" t="s">
        <v>456</v>
      </c>
      <c r="Y48" s="65" t="s">
        <v>456</v>
      </c>
      <c r="Z48" s="65" t="s">
        <v>456</v>
      </c>
      <c r="AA48" s="66" t="s">
        <v>456</v>
      </c>
      <c r="AB48" s="50" t="s">
        <v>456</v>
      </c>
      <c r="AC48" s="51" t="s">
        <v>456</v>
      </c>
      <c r="AD48" s="51" t="s">
        <v>456</v>
      </c>
      <c r="AE48" s="51" t="s">
        <v>456</v>
      </c>
      <c r="AF48" s="51" t="s">
        <v>456</v>
      </c>
      <c r="AG48" s="52" t="s">
        <v>456</v>
      </c>
      <c r="AH48" s="53" t="s">
        <v>456</v>
      </c>
      <c r="AI48" s="54" t="s">
        <v>456</v>
      </c>
      <c r="AJ48" s="54" t="s">
        <v>456</v>
      </c>
      <c r="AK48" s="54" t="s">
        <v>456</v>
      </c>
      <c r="AL48" s="54" t="s">
        <v>456</v>
      </c>
    </row>
    <row r="49" spans="2:38" ht="15.6">
      <c r="B49" s="371"/>
      <c r="C49" s="371"/>
      <c r="D49" s="372"/>
      <c r="E49" s="392"/>
      <c r="F49" s="377"/>
      <c r="G49" s="377"/>
      <c r="H49" s="377"/>
      <c r="I49" s="378"/>
      <c r="J49" s="76" t="s">
        <v>456</v>
      </c>
      <c r="K49" s="77" t="s">
        <v>456</v>
      </c>
      <c r="L49" s="77" t="s">
        <v>456</v>
      </c>
      <c r="M49" s="77" t="s">
        <v>456</v>
      </c>
      <c r="N49" s="77" t="s">
        <v>456</v>
      </c>
      <c r="O49" s="78" t="s">
        <v>456</v>
      </c>
      <c r="P49" s="76" t="s">
        <v>456</v>
      </c>
      <c r="Q49" s="77" t="s">
        <v>456</v>
      </c>
      <c r="R49" s="77" t="s">
        <v>456</v>
      </c>
      <c r="S49" s="77" t="s">
        <v>456</v>
      </c>
      <c r="T49" s="77" t="s">
        <v>456</v>
      </c>
      <c r="U49" s="78" t="s">
        <v>456</v>
      </c>
      <c r="V49" s="150" t="s">
        <v>456</v>
      </c>
      <c r="W49" s="151" t="s">
        <v>456</v>
      </c>
      <c r="X49" s="68" t="s">
        <v>456</v>
      </c>
      <c r="Y49" s="68" t="s">
        <v>456</v>
      </c>
      <c r="Z49" s="68" t="s">
        <v>456</v>
      </c>
      <c r="AA49" s="69" t="s">
        <v>456</v>
      </c>
      <c r="AB49" s="55" t="s">
        <v>456</v>
      </c>
      <c r="AC49" s="56" t="s">
        <v>456</v>
      </c>
      <c r="AD49" s="56" t="s">
        <v>456</v>
      </c>
      <c r="AE49" s="56" t="s">
        <v>456</v>
      </c>
      <c r="AF49" s="56" t="s">
        <v>456</v>
      </c>
      <c r="AG49" s="57" t="s">
        <v>456</v>
      </c>
      <c r="AH49" s="58" t="s">
        <v>456</v>
      </c>
      <c r="AI49" s="59" t="s">
        <v>456</v>
      </c>
      <c r="AJ49" s="59" t="s">
        <v>456</v>
      </c>
      <c r="AK49" s="59" t="s">
        <v>456</v>
      </c>
      <c r="AL49" s="59" t="s">
        <v>456</v>
      </c>
    </row>
    <row r="50" spans="2:38" ht="15.6">
      <c r="B50" s="371"/>
      <c r="C50" s="371"/>
      <c r="D50" s="372"/>
      <c r="E50" s="392"/>
      <c r="F50" s="377"/>
      <c r="G50" s="377"/>
      <c r="H50" s="377"/>
      <c r="I50" s="378"/>
      <c r="J50" s="76" t="s">
        <v>456</v>
      </c>
      <c r="K50" s="77" t="s">
        <v>456</v>
      </c>
      <c r="L50" s="77" t="s">
        <v>456</v>
      </c>
      <c r="M50" s="77" t="s">
        <v>456</v>
      </c>
      <c r="N50" s="77" t="s">
        <v>456</v>
      </c>
      <c r="O50" s="78" t="s">
        <v>456</v>
      </c>
      <c r="P50" s="76" t="s">
        <v>456</v>
      </c>
      <c r="Q50" s="77" t="s">
        <v>456</v>
      </c>
      <c r="R50" s="77" t="s">
        <v>456</v>
      </c>
      <c r="S50" s="77" t="s">
        <v>456</v>
      </c>
      <c r="T50" s="77" t="s">
        <v>456</v>
      </c>
      <c r="U50" s="78" t="s">
        <v>456</v>
      </c>
      <c r="V50" s="150" t="s">
        <v>456</v>
      </c>
      <c r="W50" s="151" t="s">
        <v>456</v>
      </c>
      <c r="X50" s="68" t="s">
        <v>456</v>
      </c>
      <c r="Y50" s="68" t="s">
        <v>456</v>
      </c>
      <c r="Z50" s="68" t="s">
        <v>456</v>
      </c>
      <c r="AA50" s="69" t="s">
        <v>456</v>
      </c>
      <c r="AB50" s="55" t="s">
        <v>456</v>
      </c>
      <c r="AC50" s="56" t="s">
        <v>456</v>
      </c>
      <c r="AD50" s="56" t="s">
        <v>456</v>
      </c>
      <c r="AE50" s="56" t="s">
        <v>456</v>
      </c>
      <c r="AF50" s="56" t="s">
        <v>456</v>
      </c>
      <c r="AG50" s="57" t="s">
        <v>456</v>
      </c>
      <c r="AH50" s="58" t="s">
        <v>456</v>
      </c>
      <c r="AI50" s="59" t="s">
        <v>456</v>
      </c>
      <c r="AJ50" s="59" t="s">
        <v>456</v>
      </c>
      <c r="AK50" s="59" t="s">
        <v>456</v>
      </c>
      <c r="AL50" s="59" t="s">
        <v>456</v>
      </c>
    </row>
    <row r="51" spans="2:38" ht="15.6">
      <c r="B51" s="371"/>
      <c r="C51" s="371"/>
      <c r="D51" s="372"/>
      <c r="E51" s="376"/>
      <c r="F51" s="377"/>
      <c r="G51" s="377"/>
      <c r="H51" s="377"/>
      <c r="I51" s="378"/>
      <c r="J51" s="76" t="s">
        <v>456</v>
      </c>
      <c r="K51" s="77" t="s">
        <v>456</v>
      </c>
      <c r="L51" s="77" t="s">
        <v>456</v>
      </c>
      <c r="M51" s="77" t="s">
        <v>456</v>
      </c>
      <c r="N51" s="77" t="s">
        <v>456</v>
      </c>
      <c r="O51" s="78" t="s">
        <v>456</v>
      </c>
      <c r="P51" s="76" t="s">
        <v>456</v>
      </c>
      <c r="Q51" s="77" t="s">
        <v>456</v>
      </c>
      <c r="R51" s="77" t="s">
        <v>456</v>
      </c>
      <c r="S51" s="77" t="s">
        <v>456</v>
      </c>
      <c r="T51" s="77" t="s">
        <v>456</v>
      </c>
      <c r="U51" s="78" t="s">
        <v>456</v>
      </c>
      <c r="V51" s="150" t="s">
        <v>456</v>
      </c>
      <c r="W51" s="151" t="s">
        <v>456</v>
      </c>
      <c r="X51" s="68" t="s">
        <v>456</v>
      </c>
      <c r="Y51" s="68" t="s">
        <v>456</v>
      </c>
      <c r="Z51" s="68" t="s">
        <v>456</v>
      </c>
      <c r="AA51" s="69" t="s">
        <v>456</v>
      </c>
      <c r="AB51" s="55" t="s">
        <v>456</v>
      </c>
      <c r="AC51" s="56" t="s">
        <v>456</v>
      </c>
      <c r="AD51" s="56" t="s">
        <v>456</v>
      </c>
      <c r="AE51" s="56" t="s">
        <v>456</v>
      </c>
      <c r="AF51" s="56" t="s">
        <v>456</v>
      </c>
      <c r="AG51" s="57" t="s">
        <v>456</v>
      </c>
      <c r="AH51" s="58" t="s">
        <v>456</v>
      </c>
      <c r="AI51" s="59" t="s">
        <v>456</v>
      </c>
      <c r="AJ51" s="59" t="s">
        <v>456</v>
      </c>
      <c r="AK51" s="59" t="s">
        <v>456</v>
      </c>
      <c r="AL51" s="59" t="s">
        <v>456</v>
      </c>
    </row>
    <row r="52" spans="2:38" ht="15.6">
      <c r="B52" s="371"/>
      <c r="C52" s="371"/>
      <c r="D52" s="372"/>
      <c r="E52" s="376"/>
      <c r="F52" s="377"/>
      <c r="G52" s="377"/>
      <c r="H52" s="377"/>
      <c r="I52" s="378"/>
      <c r="J52" s="76" t="s">
        <v>456</v>
      </c>
      <c r="K52" s="77" t="s">
        <v>456</v>
      </c>
      <c r="L52" s="77" t="s">
        <v>456</v>
      </c>
      <c r="M52" s="77" t="s">
        <v>456</v>
      </c>
      <c r="N52" s="77" t="s">
        <v>456</v>
      </c>
      <c r="O52" s="78" t="s">
        <v>456</v>
      </c>
      <c r="P52" s="76" t="s">
        <v>456</v>
      </c>
      <c r="Q52" s="77" t="s">
        <v>456</v>
      </c>
      <c r="R52" s="77" t="s">
        <v>456</v>
      </c>
      <c r="S52" s="77" t="s">
        <v>456</v>
      </c>
      <c r="T52" s="77" t="s">
        <v>456</v>
      </c>
      <c r="U52" s="78" t="s">
        <v>456</v>
      </c>
      <c r="V52" s="150" t="s">
        <v>456</v>
      </c>
      <c r="W52" s="151" t="s">
        <v>456</v>
      </c>
      <c r="X52" s="68" t="s">
        <v>456</v>
      </c>
      <c r="Y52" s="68" t="s">
        <v>456</v>
      </c>
      <c r="Z52" s="68" t="s">
        <v>456</v>
      </c>
      <c r="AA52" s="69" t="s">
        <v>456</v>
      </c>
      <c r="AB52" s="55" t="s">
        <v>456</v>
      </c>
      <c r="AC52" s="56" t="s">
        <v>456</v>
      </c>
      <c r="AD52" s="56" t="s">
        <v>456</v>
      </c>
      <c r="AE52" s="56" t="s">
        <v>456</v>
      </c>
      <c r="AF52" s="56" t="s">
        <v>456</v>
      </c>
      <c r="AG52" s="57" t="s">
        <v>456</v>
      </c>
      <c r="AH52" s="58" t="s">
        <v>456</v>
      </c>
      <c r="AI52" s="59" t="s">
        <v>456</v>
      </c>
      <c r="AJ52" s="59" t="s">
        <v>456</v>
      </c>
      <c r="AK52" s="59" t="s">
        <v>456</v>
      </c>
      <c r="AL52" s="59" t="s">
        <v>456</v>
      </c>
    </row>
    <row r="53" spans="2:38" ht="5.25" customHeight="1">
      <c r="B53" s="371"/>
      <c r="C53" s="371"/>
      <c r="D53" s="372"/>
      <c r="E53" s="376"/>
      <c r="F53" s="377"/>
      <c r="G53" s="377"/>
      <c r="H53" s="377"/>
      <c r="I53" s="378"/>
      <c r="J53" s="76" t="s">
        <v>456</v>
      </c>
      <c r="K53" s="77" t="s">
        <v>456</v>
      </c>
      <c r="L53" s="77" t="s">
        <v>456</v>
      </c>
      <c r="M53" s="77" t="s">
        <v>456</v>
      </c>
      <c r="N53" s="77" t="s">
        <v>456</v>
      </c>
      <c r="O53" s="78" t="s">
        <v>456</v>
      </c>
      <c r="P53" s="76" t="s">
        <v>456</v>
      </c>
      <c r="Q53" s="77" t="s">
        <v>456</v>
      </c>
      <c r="R53" s="77" t="s">
        <v>456</v>
      </c>
      <c r="S53" s="77" t="s">
        <v>456</v>
      </c>
      <c r="T53" s="77" t="s">
        <v>456</v>
      </c>
      <c r="U53" s="78" t="s">
        <v>456</v>
      </c>
      <c r="V53" s="150" t="s">
        <v>456</v>
      </c>
      <c r="W53" s="151" t="s">
        <v>456</v>
      </c>
      <c r="X53" s="68" t="s">
        <v>456</v>
      </c>
      <c r="Y53" s="68" t="s">
        <v>456</v>
      </c>
      <c r="Z53" s="68" t="s">
        <v>456</v>
      </c>
      <c r="AA53" s="69" t="s">
        <v>456</v>
      </c>
      <c r="AB53" s="55" t="s">
        <v>456</v>
      </c>
      <c r="AC53" s="56" t="s">
        <v>456</v>
      </c>
      <c r="AD53" s="56" t="s">
        <v>456</v>
      </c>
      <c r="AE53" s="56" t="s">
        <v>456</v>
      </c>
      <c r="AF53" s="56" t="s">
        <v>456</v>
      </c>
      <c r="AG53" s="57" t="s">
        <v>456</v>
      </c>
      <c r="AH53" s="58" t="s">
        <v>456</v>
      </c>
      <c r="AI53" s="59" t="s">
        <v>456</v>
      </c>
      <c r="AJ53" s="59" t="s">
        <v>456</v>
      </c>
      <c r="AK53" s="59" t="s">
        <v>456</v>
      </c>
      <c r="AL53" s="59" t="s">
        <v>456</v>
      </c>
    </row>
    <row r="54" spans="2:38" ht="3" hidden="1" customHeight="1">
      <c r="B54" s="371"/>
      <c r="C54" s="371"/>
      <c r="D54" s="372"/>
      <c r="E54" s="376"/>
      <c r="F54" s="377"/>
      <c r="G54" s="377"/>
      <c r="H54" s="377"/>
      <c r="I54" s="378"/>
      <c r="J54" s="76" t="s">
        <v>456</v>
      </c>
      <c r="K54" s="77" t="s">
        <v>456</v>
      </c>
      <c r="L54" s="77" t="s">
        <v>456</v>
      </c>
      <c r="M54" s="77" t="s">
        <v>456</v>
      </c>
      <c r="N54" s="77" t="s">
        <v>456</v>
      </c>
      <c r="O54" s="78" t="s">
        <v>456</v>
      </c>
      <c r="P54" s="76" t="s">
        <v>456</v>
      </c>
      <c r="Q54" s="77" t="s">
        <v>456</v>
      </c>
      <c r="R54" s="77" t="s">
        <v>456</v>
      </c>
      <c r="S54" s="77" t="s">
        <v>456</v>
      </c>
      <c r="T54" s="77" t="s">
        <v>456</v>
      </c>
      <c r="U54" s="78" t="s">
        <v>456</v>
      </c>
      <c r="V54" s="150" t="s">
        <v>456</v>
      </c>
      <c r="W54" s="151" t="s">
        <v>456</v>
      </c>
      <c r="X54" s="68" t="s">
        <v>456</v>
      </c>
      <c r="Y54" s="68" t="s">
        <v>456</v>
      </c>
      <c r="Z54" s="68" t="s">
        <v>456</v>
      </c>
      <c r="AA54" s="69" t="s">
        <v>456</v>
      </c>
      <c r="AB54" s="55" t="s">
        <v>456</v>
      </c>
      <c r="AC54" s="56" t="s">
        <v>456</v>
      </c>
      <c r="AD54" s="56" t="s">
        <v>456</v>
      </c>
      <c r="AE54" s="56" t="s">
        <v>456</v>
      </c>
      <c r="AF54" s="56" t="s">
        <v>456</v>
      </c>
      <c r="AG54" s="57" t="s">
        <v>456</v>
      </c>
      <c r="AH54" s="58" t="s">
        <v>456</v>
      </c>
      <c r="AI54" s="59" t="s">
        <v>456</v>
      </c>
      <c r="AJ54" s="59" t="s">
        <v>456</v>
      </c>
      <c r="AK54" s="59" t="s">
        <v>456</v>
      </c>
      <c r="AL54" s="59" t="s">
        <v>456</v>
      </c>
    </row>
    <row r="55" spans="2:38" ht="15.6" hidden="1">
      <c r="B55" s="371"/>
      <c r="C55" s="371"/>
      <c r="D55" s="372"/>
      <c r="E55" s="376"/>
      <c r="F55" s="377"/>
      <c r="G55" s="377"/>
      <c r="H55" s="377"/>
      <c r="I55" s="378"/>
      <c r="J55" s="76" t="s">
        <v>456</v>
      </c>
      <c r="K55" s="77" t="s">
        <v>456</v>
      </c>
      <c r="L55" s="77" t="s">
        <v>456</v>
      </c>
      <c r="M55" s="77" t="s">
        <v>456</v>
      </c>
      <c r="N55" s="77" t="s">
        <v>456</v>
      </c>
      <c r="O55" s="78" t="s">
        <v>456</v>
      </c>
      <c r="P55" s="76" t="s">
        <v>456</v>
      </c>
      <c r="Q55" s="77" t="s">
        <v>456</v>
      </c>
      <c r="R55" s="77" t="s">
        <v>456</v>
      </c>
      <c r="S55" s="77" t="s">
        <v>456</v>
      </c>
      <c r="T55" s="77" t="s">
        <v>456</v>
      </c>
      <c r="U55" s="78" t="s">
        <v>456</v>
      </c>
      <c r="V55" s="150" t="s">
        <v>456</v>
      </c>
      <c r="W55" s="151" t="s">
        <v>456</v>
      </c>
      <c r="X55" s="68" t="s">
        <v>456</v>
      </c>
      <c r="Y55" s="68" t="s">
        <v>456</v>
      </c>
      <c r="Z55" s="68" t="s">
        <v>456</v>
      </c>
      <c r="AA55" s="69" t="s">
        <v>456</v>
      </c>
      <c r="AB55" s="55" t="s">
        <v>456</v>
      </c>
      <c r="AC55" s="56" t="s">
        <v>456</v>
      </c>
      <c r="AD55" s="56" t="s">
        <v>456</v>
      </c>
      <c r="AE55" s="56" t="s">
        <v>456</v>
      </c>
      <c r="AF55" s="56" t="s">
        <v>456</v>
      </c>
      <c r="AG55" s="57" t="s">
        <v>456</v>
      </c>
      <c r="AH55" s="58" t="s">
        <v>456</v>
      </c>
      <c r="AI55" s="59" t="s">
        <v>456</v>
      </c>
      <c r="AJ55" s="59" t="s">
        <v>456</v>
      </c>
      <c r="AK55" s="59" t="s">
        <v>456</v>
      </c>
      <c r="AL55" s="59" t="s">
        <v>456</v>
      </c>
    </row>
    <row r="56" spans="2:38" ht="15.6" hidden="1">
      <c r="B56" s="371"/>
      <c r="C56" s="371"/>
      <c r="D56" s="372"/>
      <c r="E56" s="376"/>
      <c r="F56" s="377"/>
      <c r="G56" s="377"/>
      <c r="H56" s="377"/>
      <c r="I56" s="378"/>
      <c r="J56" s="76" t="s">
        <v>456</v>
      </c>
      <c r="K56" s="77" t="s">
        <v>456</v>
      </c>
      <c r="L56" s="77" t="s">
        <v>456</v>
      </c>
      <c r="M56" s="77" t="s">
        <v>456</v>
      </c>
      <c r="N56" s="77" t="s">
        <v>456</v>
      </c>
      <c r="O56" s="78" t="s">
        <v>456</v>
      </c>
      <c r="P56" s="76" t="s">
        <v>456</v>
      </c>
      <c r="Q56" s="77" t="s">
        <v>456</v>
      </c>
      <c r="R56" s="77" t="s">
        <v>456</v>
      </c>
      <c r="S56" s="77" t="s">
        <v>456</v>
      </c>
      <c r="T56" s="77" t="s">
        <v>456</v>
      </c>
      <c r="U56" s="78" t="s">
        <v>456</v>
      </c>
      <c r="V56" s="150" t="s">
        <v>456</v>
      </c>
      <c r="W56" s="151" t="s">
        <v>456</v>
      </c>
      <c r="X56" s="68" t="s">
        <v>456</v>
      </c>
      <c r="Y56" s="68" t="s">
        <v>456</v>
      </c>
      <c r="Z56" s="68" t="s">
        <v>456</v>
      </c>
      <c r="AA56" s="69" t="s">
        <v>456</v>
      </c>
      <c r="AB56" s="55" t="s">
        <v>456</v>
      </c>
      <c r="AC56" s="56" t="s">
        <v>456</v>
      </c>
      <c r="AD56" s="56" t="s">
        <v>456</v>
      </c>
      <c r="AE56" s="56" t="s">
        <v>456</v>
      </c>
      <c r="AF56" s="56" t="s">
        <v>456</v>
      </c>
      <c r="AG56" s="57" t="s">
        <v>456</v>
      </c>
      <c r="AH56" s="58" t="s">
        <v>456</v>
      </c>
      <c r="AI56" s="59" t="s">
        <v>456</v>
      </c>
      <c r="AJ56" s="59" t="s">
        <v>456</v>
      </c>
      <c r="AK56" s="59" t="s">
        <v>456</v>
      </c>
      <c r="AL56" s="59" t="s">
        <v>456</v>
      </c>
    </row>
    <row r="57" spans="2:38" ht="16.149999999999999" thickBot="1">
      <c r="B57" s="371"/>
      <c r="C57" s="371"/>
      <c r="D57" s="372"/>
      <c r="E57" s="379"/>
      <c r="F57" s="380"/>
      <c r="G57" s="380"/>
      <c r="H57" s="380"/>
      <c r="I57" s="381"/>
      <c r="J57" s="79" t="s">
        <v>456</v>
      </c>
      <c r="K57" s="80" t="s">
        <v>456</v>
      </c>
      <c r="L57" s="80" t="s">
        <v>456</v>
      </c>
      <c r="M57" s="80" t="s">
        <v>456</v>
      </c>
      <c r="N57" s="80" t="s">
        <v>456</v>
      </c>
      <c r="O57" s="81" t="s">
        <v>456</v>
      </c>
      <c r="P57" s="79" t="s">
        <v>456</v>
      </c>
      <c r="Q57" s="80" t="s">
        <v>456</v>
      </c>
      <c r="R57" s="80" t="s">
        <v>456</v>
      </c>
      <c r="S57" s="80" t="s">
        <v>456</v>
      </c>
      <c r="T57" s="80" t="s">
        <v>456</v>
      </c>
      <c r="U57" s="81" t="s">
        <v>456</v>
      </c>
      <c r="V57" s="153" t="s">
        <v>456</v>
      </c>
      <c r="W57" s="154" t="s">
        <v>456</v>
      </c>
      <c r="X57" s="71" t="s">
        <v>456</v>
      </c>
      <c r="Y57" s="71" t="s">
        <v>456</v>
      </c>
      <c r="Z57" s="71" t="s">
        <v>456</v>
      </c>
      <c r="AA57" s="72" t="s">
        <v>456</v>
      </c>
      <c r="AB57" s="60" t="s">
        <v>456</v>
      </c>
      <c r="AC57" s="61" t="s">
        <v>456</v>
      </c>
      <c r="AD57" s="61" t="s">
        <v>456</v>
      </c>
      <c r="AE57" s="61" t="s">
        <v>456</v>
      </c>
      <c r="AF57" s="61" t="s">
        <v>456</v>
      </c>
      <c r="AG57" s="62" t="s">
        <v>456</v>
      </c>
      <c r="AH57" s="58" t="s">
        <v>456</v>
      </c>
      <c r="AI57" s="59" t="s">
        <v>456</v>
      </c>
      <c r="AJ57" s="59" t="s">
        <v>456</v>
      </c>
      <c r="AK57" s="59" t="s">
        <v>456</v>
      </c>
      <c r="AL57" s="59" t="s">
        <v>456</v>
      </c>
    </row>
    <row r="58" spans="2:38" ht="15" customHeight="1">
      <c r="J58" s="373" t="s">
        <v>468</v>
      </c>
      <c r="K58" s="374"/>
      <c r="L58" s="374"/>
      <c r="M58" s="374"/>
      <c r="N58" s="374"/>
      <c r="O58" s="375"/>
      <c r="P58" s="373" t="s">
        <v>469</v>
      </c>
      <c r="Q58" s="374"/>
      <c r="R58" s="374"/>
      <c r="S58" s="374"/>
      <c r="T58" s="374"/>
      <c r="U58" s="375"/>
      <c r="V58" s="373" t="s">
        <v>470</v>
      </c>
      <c r="W58" s="374"/>
      <c r="X58" s="374"/>
      <c r="Y58" s="374"/>
      <c r="Z58" s="374"/>
      <c r="AA58" s="375"/>
      <c r="AB58" s="373" t="s">
        <v>471</v>
      </c>
      <c r="AC58" s="422"/>
      <c r="AD58" s="374"/>
      <c r="AE58" s="374"/>
      <c r="AF58" s="374"/>
      <c r="AG58" s="374"/>
      <c r="AH58" s="373" t="s">
        <v>472</v>
      </c>
      <c r="AI58" s="374"/>
      <c r="AJ58" s="374"/>
      <c r="AK58" s="374"/>
      <c r="AL58" s="375"/>
    </row>
    <row r="59" spans="2:38" ht="15" customHeight="1">
      <c r="J59" s="376"/>
      <c r="K59" s="377"/>
      <c r="L59" s="377"/>
      <c r="M59" s="377"/>
      <c r="N59" s="377"/>
      <c r="O59" s="378"/>
      <c r="P59" s="376"/>
      <c r="Q59" s="377"/>
      <c r="R59" s="377"/>
      <c r="S59" s="377"/>
      <c r="T59" s="377"/>
      <c r="U59" s="378"/>
      <c r="V59" s="376"/>
      <c r="W59" s="377"/>
      <c r="X59" s="377"/>
      <c r="Y59" s="377"/>
      <c r="Z59" s="377"/>
      <c r="AA59" s="378"/>
      <c r="AB59" s="376"/>
      <c r="AC59" s="377"/>
      <c r="AD59" s="377"/>
      <c r="AE59" s="377"/>
      <c r="AF59" s="377"/>
      <c r="AG59" s="377"/>
      <c r="AH59" s="392"/>
      <c r="AI59" s="377"/>
      <c r="AJ59" s="377"/>
      <c r="AK59" s="377"/>
      <c r="AL59" s="378"/>
    </row>
    <row r="60" spans="2:38" ht="15" customHeight="1">
      <c r="J60" s="376"/>
      <c r="K60" s="377"/>
      <c r="L60" s="377"/>
      <c r="M60" s="377"/>
      <c r="N60" s="377"/>
      <c r="O60" s="378"/>
      <c r="P60" s="376"/>
      <c r="Q60" s="377"/>
      <c r="R60" s="377"/>
      <c r="S60" s="377"/>
      <c r="T60" s="377"/>
      <c r="U60" s="378"/>
      <c r="V60" s="376"/>
      <c r="W60" s="377"/>
      <c r="X60" s="377"/>
      <c r="Y60" s="377"/>
      <c r="Z60" s="377"/>
      <c r="AA60" s="378"/>
      <c r="AB60" s="376"/>
      <c r="AC60" s="377"/>
      <c r="AD60" s="377"/>
      <c r="AE60" s="377"/>
      <c r="AF60" s="377"/>
      <c r="AG60" s="377"/>
      <c r="AH60" s="392"/>
      <c r="AI60" s="377"/>
      <c r="AJ60" s="377"/>
      <c r="AK60" s="377"/>
      <c r="AL60" s="378"/>
    </row>
    <row r="61" spans="2:38" ht="15" customHeight="1">
      <c r="J61" s="376"/>
      <c r="K61" s="377"/>
      <c r="L61" s="377"/>
      <c r="M61" s="377"/>
      <c r="N61" s="377"/>
      <c r="O61" s="378"/>
      <c r="P61" s="376"/>
      <c r="Q61" s="377"/>
      <c r="R61" s="377"/>
      <c r="S61" s="377"/>
      <c r="T61" s="377"/>
      <c r="U61" s="378"/>
      <c r="V61" s="376"/>
      <c r="W61" s="377"/>
      <c r="X61" s="377"/>
      <c r="Y61" s="377"/>
      <c r="Z61" s="377"/>
      <c r="AA61" s="378"/>
      <c r="AB61" s="376"/>
      <c r="AC61" s="377"/>
      <c r="AD61" s="377"/>
      <c r="AE61" s="377"/>
      <c r="AF61" s="377"/>
      <c r="AG61" s="377"/>
      <c r="AH61" s="376"/>
      <c r="AI61" s="377"/>
      <c r="AJ61" s="377"/>
      <c r="AK61" s="377"/>
      <c r="AL61" s="378"/>
    </row>
    <row r="62" spans="2:38" ht="15" customHeight="1">
      <c r="J62" s="376"/>
      <c r="K62" s="377"/>
      <c r="L62" s="377"/>
      <c r="M62" s="377"/>
      <c r="N62" s="377"/>
      <c r="O62" s="378"/>
      <c r="P62" s="376"/>
      <c r="Q62" s="377"/>
      <c r="R62" s="377"/>
      <c r="S62" s="377"/>
      <c r="T62" s="377"/>
      <c r="U62" s="378"/>
      <c r="V62" s="376"/>
      <c r="W62" s="377"/>
      <c r="X62" s="377"/>
      <c r="Y62" s="377"/>
      <c r="Z62" s="377"/>
      <c r="AA62" s="378"/>
      <c r="AB62" s="376"/>
      <c r="AC62" s="377"/>
      <c r="AD62" s="377"/>
      <c r="AE62" s="377"/>
      <c r="AF62" s="377"/>
      <c r="AG62" s="377"/>
      <c r="AH62" s="376"/>
      <c r="AI62" s="377"/>
      <c r="AJ62" s="377"/>
      <c r="AK62" s="377"/>
      <c r="AL62" s="378"/>
    </row>
    <row r="63" spans="2:38" ht="28.5" customHeight="1" thickBot="1">
      <c r="J63" s="379"/>
      <c r="K63" s="380"/>
      <c r="L63" s="380"/>
      <c r="M63" s="380"/>
      <c r="N63" s="380"/>
      <c r="O63" s="381"/>
      <c r="P63" s="379"/>
      <c r="Q63" s="380"/>
      <c r="R63" s="380"/>
      <c r="S63" s="380"/>
      <c r="T63" s="380"/>
      <c r="U63" s="381"/>
      <c r="V63" s="379"/>
      <c r="W63" s="380"/>
      <c r="X63" s="380"/>
      <c r="Y63" s="380"/>
      <c r="Z63" s="380"/>
      <c r="AA63" s="381"/>
      <c r="AB63" s="379"/>
      <c r="AC63" s="380"/>
      <c r="AD63" s="380"/>
      <c r="AE63" s="380"/>
      <c r="AF63" s="380"/>
      <c r="AG63" s="380"/>
      <c r="AH63" s="379"/>
      <c r="AI63" s="380"/>
      <c r="AJ63" s="380"/>
      <c r="AK63" s="380"/>
      <c r="AL63" s="381"/>
    </row>
  </sheetData>
  <mergeCells count="22">
    <mergeCell ref="AH58:AL63"/>
    <mergeCell ref="E28:I37"/>
    <mergeCell ref="AN28:AS37"/>
    <mergeCell ref="AT28:AU35"/>
    <mergeCell ref="E38:I47"/>
    <mergeCell ref="AN38:AS47"/>
    <mergeCell ref="AT38:AU44"/>
    <mergeCell ref="E48:I57"/>
    <mergeCell ref="J58:O63"/>
    <mergeCell ref="P58:U63"/>
    <mergeCell ref="V58:AA63"/>
    <mergeCell ref="AB58:AG63"/>
    <mergeCell ref="B4:I6"/>
    <mergeCell ref="J4:AL6"/>
    <mergeCell ref="AT4:AU6"/>
    <mergeCell ref="B8:D57"/>
    <mergeCell ref="E8:I17"/>
    <mergeCell ref="AN8:AS17"/>
    <mergeCell ref="AT8:AU14"/>
    <mergeCell ref="E18:I27"/>
    <mergeCell ref="AN18:AS27"/>
    <mergeCell ref="AT18:AU2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93E67-C9B8-440B-93BE-23A96FC5C02A}">
  <sheetPr>
    <tabColor theme="4" tint="-0.249977111117893"/>
  </sheetPr>
  <dimension ref="A1:KF29"/>
  <sheetViews>
    <sheetView zoomScale="85" zoomScaleNormal="85" workbookViewId="0">
      <pane xSplit="3" ySplit="9" topLeftCell="AE23" activePane="bottomRight" state="frozen"/>
      <selection pane="bottomRight" activeCell="AJ16" sqref="AJ16"/>
      <selection pane="bottomLeft"/>
      <selection pane="topRight"/>
    </sheetView>
  </sheetViews>
  <sheetFormatPr defaultColWidth="11.42578125" defaultRowHeight="14.45"/>
  <cols>
    <col min="2" max="2" width="20" customWidth="1"/>
    <col min="3" max="3" width="25.7109375" customWidth="1"/>
    <col min="4" max="4" width="28.28515625" style="191" customWidth="1"/>
    <col min="5" max="5" width="21.5703125" customWidth="1"/>
    <col min="6" max="6" width="30.7109375" customWidth="1"/>
    <col min="7" max="7" width="23.28515625" customWidth="1"/>
    <col min="8" max="8" width="12.140625" customWidth="1"/>
    <col min="9" max="9" width="13.28515625" customWidth="1"/>
    <col min="10" max="10" width="9.140625"/>
    <col min="11" max="11" width="24.28515625" customWidth="1"/>
    <col min="12" max="12" width="22.85546875" customWidth="1"/>
    <col min="13" max="15" width="9.140625"/>
    <col min="16" max="16" width="33.42578125" style="191" customWidth="1"/>
    <col min="17" max="17" width="13.140625" customWidth="1"/>
    <col min="18" max="20" width="9.140625"/>
    <col min="21" max="21" width="14.5703125" customWidth="1"/>
    <col min="22" max="22" width="9.140625"/>
    <col min="23" max="23" width="14" bestFit="1" customWidth="1"/>
    <col min="24" max="24" width="38.5703125" customWidth="1"/>
    <col min="25" max="25" width="44.85546875" customWidth="1"/>
    <col min="26" max="26" width="6.5703125" customWidth="1"/>
    <col min="27" max="27" width="11.85546875" customWidth="1"/>
    <col min="28" max="28" width="10.85546875" customWidth="1"/>
    <col min="29" max="29" width="39.42578125" customWidth="1"/>
    <col min="30" max="30" width="6.5703125" customWidth="1"/>
    <col min="31" max="31" width="13.42578125" customWidth="1"/>
    <col min="32" max="32" width="9.140625"/>
    <col min="33" max="33" width="13.42578125" customWidth="1"/>
    <col min="34" max="34" width="20.5703125" customWidth="1"/>
    <col min="35" max="35" width="35.7109375" style="26" customWidth="1"/>
    <col min="36" max="36" width="14.85546875" style="26" customWidth="1"/>
    <col min="37" max="39" width="11.42578125" style="26"/>
    <col min="40" max="40" width="28.5703125" style="26" customWidth="1"/>
    <col min="41" max="292" width="11.42578125" style="26"/>
    <col min="293" max="16384" width="11.42578125" style="29"/>
  </cols>
  <sheetData>
    <row r="1" spans="1:292" s="138" customFormat="1" ht="16.5" customHeight="1">
      <c r="A1" s="344"/>
      <c r="B1" s="345"/>
      <c r="C1" s="345"/>
      <c r="D1" s="423" t="s">
        <v>473</v>
      </c>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c r="CN1" s="137"/>
      <c r="CO1" s="137"/>
      <c r="CP1" s="137"/>
      <c r="CQ1" s="137"/>
      <c r="CR1" s="137"/>
      <c r="CS1" s="137"/>
      <c r="CT1" s="137"/>
      <c r="CU1" s="137"/>
      <c r="CV1" s="137"/>
      <c r="CW1" s="137"/>
      <c r="CX1" s="137"/>
      <c r="CY1" s="137"/>
      <c r="CZ1" s="137"/>
      <c r="DA1" s="137"/>
      <c r="DB1" s="137"/>
      <c r="DC1" s="137"/>
      <c r="DD1" s="137"/>
      <c r="DE1" s="137"/>
      <c r="DF1" s="137"/>
      <c r="DG1" s="137"/>
      <c r="DH1" s="137"/>
      <c r="DI1" s="137"/>
      <c r="DJ1" s="137"/>
      <c r="DK1" s="137"/>
      <c r="DL1" s="137"/>
      <c r="DM1" s="137"/>
      <c r="DN1" s="137"/>
      <c r="DO1" s="137"/>
      <c r="DP1" s="137"/>
      <c r="DQ1" s="137"/>
      <c r="DR1" s="137"/>
      <c r="DS1" s="137"/>
      <c r="DT1" s="137"/>
      <c r="DU1" s="137"/>
      <c r="DV1" s="137"/>
      <c r="DW1" s="137"/>
      <c r="DX1" s="137"/>
      <c r="DY1" s="137"/>
      <c r="DZ1" s="137"/>
      <c r="EA1" s="137"/>
      <c r="EB1" s="137"/>
      <c r="EC1" s="137"/>
      <c r="ED1" s="137"/>
      <c r="EE1" s="137"/>
      <c r="EF1" s="137"/>
      <c r="EG1" s="137"/>
      <c r="EH1" s="137"/>
      <c r="EI1" s="137"/>
      <c r="EJ1" s="137"/>
      <c r="EK1" s="137"/>
      <c r="EL1" s="137"/>
      <c r="EM1" s="137"/>
      <c r="EN1" s="137"/>
      <c r="EO1" s="137"/>
      <c r="EP1" s="137"/>
      <c r="EQ1" s="137"/>
      <c r="ER1" s="137"/>
      <c r="ES1" s="137"/>
      <c r="ET1" s="137"/>
      <c r="EU1" s="137"/>
      <c r="EV1" s="137"/>
      <c r="EW1" s="137"/>
      <c r="EX1" s="137"/>
      <c r="EY1" s="137"/>
      <c r="EZ1" s="137"/>
      <c r="FA1" s="137"/>
      <c r="FB1" s="137"/>
      <c r="FC1" s="137"/>
      <c r="FD1" s="137"/>
      <c r="FE1" s="137"/>
      <c r="FF1" s="137"/>
      <c r="FG1" s="137"/>
      <c r="FH1" s="137"/>
      <c r="FI1" s="137"/>
      <c r="FJ1" s="137"/>
      <c r="FK1" s="137"/>
      <c r="FL1" s="137"/>
      <c r="FM1" s="137"/>
      <c r="FN1" s="137"/>
      <c r="FO1" s="137"/>
      <c r="FP1" s="137"/>
      <c r="FQ1" s="137"/>
      <c r="FR1" s="137"/>
      <c r="FS1" s="137"/>
      <c r="FT1" s="137"/>
      <c r="FU1" s="137"/>
      <c r="FV1" s="137"/>
      <c r="FW1" s="137"/>
      <c r="FX1" s="137"/>
      <c r="FY1" s="137"/>
      <c r="FZ1" s="137"/>
      <c r="GA1" s="137"/>
      <c r="GB1" s="137"/>
      <c r="GC1" s="137"/>
      <c r="GD1" s="137"/>
      <c r="GE1" s="137"/>
      <c r="GF1" s="137"/>
      <c r="GG1" s="137"/>
      <c r="GH1" s="137"/>
      <c r="GI1" s="137"/>
      <c r="GJ1" s="137"/>
      <c r="GK1" s="137"/>
      <c r="GL1" s="137"/>
      <c r="GM1" s="137"/>
      <c r="GN1" s="137"/>
      <c r="GO1" s="137"/>
      <c r="GP1" s="137"/>
      <c r="GQ1" s="137"/>
      <c r="GR1" s="137"/>
      <c r="GS1" s="137"/>
      <c r="GT1" s="137"/>
      <c r="GU1" s="137"/>
      <c r="GV1" s="137"/>
      <c r="GW1" s="137"/>
      <c r="GX1" s="137"/>
      <c r="GY1" s="137"/>
      <c r="GZ1" s="137"/>
      <c r="HA1" s="137"/>
      <c r="HB1" s="137"/>
      <c r="HC1" s="137"/>
      <c r="HD1" s="137"/>
      <c r="HE1" s="137"/>
      <c r="HF1" s="137"/>
      <c r="HG1" s="137"/>
      <c r="HH1" s="137"/>
      <c r="HI1" s="137"/>
      <c r="HJ1" s="137"/>
      <c r="HK1" s="137"/>
      <c r="HL1" s="137"/>
      <c r="HM1" s="137"/>
      <c r="HN1" s="137"/>
      <c r="HO1" s="137"/>
      <c r="HP1" s="137"/>
      <c r="HQ1" s="137"/>
      <c r="HR1" s="137"/>
      <c r="HS1" s="137"/>
      <c r="HT1" s="137"/>
      <c r="HU1" s="137"/>
      <c r="HV1" s="137"/>
      <c r="HW1" s="137"/>
      <c r="HX1" s="137"/>
      <c r="HY1" s="137"/>
      <c r="HZ1" s="137"/>
      <c r="IA1" s="137"/>
      <c r="IB1" s="137"/>
      <c r="IC1" s="137"/>
      <c r="ID1" s="137"/>
      <c r="IE1" s="137"/>
      <c r="IF1" s="137"/>
      <c r="IG1" s="137"/>
      <c r="IH1" s="137"/>
      <c r="II1" s="137"/>
      <c r="IJ1" s="137"/>
      <c r="IK1" s="137"/>
      <c r="IL1" s="137"/>
      <c r="IM1" s="137"/>
      <c r="IN1" s="137"/>
      <c r="IO1" s="137"/>
      <c r="IP1" s="137"/>
      <c r="IQ1" s="137"/>
      <c r="IR1" s="137"/>
      <c r="IS1" s="137"/>
      <c r="IT1" s="137"/>
      <c r="IU1" s="137"/>
      <c r="IV1" s="137"/>
      <c r="IW1" s="137"/>
      <c r="IX1" s="137"/>
      <c r="IY1" s="137"/>
      <c r="IZ1" s="137"/>
      <c r="JA1" s="137"/>
      <c r="JB1" s="137"/>
      <c r="JC1" s="137"/>
      <c r="JD1" s="137"/>
      <c r="JE1" s="137"/>
      <c r="JF1" s="137"/>
      <c r="JG1" s="137"/>
      <c r="JH1" s="137"/>
      <c r="JI1" s="137"/>
      <c r="JJ1" s="137"/>
      <c r="JK1" s="137"/>
      <c r="JL1" s="137"/>
      <c r="JM1" s="137"/>
      <c r="JN1" s="137"/>
      <c r="JO1" s="137"/>
      <c r="JP1" s="137"/>
      <c r="JQ1" s="137"/>
      <c r="JR1" s="137"/>
      <c r="JS1" s="137"/>
      <c r="JT1" s="137"/>
      <c r="JU1" s="137"/>
      <c r="JV1" s="137"/>
      <c r="JW1" s="137"/>
      <c r="JX1" s="137"/>
      <c r="JY1" s="137"/>
      <c r="JZ1" s="137"/>
      <c r="KA1" s="137"/>
      <c r="KB1" s="137"/>
      <c r="KC1" s="137"/>
      <c r="KD1" s="137"/>
      <c r="KE1" s="137"/>
      <c r="KF1" s="137"/>
    </row>
    <row r="2" spans="1:292" s="138" customFormat="1" ht="39.75" customHeight="1">
      <c r="A2" s="346"/>
      <c r="B2" s="347"/>
      <c r="C2" s="347"/>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row>
    <row r="3" spans="1:292" s="138" customFormat="1" ht="16.5" customHeight="1">
      <c r="A3" s="2"/>
      <c r="B3" s="2"/>
      <c r="C3" s="3"/>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row>
    <row r="4" spans="1:292" s="138" customFormat="1" ht="26.25" customHeight="1">
      <c r="A4" s="338" t="s">
        <v>227</v>
      </c>
      <c r="B4" s="339"/>
      <c r="C4" s="340"/>
      <c r="D4" s="341" t="s">
        <v>228</v>
      </c>
      <c r="E4" s="342"/>
      <c r="F4" s="342"/>
      <c r="G4" s="342"/>
      <c r="H4" s="342"/>
      <c r="I4" s="342"/>
      <c r="J4" s="342"/>
      <c r="K4" s="342"/>
      <c r="L4" s="342"/>
      <c r="M4" s="342"/>
      <c r="N4" s="342"/>
      <c r="O4" s="343"/>
      <c r="P4" s="343"/>
      <c r="Q4" s="343"/>
      <c r="R4" s="1"/>
      <c r="S4" s="1"/>
      <c r="T4" s="1"/>
      <c r="U4" s="1"/>
      <c r="V4" s="1"/>
      <c r="W4" s="1"/>
      <c r="X4" s="1"/>
      <c r="Y4" s="1"/>
      <c r="Z4" s="1"/>
      <c r="AA4" s="1"/>
      <c r="AB4" s="1"/>
      <c r="AC4" s="1"/>
      <c r="AD4" s="1"/>
      <c r="AE4" s="1"/>
      <c r="AF4" s="1"/>
      <c r="AG4" s="1"/>
      <c r="AH4" s="1"/>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row>
    <row r="5" spans="1:292" s="138" customFormat="1" ht="58.5" customHeight="1">
      <c r="A5" s="338" t="s">
        <v>229</v>
      </c>
      <c r="B5" s="339"/>
      <c r="C5" s="340"/>
      <c r="D5" s="348" t="s">
        <v>22</v>
      </c>
      <c r="E5" s="349"/>
      <c r="F5" s="349"/>
      <c r="G5" s="349"/>
      <c r="H5" s="349"/>
      <c r="I5" s="349"/>
      <c r="J5" s="349"/>
      <c r="K5" s="349"/>
      <c r="L5" s="349"/>
      <c r="M5" s="349"/>
      <c r="N5" s="349"/>
      <c r="O5" s="1"/>
      <c r="P5" s="192"/>
      <c r="Q5" s="1"/>
      <c r="R5" s="1"/>
      <c r="S5" s="1"/>
      <c r="T5" s="1"/>
      <c r="U5" s="1"/>
      <c r="V5" s="1"/>
      <c r="W5" s="1"/>
      <c r="X5" s="1"/>
      <c r="Y5" s="1"/>
      <c r="Z5" s="1"/>
      <c r="AA5" s="1"/>
      <c r="AB5" s="1"/>
      <c r="AC5" s="1"/>
      <c r="AD5" s="1"/>
      <c r="AE5" s="1"/>
      <c r="AF5" s="1"/>
      <c r="AG5" s="1"/>
      <c r="AH5" s="1"/>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c r="CN5" s="137"/>
      <c r="CO5" s="137"/>
      <c r="CP5" s="137"/>
      <c r="CQ5" s="137"/>
      <c r="CR5" s="137"/>
      <c r="CS5" s="137"/>
      <c r="CT5" s="137"/>
      <c r="CU5" s="137"/>
      <c r="CV5" s="137"/>
      <c r="CW5" s="137"/>
      <c r="CX5" s="137"/>
      <c r="CY5" s="137"/>
      <c r="CZ5" s="137"/>
      <c r="DA5" s="137"/>
      <c r="DB5" s="137"/>
      <c r="DC5" s="137"/>
      <c r="DD5" s="137"/>
      <c r="DE5" s="137"/>
      <c r="DF5" s="137"/>
      <c r="DG5" s="137"/>
      <c r="DH5" s="137"/>
      <c r="DI5" s="137"/>
      <c r="DJ5" s="137"/>
      <c r="DK5" s="137"/>
      <c r="DL5" s="137"/>
      <c r="DM5" s="137"/>
      <c r="DN5" s="137"/>
      <c r="DO5" s="137"/>
      <c r="DP5" s="137"/>
      <c r="DQ5" s="137"/>
      <c r="DR5" s="137"/>
      <c r="DS5" s="137"/>
      <c r="DT5" s="137"/>
      <c r="DU5" s="137"/>
      <c r="DV5" s="137"/>
      <c r="DW5" s="137"/>
      <c r="DX5" s="137"/>
      <c r="DY5" s="137"/>
      <c r="DZ5" s="137"/>
      <c r="EA5" s="137"/>
      <c r="EB5" s="137"/>
      <c r="EC5" s="137"/>
      <c r="ED5" s="137"/>
      <c r="EE5" s="137"/>
      <c r="EF5" s="137"/>
      <c r="EG5" s="137"/>
      <c r="EH5" s="137"/>
      <c r="EI5" s="137"/>
      <c r="EJ5" s="137"/>
      <c r="EK5" s="137"/>
      <c r="EL5" s="137"/>
      <c r="EM5" s="137"/>
      <c r="EN5" s="137"/>
      <c r="EO5" s="137"/>
      <c r="EP5" s="137"/>
      <c r="EQ5" s="137"/>
      <c r="ER5" s="137"/>
      <c r="ES5" s="137"/>
      <c r="ET5" s="137"/>
      <c r="EU5" s="137"/>
      <c r="EV5" s="137"/>
      <c r="EW5" s="137"/>
      <c r="EX5" s="137"/>
      <c r="EY5" s="137"/>
      <c r="EZ5" s="137"/>
      <c r="FA5" s="137"/>
      <c r="FB5" s="137"/>
      <c r="FC5" s="137"/>
      <c r="FD5" s="137"/>
      <c r="FE5" s="137"/>
      <c r="FF5" s="137"/>
      <c r="FG5" s="137"/>
      <c r="FH5" s="137"/>
      <c r="FI5" s="137"/>
      <c r="FJ5" s="137"/>
      <c r="FK5" s="137"/>
      <c r="FL5" s="137"/>
      <c r="FM5" s="137"/>
      <c r="FN5" s="137"/>
      <c r="FO5" s="137"/>
      <c r="FP5" s="137"/>
      <c r="FQ5" s="137"/>
      <c r="FR5" s="137"/>
      <c r="FS5" s="137"/>
      <c r="FT5" s="137"/>
      <c r="FU5" s="137"/>
      <c r="FV5" s="137"/>
      <c r="FW5" s="137"/>
      <c r="FX5" s="137"/>
      <c r="FY5" s="137"/>
      <c r="FZ5" s="137"/>
      <c r="GA5" s="137"/>
      <c r="GB5" s="137"/>
      <c r="GC5" s="137"/>
      <c r="GD5" s="137"/>
      <c r="GE5" s="137"/>
      <c r="GF5" s="137"/>
      <c r="GG5" s="137"/>
      <c r="GH5" s="137"/>
      <c r="GI5" s="137"/>
      <c r="GJ5" s="137"/>
      <c r="GK5" s="137"/>
      <c r="GL5" s="137"/>
      <c r="GM5" s="137"/>
      <c r="GN5" s="137"/>
      <c r="GO5" s="137"/>
      <c r="GP5" s="137"/>
      <c r="GQ5" s="137"/>
      <c r="GR5" s="137"/>
      <c r="GS5" s="137"/>
      <c r="GT5" s="137"/>
      <c r="GU5" s="137"/>
      <c r="GV5" s="137"/>
      <c r="GW5" s="137"/>
      <c r="GX5" s="137"/>
      <c r="GY5" s="137"/>
      <c r="GZ5" s="137"/>
      <c r="HA5" s="137"/>
      <c r="HB5" s="137"/>
      <c r="HC5" s="137"/>
      <c r="HD5" s="137"/>
      <c r="HE5" s="137"/>
      <c r="HF5" s="137"/>
      <c r="HG5" s="137"/>
      <c r="HH5" s="137"/>
      <c r="HI5" s="137"/>
      <c r="HJ5" s="137"/>
      <c r="HK5" s="137"/>
      <c r="HL5" s="137"/>
      <c r="HM5" s="137"/>
      <c r="HN5" s="137"/>
      <c r="HO5" s="137"/>
      <c r="HP5" s="137"/>
      <c r="HQ5" s="137"/>
      <c r="HR5" s="137"/>
      <c r="HS5" s="137"/>
      <c r="HT5" s="137"/>
      <c r="HU5" s="137"/>
      <c r="HV5" s="137"/>
      <c r="HW5" s="137"/>
      <c r="HX5" s="137"/>
      <c r="HY5" s="137"/>
      <c r="HZ5" s="137"/>
      <c r="IA5" s="137"/>
      <c r="IB5" s="137"/>
      <c r="IC5" s="137"/>
      <c r="ID5" s="137"/>
      <c r="IE5" s="137"/>
      <c r="IF5" s="137"/>
      <c r="IG5" s="137"/>
      <c r="IH5" s="137"/>
      <c r="II5" s="137"/>
      <c r="IJ5" s="137"/>
      <c r="IK5" s="137"/>
      <c r="IL5" s="137"/>
      <c r="IM5" s="137"/>
      <c r="IN5" s="137"/>
      <c r="IO5" s="137"/>
      <c r="IP5" s="137"/>
      <c r="IQ5" s="137"/>
      <c r="IR5" s="137"/>
      <c r="IS5" s="137"/>
      <c r="IT5" s="137"/>
      <c r="IU5" s="137"/>
      <c r="IV5" s="137"/>
      <c r="IW5" s="137"/>
      <c r="IX5" s="137"/>
      <c r="IY5" s="137"/>
      <c r="IZ5" s="137"/>
      <c r="JA5" s="137"/>
      <c r="JB5" s="137"/>
      <c r="JC5" s="137"/>
      <c r="JD5" s="137"/>
      <c r="JE5" s="137"/>
      <c r="JF5" s="137"/>
      <c r="JG5" s="137"/>
      <c r="JH5" s="137"/>
      <c r="JI5" s="137"/>
      <c r="JJ5" s="137"/>
      <c r="JK5" s="137"/>
      <c r="JL5" s="137"/>
      <c r="JM5" s="137"/>
      <c r="JN5" s="137"/>
      <c r="JO5" s="137"/>
      <c r="JP5" s="137"/>
      <c r="JQ5" s="137"/>
      <c r="JR5" s="137"/>
      <c r="JS5" s="137"/>
      <c r="JT5" s="137"/>
      <c r="JU5" s="137"/>
      <c r="JV5" s="137"/>
      <c r="JW5" s="137"/>
      <c r="JX5" s="137"/>
      <c r="JY5" s="137"/>
      <c r="JZ5" s="137"/>
      <c r="KA5" s="137"/>
      <c r="KB5" s="137"/>
      <c r="KC5" s="137"/>
      <c r="KD5" s="137"/>
      <c r="KE5" s="137"/>
      <c r="KF5" s="137"/>
    </row>
    <row r="6" spans="1:292" s="138" customFormat="1" ht="18">
      <c r="A6" s="338" t="s">
        <v>230</v>
      </c>
      <c r="B6" s="339"/>
      <c r="C6" s="340"/>
      <c r="D6" s="341" t="s">
        <v>231</v>
      </c>
      <c r="E6" s="342"/>
      <c r="F6" s="342"/>
      <c r="G6" s="342"/>
      <c r="H6" s="342"/>
      <c r="I6" s="342"/>
      <c r="J6" s="342"/>
      <c r="K6" s="342"/>
      <c r="L6" s="342"/>
      <c r="M6" s="342"/>
      <c r="N6" s="342"/>
      <c r="O6" s="1"/>
      <c r="P6" s="192"/>
      <c r="Q6" s="1"/>
      <c r="R6" s="1"/>
      <c r="S6" s="1"/>
      <c r="T6" s="1"/>
      <c r="U6" s="1"/>
      <c r="V6" s="1"/>
      <c r="W6" s="1"/>
      <c r="X6" s="1"/>
      <c r="Y6" s="1"/>
      <c r="Z6" s="1"/>
      <c r="AA6" s="1"/>
      <c r="AB6" s="1"/>
      <c r="AC6" s="1"/>
      <c r="AD6" s="1"/>
      <c r="AE6" s="1"/>
      <c r="AF6" s="1"/>
      <c r="AG6" s="1"/>
      <c r="AH6" s="1"/>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137"/>
      <c r="GA6" s="137"/>
      <c r="GB6" s="137"/>
      <c r="GC6" s="137"/>
      <c r="GD6" s="137"/>
      <c r="GE6" s="137"/>
      <c r="GF6" s="137"/>
      <c r="GG6" s="137"/>
      <c r="GH6" s="137"/>
      <c r="GI6" s="137"/>
      <c r="GJ6" s="137"/>
      <c r="GK6" s="137"/>
      <c r="GL6" s="137"/>
      <c r="GM6" s="137"/>
      <c r="GN6" s="137"/>
      <c r="GO6" s="137"/>
      <c r="GP6" s="137"/>
      <c r="GQ6" s="137"/>
      <c r="GR6" s="137"/>
      <c r="GS6" s="137"/>
      <c r="GT6" s="137"/>
      <c r="GU6" s="137"/>
      <c r="GV6" s="137"/>
      <c r="GW6" s="137"/>
      <c r="GX6" s="137"/>
      <c r="GY6" s="137"/>
      <c r="GZ6" s="137"/>
      <c r="HA6" s="137"/>
      <c r="HB6" s="137"/>
      <c r="HC6" s="137"/>
      <c r="HD6" s="137"/>
      <c r="HE6" s="137"/>
      <c r="HF6" s="137"/>
      <c r="HG6" s="137"/>
      <c r="HH6" s="137"/>
      <c r="HI6" s="137"/>
      <c r="HJ6" s="137"/>
      <c r="HK6" s="137"/>
      <c r="HL6" s="137"/>
      <c r="HM6" s="137"/>
      <c r="HN6" s="137"/>
      <c r="HO6" s="137"/>
      <c r="HP6" s="137"/>
      <c r="HQ6" s="137"/>
      <c r="HR6" s="137"/>
      <c r="HS6" s="137"/>
      <c r="HT6" s="137"/>
      <c r="HU6" s="137"/>
      <c r="HV6" s="137"/>
      <c r="HW6" s="137"/>
      <c r="HX6" s="137"/>
      <c r="HY6" s="137"/>
      <c r="HZ6" s="137"/>
      <c r="IA6" s="137"/>
      <c r="IB6" s="137"/>
      <c r="IC6" s="137"/>
      <c r="ID6" s="137"/>
      <c r="IE6" s="137"/>
      <c r="IF6" s="137"/>
      <c r="IG6" s="137"/>
      <c r="IH6" s="137"/>
      <c r="II6" s="137"/>
      <c r="IJ6" s="137"/>
      <c r="IK6" s="137"/>
      <c r="IL6" s="137"/>
      <c r="IM6" s="137"/>
      <c r="IN6" s="137"/>
      <c r="IO6" s="137"/>
      <c r="IP6" s="137"/>
      <c r="IQ6" s="137"/>
      <c r="IR6" s="137"/>
      <c r="IS6" s="137"/>
      <c r="IT6" s="137"/>
      <c r="IU6" s="137"/>
      <c r="IV6" s="137"/>
      <c r="IW6" s="137"/>
      <c r="IX6" s="137"/>
      <c r="IY6" s="137"/>
      <c r="IZ6" s="137"/>
      <c r="JA6" s="137"/>
      <c r="JB6" s="137"/>
      <c r="JC6" s="137"/>
      <c r="JD6" s="137"/>
      <c r="JE6" s="137"/>
      <c r="JF6" s="137"/>
      <c r="JG6" s="137"/>
      <c r="JH6" s="137"/>
      <c r="JI6" s="137"/>
      <c r="JJ6" s="137"/>
      <c r="JK6" s="137"/>
      <c r="JL6" s="137"/>
      <c r="JM6" s="137"/>
      <c r="JN6" s="137"/>
      <c r="JO6" s="137"/>
      <c r="JP6" s="137"/>
      <c r="JQ6" s="137"/>
      <c r="JR6" s="137"/>
      <c r="JS6" s="137"/>
      <c r="JT6" s="137"/>
      <c r="JU6" s="137"/>
      <c r="JV6" s="137"/>
      <c r="JW6" s="137"/>
      <c r="JX6" s="137"/>
      <c r="JY6" s="137"/>
      <c r="JZ6" s="137"/>
      <c r="KA6" s="137"/>
      <c r="KB6" s="137"/>
      <c r="KC6" s="137"/>
      <c r="KD6" s="137"/>
      <c r="KE6" s="137"/>
      <c r="KF6" s="137"/>
    </row>
    <row r="7" spans="1:292" s="138" customFormat="1" ht="13.9">
      <c r="A7" s="332" t="s">
        <v>232</v>
      </c>
      <c r="B7" s="333"/>
      <c r="C7" s="333"/>
      <c r="D7" s="333"/>
      <c r="E7" s="333"/>
      <c r="F7" s="333"/>
      <c r="G7" s="333"/>
      <c r="H7" s="334"/>
      <c r="I7" s="332" t="s">
        <v>233</v>
      </c>
      <c r="J7" s="333"/>
      <c r="K7" s="333"/>
      <c r="L7" s="333"/>
      <c r="M7" s="333"/>
      <c r="N7" s="334"/>
      <c r="O7" s="332" t="s">
        <v>234</v>
      </c>
      <c r="P7" s="333"/>
      <c r="Q7" s="333"/>
      <c r="R7" s="333"/>
      <c r="S7" s="333"/>
      <c r="T7" s="333"/>
      <c r="U7" s="333"/>
      <c r="V7" s="333"/>
      <c r="W7" s="334"/>
      <c r="X7" s="332" t="s">
        <v>235</v>
      </c>
      <c r="Y7" s="333"/>
      <c r="Z7" s="333"/>
      <c r="AA7" s="333"/>
      <c r="AB7" s="333"/>
      <c r="AC7" s="333"/>
      <c r="AD7" s="333"/>
      <c r="AE7" s="333"/>
      <c r="AF7" s="333"/>
      <c r="AG7" s="333"/>
      <c r="AH7" s="334"/>
      <c r="AI7" s="209"/>
      <c r="AJ7" s="209"/>
      <c r="AK7" s="209"/>
      <c r="AL7" s="209"/>
      <c r="AM7" s="209"/>
      <c r="AN7" s="209"/>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c r="CN7" s="137"/>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7"/>
      <c r="DY7" s="137"/>
      <c r="DZ7" s="137"/>
      <c r="EA7" s="137"/>
      <c r="EB7" s="137"/>
      <c r="EC7" s="137"/>
      <c r="ED7" s="137"/>
      <c r="EE7" s="137"/>
      <c r="EF7" s="137"/>
      <c r="EG7" s="137"/>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37"/>
      <c r="FK7" s="137"/>
      <c r="FL7" s="137"/>
      <c r="FM7" s="137"/>
      <c r="FN7" s="137"/>
      <c r="FO7" s="137"/>
      <c r="FP7" s="137"/>
      <c r="FQ7" s="137"/>
      <c r="FR7" s="137"/>
      <c r="FS7" s="137"/>
      <c r="FT7" s="137"/>
      <c r="FU7" s="137"/>
      <c r="FV7" s="137"/>
      <c r="FW7" s="137"/>
      <c r="FX7" s="137"/>
      <c r="FY7" s="137"/>
      <c r="FZ7" s="137"/>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137"/>
      <c r="GZ7" s="137"/>
      <c r="HA7" s="137"/>
      <c r="HB7" s="137"/>
      <c r="HC7" s="137"/>
      <c r="HD7" s="137"/>
      <c r="HE7" s="137"/>
      <c r="HF7" s="137"/>
      <c r="HG7" s="137"/>
      <c r="HH7" s="137"/>
      <c r="HI7" s="137"/>
      <c r="HJ7" s="137"/>
      <c r="HK7" s="137"/>
      <c r="HL7" s="137"/>
      <c r="HM7" s="137"/>
      <c r="HN7" s="137"/>
      <c r="HO7" s="137"/>
      <c r="HP7" s="137"/>
      <c r="HQ7" s="137"/>
      <c r="HR7" s="137"/>
      <c r="HS7" s="137"/>
      <c r="HT7" s="137"/>
      <c r="HU7" s="137"/>
      <c r="HV7" s="137"/>
      <c r="HW7" s="137"/>
      <c r="HX7" s="137"/>
      <c r="HY7" s="137"/>
      <c r="HZ7" s="137"/>
      <c r="IA7" s="137"/>
      <c r="IB7" s="137"/>
      <c r="IC7" s="137"/>
      <c r="ID7" s="137"/>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c r="JR7" s="137"/>
      <c r="JS7" s="137"/>
      <c r="JT7" s="137"/>
      <c r="JU7" s="137"/>
      <c r="JV7" s="137"/>
      <c r="JW7" s="137"/>
      <c r="JX7" s="137"/>
      <c r="JY7" s="137"/>
      <c r="JZ7" s="137"/>
      <c r="KA7" s="137"/>
      <c r="KB7" s="137"/>
      <c r="KC7" s="137"/>
      <c r="KD7" s="137"/>
      <c r="KE7" s="137"/>
      <c r="KF7" s="137"/>
    </row>
    <row r="8" spans="1:292" s="138" customFormat="1" ht="16.5" customHeight="1">
      <c r="A8" s="302" t="s">
        <v>237</v>
      </c>
      <c r="B8" s="295" t="s">
        <v>238</v>
      </c>
      <c r="C8" s="323" t="s">
        <v>179</v>
      </c>
      <c r="D8" s="324" t="s">
        <v>181</v>
      </c>
      <c r="E8" s="324" t="s">
        <v>183</v>
      </c>
      <c r="F8" s="325" t="s">
        <v>185</v>
      </c>
      <c r="G8" s="320" t="s">
        <v>187</v>
      </c>
      <c r="H8" s="324" t="s">
        <v>239</v>
      </c>
      <c r="I8" s="321" t="s">
        <v>240</v>
      </c>
      <c r="J8" s="322" t="s">
        <v>241</v>
      </c>
      <c r="K8" s="320" t="s">
        <v>242</v>
      </c>
      <c r="L8" s="320" t="s">
        <v>243</v>
      </c>
      <c r="M8" s="322" t="s">
        <v>241</v>
      </c>
      <c r="N8" s="324" t="s">
        <v>193</v>
      </c>
      <c r="O8" s="326" t="s">
        <v>244</v>
      </c>
      <c r="P8" s="319" t="s">
        <v>195</v>
      </c>
      <c r="Q8" s="320" t="s">
        <v>197</v>
      </c>
      <c r="R8" s="319" t="s">
        <v>245</v>
      </c>
      <c r="S8" s="319"/>
      <c r="T8" s="319"/>
      <c r="U8" s="319"/>
      <c r="V8" s="319"/>
      <c r="W8" s="319"/>
      <c r="X8" s="330" t="s">
        <v>246</v>
      </c>
      <c r="Y8" s="326" t="s">
        <v>247</v>
      </c>
      <c r="Z8" s="326" t="s">
        <v>241</v>
      </c>
      <c r="AA8" s="200"/>
      <c r="AB8" s="200"/>
      <c r="AC8" s="326" t="s">
        <v>248</v>
      </c>
      <c r="AD8" s="326" t="s">
        <v>241</v>
      </c>
      <c r="AE8" s="200"/>
      <c r="AF8" s="200"/>
      <c r="AG8" s="330" t="s">
        <v>249</v>
      </c>
      <c r="AH8" s="326" t="s">
        <v>213</v>
      </c>
      <c r="AI8" s="428" t="s">
        <v>474</v>
      </c>
      <c r="AJ8" s="424" t="s">
        <v>475</v>
      </c>
      <c r="AK8" s="425"/>
      <c r="AL8" s="424" t="s">
        <v>476</v>
      </c>
      <c r="AM8" s="425"/>
      <c r="AN8" s="426" t="s">
        <v>477</v>
      </c>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c r="CN8" s="137"/>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7"/>
      <c r="EG8" s="137"/>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7"/>
      <c r="FZ8" s="137"/>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7"/>
      <c r="HS8" s="137"/>
      <c r="HT8" s="137"/>
      <c r="HU8" s="137"/>
      <c r="HV8" s="137"/>
      <c r="HW8" s="137"/>
      <c r="HX8" s="137"/>
      <c r="HY8" s="137"/>
      <c r="HZ8" s="137"/>
      <c r="IA8" s="137"/>
      <c r="IB8" s="137"/>
      <c r="IC8" s="137"/>
      <c r="ID8" s="137"/>
      <c r="IE8" s="137"/>
      <c r="IF8" s="137"/>
      <c r="IG8" s="137"/>
      <c r="IH8" s="137"/>
      <c r="II8" s="137"/>
      <c r="IJ8" s="137"/>
      <c r="IK8" s="137"/>
      <c r="IL8" s="137"/>
      <c r="IM8" s="137"/>
      <c r="IN8" s="137"/>
      <c r="IO8" s="137"/>
      <c r="IP8" s="137"/>
      <c r="IQ8" s="137"/>
      <c r="IR8" s="137"/>
      <c r="IS8" s="137"/>
      <c r="IT8" s="137"/>
      <c r="IU8" s="137"/>
      <c r="IV8" s="137"/>
      <c r="IW8" s="137"/>
      <c r="IX8" s="137"/>
      <c r="IY8" s="137"/>
      <c r="IZ8" s="137"/>
      <c r="JA8" s="137"/>
      <c r="JB8" s="137"/>
      <c r="JC8" s="137"/>
      <c r="JD8" s="137"/>
      <c r="JE8" s="137"/>
      <c r="JF8" s="137"/>
      <c r="JG8" s="137"/>
      <c r="JH8" s="137"/>
      <c r="JI8" s="137"/>
      <c r="JJ8" s="137"/>
      <c r="JK8" s="137"/>
      <c r="JL8" s="137"/>
      <c r="JM8" s="137"/>
      <c r="JN8" s="137"/>
      <c r="JO8" s="137"/>
      <c r="JP8" s="137"/>
      <c r="JQ8" s="137"/>
      <c r="JR8" s="137"/>
      <c r="JS8" s="137"/>
      <c r="JT8" s="137"/>
      <c r="JU8" s="137"/>
      <c r="JV8" s="137"/>
      <c r="JW8" s="137"/>
      <c r="JX8" s="137"/>
      <c r="JY8" s="137"/>
      <c r="JZ8" s="137"/>
      <c r="KA8" s="137"/>
      <c r="KB8" s="137"/>
      <c r="KC8" s="137"/>
      <c r="KD8" s="137"/>
      <c r="KE8" s="137"/>
      <c r="KF8" s="137"/>
    </row>
    <row r="9" spans="1:292" s="140" customFormat="1" ht="63" customHeight="1">
      <c r="A9" s="303"/>
      <c r="B9" s="296"/>
      <c r="C9" s="295"/>
      <c r="D9" s="320"/>
      <c r="E9" s="320"/>
      <c r="F9" s="295"/>
      <c r="G9" s="321"/>
      <c r="H9" s="320"/>
      <c r="I9" s="321"/>
      <c r="J9" s="322"/>
      <c r="K9" s="321"/>
      <c r="L9" s="321"/>
      <c r="M9" s="322"/>
      <c r="N9" s="320"/>
      <c r="O9" s="327"/>
      <c r="P9" s="320"/>
      <c r="Q9" s="321"/>
      <c r="R9" s="127" t="s">
        <v>254</v>
      </c>
      <c r="S9" s="127" t="s">
        <v>255</v>
      </c>
      <c r="T9" s="127" t="s">
        <v>256</v>
      </c>
      <c r="U9" s="127" t="s">
        <v>257</v>
      </c>
      <c r="V9" s="127" t="s">
        <v>258</v>
      </c>
      <c r="W9" s="127" t="s">
        <v>259</v>
      </c>
      <c r="X9" s="326"/>
      <c r="Y9" s="331"/>
      <c r="Z9" s="331"/>
      <c r="AA9" s="202" t="s">
        <v>260</v>
      </c>
      <c r="AB9" s="202" t="s">
        <v>241</v>
      </c>
      <c r="AC9" s="331"/>
      <c r="AD9" s="331"/>
      <c r="AE9" s="201" t="s">
        <v>248</v>
      </c>
      <c r="AF9" s="201" t="s">
        <v>241</v>
      </c>
      <c r="AG9" s="326"/>
      <c r="AH9" s="327"/>
      <c r="AI9" s="429"/>
      <c r="AJ9" s="215" t="s">
        <v>478</v>
      </c>
      <c r="AK9" s="215" t="s">
        <v>479</v>
      </c>
      <c r="AL9" s="215" t="s">
        <v>480</v>
      </c>
      <c r="AM9" s="215" t="s">
        <v>481</v>
      </c>
      <c r="AN9" s="427"/>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39"/>
      <c r="DU9" s="139"/>
      <c r="DV9" s="139"/>
      <c r="DW9" s="139"/>
      <c r="DX9" s="139"/>
      <c r="DY9" s="139"/>
      <c r="DZ9" s="139"/>
      <c r="EA9" s="139"/>
      <c r="EB9" s="139"/>
      <c r="EC9" s="139"/>
      <c r="ED9" s="139"/>
      <c r="EE9" s="139"/>
      <c r="EF9" s="139"/>
      <c r="EG9" s="139"/>
      <c r="EH9" s="139"/>
      <c r="EI9" s="139"/>
      <c r="EJ9" s="139"/>
      <c r="EK9" s="139"/>
      <c r="EL9" s="139"/>
      <c r="EM9" s="139"/>
      <c r="EN9" s="139"/>
      <c r="EO9" s="139"/>
      <c r="EP9" s="139"/>
      <c r="EQ9" s="139"/>
      <c r="ER9" s="139"/>
      <c r="ES9" s="139"/>
      <c r="ET9" s="139"/>
      <c r="EU9" s="139"/>
      <c r="EV9" s="139"/>
      <c r="EW9" s="139"/>
      <c r="EX9" s="139"/>
      <c r="EY9" s="139"/>
      <c r="EZ9" s="139"/>
      <c r="FA9" s="139"/>
      <c r="FB9" s="139"/>
      <c r="FC9" s="139"/>
      <c r="FD9" s="139"/>
      <c r="FE9" s="139"/>
      <c r="FF9" s="139"/>
      <c r="FG9" s="139"/>
      <c r="FH9" s="139"/>
      <c r="FI9" s="139"/>
      <c r="FJ9" s="139"/>
      <c r="FK9" s="139"/>
      <c r="FL9" s="139"/>
      <c r="FM9" s="139"/>
      <c r="FN9" s="139"/>
      <c r="FO9" s="139"/>
      <c r="FP9" s="139"/>
      <c r="FQ9" s="139"/>
      <c r="FR9" s="139"/>
      <c r="FS9" s="139"/>
      <c r="FT9" s="139"/>
      <c r="FU9" s="139"/>
      <c r="FV9" s="139"/>
      <c r="FW9" s="139"/>
      <c r="FX9" s="139"/>
      <c r="FY9" s="139"/>
      <c r="FZ9" s="139"/>
      <c r="GA9" s="139"/>
      <c r="GB9" s="139"/>
      <c r="GC9" s="139"/>
      <c r="GD9" s="139"/>
      <c r="GE9" s="139"/>
      <c r="GF9" s="139"/>
      <c r="GG9" s="139"/>
      <c r="GH9" s="139"/>
      <c r="GI9" s="139"/>
      <c r="GJ9" s="139"/>
      <c r="GK9" s="139"/>
      <c r="GL9" s="139"/>
      <c r="GM9" s="139"/>
      <c r="GN9" s="139"/>
      <c r="GO9" s="139"/>
      <c r="GP9" s="139"/>
      <c r="GQ9" s="139"/>
      <c r="GR9" s="139"/>
      <c r="GS9" s="139"/>
      <c r="GT9" s="139"/>
      <c r="GU9" s="139"/>
      <c r="GV9" s="139"/>
      <c r="GW9" s="139"/>
      <c r="GX9" s="139"/>
      <c r="GY9" s="139"/>
      <c r="GZ9" s="139"/>
      <c r="HA9" s="139"/>
      <c r="HB9" s="139"/>
      <c r="HC9" s="139"/>
      <c r="HD9" s="139"/>
      <c r="HE9" s="139"/>
      <c r="HF9" s="139"/>
      <c r="HG9" s="139"/>
      <c r="HH9" s="139"/>
      <c r="HI9" s="139"/>
      <c r="HJ9" s="139"/>
      <c r="HK9" s="139"/>
      <c r="HL9" s="139"/>
      <c r="HM9" s="139"/>
      <c r="HN9" s="139"/>
      <c r="HO9" s="139"/>
      <c r="HP9" s="139"/>
      <c r="HQ9" s="139"/>
      <c r="HR9" s="139"/>
      <c r="HS9" s="139"/>
      <c r="HT9" s="139"/>
      <c r="HU9" s="139"/>
      <c r="HV9" s="139"/>
      <c r="HW9" s="139"/>
      <c r="HX9" s="139"/>
      <c r="HY9" s="139"/>
      <c r="HZ9" s="139"/>
      <c r="IA9" s="139"/>
      <c r="IB9" s="139"/>
      <c r="IC9" s="139"/>
      <c r="ID9" s="139"/>
      <c r="IE9" s="139"/>
      <c r="IF9" s="139"/>
      <c r="IG9" s="139"/>
      <c r="IH9" s="139"/>
      <c r="II9" s="139"/>
      <c r="IJ9" s="139"/>
      <c r="IK9" s="139"/>
      <c r="IL9" s="139"/>
      <c r="IM9" s="139"/>
      <c r="IN9" s="139"/>
      <c r="IO9" s="139"/>
      <c r="IP9" s="139"/>
      <c r="IQ9" s="139"/>
      <c r="IR9" s="139"/>
      <c r="IS9" s="139"/>
      <c r="IT9" s="139"/>
      <c r="IU9" s="139"/>
      <c r="IV9" s="139"/>
      <c r="IW9" s="139"/>
      <c r="IX9" s="139"/>
      <c r="IY9" s="139"/>
      <c r="IZ9" s="139"/>
      <c r="JA9" s="139"/>
      <c r="JB9" s="139"/>
      <c r="JC9" s="139"/>
      <c r="JD9" s="139"/>
      <c r="JE9" s="139"/>
      <c r="JF9" s="139"/>
      <c r="JG9" s="139"/>
      <c r="JH9" s="139"/>
      <c r="JI9" s="139"/>
      <c r="JJ9" s="139"/>
      <c r="JK9" s="139"/>
      <c r="JL9" s="139"/>
      <c r="JM9" s="139"/>
      <c r="JN9" s="139"/>
      <c r="JO9" s="139"/>
      <c r="JP9" s="139"/>
      <c r="JQ9" s="139"/>
      <c r="JR9" s="139"/>
      <c r="JS9" s="139"/>
      <c r="JT9" s="139"/>
      <c r="JU9" s="139"/>
      <c r="JV9" s="139"/>
      <c r="JW9" s="139"/>
      <c r="JX9" s="139"/>
      <c r="JY9" s="139"/>
      <c r="JZ9" s="139"/>
      <c r="KA9" s="139"/>
      <c r="KB9" s="139"/>
      <c r="KC9" s="139"/>
      <c r="KD9" s="139"/>
      <c r="KE9" s="139"/>
      <c r="KF9" s="139"/>
    </row>
    <row r="10" spans="1:292" ht="165.75" customHeight="1">
      <c r="A10" s="288">
        <v>1</v>
      </c>
      <c r="B10" s="289" t="s">
        <v>261</v>
      </c>
      <c r="C10" s="297" t="s">
        <v>262</v>
      </c>
      <c r="D10" s="195" t="s">
        <v>263</v>
      </c>
      <c r="E10" s="298" t="s">
        <v>264</v>
      </c>
      <c r="F10" s="300" t="s">
        <v>265</v>
      </c>
      <c r="G10" s="288" t="s">
        <v>266</v>
      </c>
      <c r="H10" s="286">
        <v>24</v>
      </c>
      <c r="I10" s="309" t="str">
        <f>IF(H10&lt;=2,'Tabla probabilidad'!$B$5,IF(H10&lt;=24,'Tabla probabilidad'!$B$6,IF(H10&lt;=500,'Tabla probabilidad'!$B$7,IF(H10&lt;=5000,'Tabla probabilidad'!$B$8,IF(H10&gt;5000,'Tabla probabilidad'!$B$9)))))</f>
        <v>Baja</v>
      </c>
      <c r="J10" s="311">
        <f>IF(H10&lt;=2,'Tabla probabilidad'!$D$5,IF(H10&lt;=24,'Tabla probabilidad'!$D$6,IF(H10&lt;=500,'Tabla probabilidad'!$D$7,IF(H10&lt;=5000,'Tabla probabilidad'!$D$8,IF(H10&gt;5000,'Tabla probabilidad'!$D$9)))))</f>
        <v>0.4</v>
      </c>
      <c r="K10" s="286" t="s">
        <v>267</v>
      </c>
      <c r="L10" s="286"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Menor</v>
      </c>
      <c r="M10" s="286"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40%</v>
      </c>
      <c r="N10" s="286" t="str">
        <f>VLOOKUP((I10&amp;L10),Hoja1!$B$4:$C$28,2,0)</f>
        <v>Moderado</v>
      </c>
      <c r="O10" s="193">
        <v>1</v>
      </c>
      <c r="P10" s="189" t="s">
        <v>268</v>
      </c>
      <c r="Q10" s="193" t="str">
        <f t="shared" ref="Q10:Q29" si="0">IF(R10="Preventivo","Probabilidad",IF(R10="Detectivo","Probabilidad", IF(R10="Correctivo","Impacto")))</f>
        <v>Probabilidad</v>
      </c>
      <c r="R10" s="193" t="s">
        <v>269</v>
      </c>
      <c r="S10" s="193" t="s">
        <v>270</v>
      </c>
      <c r="T10" s="194">
        <f>VLOOKUP(R10&amp;S10,Hoja1!$Q$4:$R$9,2,0)</f>
        <v>0.45</v>
      </c>
      <c r="U10" s="193" t="s">
        <v>271</v>
      </c>
      <c r="V10" s="193" t="s">
        <v>272</v>
      </c>
      <c r="W10" s="193" t="s">
        <v>273</v>
      </c>
      <c r="X10" s="194">
        <f>IF(Q10="Probabilidad",($J$10*T10),IF(Q10="Impacto"," "))</f>
        <v>0.18000000000000002</v>
      </c>
      <c r="Y10" s="194" t="str">
        <f>IF(Z10&lt;=20%,'Tabla probabilidad'!$B$5,IF(Z10&lt;=40%,'Tabla probabilidad'!$B$6,IF(Z10&lt;=60%,'Tabla probabilidad'!$B$7,IF(Z10&lt;=80%,'Tabla probabilidad'!$B$8,IF(Z10&lt;=100%,'Tabla probabilidad'!$B$9)))))</f>
        <v>Baja</v>
      </c>
      <c r="Z10" s="194">
        <f>IF(R10="Preventivo",(J10-(J10*T10)),IF(R10="Detectivo",(J10-(J10*T10)),IF(R10="Correctivo",(J10))))</f>
        <v>0.22</v>
      </c>
      <c r="AA10" s="307" t="str">
        <f>IF(AB10&lt;=20%,'Tabla probabilidad'!$B$5,IF(AB10&lt;=40%,'Tabla probabilidad'!$B$6,IF(AB10&lt;=60%,'Tabla probabilidad'!$B$7,IF(AB10&lt;=80%,'Tabla probabilidad'!$B$8,IF(AB10&lt;=100%,'Tabla probabilidad'!$B$9)))))</f>
        <v>Baja</v>
      </c>
      <c r="AB10" s="307">
        <f>AVERAGE(Z10:Z12)</f>
        <v>0.22</v>
      </c>
      <c r="AC10" s="194" t="str">
        <f t="shared" ref="AC10:AC29" si="1">IF(AD10&lt;=20%,"Leve",IF(AD10&lt;=40%,"Menor",IF(AD10&lt;=60%,"Moderado",IF(AD10&lt;=80%,"Mayor",IF(AD10&lt;=100%,"Catastrófico")))))</f>
        <v>Menor</v>
      </c>
      <c r="AD10" s="194">
        <f>IF(Q10="Probabilidad",(($M$10-0)),IF(Q10="Impacto",($M$10-($M$10*T10))))</f>
        <v>0.4</v>
      </c>
      <c r="AE10" s="307" t="str">
        <f>IF(AF10&lt;=20%,"Leve",IF(AF10&lt;=40%,"Menor",IF(AF10&lt;=60%,"Moderado",IF(AF10&lt;=80%,"Mayor",IF(AF10&lt;=100%,"Catastrófico")))))</f>
        <v>Menor</v>
      </c>
      <c r="AF10" s="307">
        <f>AVERAGE(AD10:AD12)</f>
        <v>0.40000000000000008</v>
      </c>
      <c r="AG10" s="292" t="str">
        <f>VLOOKUP(AA10&amp;AE10,Hoja1!$B$4:$C$28,2,0)</f>
        <v>Moderado</v>
      </c>
      <c r="AH10" s="292" t="s">
        <v>274</v>
      </c>
      <c r="AI10" s="205" t="s">
        <v>268</v>
      </c>
      <c r="AJ10" s="203" t="s">
        <v>482</v>
      </c>
      <c r="AK10" s="204"/>
      <c r="AL10" s="211">
        <v>44197</v>
      </c>
      <c r="AM10" s="212">
        <v>44286</v>
      </c>
      <c r="AN10" s="210" t="s">
        <v>483</v>
      </c>
    </row>
    <row r="11" spans="1:292" ht="129.6">
      <c r="A11" s="288"/>
      <c r="B11" s="290"/>
      <c r="C11" s="297"/>
      <c r="D11" s="196" t="s">
        <v>280</v>
      </c>
      <c r="E11" s="299"/>
      <c r="F11" s="301"/>
      <c r="G11" s="288"/>
      <c r="H11" s="286"/>
      <c r="I11" s="309"/>
      <c r="J11" s="311"/>
      <c r="K11" s="286"/>
      <c r="L11" s="306"/>
      <c r="M11" s="306"/>
      <c r="N11" s="286"/>
      <c r="O11" s="193">
        <v>2</v>
      </c>
      <c r="P11" s="189" t="s">
        <v>281</v>
      </c>
      <c r="Q11" s="193" t="str">
        <f t="shared" si="0"/>
        <v>Probabilidad</v>
      </c>
      <c r="R11" s="193" t="s">
        <v>269</v>
      </c>
      <c r="S11" s="193" t="s">
        <v>270</v>
      </c>
      <c r="T11" s="194">
        <f>VLOOKUP(R11&amp;S11,Hoja1!$Q$4:$R$9,2,0)</f>
        <v>0.45</v>
      </c>
      <c r="U11" s="193" t="s">
        <v>271</v>
      </c>
      <c r="V11" s="193" t="s">
        <v>272</v>
      </c>
      <c r="W11" s="193" t="s">
        <v>273</v>
      </c>
      <c r="X11" s="194">
        <f>IF(Q11="Probabilidad",($J$10*T11),IF(Q11="Impacto"," "))</f>
        <v>0.18000000000000002</v>
      </c>
      <c r="Y11" s="194" t="str">
        <f>IF(Z11&lt;=20%,'Tabla probabilidad'!$B$5,IF(Z11&lt;=40%,'Tabla probabilidad'!$B$6,IF(Z11&lt;=60%,'Tabla probabilidad'!$B$7,IF(Z11&lt;=80%,'Tabla probabilidad'!$B$8,IF(Z11&lt;=100%,'Tabla probabilidad'!$B$9)))))</f>
        <v>Baja</v>
      </c>
      <c r="Z11" s="194">
        <f>IF(R11="Preventivo",(J10-(J10*T11)),IF(R11="Detectivo",(J10-(J10*T11)),IF(R11="Correctivo",(J10))))</f>
        <v>0.22</v>
      </c>
      <c r="AA11" s="308"/>
      <c r="AB11" s="308"/>
      <c r="AC11" s="194" t="str">
        <f t="shared" si="1"/>
        <v>Menor</v>
      </c>
      <c r="AD11" s="194">
        <f>IF(Q11="Probabilidad",(($M$10-0)),IF(Q11="Impacto",($M$10-($M$10*T11))))</f>
        <v>0.4</v>
      </c>
      <c r="AE11" s="308"/>
      <c r="AF11" s="308"/>
      <c r="AG11" s="293"/>
      <c r="AH11" s="293"/>
      <c r="AI11" s="205" t="s">
        <v>281</v>
      </c>
      <c r="AJ11" s="203" t="s">
        <v>482</v>
      </c>
      <c r="AK11" s="204"/>
      <c r="AL11" s="211">
        <v>44197</v>
      </c>
      <c r="AM11" s="211">
        <v>44286</v>
      </c>
      <c r="AN11" s="213" t="s">
        <v>484</v>
      </c>
    </row>
    <row r="12" spans="1:292" ht="161.25" customHeight="1">
      <c r="A12" s="288"/>
      <c r="B12" s="290"/>
      <c r="C12" s="297"/>
      <c r="D12" s="196" t="s">
        <v>282</v>
      </c>
      <c r="E12" s="299"/>
      <c r="F12" s="301"/>
      <c r="G12" s="288"/>
      <c r="H12" s="286"/>
      <c r="I12" s="309"/>
      <c r="J12" s="311"/>
      <c r="K12" s="286"/>
      <c r="L12" s="306"/>
      <c r="M12" s="306"/>
      <c r="N12" s="286"/>
      <c r="O12" s="193">
        <v>3</v>
      </c>
      <c r="P12" s="190" t="s">
        <v>485</v>
      </c>
      <c r="Q12" s="193" t="str">
        <f t="shared" si="0"/>
        <v>Probabilidad</v>
      </c>
      <c r="R12" s="193" t="s">
        <v>269</v>
      </c>
      <c r="S12" s="193" t="s">
        <v>270</v>
      </c>
      <c r="T12" s="194">
        <f>VLOOKUP(R12&amp;S12,Hoja1!$Q$4:$R$9,2,0)</f>
        <v>0.45</v>
      </c>
      <c r="U12" s="193" t="s">
        <v>271</v>
      </c>
      <c r="V12" s="193" t="s">
        <v>272</v>
      </c>
      <c r="W12" s="193" t="s">
        <v>273</v>
      </c>
      <c r="X12" s="194">
        <f t="shared" ref="X12" si="2">IF(Q12="Probabilidad",($J$10*T12),IF(Q12="Impacto"," "))</f>
        <v>0.18000000000000002</v>
      </c>
      <c r="Y12" s="194" t="str">
        <f>IF(Z12&lt;=20%,'Tabla probabilidad'!$B$5,IF(Z12&lt;=40%,'Tabla probabilidad'!$B$6,IF(Z12&lt;=60%,'Tabla probabilidad'!$B$7,IF(Z12&lt;=80%,'Tabla probabilidad'!$B$8,IF(Z12&lt;=100%,'Tabla probabilidad'!$B$9)))))</f>
        <v>Baja</v>
      </c>
      <c r="Z12" s="194">
        <f>IF(R12="Preventivo",(J10-(J10*T12)),IF(R12="Detectivo",(J10-(J10*T12)),IF(R12="Correctivo",(J10))))</f>
        <v>0.22</v>
      </c>
      <c r="AA12" s="308"/>
      <c r="AB12" s="308"/>
      <c r="AC12" s="194" t="str">
        <f t="shared" si="1"/>
        <v>Menor</v>
      </c>
      <c r="AD12" s="194">
        <f>IF(Q12="Probabilidad",(($M$10-0)),IF(Q12="Impacto",($M$10-($M$10*T12))))</f>
        <v>0.4</v>
      </c>
      <c r="AE12" s="308"/>
      <c r="AF12" s="308"/>
      <c r="AG12" s="293"/>
      <c r="AH12" s="293"/>
      <c r="AI12" s="206" t="s">
        <v>486</v>
      </c>
      <c r="AJ12" s="203" t="s">
        <v>482</v>
      </c>
      <c r="AK12" s="204"/>
      <c r="AL12" s="211">
        <v>44197</v>
      </c>
      <c r="AM12" s="212">
        <v>44286</v>
      </c>
      <c r="AN12" s="210" t="s">
        <v>487</v>
      </c>
    </row>
    <row r="13" spans="1:292" ht="43.15">
      <c r="A13" s="286">
        <v>2</v>
      </c>
      <c r="B13" s="292" t="s">
        <v>284</v>
      </c>
      <c r="C13" s="286" t="s">
        <v>285</v>
      </c>
      <c r="D13" s="198" t="s">
        <v>286</v>
      </c>
      <c r="E13" s="304" t="s">
        <v>287</v>
      </c>
      <c r="F13" s="300" t="s">
        <v>288</v>
      </c>
      <c r="G13" s="286" t="s">
        <v>289</v>
      </c>
      <c r="H13" s="289">
        <v>6</v>
      </c>
      <c r="I13" s="309" t="str">
        <f>IF(H13&lt;=2,'Tabla probabilidad'!$B$5,IF(H13&lt;=24,'Tabla probabilidad'!$B$6,IF(H13&lt;=500,'Tabla probabilidad'!$B$7,IF(H13&lt;=5000,'Tabla probabilidad'!$B$8,IF(H13&gt;5000,'Tabla probabilidad'!$B$9)))))</f>
        <v>Baja</v>
      </c>
      <c r="J13" s="311">
        <f>IF(H13&lt;=2,'Tabla probabilidad'!$D$5,IF(H13&lt;=24,'Tabla probabilidad'!$D$6,IF(H13&lt;=500,'Tabla probabilidad'!$D$7,IF(H13&lt;=5000,'Tabla probabilidad'!$D$8,IF(H13&gt;5000,'Tabla probabilidad'!$D$9)))))</f>
        <v>0.4</v>
      </c>
      <c r="K13" s="286" t="s">
        <v>290</v>
      </c>
      <c r="L13" s="286" t="str">
        <f>IF(K13="El riesgo afecta la imagen de alguna área de la organización","Leve",IF(K13="El riesgo afecta la imagen de la entidad internamente, de conocimiento general, nivel interno, alta dirección, contratista y/o de provedores","Menor",IF(K13="El riesgo afecta la imagen de la entidad con algunos usuarios de relevancia frente al logro de los objetivos","Moderado",IF(K13="El riesgo afecta la imagen de de la entidad con efecto publicitario sostenido a nivel del sector justicia","Mayor",IF(K13="El riesgo afecta la imagen de la entidad a nivel nacional, con efecto publicitarios sostenible a nivel país","Catastrófico",IF(K13="Impacto que afecte la ejecución presupuestal en un valor ≥0,5%.","Leve",IF(K13="Impacto que afecte la ejecución presupuestal en un valor ≥1%.","Menor",IF(K13="Impacto que afecte la ejecución presupuestal en un valor ≥5%.","Moderado",IF(K13="Impacto que afecte la ejecución presupuestal en un valor ≥20%.","Mayor",IF(K13="Impacto que afecte la ejecución presupuestal en un valor ≥50%.","Catastrófico",IF(K13="Incumplimiento máximo del 5% de la meta planeada","Leve",IF(K13="Incumplimiento máximo del 15% de la meta planeada","Menor",IF(K13="Incumplimiento máximo del 20% de la meta planeada","Moderado",IF(K13="Incumplimiento máximo del 50% de la meta planeada","Mayor",IF(K13="Incumplimiento máximo del 80% de la meta planeada","Catastrófico",IF(K13="Cualquier afectación a la violacion de los derechos de los ciudadanos se considera con consecuencias altas","Mayor",IF(K13="Cualquier afectación a la violacion de los derechos de los ciudadanos se considera con consecuencias desastrosas","Catastrófico",IF(K13="Afecta la Prestación del Servicio de Administración de Justicia en 5%","Leve",IF(K13="Afecta la Prestación del Servicio de Administración de Justicia en 10%","Menor",IF(K13="Afecta la Prestación del Servicio de Administración de Justicia en 15%","Moderado",IF(K13="Afecta la Prestación del Servicio de Administración de Justicia en 20%","Mayor",IF(K13="Afecta la Prestación del Servicio de Administración de Justicia en más del 50%","Catastrófico",IF(K13="Cualquier acto indebido de los servidores judiciales genera altas consecuencias para la entidad","Mayor",IF(K13="Cualquier acto indebido de los servidores judiciales genera consecuencias desastrosas para la entidad","Catastrófico",IF(K13="Si el hecho llegara a presentarse, tendría consecuencias o efectos mínimos sobre la entidad","Leve",IF(K13="Si el hecho llegara a presentarse, tendría bajo impacto o efecto sobre la entidad","Menor",IF(K13="Si el hecho llegara a presentarse, tendría medianas consecuencias o efectos sobre la entidad","Moderado",IF(K13="Si el hecho llegara a presentarse, tendría altas consecuencias o efectos sobre la entidad","Mayor",IF(K13="Si el hecho llegara a presentarse, tendría desastrosas consecuencias o efectos sobre la entidad","Catastrófico")))))))))))))))))))))))))))))</f>
        <v>Leve</v>
      </c>
      <c r="M13" s="286" t="str">
        <f>IF(K13="El riesgo afecta la imagen de alguna área de la organización","20%",IF(K13="El riesgo afecta la imagen de la entidad internamente, de conocimiento general, nivel interno, alta dirección, contratista y/o de provedores","40%",IF(K13="El riesgo afecta la imagen de la entidad con algunos usuarios de relevancia frente al logro de los objetivos","60%",IF(K13="El riesgo afecta la imagen de de la entidad con efecto publicitario sostenido a nivel del sector justicia","80%",IF(K13="El riesgo afecta la imagen de la entidad a nivel nacional, con efecto publicitarios sostenible a nivel país","100%",IF(K13="Impacto que afecte la ejecución presupuestal en un valor ≥0,5%.","20%",IF(K13="Impacto que afecte la ejecución presupuestal en un valor ≥1%.","40%",IF(K13="Impacto que afecte la ejecución presupuestal en un valor ≥5%.","60%",IF(K13="Impacto que afecte la ejecución presupuestal en un valor ≥20%.","80%",IF(K13="Impacto que afecte la ejecución presupuestal en un valor ≥50%.","100%",IF(K13="Incumplimiento máximo del 5% de la meta planeada","20%",IF(K13="Incumplimiento máximo del 15% de la meta planeada","40%",IF(K13="Incumplimiento máximo del 20% de la meta planeada","60%",IF(K13="Incumplimiento máximo del 50% de la meta planeada","80%",IF(K13="Incumplimiento máximo del 80% de la meta planeada","100%",IF(K13="Cualquier afectación a la violacion de los derechos de los ciudadanos se considera con consecuencias altas","80%",IF(K13="Cualquier afectación a la violacion de los derechos de los ciudadanos se considera con consecuencias desastrosas","100%",IF(K13="Afecta la Prestación del Servicio de Administración de Justicia en 5%","20%",IF(K13="Afecta la Prestación del Servicio de Administración de Justicia en 10%","40%",IF(K13="Afecta la Prestación del Servicio de Administración de Justicia en 15%","60%",IF(K13="Afecta la Prestación del Servicio de Administración de Justicia en 20%","80%",IF(K13="Afecta la Prestación del Servicio de Administración de Justicia en más del 50%","100%",IF(K13="Cualquier acto indebido de los servidores judiciales genera altas consecuencias para la entidad","80%",IF(K13="Cualquier acto indebido de los servidores judiciales genera consecuencias desastrosas para la entidad","100%",IF(K13="Si el hecho llegara a presentarse, tendría consecuencias o efectos mínimos sobre la entidad","20%",IF(K13="Si el hecho llegara a presentarse, tendría bajo impacto o efecto sobre la entidad","40%",IF(K13="Si el hecho llegara a presentarse, tendría medianas consecuencias o efectos sobre la entidad","60%",IF(K13="Si el hecho llegara a presentarse, tendría altas consecuencias o efectos sobre la entidad","80%",IF(K13="Si el hecho llegara a presentarse, tendría desastrosas consecuencias o efectos sobre la entidad","100%")))))))))))))))))))))))))))))</f>
        <v>20%</v>
      </c>
      <c r="N13" s="286" t="str">
        <f>VLOOKUP((I13&amp;L13),Hoja1!$B$4:$C$28,2,0)</f>
        <v>Bajo</v>
      </c>
      <c r="O13" s="193">
        <v>1</v>
      </c>
      <c r="P13" s="189" t="s">
        <v>291</v>
      </c>
      <c r="Q13" s="193" t="str">
        <f t="shared" si="0"/>
        <v>Probabilidad</v>
      </c>
      <c r="R13" s="193" t="s">
        <v>269</v>
      </c>
      <c r="S13" s="193" t="s">
        <v>270</v>
      </c>
      <c r="T13" s="194">
        <f>VLOOKUP(R13&amp;S13,Hoja1!$Q$4:$R$9,2,0)</f>
        <v>0.45</v>
      </c>
      <c r="U13" s="193" t="s">
        <v>271</v>
      </c>
      <c r="V13" s="193" t="s">
        <v>272</v>
      </c>
      <c r="W13" s="193" t="s">
        <v>273</v>
      </c>
      <c r="X13" s="194">
        <f>IF(Q13="Probabilidad",($J$13*T13),IF(Q13="Impacto"," "))</f>
        <v>0.18000000000000002</v>
      </c>
      <c r="Y13" s="194" t="str">
        <f>IF(Z13&lt;=20%,'Tabla probabilidad'!$B$5,IF(Z13&lt;=40%,'Tabla probabilidad'!$B$6,IF(Z13&lt;=60%,'Tabla probabilidad'!$B$7,IF(Z13&lt;=80%,'Tabla probabilidad'!$B$8,IF(Z13&lt;=100%,'Tabla probabilidad'!$B$9)))))</f>
        <v>Baja</v>
      </c>
      <c r="Z13" s="194">
        <f>IF(R13="Preventivo",(J13-(J13*T13)),IF(R13="Detectivo",(J13-(J13*T13)),IF(R13="Correctivo",(J13))))</f>
        <v>0.22</v>
      </c>
      <c r="AA13" s="307" t="str">
        <f>IF(AB13&lt;=20%,'Tabla probabilidad'!$B$5,IF(AB13&lt;=40%,'Tabla probabilidad'!$B$6,IF(AB13&lt;=60%,'Tabla probabilidad'!$B$7,IF(AB13&lt;=80%,'Tabla probabilidad'!$B$8,IF(AB13&lt;=100%,'Tabla probabilidad'!$B$9)))))</f>
        <v>Baja</v>
      </c>
      <c r="AB13" s="307">
        <f>AVERAGE(Z13:Z15)</f>
        <v>0.22</v>
      </c>
      <c r="AC13" s="194" t="str">
        <f t="shared" si="1"/>
        <v>Leve</v>
      </c>
      <c r="AD13" s="194">
        <f>IF(Q13="Probabilidad",(($M$13-0)),IF(Q13="Impacto",($M$13-($M$13*T13))))</f>
        <v>0.2</v>
      </c>
      <c r="AE13" s="307" t="str">
        <f>IF(AF13&lt;=20%,"Leve",IF(AF13&lt;=40%,"Menor",IF(AF13&lt;=60%,"Moderado",IF(AF13&lt;=80%,"Mayor",IF(AF13&lt;=100%,"Catastrófico")))))</f>
        <v>Leve</v>
      </c>
      <c r="AF13" s="307">
        <f>AVERAGE(AD13:AD15)</f>
        <v>0.20000000000000004</v>
      </c>
      <c r="AG13" s="292" t="str">
        <f>VLOOKUP(AA13&amp;AE13,Hoja1!$B$4:$C$28,2,0)</f>
        <v>Bajo</v>
      </c>
      <c r="AH13" s="292" t="s">
        <v>274</v>
      </c>
      <c r="AI13" s="205" t="s">
        <v>291</v>
      </c>
      <c r="AJ13" s="203" t="s">
        <v>482</v>
      </c>
      <c r="AK13" s="204"/>
      <c r="AL13" s="211">
        <v>44197</v>
      </c>
      <c r="AM13" s="212">
        <v>44286</v>
      </c>
      <c r="AN13" s="210" t="s">
        <v>488</v>
      </c>
    </row>
    <row r="14" spans="1:292" ht="57.75" customHeight="1">
      <c r="A14" s="286"/>
      <c r="B14" s="293"/>
      <c r="C14" s="286"/>
      <c r="D14" s="199" t="s">
        <v>292</v>
      </c>
      <c r="E14" s="305"/>
      <c r="F14" s="305"/>
      <c r="G14" s="286"/>
      <c r="H14" s="290"/>
      <c r="I14" s="309"/>
      <c r="J14" s="311"/>
      <c r="K14" s="286"/>
      <c r="L14" s="306"/>
      <c r="M14" s="306"/>
      <c r="N14" s="286"/>
      <c r="O14" s="193">
        <v>2</v>
      </c>
      <c r="P14" s="189" t="s">
        <v>293</v>
      </c>
      <c r="Q14" s="193" t="str">
        <f t="shared" si="0"/>
        <v>Probabilidad</v>
      </c>
      <c r="R14" s="193" t="s">
        <v>269</v>
      </c>
      <c r="S14" s="193" t="s">
        <v>270</v>
      </c>
      <c r="T14" s="194">
        <f>VLOOKUP(R14&amp;S14,Hoja1!$Q$4:$R$9,2,0)</f>
        <v>0.45</v>
      </c>
      <c r="U14" s="193" t="s">
        <v>271</v>
      </c>
      <c r="V14" s="193" t="s">
        <v>272</v>
      </c>
      <c r="W14" s="193" t="s">
        <v>273</v>
      </c>
      <c r="X14" s="194">
        <f>IF(Q14="Probabilidad",($J$13*T14),IF(Q14="Impacto"," "))</f>
        <v>0.18000000000000002</v>
      </c>
      <c r="Y14" s="194" t="str">
        <f>IF(Z14&lt;=20%,'Tabla probabilidad'!$B$5,IF(Z14&lt;=40%,'Tabla probabilidad'!$B$6,IF(Z14&lt;=60%,'Tabla probabilidad'!$B$7,IF(Z14&lt;=80%,'Tabla probabilidad'!$B$8,IF(Z14&lt;=100%,'Tabla probabilidad'!$B$9)))))</f>
        <v>Baja</v>
      </c>
      <c r="Z14" s="194">
        <f>IF(R14="Preventivo",(J13-(J13*T14)),IF(R14="Detectivo",(J13-(J13*T14)),IF(R14="Correctivo",(J13))))</f>
        <v>0.22</v>
      </c>
      <c r="AA14" s="308"/>
      <c r="AB14" s="308"/>
      <c r="AC14" s="194" t="str">
        <f t="shared" si="1"/>
        <v>Leve</v>
      </c>
      <c r="AD14" s="194">
        <f t="shared" ref="AD14:AD15" si="3">IF(Q14="Probabilidad",(($M$13-0)),IF(Q14="Impacto",($M$13-($M$13*T14))))</f>
        <v>0.2</v>
      </c>
      <c r="AE14" s="308"/>
      <c r="AF14" s="308"/>
      <c r="AG14" s="293"/>
      <c r="AH14" s="293"/>
      <c r="AI14" s="205" t="s">
        <v>293</v>
      </c>
      <c r="AJ14" s="203" t="s">
        <v>482</v>
      </c>
      <c r="AK14" s="204"/>
      <c r="AL14" s="211">
        <v>44197</v>
      </c>
      <c r="AM14" s="212">
        <v>44286</v>
      </c>
      <c r="AN14" s="210" t="s">
        <v>489</v>
      </c>
    </row>
    <row r="15" spans="1:292" ht="43.15">
      <c r="A15" s="286"/>
      <c r="B15" s="293"/>
      <c r="C15" s="286"/>
      <c r="D15" s="199" t="s">
        <v>294</v>
      </c>
      <c r="E15" s="305"/>
      <c r="F15" s="305"/>
      <c r="G15" s="286"/>
      <c r="H15" s="290"/>
      <c r="I15" s="309"/>
      <c r="J15" s="311"/>
      <c r="K15" s="286"/>
      <c r="L15" s="306"/>
      <c r="M15" s="306"/>
      <c r="N15" s="286"/>
      <c r="O15" s="193">
        <v>3</v>
      </c>
      <c r="P15" s="189" t="s">
        <v>295</v>
      </c>
      <c r="Q15" s="193" t="str">
        <f t="shared" si="0"/>
        <v>Probabilidad</v>
      </c>
      <c r="R15" s="193" t="s">
        <v>269</v>
      </c>
      <c r="S15" s="193" t="s">
        <v>270</v>
      </c>
      <c r="T15" s="194">
        <f>VLOOKUP(R15&amp;S15,Hoja1!$Q$4:$R$9,2,0)</f>
        <v>0.45</v>
      </c>
      <c r="U15" s="193" t="s">
        <v>271</v>
      </c>
      <c r="V15" s="193" t="s">
        <v>272</v>
      </c>
      <c r="W15" s="193" t="s">
        <v>273</v>
      </c>
      <c r="X15" s="194">
        <f t="shared" ref="X15" si="4">IF(Q15="Probabilidad",($J$13*T15),IF(Q15="Impacto"," "))</f>
        <v>0.18000000000000002</v>
      </c>
      <c r="Y15" s="194" t="str">
        <f>IF(Z15&lt;=20%,'Tabla probabilidad'!$B$5,IF(Z15&lt;=40%,'Tabla probabilidad'!$B$6,IF(Z15&lt;=60%,'Tabla probabilidad'!$B$7,IF(Z15&lt;=80%,'Tabla probabilidad'!$B$8,IF(Z15&lt;=100%,'Tabla probabilidad'!$B$9)))))</f>
        <v>Baja</v>
      </c>
      <c r="Z15" s="194">
        <f>IF(R15="Preventivo",(J13-(J13*T15)),IF(R15="Detectivo",(J13-(J13*T15)),IF(R15="Correctivo",(J13))))</f>
        <v>0.22</v>
      </c>
      <c r="AA15" s="308"/>
      <c r="AB15" s="308"/>
      <c r="AC15" s="194" t="str">
        <f t="shared" si="1"/>
        <v>Leve</v>
      </c>
      <c r="AD15" s="194">
        <f t="shared" si="3"/>
        <v>0.2</v>
      </c>
      <c r="AE15" s="308"/>
      <c r="AF15" s="308"/>
      <c r="AG15" s="293"/>
      <c r="AH15" s="293"/>
      <c r="AI15" s="205" t="s">
        <v>295</v>
      </c>
      <c r="AJ15" s="203" t="s">
        <v>482</v>
      </c>
      <c r="AK15" s="204"/>
      <c r="AL15" s="211">
        <v>44197</v>
      </c>
      <c r="AM15" s="212">
        <v>44286</v>
      </c>
      <c r="AN15" s="216" t="s">
        <v>488</v>
      </c>
    </row>
    <row r="16" spans="1:292" ht="66.75" customHeight="1">
      <c r="A16" s="288">
        <v>3</v>
      </c>
      <c r="B16" s="289" t="s">
        <v>296</v>
      </c>
      <c r="C16" s="288" t="s">
        <v>285</v>
      </c>
      <c r="D16" s="196" t="s">
        <v>297</v>
      </c>
      <c r="E16" s="298" t="s">
        <v>298</v>
      </c>
      <c r="F16" s="300" t="s">
        <v>299</v>
      </c>
      <c r="G16" s="288" t="s">
        <v>266</v>
      </c>
      <c r="H16" s="286">
        <v>4</v>
      </c>
      <c r="I16" s="309" t="str">
        <f>IF(H16&lt;=2,'Tabla probabilidad'!$B$5,IF(H16&lt;=24,'Tabla probabilidad'!$B$6,IF(H16&lt;=500,'Tabla probabilidad'!$B$7,IF(H16&lt;=5000,'Tabla probabilidad'!$B$8,IF(H16&gt;5000,'Tabla probabilidad'!$B$9)))))</f>
        <v>Baja</v>
      </c>
      <c r="J16" s="311">
        <f>IF(H16&lt;=2,'Tabla probabilidad'!$D$5,IF(H16&lt;=24,'Tabla probabilidad'!$D$6,IF(H16&lt;=500,'Tabla probabilidad'!$D$7,IF(H16&lt;=5000,'Tabla probabilidad'!$D$8,IF(H16&gt;5000,'Tabla probabilidad'!$D$9)))))</f>
        <v>0.4</v>
      </c>
      <c r="K16" s="286" t="s">
        <v>300</v>
      </c>
      <c r="L16" s="286" t="str">
        <f>IF(K16="El riesgo afecta la imagen de alguna área de la organización","Leve",IF(K16="El riesgo afecta la imagen de la entidad internamente, de conocimiento general, nivel interno, alta dirección, contratista y/o de provedores","Menor",IF(K16="El riesgo afecta la imagen de la entidad con algunos usuarios de relevancia frente al logro de los objetivos","Moderado",IF(K16="El riesgo afecta la imagen de de la entidad con efecto publicitario sostenido a nivel del sector justicia","Mayor",IF(K16="El riesgo afecta la imagen de la entidad a nivel nacional, con efecto publicitarios sostenible a nivel país","Catastrófico",IF(K16="Impacto que afecte la ejecución presupuestal en un valor ≥0,5%.","Leve",IF(K16="Impacto que afecte la ejecución presupuestal en un valor ≥1%.","Menor",IF(K16="Impacto que afecte la ejecución presupuestal en un valor ≥5%.","Moderado",IF(K16="Impacto que afecte la ejecución presupuestal en un valor ≥20%.","Mayor",IF(K16="Impacto que afecte la ejecución presupuestal en un valor ≥50%.","Catastrófico",IF(K16="Incumplimiento máximo del 5% de la meta planeada","Leve",IF(K16="Incumplimiento máximo del 15% de la meta planeada","Menor",IF(K16="Incumplimiento máximo del 20% de la meta planeada","Moderado",IF(K16="Incumplimiento máximo del 50% de la meta planeada","Mayor",IF(K16="Incumplimiento máximo del 80% de la meta planeada","Catastrófico",IF(K16="Cualquier afectación a la violacion de los derechos de los ciudadanos se considera con consecuencias altas","Mayor",IF(K16="Cualquier afectación a la violacion de los derechos de los ciudadanos se considera con consecuencias desastrosas","Catastrófico",IF(K16="Afecta la Prestación del Servicio de Administración de Justicia en 5%","Leve",IF(K16="Afecta la Prestación del Servicio de Administración de Justicia en 10%","Menor",IF(K16="Afecta la Prestación del Servicio de Administración de Justicia en 15%","Moderado",IF(K16="Afecta la Prestación del Servicio de Administración de Justicia en 20%","Mayor",IF(K16="Afecta la Prestación del Servicio de Administración de Justicia en más del 50%","Catastrófico",IF(K16="Cualquier acto indebido de los servidores judiciales genera altas consecuencias para la entidad","Mayor",IF(K16="Cualquier acto indebido de los servidores judiciales genera consecuencias desastrosas para la entidad","Catastrófico",IF(K16="Si el hecho llegara a presentarse, tendría consecuencias o efectos mínimos sobre la entidad","Leve",IF(K16="Si el hecho llegara a presentarse, tendría bajo impacto o efecto sobre la entidad","Menor",IF(K16="Si el hecho llegara a presentarse, tendría medianas consecuencias o efectos sobre la entidad","Moderado",IF(K16="Si el hecho llegara a presentarse, tendría altas consecuencias o efectos sobre la entidad","Mayor",IF(K16="Si el hecho llegara a presentarse, tendría desastrosas consecuencias o efectos sobre la entidad","Catastrófico")))))))))))))))))))))))))))))</f>
        <v>Leve</v>
      </c>
      <c r="M16" s="286" t="str">
        <f>IF(K16="El riesgo afecta la imagen de alguna área de la organización","20%",IF(K16="El riesgo afecta la imagen de la entidad internamente, de conocimiento general, nivel interno, alta dirección, contratista y/o de provedores","40%",IF(K16="El riesgo afecta la imagen de la entidad con algunos usuarios de relevancia frente al logro de los objetivos","60%",IF(K16="El riesgo afecta la imagen de de la entidad con efecto publicitario sostenido a nivel del sector justicia","80%",IF(K16="El riesgo afecta la imagen de la entidad a nivel nacional, con efecto publicitarios sostenible a nivel país","100%",IF(K16="Impacto que afecte la ejecución presupuestal en un valor ≥0,5%.","20%",IF(K16="Impacto que afecte la ejecución presupuestal en un valor ≥1%.","40%",IF(K16="Impacto que afecte la ejecución presupuestal en un valor ≥5%.","60%",IF(K16="Impacto que afecte la ejecución presupuestal en un valor ≥20%.","80%",IF(K16="Impacto que afecte la ejecución presupuestal en un valor ≥50%.","100%",IF(K16="Incumplimiento máximo del 5% de la meta planeada","20%",IF(K16="Incumplimiento máximo del 15% de la meta planeada","40%",IF(K16="Incumplimiento máximo del 20% de la meta planeada","60%",IF(K16="Incumplimiento máximo del 50% de la meta planeada","80%",IF(K16="Incumplimiento máximo del 80% de la meta planeada","100%",IF(K16="Cualquier afectación a la violacion de los derechos de los ciudadanos se considera con consecuencias altas","80%",IF(K16="Cualquier afectación a la violacion de los derechos de los ciudadanos se considera con consecuencias desastrosas","100%",IF(K16="Afecta la Prestación del Servicio de Administración de Justicia en 5%","20%",IF(K16="Afecta la Prestación del Servicio de Administración de Justicia en 10%","40%",IF(K16="Afecta la Prestación del Servicio de Administración de Justicia en 15%","60%",IF(K16="Afecta la Prestación del Servicio de Administración de Justicia en 20%","80%",IF(K16="Afecta la Prestación del Servicio de Administración de Justicia en más del 50%","100%",IF(K16="Cualquier acto indebido de los servidores judiciales genera altas consecuencias para la entidad","80%",IF(K16="Cualquier acto indebido de los servidores judiciales genera consecuencias desastrosas para la entidad","100%",IF(K16="Si el hecho llegara a presentarse, tendría consecuencias o efectos mínimos sobre la entidad","20%",IF(K16="Si el hecho llegara a presentarse, tendría bajo impacto o efecto sobre la entidad","40%",IF(K16="Si el hecho llegara a presentarse, tendría medianas consecuencias o efectos sobre la entidad","60%",IF(K16="Si el hecho llegara a presentarse, tendría altas consecuencias o efectos sobre la entidad","80%",IF(K16="Si el hecho llegara a presentarse, tendría desastrosas consecuencias o efectos sobre la entidad","100%")))))))))))))))))))))))))))))</f>
        <v>20%</v>
      </c>
      <c r="N16" s="286" t="str">
        <f>VLOOKUP((I16&amp;L16),Hoja1!$B$4:$C$28,2,0)</f>
        <v>Bajo</v>
      </c>
      <c r="O16" s="193">
        <v>1</v>
      </c>
      <c r="P16" s="189" t="s">
        <v>301</v>
      </c>
      <c r="Q16" s="193" t="str">
        <f t="shared" si="0"/>
        <v>Probabilidad</v>
      </c>
      <c r="R16" s="193" t="s">
        <v>269</v>
      </c>
      <c r="S16" s="193" t="s">
        <v>270</v>
      </c>
      <c r="T16" s="194">
        <f>VLOOKUP(R16&amp;S16,Hoja1!$Q$4:$R$9,2,0)</f>
        <v>0.45</v>
      </c>
      <c r="U16" s="193" t="s">
        <v>271</v>
      </c>
      <c r="V16" s="193" t="s">
        <v>272</v>
      </c>
      <c r="W16" s="193" t="s">
        <v>273</v>
      </c>
      <c r="X16" s="194">
        <f>IF(Q16="Probabilidad",($J$16*T16),IF(Q16="Impacto"," "))</f>
        <v>0.18000000000000002</v>
      </c>
      <c r="Y16" s="194" t="str">
        <f>IF(Z16&lt;=20%,'Tabla probabilidad'!$B$5,IF(Z16&lt;=40%,'Tabla probabilidad'!$B$6,IF(Z16&lt;=60%,'Tabla probabilidad'!$B$7,IF(Z16&lt;=80%,'Tabla probabilidad'!$B$8,IF(Z16&lt;=100%,'Tabla probabilidad'!$B$9)))))</f>
        <v>Baja</v>
      </c>
      <c r="Z16" s="194">
        <f>IF(R16="Preventivo",(J16-(J16*T16)),IF(R16="Detectivo",(J16-(J16*T16)),IF(R16="Correctivo",(J16))))</f>
        <v>0.22</v>
      </c>
      <c r="AA16" s="307" t="str">
        <f>IF(AB16&lt;=20%,'Tabla probabilidad'!$B$5,IF(AB16&lt;=40%,'Tabla probabilidad'!$B$6,IF(AB16&lt;=60%,'Tabla probabilidad'!$B$7,IF(AB16&lt;=80%,'Tabla probabilidad'!$B$8,IF(AB16&lt;=100%,'Tabla probabilidad'!$B$9)))))</f>
        <v>Baja</v>
      </c>
      <c r="AB16" s="307">
        <f>AVERAGE(Z16:Z19)</f>
        <v>0.22</v>
      </c>
      <c r="AC16" s="194" t="str">
        <f t="shared" si="1"/>
        <v>Leve</v>
      </c>
      <c r="AD16" s="194">
        <f>IF(Q16="Probabilidad",(($M$16-0)),IF(Q16="Impacto",($M$16-($M$16*T16))))</f>
        <v>0.2</v>
      </c>
      <c r="AE16" s="307" t="str">
        <f>IF(AF16&lt;=20%,"Leve",IF(AF16&lt;=40%,"Menor",IF(AF16&lt;=60%,"Moderado",IF(AF16&lt;=80%,"Mayor",IF(AF16&lt;=100%,"Catastrófico")))))</f>
        <v>Leve</v>
      </c>
      <c r="AF16" s="307">
        <f>AVERAGE(AD16:AD19)</f>
        <v>0.2</v>
      </c>
      <c r="AG16" s="292" t="str">
        <f>VLOOKUP(AA16&amp;AE16,Hoja1!$B$4:$C$28,2,0)</f>
        <v>Bajo</v>
      </c>
      <c r="AH16" s="292" t="s">
        <v>274</v>
      </c>
      <c r="AI16" s="205" t="s">
        <v>301</v>
      </c>
      <c r="AJ16" s="203" t="s">
        <v>482</v>
      </c>
      <c r="AK16" s="204"/>
      <c r="AL16" s="211">
        <v>44197</v>
      </c>
      <c r="AM16" s="211">
        <v>44286</v>
      </c>
      <c r="AN16" s="216" t="s">
        <v>490</v>
      </c>
    </row>
    <row r="17" spans="1:40" ht="69" customHeight="1">
      <c r="A17" s="288"/>
      <c r="B17" s="290"/>
      <c r="C17" s="288"/>
      <c r="D17" s="136" t="s">
        <v>302</v>
      </c>
      <c r="E17" s="299"/>
      <c r="F17" s="301"/>
      <c r="G17" s="288"/>
      <c r="H17" s="286"/>
      <c r="I17" s="309"/>
      <c r="J17" s="311"/>
      <c r="K17" s="286"/>
      <c r="L17" s="306"/>
      <c r="M17" s="306"/>
      <c r="N17" s="286"/>
      <c r="O17" s="193">
        <v>2</v>
      </c>
      <c r="P17" s="188" t="s">
        <v>303</v>
      </c>
      <c r="Q17" s="193" t="str">
        <f t="shared" si="0"/>
        <v>Probabilidad</v>
      </c>
      <c r="R17" s="193" t="s">
        <v>269</v>
      </c>
      <c r="S17" s="193" t="s">
        <v>270</v>
      </c>
      <c r="T17" s="194">
        <f>VLOOKUP(R17&amp;S17,Hoja1!$Q$4:$R$9,2,0)</f>
        <v>0.45</v>
      </c>
      <c r="U17" s="193" t="s">
        <v>271</v>
      </c>
      <c r="V17" s="193" t="s">
        <v>272</v>
      </c>
      <c r="W17" s="193" t="s">
        <v>273</v>
      </c>
      <c r="X17" s="194">
        <f>IF(Q17="Probabilidad",($J$16*T17),IF(Q17="Impacto"," "))</f>
        <v>0.18000000000000002</v>
      </c>
      <c r="Y17" s="194" t="str">
        <f>IF(Z17&lt;=20%,'Tabla probabilidad'!$B$5,IF(Z17&lt;=40%,'Tabla probabilidad'!$B$6,IF(Z17&lt;=60%,'Tabla probabilidad'!$B$7,IF(Z17&lt;=80%,'Tabla probabilidad'!$B$8,IF(Z17&lt;=100%,'Tabla probabilidad'!$B$9)))))</f>
        <v>Baja</v>
      </c>
      <c r="Z17" s="194">
        <f>IF(R17="Preventivo",(J16-(J16*T17)),IF(R17="Detectivo",(J16-(J16*T17)),IF(R17="Correctivo",(J16))))</f>
        <v>0.22</v>
      </c>
      <c r="AA17" s="308"/>
      <c r="AB17" s="308"/>
      <c r="AC17" s="194" t="str">
        <f t="shared" si="1"/>
        <v>Leve</v>
      </c>
      <c r="AD17" s="194">
        <f>IF(Q17="Probabilidad",(($M$16-0)),IF(Q17="Impacto",($M$16-($M$16*T17))))</f>
        <v>0.2</v>
      </c>
      <c r="AE17" s="308"/>
      <c r="AF17" s="308"/>
      <c r="AG17" s="293"/>
      <c r="AH17" s="293"/>
      <c r="AI17" s="207" t="s">
        <v>303</v>
      </c>
      <c r="AJ17" s="203" t="s">
        <v>482</v>
      </c>
      <c r="AK17" s="204"/>
      <c r="AL17" s="211">
        <v>44197</v>
      </c>
      <c r="AM17" s="211">
        <v>44286</v>
      </c>
      <c r="AN17" s="216" t="s">
        <v>491</v>
      </c>
    </row>
    <row r="18" spans="1:40" ht="75.75" customHeight="1">
      <c r="A18" s="288"/>
      <c r="B18" s="290"/>
      <c r="C18" s="288"/>
      <c r="D18" s="136" t="s">
        <v>304</v>
      </c>
      <c r="E18" s="299"/>
      <c r="F18" s="301"/>
      <c r="G18" s="288"/>
      <c r="H18" s="286"/>
      <c r="I18" s="309"/>
      <c r="J18" s="311"/>
      <c r="K18" s="286"/>
      <c r="L18" s="306"/>
      <c r="M18" s="306"/>
      <c r="N18" s="286"/>
      <c r="O18" s="193">
        <v>3</v>
      </c>
      <c r="P18" s="189" t="s">
        <v>305</v>
      </c>
      <c r="Q18" s="193" t="str">
        <f t="shared" si="0"/>
        <v>Probabilidad</v>
      </c>
      <c r="R18" s="193" t="s">
        <v>269</v>
      </c>
      <c r="S18" s="193" t="s">
        <v>270</v>
      </c>
      <c r="T18" s="194">
        <f>VLOOKUP(R18&amp;S18,Hoja1!$Q$4:$R$9,2,0)</f>
        <v>0.45</v>
      </c>
      <c r="U18" s="193" t="s">
        <v>271</v>
      </c>
      <c r="V18" s="193" t="s">
        <v>272</v>
      </c>
      <c r="W18" s="193" t="s">
        <v>273</v>
      </c>
      <c r="X18" s="194">
        <f>IF(Q18="Probabilidad",($J$16*T18),IF(Q18="Impacto"," "))</f>
        <v>0.18000000000000002</v>
      </c>
      <c r="Y18" s="194" t="str">
        <f>IF(Z18&lt;=20%,'Tabla probabilidad'!$B$5,IF(Z18&lt;=40%,'Tabla probabilidad'!$B$6,IF(Z18&lt;=60%,'Tabla probabilidad'!$B$7,IF(Z18&lt;=80%,'Tabla probabilidad'!$B$8,IF(Z18&lt;=100%,'Tabla probabilidad'!$B$9)))))</f>
        <v>Baja</v>
      </c>
      <c r="Z18" s="194">
        <f>IF(R18="Preventivo",(J16-(J16*T18)),IF(R18="Detectivo",(J16-(J16*T18)),IF(R18="Correctivo",(J16))))</f>
        <v>0.22</v>
      </c>
      <c r="AA18" s="308"/>
      <c r="AB18" s="308"/>
      <c r="AC18" s="194" t="str">
        <f t="shared" si="1"/>
        <v>Leve</v>
      </c>
      <c r="AD18" s="194">
        <f>IF(Q18="Probabilidad",(($M$16-0)),IF(Q18="Impacto",($M$16-($M$16*T18))))</f>
        <v>0.2</v>
      </c>
      <c r="AE18" s="308"/>
      <c r="AF18" s="308"/>
      <c r="AG18" s="293"/>
      <c r="AH18" s="293"/>
      <c r="AI18" s="205" t="s">
        <v>305</v>
      </c>
      <c r="AJ18" s="203" t="s">
        <v>482</v>
      </c>
      <c r="AK18" s="204"/>
      <c r="AL18" s="211">
        <v>44197</v>
      </c>
      <c r="AM18" s="211">
        <v>44286</v>
      </c>
      <c r="AN18" s="216" t="s">
        <v>492</v>
      </c>
    </row>
    <row r="19" spans="1:40" ht="64.5" customHeight="1">
      <c r="A19" s="288"/>
      <c r="B19" s="291"/>
      <c r="C19" s="288"/>
      <c r="D19" s="197" t="s">
        <v>493</v>
      </c>
      <c r="E19" s="313"/>
      <c r="F19" s="314"/>
      <c r="G19" s="288"/>
      <c r="H19" s="286"/>
      <c r="I19" s="309"/>
      <c r="J19" s="311"/>
      <c r="K19" s="286"/>
      <c r="L19" s="306"/>
      <c r="M19" s="306"/>
      <c r="N19" s="286"/>
      <c r="O19" s="193">
        <v>4</v>
      </c>
      <c r="P19" s="190" t="s">
        <v>307</v>
      </c>
      <c r="Q19" s="193" t="str">
        <f t="shared" si="0"/>
        <v>Probabilidad</v>
      </c>
      <c r="R19" s="193" t="s">
        <v>269</v>
      </c>
      <c r="S19" s="193" t="s">
        <v>270</v>
      </c>
      <c r="T19" s="194">
        <f>VLOOKUP(R19&amp;S19,Hoja1!$Q$4:$R$9,2,0)</f>
        <v>0.45</v>
      </c>
      <c r="U19" s="193" t="s">
        <v>271</v>
      </c>
      <c r="V19" s="193" t="s">
        <v>272</v>
      </c>
      <c r="W19" s="193" t="s">
        <v>273</v>
      </c>
      <c r="X19" s="194">
        <f>IF(Q19="Probabilidad",($J$16*T19),IF(Q19="Impacto"," "))</f>
        <v>0.18000000000000002</v>
      </c>
      <c r="Y19" s="194" t="str">
        <f>IF(Z19&lt;=20%,'Tabla probabilidad'!$B$5,IF(Z19&lt;=40%,'Tabla probabilidad'!$B$6,IF(Z19&lt;=60%,'Tabla probabilidad'!$B$7,IF(Z19&lt;=80%,'Tabla probabilidad'!$B$8,IF(Z19&lt;=100%,'Tabla probabilidad'!$B$9)))))</f>
        <v>Baja</v>
      </c>
      <c r="Z19" s="194">
        <f>IF(R19="Preventivo",(J16-(J16*T19)),IF(R19="Detectivo",(J16-(J16*T19)),IF(R19="Correctivo",(J16))))</f>
        <v>0.22</v>
      </c>
      <c r="AA19" s="312"/>
      <c r="AB19" s="312"/>
      <c r="AC19" s="194" t="str">
        <f t="shared" si="1"/>
        <v>Leve</v>
      </c>
      <c r="AD19" s="194">
        <f>IF(Q19="Probabilidad",(($M$16-0)),IF(Q19="Impacto",($M$16-($M$16*T19))))</f>
        <v>0.2</v>
      </c>
      <c r="AE19" s="312"/>
      <c r="AF19" s="312"/>
      <c r="AG19" s="294"/>
      <c r="AH19" s="294"/>
      <c r="AI19" s="206" t="s">
        <v>307</v>
      </c>
      <c r="AJ19" s="203" t="s">
        <v>482</v>
      </c>
      <c r="AK19" s="204"/>
      <c r="AL19" s="211">
        <v>44197</v>
      </c>
      <c r="AM19" s="211">
        <v>44286</v>
      </c>
      <c r="AN19" s="216" t="s">
        <v>494</v>
      </c>
    </row>
    <row r="20" spans="1:40" ht="57" customHeight="1">
      <c r="A20" s="288">
        <v>4</v>
      </c>
      <c r="B20" s="289" t="s">
        <v>308</v>
      </c>
      <c r="C20" s="288" t="s">
        <v>285</v>
      </c>
      <c r="D20" s="196" t="s">
        <v>309</v>
      </c>
      <c r="E20" s="298" t="s">
        <v>310</v>
      </c>
      <c r="F20" s="300" t="s">
        <v>311</v>
      </c>
      <c r="G20" s="288" t="s">
        <v>266</v>
      </c>
      <c r="H20" s="288">
        <v>4</v>
      </c>
      <c r="I20" s="309" t="str">
        <f>IF(H20&lt;=2,'Tabla probabilidad'!$B$5,IF(H20&lt;=24,'Tabla probabilidad'!$B$6,IF(H20&lt;=500,'Tabla probabilidad'!$B$7,IF(H20&lt;=5000,'Tabla probabilidad'!$B$8,IF(H20&gt;5000,'Tabla probabilidad'!$B$9)))))</f>
        <v>Baja</v>
      </c>
      <c r="J20" s="311">
        <f>IF(H20&lt;=2,'Tabla probabilidad'!$D$5,IF(H20&lt;=24,'Tabla probabilidad'!$D$6,IF(H20&lt;=500,'Tabla probabilidad'!$D$7,IF(H20&lt;=5000,'Tabla probabilidad'!$D$8,IF(H20&gt;5000,'Tabla probabilidad'!$D$9)))))</f>
        <v>0.4</v>
      </c>
      <c r="K20" s="286" t="s">
        <v>267</v>
      </c>
      <c r="L20" s="286"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Menor</v>
      </c>
      <c r="M20" s="286"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40%</v>
      </c>
      <c r="N20" s="286" t="str">
        <f>VLOOKUP((I20&amp;L20),Hoja1!$B$4:$C$28,2,0)</f>
        <v>Moderado</v>
      </c>
      <c r="O20" s="193">
        <v>1</v>
      </c>
      <c r="P20" s="189" t="s">
        <v>312</v>
      </c>
      <c r="Q20" s="193" t="str">
        <f t="shared" si="0"/>
        <v>Probabilidad</v>
      </c>
      <c r="R20" s="193" t="s">
        <v>269</v>
      </c>
      <c r="S20" s="193" t="s">
        <v>270</v>
      </c>
      <c r="T20" s="194">
        <f>VLOOKUP(R20&amp;S20,Hoja1!$Q$4:$R$9,2,0)</f>
        <v>0.45</v>
      </c>
      <c r="U20" s="193" t="s">
        <v>271</v>
      </c>
      <c r="V20" s="193" t="s">
        <v>272</v>
      </c>
      <c r="W20" s="193" t="s">
        <v>273</v>
      </c>
      <c r="X20" s="194">
        <f>IF(Q20="Probabilidad",($J$20*T20),IF(Q20="Impacto"," "))</f>
        <v>0.18000000000000002</v>
      </c>
      <c r="Y20" s="194" t="str">
        <f>IF(Z20&lt;=20%,'Tabla probabilidad'!$B$5,IF(Z20&lt;=40%,'Tabla probabilidad'!$B$6,IF(Z20&lt;=60%,'Tabla probabilidad'!$B$7,IF(Z20&lt;=80%,'Tabla probabilidad'!$B$8,IF(Z20&lt;=100%,'Tabla probabilidad'!$B$9)))))</f>
        <v>Baja</v>
      </c>
      <c r="Z20" s="194">
        <f>IF(R20="Preventivo",(J20-(J20*T20)),IF(R20="Detectivo",(J20-(J20*T20)),IF(R20="Correctivo",(J20))))</f>
        <v>0.22</v>
      </c>
      <c r="AA20" s="307" t="str">
        <f>IF(AB20&lt;=20%,'Tabla probabilidad'!$B$5,IF(AB20&lt;=40%,'Tabla probabilidad'!$B$6,IF(AB20&lt;=60%,'Tabla probabilidad'!$B$7,IF(AB20&lt;=80%,'Tabla probabilidad'!$B$8,IF(AB20&lt;=100%,'Tabla probabilidad'!$B$9)))))</f>
        <v>Baja</v>
      </c>
      <c r="AB20" s="307">
        <f>AVERAGE(Z20:Z23)</f>
        <v>0.23</v>
      </c>
      <c r="AC20" s="194" t="str">
        <f t="shared" si="1"/>
        <v>Menor</v>
      </c>
      <c r="AD20" s="194">
        <f>IF(Q20="Probabilidad",(($M$20-0)),IF(Q20="Impacto",($M$20-($M$20*T20))))</f>
        <v>0.4</v>
      </c>
      <c r="AE20" s="307" t="str">
        <f>IF(AF20&lt;=20%,"Leve",IF(AF20&lt;=40%,"Menor",IF(AF20&lt;=60%,"Moderado",IF(AF20&lt;=80%,"Mayor",IF(AF20&lt;=100%,"Catastrófico")))))</f>
        <v>Menor</v>
      </c>
      <c r="AF20" s="307">
        <f>AVERAGE(AD20:AD23)</f>
        <v>0.4</v>
      </c>
      <c r="AG20" s="292" t="str">
        <f>VLOOKUP(AA20&amp;AE20,Hoja1!$B$4:$C$28,2,0)</f>
        <v>Moderado</v>
      </c>
      <c r="AH20" s="292" t="s">
        <v>274</v>
      </c>
      <c r="AI20" s="189" t="s">
        <v>312</v>
      </c>
      <c r="AJ20" s="203" t="s">
        <v>482</v>
      </c>
      <c r="AK20" s="204"/>
      <c r="AL20" s="211">
        <v>44197</v>
      </c>
      <c r="AM20" s="211">
        <v>44286</v>
      </c>
      <c r="AN20" s="216" t="s">
        <v>495</v>
      </c>
    </row>
    <row r="21" spans="1:40" ht="63.75" customHeight="1">
      <c r="A21" s="288"/>
      <c r="B21" s="290"/>
      <c r="C21" s="288"/>
      <c r="D21" s="195" t="s">
        <v>313</v>
      </c>
      <c r="E21" s="299"/>
      <c r="F21" s="301"/>
      <c r="G21" s="288"/>
      <c r="H21" s="288"/>
      <c r="I21" s="309"/>
      <c r="J21" s="311"/>
      <c r="K21" s="286"/>
      <c r="L21" s="306"/>
      <c r="M21" s="306"/>
      <c r="N21" s="286"/>
      <c r="O21" s="193">
        <v>2</v>
      </c>
      <c r="P21" s="189" t="s">
        <v>314</v>
      </c>
      <c r="Q21" s="193" t="str">
        <f t="shared" si="0"/>
        <v>Probabilidad</v>
      </c>
      <c r="R21" s="193" t="s">
        <v>269</v>
      </c>
      <c r="S21" s="193" t="s">
        <v>270</v>
      </c>
      <c r="T21" s="194">
        <f>VLOOKUP(R21&amp;S21,Hoja1!$Q$4:$R$9,2,0)</f>
        <v>0.45</v>
      </c>
      <c r="U21" s="193" t="s">
        <v>271</v>
      </c>
      <c r="V21" s="193" t="s">
        <v>272</v>
      </c>
      <c r="W21" s="193" t="s">
        <v>273</v>
      </c>
      <c r="X21" s="194">
        <f t="shared" ref="X21:X23" si="5">IF(Q21="Probabilidad",($J$20*T21),IF(Q21="Impacto"," "))</f>
        <v>0.18000000000000002</v>
      </c>
      <c r="Y21" s="194" t="str">
        <f>IF(Z21&lt;=20%,'Tabla probabilidad'!$B$5,IF(Z21&lt;=40%,'Tabla probabilidad'!$B$6,IF(Z21&lt;=60%,'Tabla probabilidad'!$B$7,IF(Z21&lt;=80%,'Tabla probabilidad'!$B$8,IF(Z21&lt;=100%,'Tabla probabilidad'!$B$9)))))</f>
        <v>Baja</v>
      </c>
      <c r="Z21" s="194">
        <f>IF(R21="Preventivo",(J20-(J20*T21)),IF(R21="Detectivo",(J20-(J20*T21)),IF(R21="Correctivo",(J20))))</f>
        <v>0.22</v>
      </c>
      <c r="AA21" s="308"/>
      <c r="AB21" s="308"/>
      <c r="AC21" s="194" t="str">
        <f t="shared" si="1"/>
        <v>Menor</v>
      </c>
      <c r="AD21" s="194">
        <f t="shared" ref="AD21:AD23" si="6">IF(Q21="Probabilidad",(($M$20-0)),IF(Q21="Impacto",($M$20-($M$20*T21))))</f>
        <v>0.4</v>
      </c>
      <c r="AE21" s="308"/>
      <c r="AF21" s="308"/>
      <c r="AG21" s="293"/>
      <c r="AH21" s="293"/>
      <c r="AI21" s="189" t="s">
        <v>314</v>
      </c>
      <c r="AJ21" s="203" t="s">
        <v>482</v>
      </c>
      <c r="AK21" s="204"/>
      <c r="AL21" s="211">
        <v>44197</v>
      </c>
      <c r="AM21" s="211">
        <v>44286</v>
      </c>
      <c r="AN21" s="216" t="s">
        <v>496</v>
      </c>
    </row>
    <row r="22" spans="1:40" ht="72">
      <c r="A22" s="288"/>
      <c r="B22" s="290"/>
      <c r="C22" s="288"/>
      <c r="D22" s="196" t="s">
        <v>315</v>
      </c>
      <c r="E22" s="299"/>
      <c r="F22" s="301"/>
      <c r="G22" s="288"/>
      <c r="H22" s="288"/>
      <c r="I22" s="309"/>
      <c r="J22" s="311"/>
      <c r="K22" s="286"/>
      <c r="L22" s="306"/>
      <c r="M22" s="306"/>
      <c r="N22" s="286"/>
      <c r="O22" s="193">
        <v>3</v>
      </c>
      <c r="P22" s="189" t="s">
        <v>316</v>
      </c>
      <c r="Q22" s="193" t="str">
        <f t="shared" si="0"/>
        <v>Probabilidad</v>
      </c>
      <c r="R22" s="193" t="s">
        <v>269</v>
      </c>
      <c r="S22" s="193" t="s">
        <v>270</v>
      </c>
      <c r="T22" s="194">
        <f>VLOOKUP(R22&amp;S22,Hoja1!$Q$4:$R$9,2,0)</f>
        <v>0.45</v>
      </c>
      <c r="U22" s="193" t="s">
        <v>271</v>
      </c>
      <c r="V22" s="193" t="s">
        <v>272</v>
      </c>
      <c r="W22" s="193" t="s">
        <v>273</v>
      </c>
      <c r="X22" s="194">
        <f t="shared" si="5"/>
        <v>0.18000000000000002</v>
      </c>
      <c r="Y22" s="194" t="str">
        <f>IF(Z22&lt;=20%,'Tabla probabilidad'!$B$5,IF(Z22&lt;=40%,'Tabla probabilidad'!$B$6,IF(Z22&lt;=60%,'Tabla probabilidad'!$B$7,IF(Z22&lt;=80%,'Tabla probabilidad'!$B$8,IF(Z22&lt;=100%,'Tabla probabilidad'!$B$9)))))</f>
        <v>Baja</v>
      </c>
      <c r="Z22" s="194">
        <f>IF(R22="Preventivo",(J20-(J20*T22)),IF(R22="Detectivo",(J20-(J20*T22)),IF(R22="Correctivo",(J20))))</f>
        <v>0.22</v>
      </c>
      <c r="AA22" s="308"/>
      <c r="AB22" s="308"/>
      <c r="AC22" s="194" t="str">
        <f t="shared" si="1"/>
        <v>Menor</v>
      </c>
      <c r="AD22" s="194">
        <f t="shared" si="6"/>
        <v>0.4</v>
      </c>
      <c r="AE22" s="308"/>
      <c r="AF22" s="308"/>
      <c r="AG22" s="293"/>
      <c r="AH22" s="293"/>
      <c r="AI22" s="189" t="s">
        <v>316</v>
      </c>
      <c r="AJ22" s="203" t="s">
        <v>482</v>
      </c>
      <c r="AK22" s="204"/>
      <c r="AL22" s="211">
        <v>44197</v>
      </c>
      <c r="AM22" s="211">
        <v>44286</v>
      </c>
      <c r="AN22" s="216" t="s">
        <v>497</v>
      </c>
    </row>
    <row r="23" spans="1:40" ht="72">
      <c r="A23" s="288"/>
      <c r="B23" s="290"/>
      <c r="C23" s="288"/>
      <c r="D23" s="196" t="s">
        <v>317</v>
      </c>
      <c r="E23" s="299"/>
      <c r="F23" s="301"/>
      <c r="G23" s="288"/>
      <c r="H23" s="288"/>
      <c r="I23" s="309"/>
      <c r="J23" s="311"/>
      <c r="K23" s="286"/>
      <c r="L23" s="306"/>
      <c r="M23" s="306"/>
      <c r="N23" s="286"/>
      <c r="O23" s="193">
        <v>4</v>
      </c>
      <c r="P23" s="188" t="s">
        <v>318</v>
      </c>
      <c r="Q23" s="193" t="str">
        <f t="shared" si="0"/>
        <v>Probabilidad</v>
      </c>
      <c r="R23" s="193" t="s">
        <v>319</v>
      </c>
      <c r="S23" s="193" t="s">
        <v>270</v>
      </c>
      <c r="T23" s="194">
        <f>VLOOKUP(R23&amp;S23,Hoja1!$Q$4:$R$9,2,0)</f>
        <v>0.35</v>
      </c>
      <c r="U23" s="193" t="s">
        <v>271</v>
      </c>
      <c r="V23" s="193" t="s">
        <v>272</v>
      </c>
      <c r="W23" s="193" t="s">
        <v>273</v>
      </c>
      <c r="X23" s="194">
        <f t="shared" si="5"/>
        <v>0.13999999999999999</v>
      </c>
      <c r="Y23" s="194" t="str">
        <f>IF(Z23&lt;=20%,'Tabla probabilidad'!$B$5,IF(Z23&lt;=40%,'Tabla probabilidad'!$B$6,IF(Z23&lt;=60%,'Tabla probabilidad'!$B$7,IF(Z23&lt;=80%,'Tabla probabilidad'!$B$8,IF(Z23&lt;=100%,'Tabla probabilidad'!$B$9)))))</f>
        <v>Baja</v>
      </c>
      <c r="Z23" s="194">
        <f>IF(R23="Preventivo",(J20-(J20*T23)),IF(R23="Detectivo",(J20-(J20*T23)),IF(R23="Correctivo",(J20))))</f>
        <v>0.26</v>
      </c>
      <c r="AA23" s="308"/>
      <c r="AB23" s="308"/>
      <c r="AC23" s="194" t="str">
        <f t="shared" si="1"/>
        <v>Menor</v>
      </c>
      <c r="AD23" s="194">
        <f t="shared" si="6"/>
        <v>0.4</v>
      </c>
      <c r="AE23" s="308"/>
      <c r="AF23" s="308"/>
      <c r="AG23" s="293"/>
      <c r="AH23" s="293"/>
      <c r="AI23" s="188" t="s">
        <v>318</v>
      </c>
      <c r="AJ23" s="203" t="s">
        <v>482</v>
      </c>
      <c r="AK23" s="204"/>
      <c r="AL23" s="211">
        <v>44197</v>
      </c>
      <c r="AM23" s="211">
        <v>44286</v>
      </c>
      <c r="AN23" s="216" t="s">
        <v>498</v>
      </c>
    </row>
    <row r="24" spans="1:40" ht="38.25" customHeight="1">
      <c r="A24" s="288">
        <v>5</v>
      </c>
      <c r="B24" s="289" t="s">
        <v>320</v>
      </c>
      <c r="C24" s="288" t="s">
        <v>285</v>
      </c>
      <c r="D24" s="196" t="s">
        <v>321</v>
      </c>
      <c r="E24" s="300" t="s">
        <v>322</v>
      </c>
      <c r="F24" s="300" t="s">
        <v>323</v>
      </c>
      <c r="G24" s="288" t="s">
        <v>324</v>
      </c>
      <c r="H24" s="288">
        <v>4</v>
      </c>
      <c r="I24" s="309" t="str">
        <f>IF(H24&lt;=2,'Tabla probabilidad'!$B$5,IF(H24&lt;=24,'Tabla probabilidad'!$B$6,IF(H24&lt;=500,'Tabla probabilidad'!$B$7,IF(H24&lt;=5000,'Tabla probabilidad'!$B$8,IF(H24&gt;5000,'Tabla probabilidad'!$B$9)))))</f>
        <v>Baja</v>
      </c>
      <c r="J24" s="311">
        <f>IF(H24&lt;=2,'Tabla probabilidad'!$D$5,IF(H24&lt;=24,'Tabla probabilidad'!$D$6,IF(H24&lt;=500,'Tabla probabilidad'!$D$7,IF(H24&lt;=5000,'Tabla probabilidad'!$D$8,IF(H24&gt;5000,'Tabla probabilidad'!$D$9)))))</f>
        <v>0.4</v>
      </c>
      <c r="K24" s="286" t="s">
        <v>300</v>
      </c>
      <c r="L24" s="286" t="str">
        <f>IF(K24="El riesgo afecta la imagen de alguna área de la organización","Leve",IF(K24="El riesgo afecta la imagen de la entidad internamente, de conocimiento general, nivel interno, alta dirección, contratista y/o de provedores","Menor",IF(K24="El riesgo afecta la imagen de la entidad con algunos usuarios de relevancia frente al logro de los objetivos","Moderado",IF(K24="El riesgo afecta la imagen de de la entidad con efecto publicitario sostenido a nivel del sector justicia","Mayor",IF(K24="El riesgo afecta la imagen de la entidad a nivel nacional, con efecto publicitarios sostenible a nivel país","Catastrófico",IF(K24="Impacto que afecte la ejecución presupuestal en un valor ≥0,5%.","Leve",IF(K24="Impacto que afecte la ejecución presupuestal en un valor ≥1%.","Menor",IF(K24="Impacto que afecte la ejecución presupuestal en un valor ≥5%.","Moderado",IF(K24="Impacto que afecte la ejecución presupuestal en un valor ≥20%.","Mayor",IF(K24="Impacto que afecte la ejecución presupuestal en un valor ≥50%.","Catastrófico",IF(K24="Incumplimiento máximo del 5% de la meta planeada","Leve",IF(K24="Incumplimiento máximo del 15% de la meta planeada","Menor",IF(K24="Incumplimiento máximo del 20% de la meta planeada","Moderado",IF(K24="Incumplimiento máximo del 50% de la meta planeada","Mayor",IF(K24="Incumplimiento máximo del 80% de la meta planeada","Catastrófico",IF(K24="Cualquier afectación a la violacion de los derechos de los ciudadanos se considera con consecuencias altas","Mayor",IF(K24="Cualquier afectación a la violacion de los derechos de los ciudadanos se considera con consecuencias desastrosas","Catastrófico",IF(K24="Afecta la Prestación del Servicio de Administración de Justicia en 5%","Leve",IF(K24="Afecta la Prestación del Servicio de Administración de Justicia en 10%","Menor",IF(K24="Afecta la Prestación del Servicio de Administración de Justicia en 15%","Moderado",IF(K24="Afecta la Prestación del Servicio de Administración de Justicia en 20%","Mayor",IF(K24="Afecta la Prestación del Servicio de Administración de Justicia en más del 50%","Catastrófico",IF(K24="Cualquier acto indebido de los servidores judiciales genera altas consecuencias para la entidad","Mayor",IF(K24="Cualquier acto indebido de los servidores judiciales genera consecuencias desastrosas para la entidad","Catastrófico",IF(K24="Si el hecho llegara a presentarse, tendría consecuencias o efectos mínimos sobre la entidad","Leve",IF(K24="Si el hecho llegara a presentarse, tendría bajo impacto o efecto sobre la entidad","Menor",IF(K24="Si el hecho llegara a presentarse, tendría medianas consecuencias o efectos sobre la entidad","Moderado",IF(K24="Si el hecho llegara a presentarse, tendría altas consecuencias o efectos sobre la entidad","Mayor",IF(K24="Si el hecho llegara a presentarse, tendría desastrosas consecuencias o efectos sobre la entidad","Catastrófico")))))))))))))))))))))))))))))</f>
        <v>Leve</v>
      </c>
      <c r="M24" s="286" t="str">
        <f>IF(K24="El riesgo afecta la imagen de alguna área de la organización","20%",IF(K24="El riesgo afecta la imagen de la entidad internamente, de conocimiento general, nivel interno, alta dirección, contratista y/o de provedores","40%",IF(K24="El riesgo afecta la imagen de la entidad con algunos usuarios de relevancia frente al logro de los objetivos","60%",IF(K24="El riesgo afecta la imagen de de la entidad con efecto publicitario sostenido a nivel del sector justicia","80%",IF(K24="El riesgo afecta la imagen de la entidad a nivel nacional, con efecto publicitarios sostenible a nivel país","100%",IF(K24="Impacto que afecte la ejecución presupuestal en un valor ≥0,5%.","20%",IF(K24="Impacto que afecte la ejecución presupuestal en un valor ≥1%.","40%",IF(K24="Impacto que afecte la ejecución presupuestal en un valor ≥5%.","60%",IF(K24="Impacto que afecte la ejecución presupuestal en un valor ≥20%.","80%",IF(K24="Impacto que afecte la ejecución presupuestal en un valor ≥50%.","100%",IF(K24="Incumplimiento máximo del 5% de la meta planeada","20%",IF(K24="Incumplimiento máximo del 15% de la meta planeada","40%",IF(K24="Incumplimiento máximo del 20% de la meta planeada","60%",IF(K24="Incumplimiento máximo del 50% de la meta planeada","80%",IF(K24="Incumplimiento máximo del 80% de la meta planeada","100%",IF(K24="Cualquier afectación a la violacion de los derechos de los ciudadanos se considera con consecuencias altas","80%",IF(K24="Cualquier afectación a la violacion de los derechos de los ciudadanos se considera con consecuencias desastrosas","100%",IF(K24="Afecta la Prestación del Servicio de Administración de Justicia en 5%","20%",IF(K24="Afecta la Prestación del Servicio de Administración de Justicia en 10%","40%",IF(K24="Afecta la Prestación del Servicio de Administración de Justicia en 15%","60%",IF(K24="Afecta la Prestación del Servicio de Administración de Justicia en 20%","80%",IF(K24="Afecta la Prestación del Servicio de Administración de Justicia en más del 50%","100%",IF(K24="Cualquier acto indebido de los servidores judiciales genera altas consecuencias para la entidad","80%",IF(K24="Cualquier acto indebido de los servidores judiciales genera consecuencias desastrosas para la entidad","100%",IF(K24="Si el hecho llegara a presentarse, tendría consecuencias o efectos mínimos sobre la entidad","20%",IF(K24="Si el hecho llegara a presentarse, tendría bajo impacto o efecto sobre la entidad","40%",IF(K24="Si el hecho llegara a presentarse, tendría medianas consecuencias o efectos sobre la entidad","60%",IF(K24="Si el hecho llegara a presentarse, tendría altas consecuencias o efectos sobre la entidad","80%",IF(K24="Si el hecho llegara a presentarse, tendría desastrosas consecuencias o efectos sobre la entidad","100%")))))))))))))))))))))))))))))</f>
        <v>20%</v>
      </c>
      <c r="N24" s="286" t="str">
        <f>VLOOKUP((I24&amp;L24),Hoja1!$B$4:$C$28,2,0)</f>
        <v>Bajo</v>
      </c>
      <c r="O24" s="193">
        <v>1</v>
      </c>
      <c r="P24" s="214" t="s">
        <v>325</v>
      </c>
      <c r="Q24" s="193" t="str">
        <f t="shared" si="0"/>
        <v>Probabilidad</v>
      </c>
      <c r="R24" s="193" t="s">
        <v>269</v>
      </c>
      <c r="S24" s="193" t="s">
        <v>270</v>
      </c>
      <c r="T24" s="194">
        <f>VLOOKUP(R24&amp;S24,Hoja1!$Q$4:$R$9,2,0)</f>
        <v>0.45</v>
      </c>
      <c r="U24" s="193" t="s">
        <v>271</v>
      </c>
      <c r="V24" s="193" t="s">
        <v>272</v>
      </c>
      <c r="W24" s="193" t="s">
        <v>273</v>
      </c>
      <c r="X24" s="194">
        <f>IF(Q24="Probabilidad",($J$24*T24),IF(Q24="Impacto"," "))</f>
        <v>0.18000000000000002</v>
      </c>
      <c r="Y24" s="194" t="str">
        <f>IF(Z24&lt;=20%,'Tabla probabilidad'!$B$5,IF(Z24&lt;=40%,'Tabla probabilidad'!$B$6,IF(Z24&lt;=60%,'Tabla probabilidad'!$B$7,IF(Z24&lt;=80%,'Tabla probabilidad'!$B$8,IF(Z24&lt;=100%,'Tabla probabilidad'!$B$9)))))</f>
        <v>Baja</v>
      </c>
      <c r="Z24" s="194">
        <f>IF(R24="Preventivo",(J24-(J24*T24)),IF(R24="Detectivo",(J24-(J24*T24)),IF(R24="Correctivo",(J24))))</f>
        <v>0.22</v>
      </c>
      <c r="AA24" s="307" t="str">
        <f>IF(AB24&lt;=20%,'Tabla probabilidad'!$B$5,IF(AB24&lt;=40%,'Tabla probabilidad'!$B$6,IF(AB24&lt;=60%,'Tabla probabilidad'!$B$7,IF(AB24&lt;=80%,'Tabla probabilidad'!$B$8,IF(AB24&lt;=100%,'Tabla probabilidad'!$B$9)))))</f>
        <v>Baja</v>
      </c>
      <c r="AB24" s="307">
        <f>AVERAGE(Z24:Z25)</f>
        <v>0.22</v>
      </c>
      <c r="AC24" s="194" t="str">
        <f t="shared" si="1"/>
        <v>Leve</v>
      </c>
      <c r="AD24" s="194">
        <f>IF(Q24="Probabilidad",(($M$24-0)),IF(Q24="Impacto",($M$24-($M$24*T24))))</f>
        <v>0.2</v>
      </c>
      <c r="AE24" s="307" t="str">
        <f>IF(AF24&lt;=20%,"Leve",IF(AF24&lt;=40%,"Menor",IF(AF24&lt;=60%,"Moderado",IF(AF24&lt;=80%,"Mayor",IF(AF24&lt;=100%,"Catastrófico")))))</f>
        <v>Leve</v>
      </c>
      <c r="AF24" s="307">
        <f>AVERAGE(AD24:AD25)</f>
        <v>0.2</v>
      </c>
      <c r="AG24" s="292" t="str">
        <f>VLOOKUP(AA24&amp;AE24,Hoja1!$B$4:$C$28,2,0)</f>
        <v>Bajo</v>
      </c>
      <c r="AH24" s="292" t="s">
        <v>326</v>
      </c>
      <c r="AI24" s="217" t="s">
        <v>325</v>
      </c>
      <c r="AJ24" s="203" t="s">
        <v>482</v>
      </c>
      <c r="AK24" s="204"/>
      <c r="AL24" s="211">
        <v>44197</v>
      </c>
      <c r="AM24" s="211">
        <v>44286</v>
      </c>
      <c r="AN24" s="216" t="s">
        <v>499</v>
      </c>
    </row>
    <row r="25" spans="1:40" ht="111" customHeight="1">
      <c r="A25" s="288"/>
      <c r="B25" s="290"/>
      <c r="C25" s="288"/>
      <c r="D25" s="196" t="s">
        <v>329</v>
      </c>
      <c r="E25" s="301"/>
      <c r="F25" s="301"/>
      <c r="G25" s="288"/>
      <c r="H25" s="288"/>
      <c r="I25" s="309"/>
      <c r="J25" s="311"/>
      <c r="K25" s="286"/>
      <c r="L25" s="306"/>
      <c r="M25" s="306"/>
      <c r="N25" s="286"/>
      <c r="O25" s="193">
        <v>2</v>
      </c>
      <c r="P25" s="189" t="s">
        <v>330</v>
      </c>
      <c r="Q25" s="193" t="str">
        <f t="shared" si="0"/>
        <v>Probabilidad</v>
      </c>
      <c r="R25" s="193" t="s">
        <v>269</v>
      </c>
      <c r="S25" s="193" t="s">
        <v>270</v>
      </c>
      <c r="T25" s="194">
        <f>VLOOKUP(R25&amp;S25,Hoja1!$Q$4:$R$9,2,0)</f>
        <v>0.45</v>
      </c>
      <c r="U25" s="193" t="s">
        <v>271</v>
      </c>
      <c r="V25" s="193" t="s">
        <v>272</v>
      </c>
      <c r="W25" s="193" t="s">
        <v>273</v>
      </c>
      <c r="X25" s="194">
        <f t="shared" ref="X25" si="7">IF(Q25="Probabilidad",($J$24*T25),IF(Q25="Impacto"," "))</f>
        <v>0.18000000000000002</v>
      </c>
      <c r="Y25" s="194" t="str">
        <f>IF(Z25&lt;=20%,'Tabla probabilidad'!$B$5,IF(Z25&lt;=40%,'Tabla probabilidad'!$B$6,IF(Z25&lt;=60%,'Tabla probabilidad'!$B$7,IF(Z25&lt;=80%,'Tabla probabilidad'!$B$8,IF(Z25&lt;=100%,'Tabla probabilidad'!$B$9)))))</f>
        <v>Baja</v>
      </c>
      <c r="Z25" s="194">
        <f>IF(R25="Preventivo",(J24-(J24*T25)),IF(R25="Detectivo",(J24-(J24*T25)),IF(R25="Correctivo",(J24))))</f>
        <v>0.22</v>
      </c>
      <c r="AA25" s="308"/>
      <c r="AB25" s="308"/>
      <c r="AC25" s="194" t="str">
        <f t="shared" si="1"/>
        <v>Leve</v>
      </c>
      <c r="AD25" s="194">
        <f t="shared" ref="AD25" si="8">IF(Q25="Probabilidad",(($M$24-0)),IF(Q25="Impacto",($M$24-($M$24*T25))))</f>
        <v>0.2</v>
      </c>
      <c r="AE25" s="308"/>
      <c r="AF25" s="308"/>
      <c r="AG25" s="293"/>
      <c r="AH25" s="293"/>
      <c r="AI25" s="205" t="s">
        <v>330</v>
      </c>
      <c r="AJ25" s="203" t="s">
        <v>482</v>
      </c>
      <c r="AK25" s="204"/>
      <c r="AL25" s="211">
        <v>44197</v>
      </c>
      <c r="AM25" s="211">
        <v>44286</v>
      </c>
      <c r="AN25" s="216" t="s">
        <v>500</v>
      </c>
    </row>
    <row r="26" spans="1:40" ht="72">
      <c r="A26" s="286">
        <v>6</v>
      </c>
      <c r="B26" s="292" t="s">
        <v>331</v>
      </c>
      <c r="C26" s="310" t="s">
        <v>332</v>
      </c>
      <c r="D26" s="198" t="s">
        <v>333</v>
      </c>
      <c r="E26" s="287" t="s">
        <v>334</v>
      </c>
      <c r="F26" s="286" t="s">
        <v>335</v>
      </c>
      <c r="G26" s="286" t="s">
        <v>336</v>
      </c>
      <c r="H26" s="286">
        <v>4</v>
      </c>
      <c r="I26" s="309" t="str">
        <f>IF(H26&lt;=2,'Tabla probabilidad'!$B$5,IF(H26&lt;=24,'Tabla probabilidad'!$B$6,IF(H26&lt;=500,'Tabla probabilidad'!$B$7,IF(H26&lt;=5000,'Tabla probabilidad'!$B$8,IF(H26&gt;5000,'Tabla probabilidad'!$B$9)))))</f>
        <v>Baja</v>
      </c>
      <c r="J26" s="311">
        <f>IF(H26&lt;=2,'Tabla probabilidad'!$D$5,IF(H26&lt;=24,'Tabla probabilidad'!$D$6,IF(H26&lt;=500,'Tabla probabilidad'!$D$7,IF(H26&lt;=5000,'Tabla probabilidad'!$D$8,IF(H26&gt;5000,'Tabla probabilidad'!$D$9)))))</f>
        <v>0.4</v>
      </c>
      <c r="K26" s="286" t="s">
        <v>337</v>
      </c>
      <c r="L26" s="286" t="str">
        <f>IF(K26="El riesgo afecta la imagen de alguna área de la organización","Leve",IF(K26="El riesgo afecta la imagen de la entidad internamente, de conocimiento general, nivel interno, alta dirección, contratista y/o de provedores","Menor",IF(K26="El riesgo afecta la imagen de la entidad con algunos usuarios de relevancia frente al logro de los objetivos","Moderado",IF(K26="El riesgo afecta la imagen de de la entidad con efecto publicitario sostenido a nivel del sector justicia","Mayor",IF(K26="El riesgo afecta la imagen de la entidad a nivel nacional, con efecto publicitarios sostenible a nivel país","Catastrófico",IF(K26="Impacto que afecte la ejecución presupuestal en un valor ≥0,5%.","Leve",IF(K26="Impacto que afecte la ejecución presupuestal en un valor ≥1%.","Menor",IF(K26="Impacto que afecte la ejecución presupuestal en un valor ≥5%.","Moderado",IF(K26="Impacto que afecte la ejecución presupuestal en un valor ≥20%.","Mayor",IF(K26="Impacto que afecte la ejecución presupuestal en un valor ≥50%.","Catastrófico",IF(K26="Incumplimiento máximo del 5% de la meta planeada","Leve",IF(K26="Incumplimiento máximo del 15% de la meta planeada","Menor",IF(K26="Incumplimiento máximo del 20% de la meta planeada","Moderado",IF(K26="Incumplimiento máximo del 50% de la meta planeada","Mayor",IF(K26="Incumplimiento máximo del 80% de la meta planeada","Catastrófico",IF(K26="Cualquier afectación a la violacion de los derechos de los ciudadanos se considera con consecuencias altas","Mayor",IF(K26="Cualquier afectación a la violacion de los derechos de los ciudadanos se considera con consecuencias desastrosas","Catastrófico",IF(K26="Afecta la Prestación del Servicio de Administración de Justicia en 5%","Leve",IF(K26="Afecta la Prestación del Servicio de Administración de Justicia en 10%","Menor",IF(K26="Afecta la Prestación del Servicio de Administración de Justicia en 15%","Moderado",IF(K26="Afecta la Prestación del Servicio de Administración de Justicia en 20%","Mayor",IF(K26="Afecta la Prestación del Servicio de Administración de Justicia en más del 50%","Catastrófico",IF(K26="Cualquier acto indebido de los servidores judiciales genera altas consecuencias para la entidad","Mayor",IF(K26="Cualquier acto indebido de los servidores judiciales genera consecuencias desastrosas para la entidad","Catastrófico",IF(K26="Si el hecho llegara a presentarse, tendría consecuencias o efectos mínimos sobre la entidad","Leve",IF(K26="Si el hecho llegara a presentarse, tendría bajo impacto o efecto sobre la entidad","Menor",IF(K26="Si el hecho llegara a presentarse, tendría medianas consecuencias o efectos sobre la entidad","Moderado",IF(K26="Si el hecho llegara a presentarse, tendría altas consecuencias o efectos sobre la entidad","Mayor",IF(K26="Si el hecho llegara a presentarse, tendría desastrosas consecuencias o efectos sobre la entidad","Catastrófico")))))))))))))))))))))))))))))</f>
        <v>Moderado</v>
      </c>
      <c r="M26" s="286" t="str">
        <f>IF(K26="El riesgo afecta la imagen de alguna área de la organización","20%",IF(K26="El riesgo afecta la imagen de la entidad internamente, de conocimiento general, nivel interno, alta dirección, contratista y/o de provedores","40%",IF(K26="El riesgo afecta la imagen de la entidad con algunos usuarios de relevancia frente al logro de los objetivos","60%",IF(K26="El riesgo afecta la imagen de de la entidad con efecto publicitario sostenido a nivel del sector justicia","80%",IF(K26="El riesgo afecta la imagen de la entidad a nivel nacional, con efecto publicitarios sostenible a nivel país","100%",IF(K26="Impacto que afecte la ejecución presupuestal en un valor ≥0,5%.","20%",IF(K26="Impacto que afecte la ejecución presupuestal en un valor ≥1%.","40%",IF(K26="Impacto que afecte la ejecución presupuestal en un valor ≥5%.","60%",IF(K26="Impacto que afecte la ejecución presupuestal en un valor ≥20%.","80%",IF(K26="Impacto que afecte la ejecución presupuestal en un valor ≥50%.","100%",IF(K26="Incumplimiento máximo del 5% de la meta planeada","20%",IF(K26="Incumplimiento máximo del 15% de la meta planeada","40%",IF(K26="Incumplimiento máximo del 20% de la meta planeada","60%",IF(K26="Incumplimiento máximo del 50% de la meta planeada","80%",IF(K26="Incumplimiento máximo del 80% de la meta planeada","100%",IF(K26="Cualquier afectación a la violacion de los derechos de los ciudadanos se considera con consecuencias altas","80%",IF(K26="Cualquier afectación a la violacion de los derechos de los ciudadanos se considera con consecuencias desastrosas","100%",IF(K26="Afecta la Prestación del Servicio de Administración de Justicia en 5%","20%",IF(K26="Afecta la Prestación del Servicio de Administración de Justicia en 10%","40%",IF(K26="Afecta la Prestación del Servicio de Administración de Justicia en 15%","60%",IF(K26="Afecta la Prestación del Servicio de Administración de Justicia en 20%","80%",IF(K26="Afecta la Prestación del Servicio de Administración de Justicia en más del 50%","100%",IF(K26="Cualquier acto indebido de los servidores judiciales genera altas consecuencias para la entidad","80%",IF(K26="Cualquier acto indebido de los servidores judiciales genera consecuencias desastrosas para la entidad","100%",IF(K26="Si el hecho llegara a presentarse, tendría consecuencias o efectos mínimos sobre la entidad","20%",IF(K26="Si el hecho llegara a presentarse, tendría bajo impacto o efecto sobre la entidad","40%",IF(K26="Si el hecho llegara a presentarse, tendría medianas consecuencias o efectos sobre la entidad","60%",IF(K26="Si el hecho llegara a presentarse, tendría altas consecuencias o efectos sobre la entidad","80%",IF(K26="Si el hecho llegara a presentarse, tendría desastrosas consecuencias o efectos sobre la entidad","100%")))))))))))))))))))))))))))))</f>
        <v>60%</v>
      </c>
      <c r="N26" s="286" t="str">
        <f>VLOOKUP((I26&amp;L26),Hoja1!$B$4:$C$28,2,0)</f>
        <v>Moderado</v>
      </c>
      <c r="O26" s="193">
        <v>1</v>
      </c>
      <c r="P26" s="141" t="s">
        <v>338</v>
      </c>
      <c r="Q26" s="193" t="str">
        <f t="shared" si="0"/>
        <v>Probabilidad</v>
      </c>
      <c r="R26" s="193" t="s">
        <v>269</v>
      </c>
      <c r="S26" s="193" t="s">
        <v>270</v>
      </c>
      <c r="T26" s="194">
        <f>VLOOKUP(R26&amp;S26,Hoja1!$Q$4:$R$9,2,0)</f>
        <v>0.45</v>
      </c>
      <c r="U26" s="193" t="s">
        <v>271</v>
      </c>
      <c r="V26" s="193" t="s">
        <v>272</v>
      </c>
      <c r="W26" s="193" t="s">
        <v>273</v>
      </c>
      <c r="X26" s="194">
        <f>IF(Q26="Probabilidad",($J$26*T26),IF(Q26="Impacto"," "))</f>
        <v>0.18000000000000002</v>
      </c>
      <c r="Y26" s="194" t="str">
        <f>IF(Z26&lt;=20%,'Tabla probabilidad'!$B$5,IF(Z26&lt;=40%,'Tabla probabilidad'!$B$6,IF(Z26&lt;=60%,'Tabla probabilidad'!$B$7,IF(Z26&lt;=80%,'Tabla probabilidad'!$B$8,IF(Z26&lt;=100%,'Tabla probabilidad'!$B$9)))))</f>
        <v>Baja</v>
      </c>
      <c r="Z26" s="194">
        <f>IF(R26="Preventivo",(J26-(J26*T26)),IF(R26="Detectivo",(J26-(J26*T26)),IF(R26="Correctivo",(J26))))</f>
        <v>0.22</v>
      </c>
      <c r="AA26" s="307" t="str">
        <f>IF(AB26&lt;=20%,'Tabla probabilidad'!$B$5,IF(AB26&lt;=40%,'Tabla probabilidad'!$B$6,IF(AB26&lt;=60%,'Tabla probabilidad'!$B$7,IF(AB26&lt;=80%,'Tabla probabilidad'!$B$8,IF(AB26&lt;=100%,'Tabla probabilidad'!$B$9)))))</f>
        <v>Baja</v>
      </c>
      <c r="AB26" s="307">
        <f>AVERAGE(Z26:Z29)</f>
        <v>0.22999999999999998</v>
      </c>
      <c r="AC26" s="194" t="str">
        <f t="shared" si="1"/>
        <v>Moderado</v>
      </c>
      <c r="AD26" s="194">
        <f>IF(Q26="Probabilidad",(($M$26-0)),IF(Q26="Impacto",($M$26-($M$26*T26))))</f>
        <v>0.6</v>
      </c>
      <c r="AE26" s="307" t="str">
        <f>IF(AF26&lt;=20%,"Leve",IF(AF26&lt;=40%,"Menor",IF(AF26&lt;=60%,"Moderado",IF(AF26&lt;=80%,"Mayor",IF(AF26&lt;=100%,"Catastrófico")))))</f>
        <v>Moderado</v>
      </c>
      <c r="AF26" s="307">
        <f>AVERAGE(AD26:AD29)</f>
        <v>0.6</v>
      </c>
      <c r="AG26" s="292" t="str">
        <f>VLOOKUP(AA26&amp;AE26,Hoja1!$B$4:$C$28,2,0)</f>
        <v>Moderado</v>
      </c>
      <c r="AH26" s="292" t="s">
        <v>274</v>
      </c>
      <c r="AI26" s="208" t="s">
        <v>338</v>
      </c>
      <c r="AJ26" s="203" t="s">
        <v>482</v>
      </c>
      <c r="AK26" s="204"/>
      <c r="AL26" s="211">
        <v>44197</v>
      </c>
      <c r="AM26" s="211">
        <v>44286</v>
      </c>
      <c r="AN26" s="216" t="s">
        <v>501</v>
      </c>
    </row>
    <row r="27" spans="1:40" ht="43.15">
      <c r="A27" s="286"/>
      <c r="B27" s="293"/>
      <c r="C27" s="310"/>
      <c r="D27" s="199" t="s">
        <v>339</v>
      </c>
      <c r="E27" s="287"/>
      <c r="F27" s="286"/>
      <c r="G27" s="286"/>
      <c r="H27" s="286"/>
      <c r="I27" s="309"/>
      <c r="J27" s="311"/>
      <c r="K27" s="286"/>
      <c r="L27" s="306"/>
      <c r="M27" s="306"/>
      <c r="N27" s="286"/>
      <c r="O27" s="193">
        <v>2</v>
      </c>
      <c r="P27" s="141" t="s">
        <v>340</v>
      </c>
      <c r="Q27" s="193" t="str">
        <f t="shared" si="0"/>
        <v>Probabilidad</v>
      </c>
      <c r="R27" s="193" t="s">
        <v>269</v>
      </c>
      <c r="S27" s="193" t="s">
        <v>270</v>
      </c>
      <c r="T27" s="194">
        <f>VLOOKUP(R27&amp;S27,Hoja1!$Q$4:$R$9,2,0)</f>
        <v>0.45</v>
      </c>
      <c r="U27" s="193" t="s">
        <v>271</v>
      </c>
      <c r="V27" s="193" t="s">
        <v>272</v>
      </c>
      <c r="W27" s="193" t="s">
        <v>273</v>
      </c>
      <c r="X27" s="194">
        <f t="shared" ref="X27:X29" si="9">IF(Q27="Probabilidad",($J$26*T27),IF(Q27="Impacto"," "))</f>
        <v>0.18000000000000002</v>
      </c>
      <c r="Y27" s="194" t="str">
        <f>IF(Z27&lt;=20%,'Tabla probabilidad'!$B$5,IF(Z27&lt;=40%,'Tabla probabilidad'!$B$6,IF(Z27&lt;=60%,'Tabla probabilidad'!$B$7,IF(Z27&lt;=80%,'Tabla probabilidad'!$B$8,IF(Z27&lt;=100%,'Tabla probabilidad'!$B$9)))))</f>
        <v>Baja</v>
      </c>
      <c r="Z27" s="194">
        <f>IF(R27="Preventivo",(J26-(J26*T27)),IF(R27="Detectivo",(J26-(J26*T27)),IF(R27="Correctivo",(J26))))</f>
        <v>0.22</v>
      </c>
      <c r="AA27" s="308"/>
      <c r="AB27" s="308"/>
      <c r="AC27" s="194" t="str">
        <f t="shared" si="1"/>
        <v>Moderado</v>
      </c>
      <c r="AD27" s="194">
        <f t="shared" ref="AD27:AD29" si="10">IF(Q27="Probabilidad",(($M$26-0)),IF(Q27="Impacto",($M$26-($M$26*T27))))</f>
        <v>0.6</v>
      </c>
      <c r="AE27" s="308"/>
      <c r="AF27" s="308"/>
      <c r="AG27" s="293"/>
      <c r="AH27" s="293"/>
      <c r="AI27" s="208" t="s">
        <v>340</v>
      </c>
      <c r="AJ27" s="203" t="s">
        <v>482</v>
      </c>
      <c r="AK27" s="204"/>
      <c r="AL27" s="211">
        <v>44197</v>
      </c>
      <c r="AM27" s="211">
        <v>44286</v>
      </c>
      <c r="AN27" s="216" t="s">
        <v>502</v>
      </c>
    </row>
    <row r="28" spans="1:40" ht="57.6">
      <c r="A28" s="286"/>
      <c r="B28" s="293"/>
      <c r="C28" s="310"/>
      <c r="D28" s="199" t="s">
        <v>341</v>
      </c>
      <c r="E28" s="287"/>
      <c r="F28" s="286"/>
      <c r="G28" s="286"/>
      <c r="H28" s="286"/>
      <c r="I28" s="309"/>
      <c r="J28" s="311"/>
      <c r="K28" s="286"/>
      <c r="L28" s="306"/>
      <c r="M28" s="306"/>
      <c r="N28" s="286"/>
      <c r="O28" s="193">
        <v>3</v>
      </c>
      <c r="P28" s="141" t="s">
        <v>342</v>
      </c>
      <c r="Q28" s="193" t="str">
        <f t="shared" si="0"/>
        <v>Probabilidad</v>
      </c>
      <c r="R28" s="193" t="s">
        <v>319</v>
      </c>
      <c r="S28" s="193" t="s">
        <v>270</v>
      </c>
      <c r="T28" s="194">
        <f>VLOOKUP(R28&amp;S28,Hoja1!$Q$4:$R$9,2,0)</f>
        <v>0.35</v>
      </c>
      <c r="U28" s="193" t="s">
        <v>271</v>
      </c>
      <c r="V28" s="193" t="s">
        <v>272</v>
      </c>
      <c r="W28" s="193" t="s">
        <v>273</v>
      </c>
      <c r="X28" s="194">
        <f t="shared" si="9"/>
        <v>0.13999999999999999</v>
      </c>
      <c r="Y28" s="194" t="str">
        <f>IF(Z28&lt;=20%,'Tabla probabilidad'!$B$5,IF(Z28&lt;=40%,'Tabla probabilidad'!$B$6,IF(Z28&lt;=60%,'Tabla probabilidad'!$B$7,IF(Z28&lt;=80%,'Tabla probabilidad'!$B$8,IF(Z28&lt;=100%,'Tabla probabilidad'!$B$9)))))</f>
        <v>Baja</v>
      </c>
      <c r="Z28" s="194">
        <f>IF(R28="Preventivo",(J26-(J26*T28)),IF(R28="Detectivo",(J26-(J26*T28)),IF(R28="Correctivo",(J26))))</f>
        <v>0.26</v>
      </c>
      <c r="AA28" s="308"/>
      <c r="AB28" s="308"/>
      <c r="AC28" s="194" t="str">
        <f t="shared" si="1"/>
        <v>Moderado</v>
      </c>
      <c r="AD28" s="194">
        <f t="shared" si="10"/>
        <v>0.6</v>
      </c>
      <c r="AE28" s="308"/>
      <c r="AF28" s="308"/>
      <c r="AG28" s="293"/>
      <c r="AH28" s="293"/>
      <c r="AI28" s="208" t="s">
        <v>342</v>
      </c>
      <c r="AJ28" s="203" t="s">
        <v>482</v>
      </c>
      <c r="AK28" s="204"/>
      <c r="AL28" s="211">
        <v>44197</v>
      </c>
      <c r="AM28" s="211">
        <v>44286</v>
      </c>
      <c r="AN28" s="216" t="s">
        <v>503</v>
      </c>
    </row>
    <row r="29" spans="1:40" ht="45.75" customHeight="1">
      <c r="A29" s="286"/>
      <c r="B29" s="294"/>
      <c r="C29" s="310"/>
      <c r="D29" s="199" t="s">
        <v>343</v>
      </c>
      <c r="E29" s="287"/>
      <c r="F29" s="286"/>
      <c r="G29" s="286"/>
      <c r="H29" s="286"/>
      <c r="I29" s="309"/>
      <c r="J29" s="311"/>
      <c r="K29" s="286"/>
      <c r="L29" s="306"/>
      <c r="M29" s="306"/>
      <c r="N29" s="286"/>
      <c r="O29" s="193">
        <v>5</v>
      </c>
      <c r="P29" s="141" t="s">
        <v>504</v>
      </c>
      <c r="Q29" s="193" t="str">
        <f t="shared" si="0"/>
        <v>Probabilidad</v>
      </c>
      <c r="R29" s="193" t="s">
        <v>269</v>
      </c>
      <c r="S29" s="193" t="s">
        <v>270</v>
      </c>
      <c r="T29" s="194">
        <f>VLOOKUP(R29&amp;S29,Hoja1!$Q$4:$R$9,2,0)</f>
        <v>0.45</v>
      </c>
      <c r="U29" s="193" t="s">
        <v>271</v>
      </c>
      <c r="V29" s="193" t="s">
        <v>272</v>
      </c>
      <c r="W29" s="193" t="s">
        <v>273</v>
      </c>
      <c r="X29" s="194">
        <f t="shared" si="9"/>
        <v>0.18000000000000002</v>
      </c>
      <c r="Y29" s="194" t="str">
        <f>IF(Z29&lt;=20%,'Tabla probabilidad'!$B$5,IF(Z29&lt;=40%,'Tabla probabilidad'!$B$6,IF(Z29&lt;=60%,'Tabla probabilidad'!$B$7,IF(Z29&lt;=80%,'Tabla probabilidad'!$B$8,IF(Z29&lt;=100%,'Tabla probabilidad'!$B$9)))))</f>
        <v>Baja</v>
      </c>
      <c r="Z29" s="194">
        <f>IF(R29="Preventivo",(J26-(J26*T29)),IF(R29="Detectivo",(J26-(J26*T29)),IF(R29="Correctivo",(J26))))</f>
        <v>0.22</v>
      </c>
      <c r="AA29" s="312"/>
      <c r="AB29" s="312"/>
      <c r="AC29" s="194" t="str">
        <f t="shared" si="1"/>
        <v>Moderado</v>
      </c>
      <c r="AD29" s="194">
        <f t="shared" si="10"/>
        <v>0.6</v>
      </c>
      <c r="AE29" s="312"/>
      <c r="AF29" s="312"/>
      <c r="AG29" s="294"/>
      <c r="AH29" s="293"/>
      <c r="AI29" s="208" t="s">
        <v>505</v>
      </c>
      <c r="AJ29" s="203" t="s">
        <v>482</v>
      </c>
      <c r="AK29" s="204"/>
      <c r="AL29" s="211">
        <v>44197</v>
      </c>
      <c r="AM29" s="211">
        <v>44286</v>
      </c>
      <c r="AN29" s="216" t="s">
        <v>506</v>
      </c>
    </row>
  </sheetData>
  <mergeCells count="156">
    <mergeCell ref="AL8:AM8"/>
    <mergeCell ref="AN8:AN9"/>
    <mergeCell ref="AI8:AI9"/>
    <mergeCell ref="AJ8:AK8"/>
    <mergeCell ref="AE26:AE29"/>
    <mergeCell ref="AF26:AF29"/>
    <mergeCell ref="AG26:AG29"/>
    <mergeCell ref="AH26:AH29"/>
    <mergeCell ref="K26:K29"/>
    <mergeCell ref="L26:L29"/>
    <mergeCell ref="M26:M29"/>
    <mergeCell ref="N26:N29"/>
    <mergeCell ref="AA26:AA29"/>
    <mergeCell ref="AB26:AB29"/>
    <mergeCell ref="AH24:AH25"/>
    <mergeCell ref="N24:N25"/>
    <mergeCell ref="AA24:AA25"/>
    <mergeCell ref="AB24:AB25"/>
    <mergeCell ref="AE24:AE25"/>
    <mergeCell ref="AF24:AF25"/>
    <mergeCell ref="AG24:AG25"/>
    <mergeCell ref="AE20:AE23"/>
    <mergeCell ref="AF20:AF23"/>
    <mergeCell ref="AG20:AG23"/>
    <mergeCell ref="A26:A29"/>
    <mergeCell ref="B26:B29"/>
    <mergeCell ref="C26:C29"/>
    <mergeCell ref="E26:E29"/>
    <mergeCell ref="F26:F29"/>
    <mergeCell ref="G26:G29"/>
    <mergeCell ref="H26:H29"/>
    <mergeCell ref="I26:I29"/>
    <mergeCell ref="J26:J29"/>
    <mergeCell ref="H24:H25"/>
    <mergeCell ref="I24:I25"/>
    <mergeCell ref="J24:J25"/>
    <mergeCell ref="K24:K25"/>
    <mergeCell ref="L24:L25"/>
    <mergeCell ref="M24:M25"/>
    <mergeCell ref="A24:A25"/>
    <mergeCell ref="B24:B25"/>
    <mergeCell ref="C24:C25"/>
    <mergeCell ref="E24:E25"/>
    <mergeCell ref="F24:F25"/>
    <mergeCell ref="G24:G25"/>
    <mergeCell ref="AH20:AH23"/>
    <mergeCell ref="K20:K23"/>
    <mergeCell ref="L20:L23"/>
    <mergeCell ref="M20:M23"/>
    <mergeCell ref="N20:N23"/>
    <mergeCell ref="AA20:AA23"/>
    <mergeCell ref="AB20:AB23"/>
    <mergeCell ref="A20:A23"/>
    <mergeCell ref="B20:B23"/>
    <mergeCell ref="C20:C23"/>
    <mergeCell ref="E20:E23"/>
    <mergeCell ref="F20:F23"/>
    <mergeCell ref="G20:G23"/>
    <mergeCell ref="H20:H23"/>
    <mergeCell ref="I20:I23"/>
    <mergeCell ref="J20:J23"/>
    <mergeCell ref="AH16:AH19"/>
    <mergeCell ref="N16:N19"/>
    <mergeCell ref="AA16:AA19"/>
    <mergeCell ref="AB16:AB19"/>
    <mergeCell ref="AE16:AE19"/>
    <mergeCell ref="AF16:AF19"/>
    <mergeCell ref="AG16:AG19"/>
    <mergeCell ref="H16:H19"/>
    <mergeCell ref="I16:I19"/>
    <mergeCell ref="J16:J19"/>
    <mergeCell ref="K16:K19"/>
    <mergeCell ref="L16:L19"/>
    <mergeCell ref="M16:M19"/>
    <mergeCell ref="A16:A19"/>
    <mergeCell ref="B16:B19"/>
    <mergeCell ref="C16:C19"/>
    <mergeCell ref="E16:E19"/>
    <mergeCell ref="F16:F19"/>
    <mergeCell ref="G16:G19"/>
    <mergeCell ref="AE13:AE15"/>
    <mergeCell ref="AF13:AF15"/>
    <mergeCell ref="AG13:AG15"/>
    <mergeCell ref="AH13:AH15"/>
    <mergeCell ref="K13:K15"/>
    <mergeCell ref="L13:L15"/>
    <mergeCell ref="M13:M15"/>
    <mergeCell ref="N13:N15"/>
    <mergeCell ref="AA13:AA15"/>
    <mergeCell ref="AB13:AB15"/>
    <mergeCell ref="A13:A15"/>
    <mergeCell ref="B13:B15"/>
    <mergeCell ref="C13:C15"/>
    <mergeCell ref="E13:E15"/>
    <mergeCell ref="F13:F15"/>
    <mergeCell ref="G13:G15"/>
    <mergeCell ref="H13:H15"/>
    <mergeCell ref="I13:I15"/>
    <mergeCell ref="J13:J15"/>
    <mergeCell ref="AA10:AA12"/>
    <mergeCell ref="AB10:AB12"/>
    <mergeCell ref="AE10:AE12"/>
    <mergeCell ref="AF10:AF12"/>
    <mergeCell ref="AG10:AG12"/>
    <mergeCell ref="H10:H12"/>
    <mergeCell ref="I10:I12"/>
    <mergeCell ref="J10:J12"/>
    <mergeCell ref="K10:K12"/>
    <mergeCell ref="L10:L12"/>
    <mergeCell ref="M10:M12"/>
    <mergeCell ref="AH8:AH9"/>
    <mergeCell ref="N8:N9"/>
    <mergeCell ref="O8:O9"/>
    <mergeCell ref="P8:P9"/>
    <mergeCell ref="Q8:Q9"/>
    <mergeCell ref="R8:W8"/>
    <mergeCell ref="X8:X9"/>
    <mergeCell ref="A10:A12"/>
    <mergeCell ref="B10:B12"/>
    <mergeCell ref="C10:C12"/>
    <mergeCell ref="E10:E12"/>
    <mergeCell ref="F10:F12"/>
    <mergeCell ref="G10:G12"/>
    <mergeCell ref="Y8:Y9"/>
    <mergeCell ref="Z8:Z9"/>
    <mergeCell ref="AC8:AC9"/>
    <mergeCell ref="H8:H9"/>
    <mergeCell ref="I8:I9"/>
    <mergeCell ref="J8:J9"/>
    <mergeCell ref="K8:K9"/>
    <mergeCell ref="L8:L9"/>
    <mergeCell ref="M8:M9"/>
    <mergeCell ref="AH10:AH12"/>
    <mergeCell ref="N10:N12"/>
    <mergeCell ref="A8:A9"/>
    <mergeCell ref="B8:B9"/>
    <mergeCell ref="C8:C9"/>
    <mergeCell ref="D8:D9"/>
    <mergeCell ref="E8:E9"/>
    <mergeCell ref="F8:F9"/>
    <mergeCell ref="G8:G9"/>
    <mergeCell ref="AD8:AD9"/>
    <mergeCell ref="AG8:AG9"/>
    <mergeCell ref="A5:C5"/>
    <mergeCell ref="D5:N5"/>
    <mergeCell ref="A6:C6"/>
    <mergeCell ref="D6:N6"/>
    <mergeCell ref="A7:H7"/>
    <mergeCell ref="I7:N7"/>
    <mergeCell ref="A1:C2"/>
    <mergeCell ref="D1:AH3"/>
    <mergeCell ref="A4:C4"/>
    <mergeCell ref="D4:N4"/>
    <mergeCell ref="O4:Q4"/>
    <mergeCell ref="O7:W7"/>
    <mergeCell ref="X7:AH7"/>
  </mergeCells>
  <conditionalFormatting sqref="I10">
    <cfRule type="containsText" dxfId="867" priority="231" operator="containsText" text="Muy Baja">
      <formula>NOT(ISERROR(SEARCH("Muy Baja",I10)))</formula>
    </cfRule>
    <cfRule type="containsText" dxfId="866" priority="232" operator="containsText" text="Baja">
      <formula>NOT(ISERROR(SEARCH("Baja",I10)))</formula>
    </cfRule>
    <cfRule type="containsText" dxfId="865" priority="234" operator="containsText" text="Muy Alta">
      <formula>NOT(ISERROR(SEARCH("Muy Alta",I10)))</formula>
    </cfRule>
    <cfRule type="containsText" dxfId="864" priority="235" operator="containsText" text="Alta">
      <formula>NOT(ISERROR(SEARCH("Alta",I10)))</formula>
    </cfRule>
    <cfRule type="containsText" dxfId="863" priority="236" operator="containsText" text="Media">
      <formula>NOT(ISERROR(SEARCH("Media",I10)))</formula>
    </cfRule>
    <cfRule type="containsText" dxfId="862" priority="237" operator="containsText" text="Media">
      <formula>NOT(ISERROR(SEARCH("Media",I10)))</formula>
    </cfRule>
    <cfRule type="containsText" dxfId="861" priority="238" operator="containsText" text="Media">
      <formula>NOT(ISERROR(SEARCH("Media",I10)))</formula>
    </cfRule>
    <cfRule type="containsText" dxfId="860" priority="239" operator="containsText" text="Muy Baja">
      <formula>NOT(ISERROR(SEARCH("Muy Baja",I10)))</formula>
    </cfRule>
    <cfRule type="containsText" dxfId="859" priority="240" operator="containsText" text="Baja">
      <formula>NOT(ISERROR(SEARCH("Baja",I10)))</formula>
    </cfRule>
    <cfRule type="containsText" dxfId="858" priority="241" operator="containsText" text="Muy Baja">
      <formula>NOT(ISERROR(SEARCH("Muy Baja",I10)))</formula>
    </cfRule>
    <cfRule type="containsText" dxfId="857" priority="242" operator="containsText" text="Muy Baja">
      <formula>NOT(ISERROR(SEARCH("Muy Baja",I10)))</formula>
    </cfRule>
    <cfRule type="containsText" dxfId="856" priority="243" operator="containsText" text="Muy Baja">
      <formula>NOT(ISERROR(SEARCH("Muy Baja",I10)))</formula>
    </cfRule>
    <cfRule type="containsText" dxfId="855" priority="244" operator="containsText" text="Muy Baja'Tabla probabilidad'!">
      <formula>NOT(ISERROR(SEARCH("Muy Baja'Tabla probabilidad'!",I10)))</formula>
    </cfRule>
    <cfRule type="containsText" dxfId="854" priority="245" operator="containsText" text="Muy bajo">
      <formula>NOT(ISERROR(SEARCH("Muy bajo",I10)))</formula>
    </cfRule>
    <cfRule type="containsText" dxfId="853" priority="246" operator="containsText" text="Alta">
      <formula>NOT(ISERROR(SEARCH("Alta",I10)))</formula>
    </cfRule>
    <cfRule type="containsText" dxfId="852" priority="247" operator="containsText" text="Media">
      <formula>NOT(ISERROR(SEARCH("Media",I10)))</formula>
    </cfRule>
    <cfRule type="containsText" dxfId="851" priority="248" operator="containsText" text="Baja">
      <formula>NOT(ISERROR(SEARCH("Baja",I10)))</formula>
    </cfRule>
    <cfRule type="containsText" dxfId="850" priority="249" operator="containsText" text="Muy baja">
      <formula>NOT(ISERROR(SEARCH("Muy baja",I10)))</formula>
    </cfRule>
    <cfRule type="cellIs" dxfId="849" priority="252" operator="between">
      <formula>1</formula>
      <formula>2</formula>
    </cfRule>
    <cfRule type="cellIs" dxfId="848" priority="253" operator="between">
      <formula>0</formula>
      <formula>2</formula>
    </cfRule>
  </conditionalFormatting>
  <conditionalFormatting sqref="I10">
    <cfRule type="containsText" dxfId="847" priority="233" operator="containsText" text="Muy Alta">
      <formula>NOT(ISERROR(SEARCH("Muy Alta",I10)))</formula>
    </cfRule>
  </conditionalFormatting>
  <conditionalFormatting sqref="L10 L16 L20 L24 L26">
    <cfRule type="containsText" dxfId="846" priority="225" operator="containsText" text="Catastrófico">
      <formula>NOT(ISERROR(SEARCH("Catastrófico",L10)))</formula>
    </cfRule>
    <cfRule type="containsText" dxfId="845" priority="226" operator="containsText" text="Mayor">
      <formula>NOT(ISERROR(SEARCH("Mayor",L10)))</formula>
    </cfRule>
    <cfRule type="containsText" dxfId="844" priority="227" operator="containsText" text="Alta">
      <formula>NOT(ISERROR(SEARCH("Alta",L10)))</formula>
    </cfRule>
    <cfRule type="containsText" dxfId="843" priority="228" operator="containsText" text="Moderado">
      <formula>NOT(ISERROR(SEARCH("Moderado",L10)))</formula>
    </cfRule>
    <cfRule type="containsText" dxfId="842" priority="229" operator="containsText" text="Menor">
      <formula>NOT(ISERROR(SEARCH("Menor",L10)))</formula>
    </cfRule>
    <cfRule type="containsText" dxfId="841" priority="230" operator="containsText" text="Leve">
      <formula>NOT(ISERROR(SEARCH("Leve",L10)))</formula>
    </cfRule>
  </conditionalFormatting>
  <conditionalFormatting sqref="N10 N13 N16 N20">
    <cfRule type="containsText" dxfId="840" priority="220" operator="containsText" text="Extremo">
      <formula>NOT(ISERROR(SEARCH("Extremo",N10)))</formula>
    </cfRule>
    <cfRule type="containsText" dxfId="839" priority="221" operator="containsText" text="Alto">
      <formula>NOT(ISERROR(SEARCH("Alto",N10)))</formula>
    </cfRule>
    <cfRule type="containsText" dxfId="838" priority="222" operator="containsText" text="Bajo">
      <formula>NOT(ISERROR(SEARCH("Bajo",N10)))</formula>
    </cfRule>
    <cfRule type="containsText" dxfId="837" priority="223" operator="containsText" text="Moderado">
      <formula>NOT(ISERROR(SEARCH("Moderado",N10)))</formula>
    </cfRule>
    <cfRule type="containsText" dxfId="836" priority="224" operator="containsText" text="Extremo">
      <formula>NOT(ISERROR(SEARCH("Extremo",N10)))</formula>
    </cfRule>
  </conditionalFormatting>
  <conditionalFormatting sqref="M10 M13 M16 M20 M24 M26">
    <cfRule type="containsText" dxfId="835" priority="214" operator="containsText" text="Catastrófico">
      <formula>NOT(ISERROR(SEARCH("Catastrófico",M10)))</formula>
    </cfRule>
    <cfRule type="containsText" dxfId="834" priority="215" operator="containsText" text="Mayor">
      <formula>NOT(ISERROR(SEARCH("Mayor",M10)))</formula>
    </cfRule>
    <cfRule type="containsText" dxfId="833" priority="216" operator="containsText" text="Alta">
      <formula>NOT(ISERROR(SEARCH("Alta",M10)))</formula>
    </cfRule>
    <cfRule type="containsText" dxfId="832" priority="217" operator="containsText" text="Moderado">
      <formula>NOT(ISERROR(SEARCH("Moderado",M10)))</formula>
    </cfRule>
    <cfRule type="containsText" dxfId="831" priority="218" operator="containsText" text="Menor">
      <formula>NOT(ISERROR(SEARCH("Menor",M10)))</formula>
    </cfRule>
    <cfRule type="containsText" dxfId="830" priority="219" operator="containsText" text="Leve">
      <formula>NOT(ISERROR(SEARCH("Leve",M10)))</formula>
    </cfRule>
  </conditionalFormatting>
  <conditionalFormatting sqref="Y10:Y12 Y16:Y19 Y26:Y29">
    <cfRule type="containsText" dxfId="829" priority="208" operator="containsText" text="Muy Alta">
      <formula>NOT(ISERROR(SEARCH("Muy Alta",Y10)))</formula>
    </cfRule>
    <cfRule type="containsText" dxfId="828" priority="209" operator="containsText" text="Alta">
      <formula>NOT(ISERROR(SEARCH("Alta",Y10)))</formula>
    </cfRule>
    <cfRule type="containsText" dxfId="827" priority="210" operator="containsText" text="Media">
      <formula>NOT(ISERROR(SEARCH("Media",Y10)))</formula>
    </cfRule>
    <cfRule type="containsText" dxfId="826" priority="211" operator="containsText" text="Muy Baja">
      <formula>NOT(ISERROR(SEARCH("Muy Baja",Y10)))</formula>
    </cfRule>
    <cfRule type="containsText" dxfId="825" priority="212" operator="containsText" text="Baja">
      <formula>NOT(ISERROR(SEARCH("Baja",Y10)))</formula>
    </cfRule>
    <cfRule type="containsText" dxfId="824" priority="213" operator="containsText" text="Muy Baja">
      <formula>NOT(ISERROR(SEARCH("Muy Baja",Y10)))</formula>
    </cfRule>
  </conditionalFormatting>
  <conditionalFormatting sqref="AC10:AC12 AC16:AC19 AC26:AC29">
    <cfRule type="containsText" dxfId="823" priority="203" operator="containsText" text="Catastrófico">
      <formula>NOT(ISERROR(SEARCH("Catastrófico",AC10)))</formula>
    </cfRule>
    <cfRule type="containsText" dxfId="822" priority="204" operator="containsText" text="Mayor">
      <formula>NOT(ISERROR(SEARCH("Mayor",AC10)))</formula>
    </cfRule>
    <cfRule type="containsText" dxfId="821" priority="205" operator="containsText" text="Moderado">
      <formula>NOT(ISERROR(SEARCH("Moderado",AC10)))</formula>
    </cfRule>
    <cfRule type="containsText" dxfId="820" priority="206" operator="containsText" text="Menor">
      <formula>NOT(ISERROR(SEARCH("Menor",AC10)))</formula>
    </cfRule>
    <cfRule type="containsText" dxfId="819" priority="207" operator="containsText" text="Leve">
      <formula>NOT(ISERROR(SEARCH("Leve",AC10)))</formula>
    </cfRule>
  </conditionalFormatting>
  <conditionalFormatting sqref="AG10">
    <cfRule type="containsText" dxfId="818" priority="194" operator="containsText" text="Extremo">
      <formula>NOT(ISERROR(SEARCH("Extremo",AG10)))</formula>
    </cfRule>
    <cfRule type="containsText" dxfId="817" priority="195" operator="containsText" text="Alto">
      <formula>NOT(ISERROR(SEARCH("Alto",AG10)))</formula>
    </cfRule>
    <cfRule type="containsText" dxfId="816" priority="196" operator="containsText" text="Moderado">
      <formula>NOT(ISERROR(SEARCH("Moderado",AG10)))</formula>
    </cfRule>
    <cfRule type="containsText" dxfId="815" priority="197" operator="containsText" text="Menor">
      <formula>NOT(ISERROR(SEARCH("Menor",AG10)))</formula>
    </cfRule>
    <cfRule type="containsText" dxfId="814" priority="198" operator="containsText" text="Bajo">
      <formula>NOT(ISERROR(SEARCH("Bajo",AG10)))</formula>
    </cfRule>
    <cfRule type="containsText" dxfId="813" priority="199" operator="containsText" text="Moderado">
      <formula>NOT(ISERROR(SEARCH("Moderado",AG10)))</formula>
    </cfRule>
    <cfRule type="containsText" dxfId="812" priority="200" operator="containsText" text="Extremo">
      <formula>NOT(ISERROR(SEARCH("Extremo",AG10)))</formula>
    </cfRule>
    <cfRule type="containsText" dxfId="811" priority="201" operator="containsText" text="Baja">
      <formula>NOT(ISERROR(SEARCH("Baja",AG10)))</formula>
    </cfRule>
    <cfRule type="containsText" dxfId="810" priority="202" operator="containsText" text="Alto">
      <formula>NOT(ISERROR(SEARCH("Alto",AG10)))</formula>
    </cfRule>
  </conditionalFormatting>
  <conditionalFormatting sqref="AA10:AA29">
    <cfRule type="containsText" dxfId="809" priority="7" operator="containsText" text="Muy Baja">
      <formula>NOT(ISERROR(SEARCH("Muy Baja",AA10)))</formula>
    </cfRule>
    <cfRule type="containsText" dxfId="808" priority="189" operator="containsText" text="Muy Alta">
      <formula>NOT(ISERROR(SEARCH("Muy Alta",AA10)))</formula>
    </cfRule>
    <cfRule type="containsText" dxfId="807" priority="190" operator="containsText" text="Alta">
      <formula>NOT(ISERROR(SEARCH("Alta",AA10)))</formula>
    </cfRule>
    <cfRule type="containsText" dxfId="806" priority="191" operator="containsText" text="Media">
      <formula>NOT(ISERROR(SEARCH("Media",AA10)))</formula>
    </cfRule>
    <cfRule type="containsText" dxfId="805" priority="192" operator="containsText" text="Baja">
      <formula>NOT(ISERROR(SEARCH("Baja",AA10)))</formula>
    </cfRule>
    <cfRule type="containsText" dxfId="804" priority="193" operator="containsText" text="Muy Baja">
      <formula>NOT(ISERROR(SEARCH("Muy Baja",AA10)))</formula>
    </cfRule>
  </conditionalFormatting>
  <conditionalFormatting sqref="AE10:AE12 AE16:AE19 AE26:AE29">
    <cfRule type="containsText" dxfId="803" priority="184" operator="containsText" text="Catastrófico">
      <formula>NOT(ISERROR(SEARCH("Catastrófico",AE10)))</formula>
    </cfRule>
    <cfRule type="containsText" dxfId="802" priority="185" operator="containsText" text="Moderado">
      <formula>NOT(ISERROR(SEARCH("Moderado",AE10)))</formula>
    </cfRule>
    <cfRule type="containsText" dxfId="801" priority="186" operator="containsText" text="Menor">
      <formula>NOT(ISERROR(SEARCH("Menor",AE10)))</formula>
    </cfRule>
    <cfRule type="containsText" dxfId="800" priority="187" operator="containsText" text="Leve">
      <formula>NOT(ISERROR(SEARCH("Leve",AE10)))</formula>
    </cfRule>
    <cfRule type="containsText" dxfId="799" priority="188" operator="containsText" text="Mayor">
      <formula>NOT(ISERROR(SEARCH("Mayor",AE10)))</formula>
    </cfRule>
  </conditionalFormatting>
  <conditionalFormatting sqref="I13 I16 I20">
    <cfRule type="containsText" dxfId="798" priority="161" operator="containsText" text="Muy Baja">
      <formula>NOT(ISERROR(SEARCH("Muy Baja",I13)))</formula>
    </cfRule>
    <cfRule type="containsText" dxfId="797" priority="162" operator="containsText" text="Baja">
      <formula>NOT(ISERROR(SEARCH("Baja",I13)))</formula>
    </cfRule>
    <cfRule type="containsText" dxfId="796" priority="164" operator="containsText" text="Muy Alta">
      <formula>NOT(ISERROR(SEARCH("Muy Alta",I13)))</formula>
    </cfRule>
    <cfRule type="containsText" dxfId="795" priority="165" operator="containsText" text="Alta">
      <formula>NOT(ISERROR(SEARCH("Alta",I13)))</formula>
    </cfRule>
    <cfRule type="containsText" dxfId="794" priority="166" operator="containsText" text="Media">
      <formula>NOT(ISERROR(SEARCH("Media",I13)))</formula>
    </cfRule>
    <cfRule type="containsText" dxfId="793" priority="167" operator="containsText" text="Media">
      <formula>NOT(ISERROR(SEARCH("Media",I13)))</formula>
    </cfRule>
    <cfRule type="containsText" dxfId="792" priority="168" operator="containsText" text="Media">
      <formula>NOT(ISERROR(SEARCH("Media",I13)))</formula>
    </cfRule>
    <cfRule type="containsText" dxfId="791" priority="169" operator="containsText" text="Muy Baja">
      <formula>NOT(ISERROR(SEARCH("Muy Baja",I13)))</formula>
    </cfRule>
    <cfRule type="containsText" dxfId="790" priority="170" operator="containsText" text="Baja">
      <formula>NOT(ISERROR(SEARCH("Baja",I13)))</formula>
    </cfRule>
    <cfRule type="containsText" dxfId="789" priority="171" operator="containsText" text="Muy Baja">
      <formula>NOT(ISERROR(SEARCH("Muy Baja",I13)))</formula>
    </cfRule>
    <cfRule type="containsText" dxfId="788" priority="172" operator="containsText" text="Muy Baja">
      <formula>NOT(ISERROR(SEARCH("Muy Baja",I13)))</formula>
    </cfRule>
    <cfRule type="containsText" dxfId="787" priority="173" operator="containsText" text="Muy Baja">
      <formula>NOT(ISERROR(SEARCH("Muy Baja",I13)))</formula>
    </cfRule>
    <cfRule type="containsText" dxfId="786" priority="174" operator="containsText" text="Muy Baja'Tabla probabilidad'!">
      <formula>NOT(ISERROR(SEARCH("Muy Baja'Tabla probabilidad'!",I13)))</formula>
    </cfRule>
    <cfRule type="containsText" dxfId="785" priority="175" operator="containsText" text="Muy bajo">
      <formula>NOT(ISERROR(SEARCH("Muy bajo",I13)))</formula>
    </cfRule>
    <cfRule type="containsText" dxfId="784" priority="176" operator="containsText" text="Alta">
      <formula>NOT(ISERROR(SEARCH("Alta",I13)))</formula>
    </cfRule>
    <cfRule type="containsText" dxfId="783" priority="177" operator="containsText" text="Media">
      <formula>NOT(ISERROR(SEARCH("Media",I13)))</formula>
    </cfRule>
    <cfRule type="containsText" dxfId="782" priority="178" operator="containsText" text="Baja">
      <formula>NOT(ISERROR(SEARCH("Baja",I13)))</formula>
    </cfRule>
    <cfRule type="containsText" dxfId="781" priority="179" operator="containsText" text="Muy baja">
      <formula>NOT(ISERROR(SEARCH("Muy baja",I13)))</formula>
    </cfRule>
    <cfRule type="cellIs" dxfId="780" priority="182" operator="between">
      <formula>1</formula>
      <formula>2</formula>
    </cfRule>
    <cfRule type="cellIs" dxfId="779" priority="183" operator="between">
      <formula>0</formula>
      <formula>2</formula>
    </cfRule>
  </conditionalFormatting>
  <conditionalFormatting sqref="I13 I16 I20">
    <cfRule type="containsText" dxfId="778" priority="163" operator="containsText" text="Muy Alta">
      <formula>NOT(ISERROR(SEARCH("Muy Alta",I13)))</formula>
    </cfRule>
  </conditionalFormatting>
  <conditionalFormatting sqref="Y13:Y15">
    <cfRule type="containsText" dxfId="777" priority="155" operator="containsText" text="Muy Alta">
      <formula>NOT(ISERROR(SEARCH("Muy Alta",Y13)))</formula>
    </cfRule>
    <cfRule type="containsText" dxfId="776" priority="156" operator="containsText" text="Alta">
      <formula>NOT(ISERROR(SEARCH("Alta",Y13)))</formula>
    </cfRule>
    <cfRule type="containsText" dxfId="775" priority="157" operator="containsText" text="Media">
      <formula>NOT(ISERROR(SEARCH("Media",Y13)))</formula>
    </cfRule>
    <cfRule type="containsText" dxfId="774" priority="158" operator="containsText" text="Muy Baja">
      <formula>NOT(ISERROR(SEARCH("Muy Baja",Y13)))</formula>
    </cfRule>
    <cfRule type="containsText" dxfId="773" priority="159" operator="containsText" text="Baja">
      <formula>NOT(ISERROR(SEARCH("Baja",Y13)))</formula>
    </cfRule>
    <cfRule type="containsText" dxfId="772" priority="160" operator="containsText" text="Muy Baja">
      <formula>NOT(ISERROR(SEARCH("Muy Baja",Y13)))</formula>
    </cfRule>
  </conditionalFormatting>
  <conditionalFormatting sqref="AC13:AC15">
    <cfRule type="containsText" dxfId="771" priority="150" operator="containsText" text="Catastrófico">
      <formula>NOT(ISERROR(SEARCH("Catastrófico",AC13)))</formula>
    </cfRule>
    <cfRule type="containsText" dxfId="770" priority="151" operator="containsText" text="Mayor">
      <formula>NOT(ISERROR(SEARCH("Mayor",AC13)))</formula>
    </cfRule>
    <cfRule type="containsText" dxfId="769" priority="152" operator="containsText" text="Moderado">
      <formula>NOT(ISERROR(SEARCH("Moderado",AC13)))</formula>
    </cfRule>
    <cfRule type="containsText" dxfId="768" priority="153" operator="containsText" text="Menor">
      <formula>NOT(ISERROR(SEARCH("Menor",AC13)))</formula>
    </cfRule>
    <cfRule type="containsText" dxfId="767" priority="154" operator="containsText" text="Leve">
      <formula>NOT(ISERROR(SEARCH("Leve",AC13)))</formula>
    </cfRule>
  </conditionalFormatting>
  <conditionalFormatting sqref="AG13">
    <cfRule type="containsText" dxfId="766" priority="141" operator="containsText" text="Extremo">
      <formula>NOT(ISERROR(SEARCH("Extremo",AG13)))</formula>
    </cfRule>
    <cfRule type="containsText" dxfId="765" priority="142" operator="containsText" text="Alto">
      <formula>NOT(ISERROR(SEARCH("Alto",AG13)))</formula>
    </cfRule>
    <cfRule type="containsText" dxfId="764" priority="143" operator="containsText" text="Moderado">
      <formula>NOT(ISERROR(SEARCH("Moderado",AG13)))</formula>
    </cfRule>
    <cfRule type="containsText" dxfId="763" priority="144" operator="containsText" text="Menor">
      <formula>NOT(ISERROR(SEARCH("Menor",AG13)))</formula>
    </cfRule>
    <cfRule type="containsText" dxfId="762" priority="145" operator="containsText" text="Bajo">
      <formula>NOT(ISERROR(SEARCH("Bajo",AG13)))</formula>
    </cfRule>
    <cfRule type="containsText" dxfId="761" priority="146" operator="containsText" text="Moderado">
      <formula>NOT(ISERROR(SEARCH("Moderado",AG13)))</formula>
    </cfRule>
    <cfRule type="containsText" dxfId="760" priority="147" operator="containsText" text="Extremo">
      <formula>NOT(ISERROR(SEARCH("Extremo",AG13)))</formula>
    </cfRule>
    <cfRule type="containsText" dxfId="759" priority="148" operator="containsText" text="Baja">
      <formula>NOT(ISERROR(SEARCH("Baja",AG13)))</formula>
    </cfRule>
    <cfRule type="containsText" dxfId="758" priority="149" operator="containsText" text="Alto">
      <formula>NOT(ISERROR(SEARCH("Alto",AG13)))</formula>
    </cfRule>
  </conditionalFormatting>
  <conditionalFormatting sqref="AE13:AE15">
    <cfRule type="containsText" dxfId="757" priority="136" operator="containsText" text="Catastrófico">
      <formula>NOT(ISERROR(SEARCH("Catastrófico",AE13)))</formula>
    </cfRule>
    <cfRule type="containsText" dxfId="756" priority="137" operator="containsText" text="Moderado">
      <formula>NOT(ISERROR(SEARCH("Moderado",AE13)))</formula>
    </cfRule>
    <cfRule type="containsText" dxfId="755" priority="138" operator="containsText" text="Menor">
      <formula>NOT(ISERROR(SEARCH("Menor",AE13)))</formula>
    </cfRule>
    <cfRule type="containsText" dxfId="754" priority="139" operator="containsText" text="Leve">
      <formula>NOT(ISERROR(SEARCH("Leve",AE13)))</formula>
    </cfRule>
    <cfRule type="containsText" dxfId="753" priority="140" operator="containsText" text="Mayor">
      <formula>NOT(ISERROR(SEARCH("Mayor",AE13)))</formula>
    </cfRule>
  </conditionalFormatting>
  <conditionalFormatting sqref="AG16">
    <cfRule type="containsText" dxfId="752" priority="116" operator="containsText" text="Extremo">
      <formula>NOT(ISERROR(SEARCH("Extremo",AG16)))</formula>
    </cfRule>
    <cfRule type="containsText" dxfId="751" priority="117" operator="containsText" text="Alto">
      <formula>NOT(ISERROR(SEARCH("Alto",AG16)))</formula>
    </cfRule>
    <cfRule type="containsText" dxfId="750" priority="118" operator="containsText" text="Moderado">
      <formula>NOT(ISERROR(SEARCH("Moderado",AG16)))</formula>
    </cfRule>
    <cfRule type="containsText" dxfId="749" priority="119" operator="containsText" text="Menor">
      <formula>NOT(ISERROR(SEARCH("Menor",AG16)))</formula>
    </cfRule>
    <cfRule type="containsText" dxfId="748" priority="120" operator="containsText" text="Bajo">
      <formula>NOT(ISERROR(SEARCH("Bajo",AG16)))</formula>
    </cfRule>
    <cfRule type="containsText" dxfId="747" priority="121" operator="containsText" text="Moderado">
      <formula>NOT(ISERROR(SEARCH("Moderado",AG16)))</formula>
    </cfRule>
    <cfRule type="containsText" dxfId="746" priority="122" operator="containsText" text="Extremo">
      <formula>NOT(ISERROR(SEARCH("Extremo",AG16)))</formula>
    </cfRule>
    <cfRule type="containsText" dxfId="745" priority="123" operator="containsText" text="Baja">
      <formula>NOT(ISERROR(SEARCH("Baja",AG16)))</formula>
    </cfRule>
    <cfRule type="containsText" dxfId="744" priority="124" operator="containsText" text="Alto">
      <formula>NOT(ISERROR(SEARCH("Alto",AG16)))</formula>
    </cfRule>
  </conditionalFormatting>
  <conditionalFormatting sqref="Y20:Y23">
    <cfRule type="containsText" dxfId="743" priority="105" operator="containsText" text="Muy Alta">
      <formula>NOT(ISERROR(SEARCH("Muy Alta",Y20)))</formula>
    </cfRule>
    <cfRule type="containsText" dxfId="742" priority="106" operator="containsText" text="Alta">
      <formula>NOT(ISERROR(SEARCH("Alta",Y20)))</formula>
    </cfRule>
    <cfRule type="containsText" dxfId="741" priority="107" operator="containsText" text="Media">
      <formula>NOT(ISERROR(SEARCH("Media",Y20)))</formula>
    </cfRule>
    <cfRule type="containsText" dxfId="740" priority="108" operator="containsText" text="Muy Baja">
      <formula>NOT(ISERROR(SEARCH("Muy Baja",Y20)))</formula>
    </cfRule>
    <cfRule type="containsText" dxfId="739" priority="109" operator="containsText" text="Baja">
      <formula>NOT(ISERROR(SEARCH("Baja",Y20)))</formula>
    </cfRule>
    <cfRule type="containsText" dxfId="738" priority="110" operator="containsText" text="Muy Baja">
      <formula>NOT(ISERROR(SEARCH("Muy Baja",Y20)))</formula>
    </cfRule>
  </conditionalFormatting>
  <conditionalFormatting sqref="AC20:AC23">
    <cfRule type="containsText" dxfId="737" priority="100" operator="containsText" text="Catastrófico">
      <formula>NOT(ISERROR(SEARCH("Catastrófico",AC20)))</formula>
    </cfRule>
    <cfRule type="containsText" dxfId="736" priority="101" operator="containsText" text="Mayor">
      <formula>NOT(ISERROR(SEARCH("Mayor",AC20)))</formula>
    </cfRule>
    <cfRule type="containsText" dxfId="735" priority="102" operator="containsText" text="Moderado">
      <formula>NOT(ISERROR(SEARCH("Moderado",AC20)))</formula>
    </cfRule>
    <cfRule type="containsText" dxfId="734" priority="103" operator="containsText" text="Menor">
      <formula>NOT(ISERROR(SEARCH("Menor",AC20)))</formula>
    </cfRule>
    <cfRule type="containsText" dxfId="733" priority="104" operator="containsText" text="Leve">
      <formula>NOT(ISERROR(SEARCH("Leve",AC20)))</formula>
    </cfRule>
  </conditionalFormatting>
  <conditionalFormatting sqref="AG20">
    <cfRule type="containsText" dxfId="732" priority="91" operator="containsText" text="Extremo">
      <formula>NOT(ISERROR(SEARCH("Extremo",AG20)))</formula>
    </cfRule>
    <cfRule type="containsText" dxfId="731" priority="92" operator="containsText" text="Alto">
      <formula>NOT(ISERROR(SEARCH("Alto",AG20)))</formula>
    </cfRule>
    <cfRule type="containsText" dxfId="730" priority="93" operator="containsText" text="Moderado">
      <formula>NOT(ISERROR(SEARCH("Moderado",AG20)))</formula>
    </cfRule>
    <cfRule type="containsText" dxfId="729" priority="94" operator="containsText" text="Menor">
      <formula>NOT(ISERROR(SEARCH("Menor",AG20)))</formula>
    </cfRule>
    <cfRule type="containsText" dxfId="728" priority="95" operator="containsText" text="Bajo">
      <formula>NOT(ISERROR(SEARCH("Bajo",AG20)))</formula>
    </cfRule>
    <cfRule type="containsText" dxfId="727" priority="96" operator="containsText" text="Moderado">
      <formula>NOT(ISERROR(SEARCH("Moderado",AG20)))</formula>
    </cfRule>
    <cfRule type="containsText" dxfId="726" priority="97" operator="containsText" text="Extremo">
      <formula>NOT(ISERROR(SEARCH("Extremo",AG20)))</formula>
    </cfRule>
    <cfRule type="containsText" dxfId="725" priority="98" operator="containsText" text="Baja">
      <formula>NOT(ISERROR(SEARCH("Baja",AG20)))</formula>
    </cfRule>
    <cfRule type="containsText" dxfId="724" priority="99" operator="containsText" text="Alto">
      <formula>NOT(ISERROR(SEARCH("Alto",AG20)))</formula>
    </cfRule>
  </conditionalFormatting>
  <conditionalFormatting sqref="AE20:AE23">
    <cfRule type="containsText" dxfId="723" priority="86" operator="containsText" text="Catastrófico">
      <formula>NOT(ISERROR(SEARCH("Catastrófico",AE20)))</formula>
    </cfRule>
    <cfRule type="containsText" dxfId="722" priority="87" operator="containsText" text="Moderado">
      <formula>NOT(ISERROR(SEARCH("Moderado",AE20)))</formula>
    </cfRule>
    <cfRule type="containsText" dxfId="721" priority="88" operator="containsText" text="Menor">
      <formula>NOT(ISERROR(SEARCH("Menor",AE20)))</formula>
    </cfRule>
    <cfRule type="containsText" dxfId="720" priority="89" operator="containsText" text="Leve">
      <formula>NOT(ISERROR(SEARCH("Leve",AE20)))</formula>
    </cfRule>
    <cfRule type="containsText" dxfId="719" priority="90" operator="containsText" text="Mayor">
      <formula>NOT(ISERROR(SEARCH("Mayor",AE20)))</formula>
    </cfRule>
  </conditionalFormatting>
  <conditionalFormatting sqref="N24 N26">
    <cfRule type="containsText" dxfId="718" priority="81" operator="containsText" text="Extremo">
      <formula>NOT(ISERROR(SEARCH("Extremo",N24)))</formula>
    </cfRule>
    <cfRule type="containsText" dxfId="717" priority="82" operator="containsText" text="Alto">
      <formula>NOT(ISERROR(SEARCH("Alto",N24)))</formula>
    </cfRule>
    <cfRule type="containsText" dxfId="716" priority="83" operator="containsText" text="Bajo">
      <formula>NOT(ISERROR(SEARCH("Bajo",N24)))</formula>
    </cfRule>
    <cfRule type="containsText" dxfId="715" priority="84" operator="containsText" text="Moderado">
      <formula>NOT(ISERROR(SEARCH("Moderado",N24)))</formula>
    </cfRule>
    <cfRule type="containsText" dxfId="714" priority="85" operator="containsText" text="Extremo">
      <formula>NOT(ISERROR(SEARCH("Extremo",N24)))</formula>
    </cfRule>
  </conditionalFormatting>
  <conditionalFormatting sqref="I24 I26">
    <cfRule type="containsText" dxfId="713" priority="58" operator="containsText" text="Muy Baja">
      <formula>NOT(ISERROR(SEARCH("Muy Baja",I24)))</formula>
    </cfRule>
    <cfRule type="containsText" dxfId="712" priority="59" operator="containsText" text="Baja">
      <formula>NOT(ISERROR(SEARCH("Baja",I24)))</formula>
    </cfRule>
    <cfRule type="containsText" dxfId="711" priority="61" operator="containsText" text="Muy Alta">
      <formula>NOT(ISERROR(SEARCH("Muy Alta",I24)))</formula>
    </cfRule>
    <cfRule type="containsText" dxfId="710" priority="62" operator="containsText" text="Alta">
      <formula>NOT(ISERROR(SEARCH("Alta",I24)))</formula>
    </cfRule>
    <cfRule type="containsText" dxfId="709" priority="63" operator="containsText" text="Media">
      <formula>NOT(ISERROR(SEARCH("Media",I24)))</formula>
    </cfRule>
    <cfRule type="containsText" dxfId="708" priority="64" operator="containsText" text="Media">
      <formula>NOT(ISERROR(SEARCH("Media",I24)))</formula>
    </cfRule>
    <cfRule type="containsText" dxfId="707" priority="65" operator="containsText" text="Media">
      <formula>NOT(ISERROR(SEARCH("Media",I24)))</formula>
    </cfRule>
    <cfRule type="containsText" dxfId="706" priority="66" operator="containsText" text="Muy Baja">
      <formula>NOT(ISERROR(SEARCH("Muy Baja",I24)))</formula>
    </cfRule>
    <cfRule type="containsText" dxfId="705" priority="67" operator="containsText" text="Baja">
      <formula>NOT(ISERROR(SEARCH("Baja",I24)))</formula>
    </cfRule>
    <cfRule type="containsText" dxfId="704" priority="68" operator="containsText" text="Muy Baja">
      <formula>NOT(ISERROR(SEARCH("Muy Baja",I24)))</formula>
    </cfRule>
    <cfRule type="containsText" dxfId="703" priority="69" operator="containsText" text="Muy Baja">
      <formula>NOT(ISERROR(SEARCH("Muy Baja",I24)))</formula>
    </cfRule>
    <cfRule type="containsText" dxfId="702" priority="70" operator="containsText" text="Muy Baja">
      <formula>NOT(ISERROR(SEARCH("Muy Baja",I24)))</formula>
    </cfRule>
    <cfRule type="containsText" dxfId="701" priority="71" operator="containsText" text="Muy Baja'Tabla probabilidad'!">
      <formula>NOT(ISERROR(SEARCH("Muy Baja'Tabla probabilidad'!",I24)))</formula>
    </cfRule>
    <cfRule type="containsText" dxfId="700" priority="72" operator="containsText" text="Muy bajo">
      <formula>NOT(ISERROR(SEARCH("Muy bajo",I24)))</formula>
    </cfRule>
    <cfRule type="containsText" dxfId="699" priority="73" operator="containsText" text="Alta">
      <formula>NOT(ISERROR(SEARCH("Alta",I24)))</formula>
    </cfRule>
    <cfRule type="containsText" dxfId="698" priority="74" operator="containsText" text="Media">
      <formula>NOT(ISERROR(SEARCH("Media",I24)))</formula>
    </cfRule>
    <cfRule type="containsText" dxfId="697" priority="75" operator="containsText" text="Baja">
      <formula>NOT(ISERROR(SEARCH("Baja",I24)))</formula>
    </cfRule>
    <cfRule type="containsText" dxfId="696" priority="76" operator="containsText" text="Muy baja">
      <formula>NOT(ISERROR(SEARCH("Muy baja",I24)))</formula>
    </cfRule>
    <cfRule type="cellIs" dxfId="695" priority="79" operator="between">
      <formula>1</formula>
      <formula>2</formula>
    </cfRule>
    <cfRule type="cellIs" dxfId="694" priority="80" operator="between">
      <formula>0</formula>
      <formula>2</formula>
    </cfRule>
  </conditionalFormatting>
  <conditionalFormatting sqref="I24 I26">
    <cfRule type="containsText" dxfId="693" priority="60" operator="containsText" text="Muy Alta">
      <formula>NOT(ISERROR(SEARCH("Muy Alta",I24)))</formula>
    </cfRule>
  </conditionalFormatting>
  <conditionalFormatting sqref="Y24:Y25">
    <cfRule type="containsText" dxfId="692" priority="52" operator="containsText" text="Muy Alta">
      <formula>NOT(ISERROR(SEARCH("Muy Alta",Y24)))</formula>
    </cfRule>
    <cfRule type="containsText" dxfId="691" priority="53" operator="containsText" text="Alta">
      <formula>NOT(ISERROR(SEARCH("Alta",Y24)))</formula>
    </cfRule>
    <cfRule type="containsText" dxfId="690" priority="54" operator="containsText" text="Media">
      <formula>NOT(ISERROR(SEARCH("Media",Y24)))</formula>
    </cfRule>
    <cfRule type="containsText" dxfId="689" priority="55" operator="containsText" text="Muy Baja">
      <formula>NOT(ISERROR(SEARCH("Muy Baja",Y24)))</formula>
    </cfRule>
    <cfRule type="containsText" dxfId="688" priority="56" operator="containsText" text="Baja">
      <formula>NOT(ISERROR(SEARCH("Baja",Y24)))</formula>
    </cfRule>
    <cfRule type="containsText" dxfId="687" priority="57" operator="containsText" text="Muy Baja">
      <formula>NOT(ISERROR(SEARCH("Muy Baja",Y24)))</formula>
    </cfRule>
  </conditionalFormatting>
  <conditionalFormatting sqref="AC24:AC25">
    <cfRule type="containsText" dxfId="686" priority="47" operator="containsText" text="Catastrófico">
      <formula>NOT(ISERROR(SEARCH("Catastrófico",AC24)))</formula>
    </cfRule>
    <cfRule type="containsText" dxfId="685" priority="48" operator="containsText" text="Mayor">
      <formula>NOT(ISERROR(SEARCH("Mayor",AC24)))</formula>
    </cfRule>
    <cfRule type="containsText" dxfId="684" priority="49" operator="containsText" text="Moderado">
      <formula>NOT(ISERROR(SEARCH("Moderado",AC24)))</formula>
    </cfRule>
    <cfRule type="containsText" dxfId="683" priority="50" operator="containsText" text="Menor">
      <formula>NOT(ISERROR(SEARCH("Menor",AC24)))</formula>
    </cfRule>
    <cfRule type="containsText" dxfId="682" priority="51" operator="containsText" text="Leve">
      <formula>NOT(ISERROR(SEARCH("Leve",AC24)))</formula>
    </cfRule>
  </conditionalFormatting>
  <conditionalFormatting sqref="AG24">
    <cfRule type="containsText" dxfId="681" priority="38" operator="containsText" text="Extremo">
      <formula>NOT(ISERROR(SEARCH("Extremo",AG24)))</formula>
    </cfRule>
    <cfRule type="containsText" dxfId="680" priority="39" operator="containsText" text="Alto">
      <formula>NOT(ISERROR(SEARCH("Alto",AG24)))</formula>
    </cfRule>
    <cfRule type="containsText" dxfId="679" priority="40" operator="containsText" text="Moderado">
      <formula>NOT(ISERROR(SEARCH("Moderado",AG24)))</formula>
    </cfRule>
    <cfRule type="containsText" dxfId="678" priority="41" operator="containsText" text="Menor">
      <formula>NOT(ISERROR(SEARCH("Menor",AG24)))</formula>
    </cfRule>
    <cfRule type="containsText" dxfId="677" priority="42" operator="containsText" text="Bajo">
      <formula>NOT(ISERROR(SEARCH("Bajo",AG24)))</formula>
    </cfRule>
    <cfRule type="containsText" dxfId="676" priority="43" operator="containsText" text="Moderado">
      <formula>NOT(ISERROR(SEARCH("Moderado",AG24)))</formula>
    </cfRule>
    <cfRule type="containsText" dxfId="675" priority="44" operator="containsText" text="Extremo">
      <formula>NOT(ISERROR(SEARCH("Extremo",AG24)))</formula>
    </cfRule>
    <cfRule type="containsText" dxfId="674" priority="45" operator="containsText" text="Baja">
      <formula>NOT(ISERROR(SEARCH("Baja",AG24)))</formula>
    </cfRule>
    <cfRule type="containsText" dxfId="673" priority="46" operator="containsText" text="Alto">
      <formula>NOT(ISERROR(SEARCH("Alto",AG24)))</formula>
    </cfRule>
  </conditionalFormatting>
  <conditionalFormatting sqref="AE24:AE25">
    <cfRule type="containsText" dxfId="672" priority="33" operator="containsText" text="Catastrófico">
      <formula>NOT(ISERROR(SEARCH("Catastrófico",AE24)))</formula>
    </cfRule>
    <cfRule type="containsText" dxfId="671" priority="34" operator="containsText" text="Moderado">
      <formula>NOT(ISERROR(SEARCH("Moderado",AE24)))</formula>
    </cfRule>
    <cfRule type="containsText" dxfId="670" priority="35" operator="containsText" text="Menor">
      <formula>NOT(ISERROR(SEARCH("Menor",AE24)))</formula>
    </cfRule>
    <cfRule type="containsText" dxfId="669" priority="36" operator="containsText" text="Leve">
      <formula>NOT(ISERROR(SEARCH("Leve",AE24)))</formula>
    </cfRule>
    <cfRule type="containsText" dxfId="668" priority="37" operator="containsText" text="Mayor">
      <formula>NOT(ISERROR(SEARCH("Mayor",AE24)))</formula>
    </cfRule>
  </conditionalFormatting>
  <conditionalFormatting sqref="AG26">
    <cfRule type="containsText" dxfId="667" priority="13" operator="containsText" text="Extremo">
      <formula>NOT(ISERROR(SEARCH("Extremo",AG26)))</formula>
    </cfRule>
    <cfRule type="containsText" dxfId="666" priority="14" operator="containsText" text="Alto">
      <formula>NOT(ISERROR(SEARCH("Alto",AG26)))</formula>
    </cfRule>
    <cfRule type="containsText" dxfId="665" priority="15" operator="containsText" text="Moderado">
      <formula>NOT(ISERROR(SEARCH("Moderado",AG26)))</formula>
    </cfRule>
    <cfRule type="containsText" dxfId="664" priority="16" operator="containsText" text="Menor">
      <formula>NOT(ISERROR(SEARCH("Menor",AG26)))</formula>
    </cfRule>
    <cfRule type="containsText" dxfId="663" priority="17" operator="containsText" text="Bajo">
      <formula>NOT(ISERROR(SEARCH("Bajo",AG26)))</formula>
    </cfRule>
    <cfRule type="containsText" dxfId="662" priority="18" operator="containsText" text="Moderado">
      <formula>NOT(ISERROR(SEARCH("Moderado",AG26)))</formula>
    </cfRule>
    <cfRule type="containsText" dxfId="661" priority="19" operator="containsText" text="Extremo">
      <formula>NOT(ISERROR(SEARCH("Extremo",AG26)))</formula>
    </cfRule>
    <cfRule type="containsText" dxfId="660" priority="20" operator="containsText" text="Baja">
      <formula>NOT(ISERROR(SEARCH("Baja",AG26)))</formula>
    </cfRule>
    <cfRule type="containsText" dxfId="659" priority="21" operator="containsText" text="Alto">
      <formula>NOT(ISERROR(SEARCH("Alto",AG26)))</formula>
    </cfRule>
  </conditionalFormatting>
  <conditionalFormatting sqref="L13">
    <cfRule type="containsText" dxfId="658" priority="1" operator="containsText" text="Catastrófico">
      <formula>NOT(ISERROR(SEARCH("Catastrófico",L13)))</formula>
    </cfRule>
    <cfRule type="containsText" dxfId="657" priority="2" operator="containsText" text="Mayor">
      <formula>NOT(ISERROR(SEARCH("Mayor",L13)))</formula>
    </cfRule>
    <cfRule type="containsText" dxfId="656" priority="3" operator="containsText" text="Alta">
      <formula>NOT(ISERROR(SEARCH("Alta",L13)))</formula>
    </cfRule>
    <cfRule type="containsText" dxfId="655" priority="4" operator="containsText" text="Moderado">
      <formula>NOT(ISERROR(SEARCH("Moderado",L13)))</formula>
    </cfRule>
    <cfRule type="containsText" dxfId="654" priority="5" operator="containsText" text="Menor">
      <formula>NOT(ISERROR(SEARCH("Menor",L13)))</formula>
    </cfRule>
    <cfRule type="containsText" dxfId="653" priority="6" operator="containsText" text="Leve">
      <formula>NOT(ISERROR(SEARCH("Leve",L13)))</formula>
    </cfRule>
  </conditionalFormatting>
  <dataValidations count="4">
    <dataValidation allowBlank="1" showInputMessage="1" showErrorMessage="1" prompt="Enunciar cuál es el control" sqref="P10:P12 P16 AI10:AI12 AI22:AI25 AI16 P18:P20 P22:P25 AI18:AI20" xr:uid="{F28A998D-B3D0-4102-BC8B-3AC459A89E2A}"/>
    <dataValidation allowBlank="1" showInputMessage="1" showErrorMessage="1" prompt="Describir las actividades que se van a desarrollar para el proyecto" sqref="AI8" xr:uid="{CCD11F13-E82F-4ACE-BB49-E410F35D0CCD}"/>
    <dataValidation allowBlank="1" showInputMessage="1" showErrorMessage="1" prompt="seleccionar si el responsable de ejecutar las acciones es el nivel central" sqref="AK9" xr:uid="{8BEB90F0-A7CF-45D7-8C38-746E18B3D640}"/>
    <dataValidation allowBlank="1" showInputMessage="1" showErrorMessage="1" prompt="Seleccionar si el responsable es el responsable de las acciones es el nivel central" sqref="AJ8:AJ9" xr:uid="{B632D0CA-0C99-439E-AAB4-F73FA7F484C7}"/>
  </dataValidations>
  <pageMargins left="0.7" right="0.7" top="0.75" bottom="0.75" header="0.3" footer="0.3"/>
  <pageSetup orientation="portrait"/>
  <drawing r:id="rId1"/>
  <extLst>
    <ext xmlns:x14="http://schemas.microsoft.com/office/spreadsheetml/2009/9/main" uri="{78C0D931-6437-407d-A8EE-F0AAD7539E65}">
      <x14:conditionalFormattings>
        <x14:conditionalFormatting xmlns:xm="http://schemas.microsoft.com/office/excel/2006/main">
          <x14:cfRule type="containsText" priority="250" operator="containsText" id="{75DFDC18-A8D9-443C-AA93-B1600E0E10ED}">
            <xm:f>NOT(ISERROR(SEARCH('Tabla probabilidad'!$B$5,I10)))</xm:f>
            <xm:f>'Tabla probabilidad'!$B$5</xm:f>
            <x14:dxf>
              <font>
                <color rgb="FF006100"/>
              </font>
              <fill>
                <patternFill>
                  <bgColor rgb="FFC6EFCE"/>
                </patternFill>
              </fill>
            </x14:dxf>
          </x14:cfRule>
          <x14:cfRule type="containsText" priority="251" operator="containsText" id="{6079AE7E-1AA0-4EC3-8341-DCE15B44077A}">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180" operator="containsText" id="{D0E727F5-E5D4-405B-BD25-FF9FF67151CA}">
            <xm:f>NOT(ISERROR(SEARCH('Tabla probabilidad'!$B$5,I13)))</xm:f>
            <xm:f>'Tabla probabilidad'!$B$5</xm:f>
            <x14:dxf>
              <font>
                <color rgb="FF006100"/>
              </font>
              <fill>
                <patternFill>
                  <bgColor rgb="FFC6EFCE"/>
                </patternFill>
              </fill>
            </x14:dxf>
          </x14:cfRule>
          <x14:cfRule type="containsText" priority="181" operator="containsText" id="{C1606413-7EC7-44BF-8EE6-898D312D957C}">
            <xm:f>NOT(ISERROR(SEARCH('Tabla probabilidad'!$B$5,I13)))</xm:f>
            <xm:f>'Tabla probabilidad'!$B$5</xm:f>
            <x14:dxf>
              <font>
                <color rgb="FF9C0006"/>
              </font>
              <fill>
                <patternFill>
                  <bgColor rgb="FFFFC7CE"/>
                </patternFill>
              </fill>
            </x14:dxf>
          </x14:cfRule>
          <xm:sqref>I13 I16 I20</xm:sqref>
        </x14:conditionalFormatting>
        <x14:conditionalFormatting xmlns:xm="http://schemas.microsoft.com/office/excel/2006/main">
          <x14:cfRule type="containsText" priority="77" operator="containsText" id="{07207E80-945C-43AE-A556-54CB8EB5554E}">
            <xm:f>NOT(ISERROR(SEARCH('Tabla probabilidad'!$B$5,I24)))</xm:f>
            <xm:f>'Tabla probabilidad'!$B$5</xm:f>
            <x14:dxf>
              <font>
                <color rgb="FF006100"/>
              </font>
              <fill>
                <patternFill>
                  <bgColor rgb="FFC6EFCE"/>
                </patternFill>
              </fill>
            </x14:dxf>
          </x14:cfRule>
          <x14:cfRule type="containsText" priority="78" operator="containsText" id="{B322CB3F-541E-444A-9597-340B3A48FE41}">
            <xm:f>NOT(ISERROR(SEARCH('Tabla probabilidad'!$B$5,I24)))</xm:f>
            <xm:f>'Tabla probabilidad'!$B$5</xm:f>
            <x14:dxf>
              <font>
                <color rgb="FF9C0006"/>
              </font>
              <fill>
                <patternFill>
                  <bgColor rgb="FFFFC7CE"/>
                </patternFill>
              </fill>
            </x14:dxf>
          </x14:cfRule>
          <xm:sqref>I24 I26</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863D9A18-08EE-46A7-8E9A-D0915CCB44A9}">
          <x14:formula1>
            <xm:f>LISTA!$K$3:$K$6</xm:f>
          </x14:formula1>
          <xm:sqref>AH10 AH13 AH16 AH20 AH24 AH26</xm:sqref>
        </x14:dataValidation>
        <x14:dataValidation type="list" allowBlank="1" showInputMessage="1" showErrorMessage="1" xr:uid="{EEEBD366-86A2-4C7A-9BCB-D5D4D9EF400B}">
          <x14:formula1>
            <xm:f>LISTA!$E$3:$E$5</xm:f>
          </x14:formula1>
          <xm:sqref>R10:R29</xm:sqref>
        </x14:dataValidation>
        <x14:dataValidation type="list" allowBlank="1" showInputMessage="1" showErrorMessage="1" xr:uid="{42696768-178C-4222-92D5-F7EFFDEAAB19}">
          <x14:formula1>
            <xm:f>LISTA!$F$3:$F$4</xm:f>
          </x14:formula1>
          <xm:sqref>S10:S29</xm:sqref>
        </x14:dataValidation>
        <x14:dataValidation type="list" allowBlank="1" showInputMessage="1" showErrorMessage="1" xr:uid="{0B665773-01FD-4E5E-9600-4FA9BD3BECBE}">
          <x14:formula1>
            <xm:f>LISTA!$G$3:$G$4</xm:f>
          </x14:formula1>
          <xm:sqref>U10:U29</xm:sqref>
        </x14:dataValidation>
        <x14:dataValidation type="list" allowBlank="1" showInputMessage="1" showErrorMessage="1" xr:uid="{B0359F97-1A0A-43BA-BD9C-6D5BB0AF6066}">
          <x14:formula1>
            <xm:f>LISTA!$H$3:$H$4</xm:f>
          </x14:formula1>
          <xm:sqref>V10:V29</xm:sqref>
        </x14:dataValidation>
        <x14:dataValidation type="list" allowBlank="1" showInputMessage="1" showErrorMessage="1" xr:uid="{83531BB4-3CD0-4582-910F-F5EF278EF4F8}">
          <x14:formula1>
            <xm:f>LISTA!$I$3:$I$4</xm:f>
          </x14:formula1>
          <xm:sqref>W10:W29</xm:sqref>
        </x14:dataValidation>
        <x14:dataValidation type="list" allowBlank="1" showInputMessage="1" showErrorMessage="1" xr:uid="{8E8AA6FA-1525-430C-9A9D-D89B811D4477}">
          <x14:formula1>
            <xm:f>LISTA!$C$3:$C$10</xm:f>
          </x14:formula1>
          <xm:sqref>G10:G29</xm:sqref>
        </x14:dataValidation>
        <x14:dataValidation type="list" allowBlank="1" showInputMessage="1" showErrorMessage="1" xr:uid="{D6E917CF-0060-473D-AECB-06433B247A8B}">
          <x14:formula1>
            <xm:f>LISTA!$D$3:$D$31</xm:f>
          </x14:formula1>
          <xm:sqref>K10:K29</xm:sqref>
        </x14:dataValidation>
        <x14:dataValidation type="list" allowBlank="1" showInputMessage="1" showErrorMessage="1" xr:uid="{211507F7-6CBC-43FD-AC6C-2E24C232C4FF}">
          <x14:formula1>
            <xm:f>LISTA!$B$3:$B$9</xm:f>
          </x14:formula1>
          <xm:sqref>C10:C29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58746-83A2-4D97-984B-760B364E8A6D}">
  <sheetPr>
    <tabColor theme="4" tint="-0.249977111117893"/>
  </sheetPr>
  <dimension ref="A1:KF58"/>
  <sheetViews>
    <sheetView zoomScale="85" zoomScaleNormal="85" workbookViewId="0">
      <pane xSplit="3" ySplit="9" topLeftCell="AI25" activePane="bottomRight" state="frozen"/>
      <selection pane="bottomRight" activeCell="AO16" sqref="AO16"/>
      <selection pane="bottomLeft"/>
      <selection pane="topRight"/>
    </sheetView>
  </sheetViews>
  <sheetFormatPr defaultColWidth="11.42578125" defaultRowHeight="14.45"/>
  <cols>
    <col min="1" max="1" width="11.42578125" style="29"/>
    <col min="2" max="2" width="20" style="29" customWidth="1"/>
    <col min="3" max="3" width="25.7109375" style="29" customWidth="1"/>
    <col min="4" max="4" width="28.28515625" style="191" customWidth="1"/>
    <col min="5" max="5" width="21.5703125" style="29" customWidth="1"/>
    <col min="6" max="6" width="30.7109375" style="29" customWidth="1"/>
    <col min="7" max="7" width="23.28515625" style="29" customWidth="1"/>
    <col min="8" max="8" width="12.140625" style="29" customWidth="1"/>
    <col min="9" max="9" width="13.28515625" style="29" customWidth="1"/>
    <col min="10" max="10" width="9.140625" style="29" bestFit="1" customWidth="1"/>
    <col min="11" max="11" width="24.28515625" style="29" customWidth="1"/>
    <col min="12" max="12" width="22.85546875" style="29" customWidth="1"/>
    <col min="13" max="15" width="9.140625" style="29" bestFit="1" customWidth="1"/>
    <col min="16" max="16" width="33.42578125" style="191" customWidth="1"/>
    <col min="17" max="17" width="13.140625" style="29" customWidth="1"/>
    <col min="18" max="20" width="9.140625" style="29" bestFit="1" customWidth="1"/>
    <col min="21" max="21" width="14.5703125" style="29" customWidth="1"/>
    <col min="22" max="22" width="9.140625" style="29" bestFit="1" customWidth="1"/>
    <col min="23" max="23" width="14" style="29" bestFit="1" customWidth="1"/>
    <col min="24" max="24" width="38.5703125" style="29" customWidth="1"/>
    <col min="25" max="25" width="44.85546875" style="29" customWidth="1"/>
    <col min="26" max="26" width="6.5703125" style="29" customWidth="1"/>
    <col min="27" max="27" width="11.85546875" style="29" customWidth="1"/>
    <col min="28" max="28" width="10.85546875" style="29" customWidth="1"/>
    <col min="29" max="29" width="39.42578125" style="29" customWidth="1"/>
    <col min="30" max="30" width="6.5703125" style="29" customWidth="1"/>
    <col min="31" max="31" width="13.42578125" style="29" customWidth="1"/>
    <col min="32" max="32" width="9.140625" style="29" bestFit="1" customWidth="1"/>
    <col min="33" max="33" width="13.42578125" style="29" customWidth="1"/>
    <col min="34" max="34" width="20.5703125" style="29" customWidth="1"/>
    <col min="35" max="35" width="35.7109375" style="26" customWidth="1"/>
    <col min="36" max="36" width="14.85546875" style="26" customWidth="1"/>
    <col min="37" max="37" width="9.140625" style="26" bestFit="1" customWidth="1"/>
    <col min="38" max="39" width="14" style="26" customWidth="1"/>
    <col min="40" max="40" width="28.5703125" style="26" customWidth="1"/>
    <col min="41" max="292" width="11.42578125" style="26"/>
    <col min="293" max="16384" width="11.42578125" style="29"/>
  </cols>
  <sheetData>
    <row r="1" spans="1:292" s="218" customFormat="1" ht="16.5" customHeight="1">
      <c r="A1" s="344"/>
      <c r="B1" s="345"/>
      <c r="C1" s="345"/>
      <c r="D1" s="423" t="s">
        <v>507</v>
      </c>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c r="CN1" s="137"/>
      <c r="CO1" s="137"/>
      <c r="CP1" s="137"/>
      <c r="CQ1" s="137"/>
      <c r="CR1" s="137"/>
      <c r="CS1" s="137"/>
      <c r="CT1" s="137"/>
      <c r="CU1" s="137"/>
      <c r="CV1" s="137"/>
      <c r="CW1" s="137"/>
      <c r="CX1" s="137"/>
      <c r="CY1" s="137"/>
      <c r="CZ1" s="137"/>
      <c r="DA1" s="137"/>
      <c r="DB1" s="137"/>
      <c r="DC1" s="137"/>
      <c r="DD1" s="137"/>
      <c r="DE1" s="137"/>
      <c r="DF1" s="137"/>
      <c r="DG1" s="137"/>
      <c r="DH1" s="137"/>
      <c r="DI1" s="137"/>
      <c r="DJ1" s="137"/>
      <c r="DK1" s="137"/>
      <c r="DL1" s="137"/>
      <c r="DM1" s="137"/>
      <c r="DN1" s="137"/>
      <c r="DO1" s="137"/>
      <c r="DP1" s="137"/>
      <c r="DQ1" s="137"/>
      <c r="DR1" s="137"/>
      <c r="DS1" s="137"/>
      <c r="DT1" s="137"/>
      <c r="DU1" s="137"/>
      <c r="DV1" s="137"/>
      <c r="DW1" s="137"/>
      <c r="DX1" s="137"/>
      <c r="DY1" s="137"/>
      <c r="DZ1" s="137"/>
      <c r="EA1" s="137"/>
      <c r="EB1" s="137"/>
      <c r="EC1" s="137"/>
      <c r="ED1" s="137"/>
      <c r="EE1" s="137"/>
      <c r="EF1" s="137"/>
      <c r="EG1" s="137"/>
      <c r="EH1" s="137"/>
      <c r="EI1" s="137"/>
      <c r="EJ1" s="137"/>
      <c r="EK1" s="137"/>
      <c r="EL1" s="137"/>
      <c r="EM1" s="137"/>
      <c r="EN1" s="137"/>
      <c r="EO1" s="137"/>
      <c r="EP1" s="137"/>
      <c r="EQ1" s="137"/>
      <c r="ER1" s="137"/>
      <c r="ES1" s="137"/>
      <c r="ET1" s="137"/>
      <c r="EU1" s="137"/>
      <c r="EV1" s="137"/>
      <c r="EW1" s="137"/>
      <c r="EX1" s="137"/>
      <c r="EY1" s="137"/>
      <c r="EZ1" s="137"/>
      <c r="FA1" s="137"/>
      <c r="FB1" s="137"/>
      <c r="FC1" s="137"/>
      <c r="FD1" s="137"/>
      <c r="FE1" s="137"/>
      <c r="FF1" s="137"/>
      <c r="FG1" s="137"/>
      <c r="FH1" s="137"/>
      <c r="FI1" s="137"/>
      <c r="FJ1" s="137"/>
      <c r="FK1" s="137"/>
      <c r="FL1" s="137"/>
      <c r="FM1" s="137"/>
      <c r="FN1" s="137"/>
      <c r="FO1" s="137"/>
      <c r="FP1" s="137"/>
      <c r="FQ1" s="137"/>
      <c r="FR1" s="137"/>
      <c r="FS1" s="137"/>
      <c r="FT1" s="137"/>
      <c r="FU1" s="137"/>
      <c r="FV1" s="137"/>
      <c r="FW1" s="137"/>
      <c r="FX1" s="137"/>
      <c r="FY1" s="137"/>
      <c r="FZ1" s="137"/>
      <c r="GA1" s="137"/>
      <c r="GB1" s="137"/>
      <c r="GC1" s="137"/>
      <c r="GD1" s="137"/>
      <c r="GE1" s="137"/>
      <c r="GF1" s="137"/>
      <c r="GG1" s="137"/>
      <c r="GH1" s="137"/>
      <c r="GI1" s="137"/>
      <c r="GJ1" s="137"/>
      <c r="GK1" s="137"/>
      <c r="GL1" s="137"/>
      <c r="GM1" s="137"/>
      <c r="GN1" s="137"/>
      <c r="GO1" s="137"/>
      <c r="GP1" s="137"/>
      <c r="GQ1" s="137"/>
      <c r="GR1" s="137"/>
      <c r="GS1" s="137"/>
      <c r="GT1" s="137"/>
      <c r="GU1" s="137"/>
      <c r="GV1" s="137"/>
      <c r="GW1" s="137"/>
      <c r="GX1" s="137"/>
      <c r="GY1" s="137"/>
      <c r="GZ1" s="137"/>
      <c r="HA1" s="137"/>
      <c r="HB1" s="137"/>
      <c r="HC1" s="137"/>
      <c r="HD1" s="137"/>
      <c r="HE1" s="137"/>
      <c r="HF1" s="137"/>
      <c r="HG1" s="137"/>
      <c r="HH1" s="137"/>
      <c r="HI1" s="137"/>
      <c r="HJ1" s="137"/>
      <c r="HK1" s="137"/>
      <c r="HL1" s="137"/>
      <c r="HM1" s="137"/>
      <c r="HN1" s="137"/>
      <c r="HO1" s="137"/>
      <c r="HP1" s="137"/>
      <c r="HQ1" s="137"/>
      <c r="HR1" s="137"/>
      <c r="HS1" s="137"/>
      <c r="HT1" s="137"/>
      <c r="HU1" s="137"/>
      <c r="HV1" s="137"/>
      <c r="HW1" s="137"/>
      <c r="HX1" s="137"/>
      <c r="HY1" s="137"/>
      <c r="HZ1" s="137"/>
      <c r="IA1" s="137"/>
      <c r="IB1" s="137"/>
      <c r="IC1" s="137"/>
      <c r="ID1" s="137"/>
      <c r="IE1" s="137"/>
      <c r="IF1" s="137"/>
      <c r="IG1" s="137"/>
      <c r="IH1" s="137"/>
      <c r="II1" s="137"/>
      <c r="IJ1" s="137"/>
      <c r="IK1" s="137"/>
      <c r="IL1" s="137"/>
      <c r="IM1" s="137"/>
      <c r="IN1" s="137"/>
      <c r="IO1" s="137"/>
      <c r="IP1" s="137"/>
      <c r="IQ1" s="137"/>
      <c r="IR1" s="137"/>
      <c r="IS1" s="137"/>
      <c r="IT1" s="137"/>
      <c r="IU1" s="137"/>
      <c r="IV1" s="137"/>
      <c r="IW1" s="137"/>
      <c r="IX1" s="137"/>
      <c r="IY1" s="137"/>
      <c r="IZ1" s="137"/>
      <c r="JA1" s="137"/>
      <c r="JB1" s="137"/>
      <c r="JC1" s="137"/>
      <c r="JD1" s="137"/>
      <c r="JE1" s="137"/>
      <c r="JF1" s="137"/>
      <c r="JG1" s="137"/>
      <c r="JH1" s="137"/>
      <c r="JI1" s="137"/>
      <c r="JJ1" s="137"/>
      <c r="JK1" s="137"/>
      <c r="JL1" s="137"/>
      <c r="JM1" s="137"/>
      <c r="JN1" s="137"/>
      <c r="JO1" s="137"/>
      <c r="JP1" s="137"/>
      <c r="JQ1" s="137"/>
      <c r="JR1" s="137"/>
      <c r="JS1" s="137"/>
      <c r="JT1" s="137"/>
      <c r="JU1" s="137"/>
      <c r="JV1" s="137"/>
      <c r="JW1" s="137"/>
      <c r="JX1" s="137"/>
      <c r="JY1" s="137"/>
      <c r="JZ1" s="137"/>
      <c r="KA1" s="137"/>
      <c r="KB1" s="137"/>
      <c r="KC1" s="137"/>
      <c r="KD1" s="137"/>
      <c r="KE1" s="137"/>
      <c r="KF1" s="137"/>
    </row>
    <row r="2" spans="1:292" s="218" customFormat="1" ht="39.75" customHeight="1">
      <c r="A2" s="346"/>
      <c r="B2" s="347"/>
      <c r="C2" s="347"/>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row>
    <row r="3" spans="1:292" s="218" customFormat="1" ht="16.5" customHeight="1">
      <c r="A3" s="2"/>
      <c r="B3" s="2"/>
      <c r="C3" s="3"/>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row>
    <row r="4" spans="1:292" s="218" customFormat="1" ht="26.25" customHeight="1">
      <c r="A4" s="338" t="s">
        <v>227</v>
      </c>
      <c r="B4" s="339"/>
      <c r="C4" s="340"/>
      <c r="D4" s="341" t="s">
        <v>228</v>
      </c>
      <c r="E4" s="342"/>
      <c r="F4" s="342"/>
      <c r="G4" s="342"/>
      <c r="H4" s="342"/>
      <c r="I4" s="342"/>
      <c r="J4" s="342"/>
      <c r="K4" s="342"/>
      <c r="L4" s="342"/>
      <c r="M4" s="342"/>
      <c r="N4" s="342"/>
      <c r="O4" s="343"/>
      <c r="P4" s="343"/>
      <c r="Q4" s="343"/>
      <c r="R4" s="1"/>
      <c r="S4" s="1"/>
      <c r="T4" s="1"/>
      <c r="U4" s="1"/>
      <c r="V4" s="1"/>
      <c r="W4" s="1"/>
      <c r="X4" s="1"/>
      <c r="Y4" s="1"/>
      <c r="Z4" s="1"/>
      <c r="AA4" s="1"/>
      <c r="AB4" s="1"/>
      <c r="AC4" s="1"/>
      <c r="AD4" s="1"/>
      <c r="AE4" s="1"/>
      <c r="AF4" s="1"/>
      <c r="AG4" s="1"/>
      <c r="AH4" s="1"/>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row>
    <row r="5" spans="1:292" s="218" customFormat="1" ht="58.5" customHeight="1">
      <c r="A5" s="338" t="s">
        <v>229</v>
      </c>
      <c r="B5" s="339"/>
      <c r="C5" s="340"/>
      <c r="D5" s="348" t="s">
        <v>22</v>
      </c>
      <c r="E5" s="349"/>
      <c r="F5" s="349"/>
      <c r="G5" s="349"/>
      <c r="H5" s="349"/>
      <c r="I5" s="349"/>
      <c r="J5" s="349"/>
      <c r="K5" s="349"/>
      <c r="L5" s="349"/>
      <c r="M5" s="349"/>
      <c r="N5" s="349"/>
      <c r="O5" s="1"/>
      <c r="P5" s="192"/>
      <c r="Q5" s="1"/>
      <c r="R5" s="1"/>
      <c r="S5" s="1"/>
      <c r="T5" s="1"/>
      <c r="U5" s="1"/>
      <c r="V5" s="1"/>
      <c r="W5" s="1"/>
      <c r="X5" s="1"/>
      <c r="Y5" s="1"/>
      <c r="Z5" s="1"/>
      <c r="AA5" s="1"/>
      <c r="AB5" s="1"/>
      <c r="AC5" s="1"/>
      <c r="AD5" s="1"/>
      <c r="AE5" s="1"/>
      <c r="AF5" s="1"/>
      <c r="AG5" s="1"/>
      <c r="AH5" s="1"/>
      <c r="AI5" s="138"/>
      <c r="AJ5" s="138"/>
      <c r="AK5" s="138"/>
      <c r="AL5" s="138"/>
      <c r="AM5" s="138"/>
      <c r="AN5" s="138"/>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c r="CN5" s="137"/>
      <c r="CO5" s="137"/>
      <c r="CP5" s="137"/>
      <c r="CQ5" s="137"/>
      <c r="CR5" s="137"/>
      <c r="CS5" s="137"/>
      <c r="CT5" s="137"/>
      <c r="CU5" s="137"/>
      <c r="CV5" s="137"/>
      <c r="CW5" s="137"/>
      <c r="CX5" s="137"/>
      <c r="CY5" s="137"/>
      <c r="CZ5" s="137"/>
      <c r="DA5" s="137"/>
      <c r="DB5" s="137"/>
      <c r="DC5" s="137"/>
      <c r="DD5" s="137"/>
      <c r="DE5" s="137"/>
      <c r="DF5" s="137"/>
      <c r="DG5" s="137"/>
      <c r="DH5" s="137"/>
      <c r="DI5" s="137"/>
      <c r="DJ5" s="137"/>
      <c r="DK5" s="137"/>
      <c r="DL5" s="137"/>
      <c r="DM5" s="137"/>
      <c r="DN5" s="137"/>
      <c r="DO5" s="137"/>
      <c r="DP5" s="137"/>
      <c r="DQ5" s="137"/>
      <c r="DR5" s="137"/>
      <c r="DS5" s="137"/>
      <c r="DT5" s="137"/>
      <c r="DU5" s="137"/>
      <c r="DV5" s="137"/>
      <c r="DW5" s="137"/>
      <c r="DX5" s="137"/>
      <c r="DY5" s="137"/>
      <c r="DZ5" s="137"/>
      <c r="EA5" s="137"/>
      <c r="EB5" s="137"/>
      <c r="EC5" s="137"/>
      <c r="ED5" s="137"/>
      <c r="EE5" s="137"/>
      <c r="EF5" s="137"/>
      <c r="EG5" s="137"/>
      <c r="EH5" s="137"/>
      <c r="EI5" s="137"/>
      <c r="EJ5" s="137"/>
      <c r="EK5" s="137"/>
      <c r="EL5" s="137"/>
      <c r="EM5" s="137"/>
      <c r="EN5" s="137"/>
      <c r="EO5" s="137"/>
      <c r="EP5" s="137"/>
      <c r="EQ5" s="137"/>
      <c r="ER5" s="137"/>
      <c r="ES5" s="137"/>
      <c r="ET5" s="137"/>
      <c r="EU5" s="137"/>
      <c r="EV5" s="137"/>
      <c r="EW5" s="137"/>
      <c r="EX5" s="137"/>
      <c r="EY5" s="137"/>
      <c r="EZ5" s="137"/>
      <c r="FA5" s="137"/>
      <c r="FB5" s="137"/>
      <c r="FC5" s="137"/>
      <c r="FD5" s="137"/>
      <c r="FE5" s="137"/>
      <c r="FF5" s="137"/>
      <c r="FG5" s="137"/>
      <c r="FH5" s="137"/>
      <c r="FI5" s="137"/>
      <c r="FJ5" s="137"/>
      <c r="FK5" s="137"/>
      <c r="FL5" s="137"/>
      <c r="FM5" s="137"/>
      <c r="FN5" s="137"/>
      <c r="FO5" s="137"/>
      <c r="FP5" s="137"/>
      <c r="FQ5" s="137"/>
      <c r="FR5" s="137"/>
      <c r="FS5" s="137"/>
      <c r="FT5" s="137"/>
      <c r="FU5" s="137"/>
      <c r="FV5" s="137"/>
      <c r="FW5" s="137"/>
      <c r="FX5" s="137"/>
      <c r="FY5" s="137"/>
      <c r="FZ5" s="137"/>
      <c r="GA5" s="137"/>
      <c r="GB5" s="137"/>
      <c r="GC5" s="137"/>
      <c r="GD5" s="137"/>
      <c r="GE5" s="137"/>
      <c r="GF5" s="137"/>
      <c r="GG5" s="137"/>
      <c r="GH5" s="137"/>
      <c r="GI5" s="137"/>
      <c r="GJ5" s="137"/>
      <c r="GK5" s="137"/>
      <c r="GL5" s="137"/>
      <c r="GM5" s="137"/>
      <c r="GN5" s="137"/>
      <c r="GO5" s="137"/>
      <c r="GP5" s="137"/>
      <c r="GQ5" s="137"/>
      <c r="GR5" s="137"/>
      <c r="GS5" s="137"/>
      <c r="GT5" s="137"/>
      <c r="GU5" s="137"/>
      <c r="GV5" s="137"/>
      <c r="GW5" s="137"/>
      <c r="GX5" s="137"/>
      <c r="GY5" s="137"/>
      <c r="GZ5" s="137"/>
      <c r="HA5" s="137"/>
      <c r="HB5" s="137"/>
      <c r="HC5" s="137"/>
      <c r="HD5" s="137"/>
      <c r="HE5" s="137"/>
      <c r="HF5" s="137"/>
      <c r="HG5" s="137"/>
      <c r="HH5" s="137"/>
      <c r="HI5" s="137"/>
      <c r="HJ5" s="137"/>
      <c r="HK5" s="137"/>
      <c r="HL5" s="137"/>
      <c r="HM5" s="137"/>
      <c r="HN5" s="137"/>
      <c r="HO5" s="137"/>
      <c r="HP5" s="137"/>
      <c r="HQ5" s="137"/>
      <c r="HR5" s="137"/>
      <c r="HS5" s="137"/>
      <c r="HT5" s="137"/>
      <c r="HU5" s="137"/>
      <c r="HV5" s="137"/>
      <c r="HW5" s="137"/>
      <c r="HX5" s="137"/>
      <c r="HY5" s="137"/>
      <c r="HZ5" s="137"/>
      <c r="IA5" s="137"/>
      <c r="IB5" s="137"/>
      <c r="IC5" s="137"/>
      <c r="ID5" s="137"/>
      <c r="IE5" s="137"/>
      <c r="IF5" s="137"/>
      <c r="IG5" s="137"/>
      <c r="IH5" s="137"/>
      <c r="II5" s="137"/>
      <c r="IJ5" s="137"/>
      <c r="IK5" s="137"/>
      <c r="IL5" s="137"/>
      <c r="IM5" s="137"/>
      <c r="IN5" s="137"/>
      <c r="IO5" s="137"/>
      <c r="IP5" s="137"/>
      <c r="IQ5" s="137"/>
      <c r="IR5" s="137"/>
      <c r="IS5" s="137"/>
      <c r="IT5" s="137"/>
      <c r="IU5" s="137"/>
      <c r="IV5" s="137"/>
      <c r="IW5" s="137"/>
      <c r="IX5" s="137"/>
      <c r="IY5" s="137"/>
      <c r="IZ5" s="137"/>
      <c r="JA5" s="137"/>
      <c r="JB5" s="137"/>
      <c r="JC5" s="137"/>
      <c r="JD5" s="137"/>
      <c r="JE5" s="137"/>
      <c r="JF5" s="137"/>
      <c r="JG5" s="137"/>
      <c r="JH5" s="137"/>
      <c r="JI5" s="137"/>
      <c r="JJ5" s="137"/>
      <c r="JK5" s="137"/>
      <c r="JL5" s="137"/>
      <c r="JM5" s="137"/>
      <c r="JN5" s="137"/>
      <c r="JO5" s="137"/>
      <c r="JP5" s="137"/>
      <c r="JQ5" s="137"/>
      <c r="JR5" s="137"/>
      <c r="JS5" s="137"/>
      <c r="JT5" s="137"/>
      <c r="JU5" s="137"/>
      <c r="JV5" s="137"/>
      <c r="JW5" s="137"/>
      <c r="JX5" s="137"/>
      <c r="JY5" s="137"/>
      <c r="JZ5" s="137"/>
      <c r="KA5" s="137"/>
      <c r="KB5" s="137"/>
      <c r="KC5" s="137"/>
      <c r="KD5" s="137"/>
      <c r="KE5" s="137"/>
      <c r="KF5" s="137"/>
    </row>
    <row r="6" spans="1:292" s="218" customFormat="1" ht="18">
      <c r="A6" s="338" t="s">
        <v>230</v>
      </c>
      <c r="B6" s="339"/>
      <c r="C6" s="340"/>
      <c r="D6" s="341" t="s">
        <v>231</v>
      </c>
      <c r="E6" s="342"/>
      <c r="F6" s="342"/>
      <c r="G6" s="342"/>
      <c r="H6" s="342"/>
      <c r="I6" s="342"/>
      <c r="J6" s="342"/>
      <c r="K6" s="342"/>
      <c r="L6" s="342"/>
      <c r="M6" s="342"/>
      <c r="N6" s="342"/>
      <c r="O6" s="1"/>
      <c r="P6" s="192"/>
      <c r="Q6" s="1"/>
      <c r="R6" s="1"/>
      <c r="S6" s="1"/>
      <c r="T6" s="1"/>
      <c r="U6" s="1"/>
      <c r="V6" s="1"/>
      <c r="W6" s="1"/>
      <c r="X6" s="1"/>
      <c r="Y6" s="1"/>
      <c r="Z6" s="1"/>
      <c r="AA6" s="1"/>
      <c r="AB6" s="1"/>
      <c r="AC6" s="1"/>
      <c r="AD6" s="1"/>
      <c r="AE6" s="1"/>
      <c r="AF6" s="1"/>
      <c r="AG6" s="1"/>
      <c r="AH6" s="1"/>
      <c r="AI6" s="138"/>
      <c r="AJ6" s="138"/>
      <c r="AK6" s="138"/>
      <c r="AL6" s="138"/>
      <c r="AM6" s="138"/>
      <c r="AN6" s="138"/>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137"/>
      <c r="GA6" s="137"/>
      <c r="GB6" s="137"/>
      <c r="GC6" s="137"/>
      <c r="GD6" s="137"/>
      <c r="GE6" s="137"/>
      <c r="GF6" s="137"/>
      <c r="GG6" s="137"/>
      <c r="GH6" s="137"/>
      <c r="GI6" s="137"/>
      <c r="GJ6" s="137"/>
      <c r="GK6" s="137"/>
      <c r="GL6" s="137"/>
      <c r="GM6" s="137"/>
      <c r="GN6" s="137"/>
      <c r="GO6" s="137"/>
      <c r="GP6" s="137"/>
      <c r="GQ6" s="137"/>
      <c r="GR6" s="137"/>
      <c r="GS6" s="137"/>
      <c r="GT6" s="137"/>
      <c r="GU6" s="137"/>
      <c r="GV6" s="137"/>
      <c r="GW6" s="137"/>
      <c r="GX6" s="137"/>
      <c r="GY6" s="137"/>
      <c r="GZ6" s="137"/>
      <c r="HA6" s="137"/>
      <c r="HB6" s="137"/>
      <c r="HC6" s="137"/>
      <c r="HD6" s="137"/>
      <c r="HE6" s="137"/>
      <c r="HF6" s="137"/>
      <c r="HG6" s="137"/>
      <c r="HH6" s="137"/>
      <c r="HI6" s="137"/>
      <c r="HJ6" s="137"/>
      <c r="HK6" s="137"/>
      <c r="HL6" s="137"/>
      <c r="HM6" s="137"/>
      <c r="HN6" s="137"/>
      <c r="HO6" s="137"/>
      <c r="HP6" s="137"/>
      <c r="HQ6" s="137"/>
      <c r="HR6" s="137"/>
      <c r="HS6" s="137"/>
      <c r="HT6" s="137"/>
      <c r="HU6" s="137"/>
      <c r="HV6" s="137"/>
      <c r="HW6" s="137"/>
      <c r="HX6" s="137"/>
      <c r="HY6" s="137"/>
      <c r="HZ6" s="137"/>
      <c r="IA6" s="137"/>
      <c r="IB6" s="137"/>
      <c r="IC6" s="137"/>
      <c r="ID6" s="137"/>
      <c r="IE6" s="137"/>
      <c r="IF6" s="137"/>
      <c r="IG6" s="137"/>
      <c r="IH6" s="137"/>
      <c r="II6" s="137"/>
      <c r="IJ6" s="137"/>
      <c r="IK6" s="137"/>
      <c r="IL6" s="137"/>
      <c r="IM6" s="137"/>
      <c r="IN6" s="137"/>
      <c r="IO6" s="137"/>
      <c r="IP6" s="137"/>
      <c r="IQ6" s="137"/>
      <c r="IR6" s="137"/>
      <c r="IS6" s="137"/>
      <c r="IT6" s="137"/>
      <c r="IU6" s="137"/>
      <c r="IV6" s="137"/>
      <c r="IW6" s="137"/>
      <c r="IX6" s="137"/>
      <c r="IY6" s="137"/>
      <c r="IZ6" s="137"/>
      <c r="JA6" s="137"/>
      <c r="JB6" s="137"/>
      <c r="JC6" s="137"/>
      <c r="JD6" s="137"/>
      <c r="JE6" s="137"/>
      <c r="JF6" s="137"/>
      <c r="JG6" s="137"/>
      <c r="JH6" s="137"/>
      <c r="JI6" s="137"/>
      <c r="JJ6" s="137"/>
      <c r="JK6" s="137"/>
      <c r="JL6" s="137"/>
      <c r="JM6" s="137"/>
      <c r="JN6" s="137"/>
      <c r="JO6" s="137"/>
      <c r="JP6" s="137"/>
      <c r="JQ6" s="137"/>
      <c r="JR6" s="137"/>
      <c r="JS6" s="137"/>
      <c r="JT6" s="137"/>
      <c r="JU6" s="137"/>
      <c r="JV6" s="137"/>
      <c r="JW6" s="137"/>
      <c r="JX6" s="137"/>
      <c r="JY6" s="137"/>
      <c r="JZ6" s="137"/>
      <c r="KA6" s="137"/>
      <c r="KB6" s="137"/>
      <c r="KC6" s="137"/>
      <c r="KD6" s="137"/>
      <c r="KE6" s="137"/>
      <c r="KF6" s="137"/>
    </row>
    <row r="7" spans="1:292" s="218" customFormat="1" ht="14.25" customHeight="1" thickBot="1">
      <c r="A7" s="332" t="s">
        <v>232</v>
      </c>
      <c r="B7" s="333"/>
      <c r="C7" s="333"/>
      <c r="D7" s="333"/>
      <c r="E7" s="333"/>
      <c r="F7" s="333"/>
      <c r="G7" s="333"/>
      <c r="H7" s="334"/>
      <c r="I7" s="332" t="s">
        <v>233</v>
      </c>
      <c r="J7" s="333"/>
      <c r="K7" s="333"/>
      <c r="L7" s="333"/>
      <c r="M7" s="333"/>
      <c r="N7" s="334"/>
      <c r="O7" s="332" t="s">
        <v>234</v>
      </c>
      <c r="P7" s="333"/>
      <c r="Q7" s="333"/>
      <c r="R7" s="333"/>
      <c r="S7" s="333"/>
      <c r="T7" s="333"/>
      <c r="U7" s="333"/>
      <c r="V7" s="333"/>
      <c r="W7" s="334"/>
      <c r="X7" s="332" t="s">
        <v>235</v>
      </c>
      <c r="Y7" s="333"/>
      <c r="Z7" s="333"/>
      <c r="AA7" s="333"/>
      <c r="AB7" s="333"/>
      <c r="AC7" s="333"/>
      <c r="AD7" s="333"/>
      <c r="AE7" s="333"/>
      <c r="AF7" s="333"/>
      <c r="AG7" s="333"/>
      <c r="AH7" s="334"/>
      <c r="AI7" s="209"/>
      <c r="AJ7" s="209"/>
      <c r="AK7" s="209"/>
      <c r="AL7" s="209"/>
      <c r="AM7" s="209"/>
      <c r="AN7" s="209"/>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c r="CN7" s="137"/>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7"/>
      <c r="DY7" s="137"/>
      <c r="DZ7" s="137"/>
      <c r="EA7" s="137"/>
      <c r="EB7" s="137"/>
      <c r="EC7" s="137"/>
      <c r="ED7" s="137"/>
      <c r="EE7" s="137"/>
      <c r="EF7" s="137"/>
      <c r="EG7" s="137"/>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37"/>
      <c r="FK7" s="137"/>
      <c r="FL7" s="137"/>
      <c r="FM7" s="137"/>
      <c r="FN7" s="137"/>
      <c r="FO7" s="137"/>
      <c r="FP7" s="137"/>
      <c r="FQ7" s="137"/>
      <c r="FR7" s="137"/>
      <c r="FS7" s="137"/>
      <c r="FT7" s="137"/>
      <c r="FU7" s="137"/>
      <c r="FV7" s="137"/>
      <c r="FW7" s="137"/>
      <c r="FX7" s="137"/>
      <c r="FY7" s="137"/>
      <c r="FZ7" s="137"/>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137"/>
      <c r="GZ7" s="137"/>
      <c r="HA7" s="137"/>
      <c r="HB7" s="137"/>
      <c r="HC7" s="137"/>
      <c r="HD7" s="137"/>
      <c r="HE7" s="137"/>
      <c r="HF7" s="137"/>
      <c r="HG7" s="137"/>
      <c r="HH7" s="137"/>
      <c r="HI7" s="137"/>
      <c r="HJ7" s="137"/>
      <c r="HK7" s="137"/>
      <c r="HL7" s="137"/>
      <c r="HM7" s="137"/>
      <c r="HN7" s="137"/>
      <c r="HO7" s="137"/>
      <c r="HP7" s="137"/>
      <c r="HQ7" s="137"/>
      <c r="HR7" s="137"/>
      <c r="HS7" s="137"/>
      <c r="HT7" s="137"/>
      <c r="HU7" s="137"/>
      <c r="HV7" s="137"/>
      <c r="HW7" s="137"/>
      <c r="HX7" s="137"/>
      <c r="HY7" s="137"/>
      <c r="HZ7" s="137"/>
      <c r="IA7" s="137"/>
      <c r="IB7" s="137"/>
      <c r="IC7" s="137"/>
      <c r="ID7" s="137"/>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c r="JR7" s="137"/>
      <c r="JS7" s="137"/>
      <c r="JT7" s="137"/>
      <c r="JU7" s="137"/>
      <c r="JV7" s="137"/>
      <c r="JW7" s="137"/>
      <c r="JX7" s="137"/>
      <c r="JY7" s="137"/>
      <c r="JZ7" s="137"/>
      <c r="KA7" s="137"/>
      <c r="KB7" s="137"/>
      <c r="KC7" s="137"/>
      <c r="KD7" s="137"/>
      <c r="KE7" s="137"/>
      <c r="KF7" s="137"/>
    </row>
    <row r="8" spans="1:292" s="218" customFormat="1" ht="16.5" customHeight="1" thickTop="1" thickBot="1">
      <c r="A8" s="302" t="s">
        <v>237</v>
      </c>
      <c r="B8" s="295" t="s">
        <v>238</v>
      </c>
      <c r="C8" s="323" t="s">
        <v>179</v>
      </c>
      <c r="D8" s="324" t="s">
        <v>181</v>
      </c>
      <c r="E8" s="324" t="s">
        <v>183</v>
      </c>
      <c r="F8" s="325" t="s">
        <v>185</v>
      </c>
      <c r="G8" s="320" t="s">
        <v>187</v>
      </c>
      <c r="H8" s="324" t="s">
        <v>239</v>
      </c>
      <c r="I8" s="321" t="s">
        <v>240</v>
      </c>
      <c r="J8" s="322" t="s">
        <v>241</v>
      </c>
      <c r="K8" s="320" t="s">
        <v>242</v>
      </c>
      <c r="L8" s="320" t="s">
        <v>243</v>
      </c>
      <c r="M8" s="322" t="s">
        <v>241</v>
      </c>
      <c r="N8" s="324" t="s">
        <v>193</v>
      </c>
      <c r="O8" s="326" t="s">
        <v>244</v>
      </c>
      <c r="P8" s="319" t="s">
        <v>195</v>
      </c>
      <c r="Q8" s="320" t="s">
        <v>197</v>
      </c>
      <c r="R8" s="319" t="s">
        <v>245</v>
      </c>
      <c r="S8" s="319"/>
      <c r="T8" s="319"/>
      <c r="U8" s="319"/>
      <c r="V8" s="319"/>
      <c r="W8" s="319"/>
      <c r="X8" s="330" t="s">
        <v>246</v>
      </c>
      <c r="Y8" s="326" t="s">
        <v>247</v>
      </c>
      <c r="Z8" s="326" t="s">
        <v>241</v>
      </c>
      <c r="AA8" s="200"/>
      <c r="AB8" s="200"/>
      <c r="AC8" s="326" t="s">
        <v>248</v>
      </c>
      <c r="AD8" s="326" t="s">
        <v>241</v>
      </c>
      <c r="AE8" s="200"/>
      <c r="AF8" s="200"/>
      <c r="AG8" s="330" t="s">
        <v>249</v>
      </c>
      <c r="AH8" s="326" t="s">
        <v>213</v>
      </c>
      <c r="AI8" s="428" t="s">
        <v>474</v>
      </c>
      <c r="AJ8" s="424" t="s">
        <v>475</v>
      </c>
      <c r="AK8" s="425"/>
      <c r="AL8" s="424" t="s">
        <v>476</v>
      </c>
      <c r="AM8" s="425"/>
      <c r="AN8" s="426" t="s">
        <v>508</v>
      </c>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c r="CN8" s="137"/>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7"/>
      <c r="EG8" s="137"/>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7"/>
      <c r="FZ8" s="137"/>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7"/>
      <c r="HS8" s="137"/>
      <c r="HT8" s="137"/>
      <c r="HU8" s="137"/>
      <c r="HV8" s="137"/>
      <c r="HW8" s="137"/>
      <c r="HX8" s="137"/>
      <c r="HY8" s="137"/>
      <c r="HZ8" s="137"/>
      <c r="IA8" s="137"/>
      <c r="IB8" s="137"/>
      <c r="IC8" s="137"/>
      <c r="ID8" s="137"/>
      <c r="IE8" s="137"/>
      <c r="IF8" s="137"/>
      <c r="IG8" s="137"/>
      <c r="IH8" s="137"/>
      <c r="II8" s="137"/>
      <c r="IJ8" s="137"/>
      <c r="IK8" s="137"/>
      <c r="IL8" s="137"/>
      <c r="IM8" s="137"/>
      <c r="IN8" s="137"/>
      <c r="IO8" s="137"/>
      <c r="IP8" s="137"/>
      <c r="IQ8" s="137"/>
      <c r="IR8" s="137"/>
      <c r="IS8" s="137"/>
      <c r="IT8" s="137"/>
      <c r="IU8" s="137"/>
      <c r="IV8" s="137"/>
      <c r="IW8" s="137"/>
      <c r="IX8" s="137"/>
      <c r="IY8" s="137"/>
      <c r="IZ8" s="137"/>
      <c r="JA8" s="137"/>
      <c r="JB8" s="137"/>
      <c r="JC8" s="137"/>
      <c r="JD8" s="137"/>
      <c r="JE8" s="137"/>
      <c r="JF8" s="137"/>
      <c r="JG8" s="137"/>
      <c r="JH8" s="137"/>
      <c r="JI8" s="137"/>
      <c r="JJ8" s="137"/>
      <c r="JK8" s="137"/>
      <c r="JL8" s="137"/>
      <c r="JM8" s="137"/>
      <c r="JN8" s="137"/>
      <c r="JO8" s="137"/>
      <c r="JP8" s="137"/>
      <c r="JQ8" s="137"/>
      <c r="JR8" s="137"/>
      <c r="JS8" s="137"/>
      <c r="JT8" s="137"/>
      <c r="JU8" s="137"/>
      <c r="JV8" s="137"/>
      <c r="JW8" s="137"/>
      <c r="JX8" s="137"/>
      <c r="JY8" s="137"/>
      <c r="JZ8" s="137"/>
      <c r="KA8" s="137"/>
      <c r="KB8" s="137"/>
      <c r="KC8" s="137"/>
      <c r="KD8" s="137"/>
      <c r="KE8" s="137"/>
      <c r="KF8" s="137"/>
    </row>
    <row r="9" spans="1:292" s="219" customFormat="1" ht="63" customHeight="1" thickTop="1" thickBot="1">
      <c r="A9" s="303"/>
      <c r="B9" s="296"/>
      <c r="C9" s="295"/>
      <c r="D9" s="320"/>
      <c r="E9" s="320"/>
      <c r="F9" s="295"/>
      <c r="G9" s="321"/>
      <c r="H9" s="320"/>
      <c r="I9" s="321"/>
      <c r="J9" s="322"/>
      <c r="K9" s="321"/>
      <c r="L9" s="321"/>
      <c r="M9" s="322"/>
      <c r="N9" s="320"/>
      <c r="O9" s="327"/>
      <c r="P9" s="320"/>
      <c r="Q9" s="321"/>
      <c r="R9" s="127" t="s">
        <v>254</v>
      </c>
      <c r="S9" s="127" t="s">
        <v>255</v>
      </c>
      <c r="T9" s="127" t="s">
        <v>256</v>
      </c>
      <c r="U9" s="127" t="s">
        <v>257</v>
      </c>
      <c r="V9" s="127" t="s">
        <v>258</v>
      </c>
      <c r="W9" s="127" t="s">
        <v>259</v>
      </c>
      <c r="X9" s="326"/>
      <c r="Y9" s="331"/>
      <c r="Z9" s="331"/>
      <c r="AA9" s="202" t="s">
        <v>260</v>
      </c>
      <c r="AB9" s="202" t="s">
        <v>241</v>
      </c>
      <c r="AC9" s="331"/>
      <c r="AD9" s="331"/>
      <c r="AE9" s="201" t="s">
        <v>248</v>
      </c>
      <c r="AF9" s="201" t="s">
        <v>241</v>
      </c>
      <c r="AG9" s="326"/>
      <c r="AH9" s="327"/>
      <c r="AI9" s="429"/>
      <c r="AJ9" s="215" t="s">
        <v>478</v>
      </c>
      <c r="AK9" s="215" t="s">
        <v>479</v>
      </c>
      <c r="AL9" s="215" t="s">
        <v>480</v>
      </c>
      <c r="AM9" s="215" t="s">
        <v>481</v>
      </c>
      <c r="AN9" s="427"/>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39"/>
      <c r="DU9" s="139"/>
      <c r="DV9" s="139"/>
      <c r="DW9" s="139"/>
      <c r="DX9" s="139"/>
      <c r="DY9" s="139"/>
      <c r="DZ9" s="139"/>
      <c r="EA9" s="139"/>
      <c r="EB9" s="139"/>
      <c r="EC9" s="139"/>
      <c r="ED9" s="139"/>
      <c r="EE9" s="139"/>
      <c r="EF9" s="139"/>
      <c r="EG9" s="139"/>
      <c r="EH9" s="139"/>
      <c r="EI9" s="139"/>
      <c r="EJ9" s="139"/>
      <c r="EK9" s="139"/>
      <c r="EL9" s="139"/>
      <c r="EM9" s="139"/>
      <c r="EN9" s="139"/>
      <c r="EO9" s="139"/>
      <c r="EP9" s="139"/>
      <c r="EQ9" s="139"/>
      <c r="ER9" s="139"/>
      <c r="ES9" s="139"/>
      <c r="ET9" s="139"/>
      <c r="EU9" s="139"/>
      <c r="EV9" s="139"/>
      <c r="EW9" s="139"/>
      <c r="EX9" s="139"/>
      <c r="EY9" s="139"/>
      <c r="EZ9" s="139"/>
      <c r="FA9" s="139"/>
      <c r="FB9" s="139"/>
      <c r="FC9" s="139"/>
      <c r="FD9" s="139"/>
      <c r="FE9" s="139"/>
      <c r="FF9" s="139"/>
      <c r="FG9" s="139"/>
      <c r="FH9" s="139"/>
      <c r="FI9" s="139"/>
      <c r="FJ9" s="139"/>
      <c r="FK9" s="139"/>
      <c r="FL9" s="139"/>
      <c r="FM9" s="139"/>
      <c r="FN9" s="139"/>
      <c r="FO9" s="139"/>
      <c r="FP9" s="139"/>
      <c r="FQ9" s="139"/>
      <c r="FR9" s="139"/>
      <c r="FS9" s="139"/>
      <c r="FT9" s="139"/>
      <c r="FU9" s="139"/>
      <c r="FV9" s="139"/>
      <c r="FW9" s="139"/>
      <c r="FX9" s="139"/>
      <c r="FY9" s="139"/>
      <c r="FZ9" s="139"/>
      <c r="GA9" s="139"/>
      <c r="GB9" s="139"/>
      <c r="GC9" s="139"/>
      <c r="GD9" s="139"/>
      <c r="GE9" s="139"/>
      <c r="GF9" s="139"/>
      <c r="GG9" s="139"/>
      <c r="GH9" s="139"/>
      <c r="GI9" s="139"/>
      <c r="GJ9" s="139"/>
      <c r="GK9" s="139"/>
      <c r="GL9" s="139"/>
      <c r="GM9" s="139"/>
      <c r="GN9" s="139"/>
      <c r="GO9" s="139"/>
      <c r="GP9" s="139"/>
      <c r="GQ9" s="139"/>
      <c r="GR9" s="139"/>
      <c r="GS9" s="139"/>
      <c r="GT9" s="139"/>
      <c r="GU9" s="139"/>
      <c r="GV9" s="139"/>
      <c r="GW9" s="139"/>
      <c r="GX9" s="139"/>
      <c r="GY9" s="139"/>
      <c r="GZ9" s="139"/>
      <c r="HA9" s="139"/>
      <c r="HB9" s="139"/>
      <c r="HC9" s="139"/>
      <c r="HD9" s="139"/>
      <c r="HE9" s="139"/>
      <c r="HF9" s="139"/>
      <c r="HG9" s="139"/>
      <c r="HH9" s="139"/>
      <c r="HI9" s="139"/>
      <c r="HJ9" s="139"/>
      <c r="HK9" s="139"/>
      <c r="HL9" s="139"/>
      <c r="HM9" s="139"/>
      <c r="HN9" s="139"/>
      <c r="HO9" s="139"/>
      <c r="HP9" s="139"/>
      <c r="HQ9" s="139"/>
      <c r="HR9" s="139"/>
      <c r="HS9" s="139"/>
      <c r="HT9" s="139"/>
      <c r="HU9" s="139"/>
      <c r="HV9" s="139"/>
      <c r="HW9" s="139"/>
      <c r="HX9" s="139"/>
      <c r="HY9" s="139"/>
      <c r="HZ9" s="139"/>
      <c r="IA9" s="139"/>
      <c r="IB9" s="139"/>
      <c r="IC9" s="139"/>
      <c r="ID9" s="139"/>
      <c r="IE9" s="139"/>
      <c r="IF9" s="139"/>
      <c r="IG9" s="139"/>
      <c r="IH9" s="139"/>
      <c r="II9" s="139"/>
      <c r="IJ9" s="139"/>
      <c r="IK9" s="139"/>
      <c r="IL9" s="139"/>
      <c r="IM9" s="139"/>
      <c r="IN9" s="139"/>
      <c r="IO9" s="139"/>
      <c r="IP9" s="139"/>
      <c r="IQ9" s="139"/>
      <c r="IR9" s="139"/>
      <c r="IS9" s="139"/>
      <c r="IT9" s="139"/>
      <c r="IU9" s="139"/>
      <c r="IV9" s="139"/>
      <c r="IW9" s="139"/>
      <c r="IX9" s="139"/>
      <c r="IY9" s="139"/>
      <c r="IZ9" s="139"/>
      <c r="JA9" s="139"/>
      <c r="JB9" s="139"/>
      <c r="JC9" s="139"/>
      <c r="JD9" s="139"/>
      <c r="JE9" s="139"/>
      <c r="JF9" s="139"/>
      <c r="JG9" s="139"/>
      <c r="JH9" s="139"/>
      <c r="JI9" s="139"/>
      <c r="JJ9" s="139"/>
      <c r="JK9" s="139"/>
      <c r="JL9" s="139"/>
      <c r="JM9" s="139"/>
      <c r="JN9" s="139"/>
      <c r="JO9" s="139"/>
      <c r="JP9" s="139"/>
      <c r="JQ9" s="139"/>
      <c r="JR9" s="139"/>
      <c r="JS9" s="139"/>
      <c r="JT9" s="139"/>
      <c r="JU9" s="139"/>
      <c r="JV9" s="139"/>
      <c r="JW9" s="139"/>
      <c r="JX9" s="139"/>
      <c r="JY9" s="139"/>
      <c r="JZ9" s="139"/>
      <c r="KA9" s="139"/>
      <c r="KB9" s="139"/>
      <c r="KC9" s="139"/>
      <c r="KD9" s="139"/>
      <c r="KE9" s="139"/>
      <c r="KF9" s="139"/>
    </row>
    <row r="10" spans="1:292" ht="165.75" customHeight="1" thickTop="1">
      <c r="A10" s="288">
        <v>1</v>
      </c>
      <c r="B10" s="289" t="s">
        <v>261</v>
      </c>
      <c r="C10" s="297" t="s">
        <v>262</v>
      </c>
      <c r="D10" s="195" t="s">
        <v>263</v>
      </c>
      <c r="E10" s="298" t="s">
        <v>264</v>
      </c>
      <c r="F10" s="300" t="s">
        <v>265</v>
      </c>
      <c r="G10" s="288" t="s">
        <v>266</v>
      </c>
      <c r="H10" s="286">
        <v>24</v>
      </c>
      <c r="I10" s="309" t="str">
        <f>IF(H10&lt;=2,'Tabla probabilidad'!$B$5,IF(H10&lt;=24,'Tabla probabilidad'!$B$6,IF(H10&lt;=500,'Tabla probabilidad'!$B$7,IF(H10&lt;=5000,'Tabla probabilidad'!$B$8,IF(H10&gt;5000,'Tabla probabilidad'!$B$9)))))</f>
        <v>Baja</v>
      </c>
      <c r="J10" s="311">
        <f>IF(H10&lt;=2,'Tabla probabilidad'!$D$5,IF(H10&lt;=24,'Tabla probabilidad'!$D$6,IF(H10&lt;=500,'Tabla probabilidad'!$D$7,IF(H10&lt;=5000,'Tabla probabilidad'!$D$8,IF(H10&gt;5000,'Tabla probabilidad'!$D$9)))))</f>
        <v>0.4</v>
      </c>
      <c r="K10" s="286" t="s">
        <v>267</v>
      </c>
      <c r="L10" s="286"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Menor</v>
      </c>
      <c r="M10" s="286"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40%</v>
      </c>
      <c r="N10" s="286" t="str">
        <f>VLOOKUP((I10&amp;L10),Hoja1!$B$4:$C$28,2,0)</f>
        <v>Moderado</v>
      </c>
      <c r="O10" s="193">
        <v>1</v>
      </c>
      <c r="P10" s="189" t="s">
        <v>268</v>
      </c>
      <c r="Q10" s="193" t="str">
        <f t="shared" ref="Q10:Q29" si="0">IF(R10="Preventivo","Probabilidad",IF(R10="Detectivo","Probabilidad", IF(R10="Correctivo","Impacto")))</f>
        <v>Probabilidad</v>
      </c>
      <c r="R10" s="193" t="s">
        <v>269</v>
      </c>
      <c r="S10" s="193" t="s">
        <v>270</v>
      </c>
      <c r="T10" s="194">
        <f>VLOOKUP(R10&amp;S10,Hoja1!$Q$4:$R$9,2,0)</f>
        <v>0.45</v>
      </c>
      <c r="U10" s="193" t="s">
        <v>271</v>
      </c>
      <c r="V10" s="193" t="s">
        <v>272</v>
      </c>
      <c r="W10" s="193" t="s">
        <v>273</v>
      </c>
      <c r="X10" s="194">
        <f>IF(Q10="Probabilidad",($J$10*T10),IF(Q10="Impacto"," "))</f>
        <v>0.18000000000000002</v>
      </c>
      <c r="Y10" s="194" t="str">
        <f>IF(Z10&lt;=20%,'Tabla probabilidad'!$B$5,IF(Z10&lt;=40%,'Tabla probabilidad'!$B$6,IF(Z10&lt;=60%,'Tabla probabilidad'!$B$7,IF(Z10&lt;=80%,'Tabla probabilidad'!$B$8,IF(Z10&lt;=100%,'Tabla probabilidad'!$B$9)))))</f>
        <v>Baja</v>
      </c>
      <c r="Z10" s="194">
        <f>IF(R10="Preventivo",(J10-(J10*T10)),IF(R10="Detectivo",(J10-(J10*T10)),IF(R10="Correctivo",(J10))))</f>
        <v>0.22</v>
      </c>
      <c r="AA10" s="307" t="str">
        <f>IF(AB10&lt;=20%,'Tabla probabilidad'!$B$5,IF(AB10&lt;=40%,'Tabla probabilidad'!$B$6,IF(AB10&lt;=60%,'Tabla probabilidad'!$B$7,IF(AB10&lt;=80%,'Tabla probabilidad'!$B$8,IF(AB10&lt;=100%,'Tabla probabilidad'!$B$9)))))</f>
        <v>Baja</v>
      </c>
      <c r="AB10" s="307">
        <f>AVERAGE(Z10:Z12)</f>
        <v>0.22</v>
      </c>
      <c r="AC10" s="194" t="str">
        <f t="shared" ref="AC10:AC29" si="1">IF(AD10&lt;=20%,"Leve",IF(AD10&lt;=40%,"Menor",IF(AD10&lt;=60%,"Moderado",IF(AD10&lt;=80%,"Mayor",IF(AD10&lt;=100%,"Catastrófico")))))</f>
        <v>Menor</v>
      </c>
      <c r="AD10" s="194">
        <f>IF(Q10="Probabilidad",(($M$10-0)),IF(Q10="Impacto",($M$10-($M$10*T10))))</f>
        <v>0.4</v>
      </c>
      <c r="AE10" s="307" t="str">
        <f>IF(AF10&lt;=20%,"Leve",IF(AF10&lt;=40%,"Menor",IF(AF10&lt;=60%,"Moderado",IF(AF10&lt;=80%,"Mayor",IF(AF10&lt;=100%,"Catastrófico")))))</f>
        <v>Menor</v>
      </c>
      <c r="AF10" s="307">
        <f>AVERAGE(AD10:AD12)</f>
        <v>0.40000000000000008</v>
      </c>
      <c r="AG10" s="292" t="str">
        <f>VLOOKUP(AA10&amp;AE10,Hoja1!$B$4:$C$28,2,0)</f>
        <v>Moderado</v>
      </c>
      <c r="AH10" s="292" t="s">
        <v>274</v>
      </c>
      <c r="AI10" s="205" t="s">
        <v>268</v>
      </c>
      <c r="AJ10" s="203" t="s">
        <v>482</v>
      </c>
      <c r="AK10" s="204"/>
      <c r="AL10" s="211">
        <v>44287</v>
      </c>
      <c r="AM10" s="212">
        <v>44377</v>
      </c>
      <c r="AN10" s="210" t="s">
        <v>483</v>
      </c>
    </row>
    <row r="11" spans="1:292" ht="129.6">
      <c r="A11" s="288"/>
      <c r="B11" s="290"/>
      <c r="C11" s="297"/>
      <c r="D11" s="196" t="s">
        <v>280</v>
      </c>
      <c r="E11" s="299"/>
      <c r="F11" s="301"/>
      <c r="G11" s="288"/>
      <c r="H11" s="286"/>
      <c r="I11" s="309"/>
      <c r="J11" s="311"/>
      <c r="K11" s="286"/>
      <c r="L11" s="306"/>
      <c r="M11" s="306"/>
      <c r="N11" s="286"/>
      <c r="O11" s="193">
        <v>2</v>
      </c>
      <c r="P11" s="189" t="s">
        <v>281</v>
      </c>
      <c r="Q11" s="193" t="str">
        <f t="shared" si="0"/>
        <v>Probabilidad</v>
      </c>
      <c r="R11" s="193" t="s">
        <v>269</v>
      </c>
      <c r="S11" s="193" t="s">
        <v>270</v>
      </c>
      <c r="T11" s="194">
        <f>VLOOKUP(R11&amp;S11,Hoja1!$Q$4:$R$9,2,0)</f>
        <v>0.45</v>
      </c>
      <c r="U11" s="193" t="s">
        <v>271</v>
      </c>
      <c r="V11" s="193" t="s">
        <v>272</v>
      </c>
      <c r="W11" s="193" t="s">
        <v>273</v>
      </c>
      <c r="X11" s="194">
        <f>IF(Q11="Probabilidad",($J$10*T11),IF(Q11="Impacto"," "))</f>
        <v>0.18000000000000002</v>
      </c>
      <c r="Y11" s="194" t="str">
        <f>IF(Z11&lt;=20%,'Tabla probabilidad'!$B$5,IF(Z11&lt;=40%,'Tabla probabilidad'!$B$6,IF(Z11&lt;=60%,'Tabla probabilidad'!$B$7,IF(Z11&lt;=80%,'Tabla probabilidad'!$B$8,IF(Z11&lt;=100%,'Tabla probabilidad'!$B$9)))))</f>
        <v>Baja</v>
      </c>
      <c r="Z11" s="194">
        <f>IF(R11="Preventivo",(J10-(J10*T11)),IF(R11="Detectivo",(J10-(J10*T11)),IF(R11="Correctivo",(J10))))</f>
        <v>0.22</v>
      </c>
      <c r="AA11" s="308"/>
      <c r="AB11" s="308"/>
      <c r="AC11" s="194" t="str">
        <f t="shared" si="1"/>
        <v>Menor</v>
      </c>
      <c r="AD11" s="194">
        <f>IF(Q11="Probabilidad",(($M$10-0)),IF(Q11="Impacto",($M$10-($M$10*T11))))</f>
        <v>0.4</v>
      </c>
      <c r="AE11" s="308"/>
      <c r="AF11" s="308"/>
      <c r="AG11" s="293"/>
      <c r="AH11" s="293"/>
      <c r="AI11" s="205" t="s">
        <v>281</v>
      </c>
      <c r="AJ11" s="203" t="s">
        <v>482</v>
      </c>
      <c r="AK11" s="204"/>
      <c r="AL11" s="211">
        <v>44287</v>
      </c>
      <c r="AM11" s="212">
        <v>44377</v>
      </c>
      <c r="AN11" s="213" t="s">
        <v>484</v>
      </c>
    </row>
    <row r="12" spans="1:292" ht="161.25" customHeight="1">
      <c r="A12" s="288"/>
      <c r="B12" s="290"/>
      <c r="C12" s="297"/>
      <c r="D12" s="196" t="s">
        <v>282</v>
      </c>
      <c r="E12" s="299"/>
      <c r="F12" s="301"/>
      <c r="G12" s="288"/>
      <c r="H12" s="286"/>
      <c r="I12" s="309"/>
      <c r="J12" s="311"/>
      <c r="K12" s="286"/>
      <c r="L12" s="306"/>
      <c r="M12" s="306"/>
      <c r="N12" s="286"/>
      <c r="O12" s="193">
        <v>3</v>
      </c>
      <c r="P12" s="190" t="s">
        <v>485</v>
      </c>
      <c r="Q12" s="193" t="str">
        <f t="shared" si="0"/>
        <v>Probabilidad</v>
      </c>
      <c r="R12" s="193" t="s">
        <v>269</v>
      </c>
      <c r="S12" s="193" t="s">
        <v>270</v>
      </c>
      <c r="T12" s="194">
        <f>VLOOKUP(R12&amp;S12,Hoja1!$Q$4:$R$9,2,0)</f>
        <v>0.45</v>
      </c>
      <c r="U12" s="193" t="s">
        <v>271</v>
      </c>
      <c r="V12" s="193" t="s">
        <v>272</v>
      </c>
      <c r="W12" s="193" t="s">
        <v>273</v>
      </c>
      <c r="X12" s="194">
        <f>IF(Q12="Probabilidad",($J$10*T12),IF(Q12="Impacto"," "))</f>
        <v>0.18000000000000002</v>
      </c>
      <c r="Y12" s="194" t="str">
        <f>IF(Z12&lt;=20%,'Tabla probabilidad'!$B$5,IF(Z12&lt;=40%,'Tabla probabilidad'!$B$6,IF(Z12&lt;=60%,'Tabla probabilidad'!$B$7,IF(Z12&lt;=80%,'Tabla probabilidad'!$B$8,IF(Z12&lt;=100%,'Tabla probabilidad'!$B$9)))))</f>
        <v>Baja</v>
      </c>
      <c r="Z12" s="194">
        <f>IF(R12="Preventivo",(J10-(J10*T12)),IF(R12="Detectivo",(J10-(J10*T12)),IF(R12="Correctivo",(J10))))</f>
        <v>0.22</v>
      </c>
      <c r="AA12" s="308"/>
      <c r="AB12" s="308"/>
      <c r="AC12" s="194" t="str">
        <f t="shared" si="1"/>
        <v>Menor</v>
      </c>
      <c r="AD12" s="194">
        <f>IF(Q12="Probabilidad",(($M$10-0)),IF(Q12="Impacto",($M$10-($M$10*T12))))</f>
        <v>0.4</v>
      </c>
      <c r="AE12" s="308"/>
      <c r="AF12" s="308"/>
      <c r="AG12" s="293"/>
      <c r="AH12" s="293"/>
      <c r="AI12" s="206" t="s">
        <v>486</v>
      </c>
      <c r="AJ12" s="203" t="s">
        <v>482</v>
      </c>
      <c r="AK12" s="204"/>
      <c r="AL12" s="211">
        <v>44287</v>
      </c>
      <c r="AM12" s="212">
        <v>44377</v>
      </c>
      <c r="AN12" s="210" t="s">
        <v>487</v>
      </c>
    </row>
    <row r="13" spans="1:292" ht="43.15">
      <c r="A13" s="286">
        <v>2</v>
      </c>
      <c r="B13" s="292" t="s">
        <v>284</v>
      </c>
      <c r="C13" s="286" t="s">
        <v>285</v>
      </c>
      <c r="D13" s="198" t="s">
        <v>286</v>
      </c>
      <c r="E13" s="304" t="s">
        <v>287</v>
      </c>
      <c r="F13" s="300" t="s">
        <v>288</v>
      </c>
      <c r="G13" s="286" t="s">
        <v>289</v>
      </c>
      <c r="H13" s="289">
        <v>6</v>
      </c>
      <c r="I13" s="309" t="str">
        <f>IF(H13&lt;=2,'Tabla probabilidad'!$B$5,IF(H13&lt;=24,'Tabla probabilidad'!$B$6,IF(H13&lt;=500,'Tabla probabilidad'!$B$7,IF(H13&lt;=5000,'Tabla probabilidad'!$B$8,IF(H13&gt;5000,'Tabla probabilidad'!$B$9)))))</f>
        <v>Baja</v>
      </c>
      <c r="J13" s="311">
        <f>IF(H13&lt;=2,'Tabla probabilidad'!$D$5,IF(H13&lt;=24,'Tabla probabilidad'!$D$6,IF(H13&lt;=500,'Tabla probabilidad'!$D$7,IF(H13&lt;=5000,'Tabla probabilidad'!$D$8,IF(H13&gt;5000,'Tabla probabilidad'!$D$9)))))</f>
        <v>0.4</v>
      </c>
      <c r="K13" s="286" t="s">
        <v>290</v>
      </c>
      <c r="L13" s="286" t="str">
        <f>IF(K13="El riesgo afecta la imagen de alguna área de la organización","Leve",IF(K13="El riesgo afecta la imagen de la entidad internamente, de conocimiento general, nivel interno, alta dirección, contratista y/o de provedores","Menor",IF(K13="El riesgo afecta la imagen de la entidad con algunos usuarios de relevancia frente al logro de los objetivos","Moderado",IF(K13="El riesgo afecta la imagen de de la entidad con efecto publicitario sostenido a nivel del sector justicia","Mayor",IF(K13="El riesgo afecta la imagen de la entidad a nivel nacional, con efecto publicitarios sostenible a nivel país","Catastrófico",IF(K13="Impacto que afecte la ejecución presupuestal en un valor ≥0,5%.","Leve",IF(K13="Impacto que afecte la ejecución presupuestal en un valor ≥1%.","Menor",IF(K13="Impacto que afecte la ejecución presupuestal en un valor ≥5%.","Moderado",IF(K13="Impacto que afecte la ejecución presupuestal en un valor ≥20%.","Mayor",IF(K13="Impacto que afecte la ejecución presupuestal en un valor ≥50%.","Catastrófico",IF(K13="Incumplimiento máximo del 5% de la meta planeada","Leve",IF(K13="Incumplimiento máximo del 15% de la meta planeada","Menor",IF(K13="Incumplimiento máximo del 20% de la meta planeada","Moderado",IF(K13="Incumplimiento máximo del 50% de la meta planeada","Mayor",IF(K13="Incumplimiento máximo del 80% de la meta planeada","Catastrófico",IF(K13="Cualquier afectación a la violacion de los derechos de los ciudadanos se considera con consecuencias altas","Mayor",IF(K13="Cualquier afectación a la violacion de los derechos de los ciudadanos se considera con consecuencias desastrosas","Catastrófico",IF(K13="Afecta la Prestación del Servicio de Administración de Justicia en 5%","Leve",IF(K13="Afecta la Prestación del Servicio de Administración de Justicia en 10%","Menor",IF(K13="Afecta la Prestación del Servicio de Administración de Justicia en 15%","Moderado",IF(K13="Afecta la Prestación del Servicio de Administración de Justicia en 20%","Mayor",IF(K13="Afecta la Prestación del Servicio de Administración de Justicia en más del 50%","Catastrófico",IF(K13="Cualquier acto indebido de los servidores judiciales genera altas consecuencias para la entidad","Mayor",IF(K13="Cualquier acto indebido de los servidores judiciales genera consecuencias desastrosas para la entidad","Catastrófico",IF(K13="Si el hecho llegara a presentarse, tendría consecuencias o efectos mínimos sobre la entidad","Leve",IF(K13="Si el hecho llegara a presentarse, tendría bajo impacto o efecto sobre la entidad","Menor",IF(K13="Si el hecho llegara a presentarse, tendría medianas consecuencias o efectos sobre la entidad","Moderado",IF(K13="Si el hecho llegara a presentarse, tendría altas consecuencias o efectos sobre la entidad","Mayor",IF(K13="Si el hecho llegara a presentarse, tendría desastrosas consecuencias o efectos sobre la entidad","Catastrófico")))))))))))))))))))))))))))))</f>
        <v>Leve</v>
      </c>
      <c r="M13" s="286" t="str">
        <f>IF(K13="El riesgo afecta la imagen de alguna área de la organización","20%",IF(K13="El riesgo afecta la imagen de la entidad internamente, de conocimiento general, nivel interno, alta dirección, contratista y/o de provedores","40%",IF(K13="El riesgo afecta la imagen de la entidad con algunos usuarios de relevancia frente al logro de los objetivos","60%",IF(K13="El riesgo afecta la imagen de de la entidad con efecto publicitario sostenido a nivel del sector justicia","80%",IF(K13="El riesgo afecta la imagen de la entidad a nivel nacional, con efecto publicitarios sostenible a nivel país","100%",IF(K13="Impacto que afecte la ejecución presupuestal en un valor ≥0,5%.","20%",IF(K13="Impacto que afecte la ejecución presupuestal en un valor ≥1%.","40%",IF(K13="Impacto que afecte la ejecución presupuestal en un valor ≥5%.","60%",IF(K13="Impacto que afecte la ejecución presupuestal en un valor ≥20%.","80%",IF(K13="Impacto que afecte la ejecución presupuestal en un valor ≥50%.","100%",IF(K13="Incumplimiento máximo del 5% de la meta planeada","20%",IF(K13="Incumplimiento máximo del 15% de la meta planeada","40%",IF(K13="Incumplimiento máximo del 20% de la meta planeada","60%",IF(K13="Incumplimiento máximo del 50% de la meta planeada","80%",IF(K13="Incumplimiento máximo del 80% de la meta planeada","100%",IF(K13="Cualquier afectación a la violacion de los derechos de los ciudadanos se considera con consecuencias altas","80%",IF(K13="Cualquier afectación a la violacion de los derechos de los ciudadanos se considera con consecuencias desastrosas","100%",IF(K13="Afecta la Prestación del Servicio de Administración de Justicia en 5%","20%",IF(K13="Afecta la Prestación del Servicio de Administración de Justicia en 10%","40%",IF(K13="Afecta la Prestación del Servicio de Administración de Justicia en 15%","60%",IF(K13="Afecta la Prestación del Servicio de Administración de Justicia en 20%","80%",IF(K13="Afecta la Prestación del Servicio de Administración de Justicia en más del 50%","100%",IF(K13="Cualquier acto indebido de los servidores judiciales genera altas consecuencias para la entidad","80%",IF(K13="Cualquier acto indebido de los servidores judiciales genera consecuencias desastrosas para la entidad","100%",IF(K13="Si el hecho llegara a presentarse, tendría consecuencias o efectos mínimos sobre la entidad","20%",IF(K13="Si el hecho llegara a presentarse, tendría bajo impacto o efecto sobre la entidad","40%",IF(K13="Si el hecho llegara a presentarse, tendría medianas consecuencias o efectos sobre la entidad","60%",IF(K13="Si el hecho llegara a presentarse, tendría altas consecuencias o efectos sobre la entidad","80%",IF(K13="Si el hecho llegara a presentarse, tendría desastrosas consecuencias o efectos sobre la entidad","100%")))))))))))))))))))))))))))))</f>
        <v>20%</v>
      </c>
      <c r="N13" s="286" t="str">
        <f>VLOOKUP((I13&amp;L13),Hoja1!$B$4:$C$28,2,0)</f>
        <v>Bajo</v>
      </c>
      <c r="O13" s="193">
        <v>1</v>
      </c>
      <c r="P13" s="189" t="s">
        <v>291</v>
      </c>
      <c r="Q13" s="193" t="str">
        <f t="shared" si="0"/>
        <v>Probabilidad</v>
      </c>
      <c r="R13" s="193" t="s">
        <v>269</v>
      </c>
      <c r="S13" s="193" t="s">
        <v>270</v>
      </c>
      <c r="T13" s="194">
        <f>VLOOKUP(R13&amp;S13,Hoja1!$Q$4:$R$9,2,0)</f>
        <v>0.45</v>
      </c>
      <c r="U13" s="193" t="s">
        <v>271</v>
      </c>
      <c r="V13" s="193" t="s">
        <v>272</v>
      </c>
      <c r="W13" s="193" t="s">
        <v>273</v>
      </c>
      <c r="X13" s="194">
        <f>IF(Q13="Probabilidad",($J$13*T13),IF(Q13="Impacto"," "))</f>
        <v>0.18000000000000002</v>
      </c>
      <c r="Y13" s="194" t="str">
        <f>IF(Z13&lt;=20%,'Tabla probabilidad'!$B$5,IF(Z13&lt;=40%,'Tabla probabilidad'!$B$6,IF(Z13&lt;=60%,'Tabla probabilidad'!$B$7,IF(Z13&lt;=80%,'Tabla probabilidad'!$B$8,IF(Z13&lt;=100%,'Tabla probabilidad'!$B$9)))))</f>
        <v>Baja</v>
      </c>
      <c r="Z13" s="194">
        <f>IF(R13="Preventivo",(J13-(J13*T13)),IF(R13="Detectivo",(J13-(J13*T13)),IF(R13="Correctivo",(J13))))</f>
        <v>0.22</v>
      </c>
      <c r="AA13" s="307" t="str">
        <f>IF(AB13&lt;=20%,'Tabla probabilidad'!$B$5,IF(AB13&lt;=40%,'Tabla probabilidad'!$B$6,IF(AB13&lt;=60%,'Tabla probabilidad'!$B$7,IF(AB13&lt;=80%,'Tabla probabilidad'!$B$8,IF(AB13&lt;=100%,'Tabla probabilidad'!$B$9)))))</f>
        <v>Baja</v>
      </c>
      <c r="AB13" s="307">
        <f>AVERAGE(Z13:Z15)</f>
        <v>0.22</v>
      </c>
      <c r="AC13" s="194" t="str">
        <f t="shared" si="1"/>
        <v>Leve</v>
      </c>
      <c r="AD13" s="194">
        <f>IF(Q13="Probabilidad",(($M$13-0)),IF(Q13="Impacto",($M$13-($M$13*T13))))</f>
        <v>0.2</v>
      </c>
      <c r="AE13" s="307" t="str">
        <f>IF(AF13&lt;=20%,"Leve",IF(AF13&lt;=40%,"Menor",IF(AF13&lt;=60%,"Moderado",IF(AF13&lt;=80%,"Mayor",IF(AF13&lt;=100%,"Catastrófico")))))</f>
        <v>Leve</v>
      </c>
      <c r="AF13" s="307">
        <f>AVERAGE(AD13:AD15)</f>
        <v>0.20000000000000004</v>
      </c>
      <c r="AG13" s="292" t="str">
        <f>VLOOKUP(AA13&amp;AE13,Hoja1!$B$4:$C$28,2,0)</f>
        <v>Bajo</v>
      </c>
      <c r="AH13" s="292" t="s">
        <v>274</v>
      </c>
      <c r="AI13" s="205" t="s">
        <v>291</v>
      </c>
      <c r="AJ13" s="203" t="s">
        <v>482</v>
      </c>
      <c r="AK13" s="204"/>
      <c r="AL13" s="211">
        <v>44287</v>
      </c>
      <c r="AM13" s="212">
        <v>44377</v>
      </c>
      <c r="AN13" s="210" t="s">
        <v>488</v>
      </c>
    </row>
    <row r="14" spans="1:292" ht="57.75" customHeight="1">
      <c r="A14" s="286"/>
      <c r="B14" s="293"/>
      <c r="C14" s="286"/>
      <c r="D14" s="199" t="s">
        <v>292</v>
      </c>
      <c r="E14" s="305"/>
      <c r="F14" s="305"/>
      <c r="G14" s="286"/>
      <c r="H14" s="290"/>
      <c r="I14" s="309"/>
      <c r="J14" s="311"/>
      <c r="K14" s="286"/>
      <c r="L14" s="306"/>
      <c r="M14" s="306"/>
      <c r="N14" s="286"/>
      <c r="O14" s="193">
        <v>2</v>
      </c>
      <c r="P14" s="189" t="s">
        <v>293</v>
      </c>
      <c r="Q14" s="193" t="str">
        <f t="shared" si="0"/>
        <v>Probabilidad</v>
      </c>
      <c r="R14" s="193" t="s">
        <v>269</v>
      </c>
      <c r="S14" s="193" t="s">
        <v>270</v>
      </c>
      <c r="T14" s="194">
        <f>VLOOKUP(R14&amp;S14,Hoja1!$Q$4:$R$9,2,0)</f>
        <v>0.45</v>
      </c>
      <c r="U14" s="193" t="s">
        <v>271</v>
      </c>
      <c r="V14" s="193" t="s">
        <v>272</v>
      </c>
      <c r="W14" s="193" t="s">
        <v>273</v>
      </c>
      <c r="X14" s="194">
        <f>IF(Q14="Probabilidad",($J$13*T14),IF(Q14="Impacto"," "))</f>
        <v>0.18000000000000002</v>
      </c>
      <c r="Y14" s="194" t="str">
        <f>IF(Z14&lt;=20%,'Tabla probabilidad'!$B$5,IF(Z14&lt;=40%,'Tabla probabilidad'!$B$6,IF(Z14&lt;=60%,'Tabla probabilidad'!$B$7,IF(Z14&lt;=80%,'Tabla probabilidad'!$B$8,IF(Z14&lt;=100%,'Tabla probabilidad'!$B$9)))))</f>
        <v>Baja</v>
      </c>
      <c r="Z14" s="194">
        <f>IF(R14="Preventivo",(J13-(J13*T14)),IF(R14="Detectivo",(J13-(J13*T14)),IF(R14="Correctivo",(J13))))</f>
        <v>0.22</v>
      </c>
      <c r="AA14" s="308"/>
      <c r="AB14" s="308"/>
      <c r="AC14" s="194" t="str">
        <f t="shared" si="1"/>
        <v>Leve</v>
      </c>
      <c r="AD14" s="194">
        <f>IF(Q14="Probabilidad",(($M$13-0)),IF(Q14="Impacto",($M$13-($M$13*T14))))</f>
        <v>0.2</v>
      </c>
      <c r="AE14" s="308"/>
      <c r="AF14" s="308"/>
      <c r="AG14" s="293"/>
      <c r="AH14" s="293"/>
      <c r="AI14" s="205" t="s">
        <v>293</v>
      </c>
      <c r="AJ14" s="203" t="s">
        <v>482</v>
      </c>
      <c r="AK14" s="204"/>
      <c r="AL14" s="211">
        <v>44287</v>
      </c>
      <c r="AM14" s="212">
        <v>44377</v>
      </c>
      <c r="AN14" s="210" t="s">
        <v>489</v>
      </c>
    </row>
    <row r="15" spans="1:292" ht="43.15">
      <c r="A15" s="286"/>
      <c r="B15" s="293"/>
      <c r="C15" s="286"/>
      <c r="D15" s="199" t="s">
        <v>294</v>
      </c>
      <c r="E15" s="305"/>
      <c r="F15" s="305"/>
      <c r="G15" s="286"/>
      <c r="H15" s="290"/>
      <c r="I15" s="309"/>
      <c r="J15" s="311"/>
      <c r="K15" s="286"/>
      <c r="L15" s="306"/>
      <c r="M15" s="306"/>
      <c r="N15" s="286"/>
      <c r="O15" s="193">
        <v>3</v>
      </c>
      <c r="P15" s="189" t="s">
        <v>295</v>
      </c>
      <c r="Q15" s="193" t="str">
        <f t="shared" si="0"/>
        <v>Probabilidad</v>
      </c>
      <c r="R15" s="193" t="s">
        <v>269</v>
      </c>
      <c r="S15" s="193" t="s">
        <v>270</v>
      </c>
      <c r="T15" s="194">
        <f>VLOOKUP(R15&amp;S15,Hoja1!$Q$4:$R$9,2,0)</f>
        <v>0.45</v>
      </c>
      <c r="U15" s="193" t="s">
        <v>271</v>
      </c>
      <c r="V15" s="193" t="s">
        <v>272</v>
      </c>
      <c r="W15" s="193" t="s">
        <v>273</v>
      </c>
      <c r="X15" s="194">
        <f>IF(Q15="Probabilidad",($J$13*T15),IF(Q15="Impacto"," "))</f>
        <v>0.18000000000000002</v>
      </c>
      <c r="Y15" s="194" t="str">
        <f>IF(Z15&lt;=20%,'Tabla probabilidad'!$B$5,IF(Z15&lt;=40%,'Tabla probabilidad'!$B$6,IF(Z15&lt;=60%,'Tabla probabilidad'!$B$7,IF(Z15&lt;=80%,'Tabla probabilidad'!$B$8,IF(Z15&lt;=100%,'Tabla probabilidad'!$B$9)))))</f>
        <v>Baja</v>
      </c>
      <c r="Z15" s="194">
        <f>IF(R15="Preventivo",(J13-(J13*T15)),IF(R15="Detectivo",(J13-(J13*T15)),IF(R15="Correctivo",(J13))))</f>
        <v>0.22</v>
      </c>
      <c r="AA15" s="308"/>
      <c r="AB15" s="308"/>
      <c r="AC15" s="194" t="str">
        <f t="shared" si="1"/>
        <v>Leve</v>
      </c>
      <c r="AD15" s="194">
        <f>IF(Q15="Probabilidad",(($M$13-0)),IF(Q15="Impacto",($M$13-($M$13*T15))))</f>
        <v>0.2</v>
      </c>
      <c r="AE15" s="308"/>
      <c r="AF15" s="308"/>
      <c r="AG15" s="293"/>
      <c r="AH15" s="293"/>
      <c r="AI15" s="205" t="s">
        <v>295</v>
      </c>
      <c r="AJ15" s="203" t="s">
        <v>482</v>
      </c>
      <c r="AK15" s="204"/>
      <c r="AL15" s="211">
        <v>44287</v>
      </c>
      <c r="AM15" s="212">
        <v>44377</v>
      </c>
      <c r="AN15" s="216" t="s">
        <v>488</v>
      </c>
    </row>
    <row r="16" spans="1:292" ht="66.75" customHeight="1">
      <c r="A16" s="288">
        <v>3</v>
      </c>
      <c r="B16" s="289" t="s">
        <v>296</v>
      </c>
      <c r="C16" s="288" t="s">
        <v>285</v>
      </c>
      <c r="D16" s="196" t="s">
        <v>297</v>
      </c>
      <c r="E16" s="298" t="s">
        <v>298</v>
      </c>
      <c r="F16" s="300" t="s">
        <v>299</v>
      </c>
      <c r="G16" s="288" t="s">
        <v>266</v>
      </c>
      <c r="H16" s="286">
        <v>4</v>
      </c>
      <c r="I16" s="309" t="str">
        <f>IF(H16&lt;=2,'Tabla probabilidad'!$B$5,IF(H16&lt;=24,'Tabla probabilidad'!$B$6,IF(H16&lt;=500,'Tabla probabilidad'!$B$7,IF(H16&lt;=5000,'Tabla probabilidad'!$B$8,IF(H16&gt;5000,'Tabla probabilidad'!$B$9)))))</f>
        <v>Baja</v>
      </c>
      <c r="J16" s="311">
        <f>IF(H16&lt;=2,'Tabla probabilidad'!$D$5,IF(H16&lt;=24,'Tabla probabilidad'!$D$6,IF(H16&lt;=500,'Tabla probabilidad'!$D$7,IF(H16&lt;=5000,'Tabla probabilidad'!$D$8,IF(H16&gt;5000,'Tabla probabilidad'!$D$9)))))</f>
        <v>0.4</v>
      </c>
      <c r="K16" s="286" t="s">
        <v>300</v>
      </c>
      <c r="L16" s="286" t="str">
        <f>IF(K16="El riesgo afecta la imagen de alguna área de la organización","Leve",IF(K16="El riesgo afecta la imagen de la entidad internamente, de conocimiento general, nivel interno, alta dirección, contratista y/o de provedores","Menor",IF(K16="El riesgo afecta la imagen de la entidad con algunos usuarios de relevancia frente al logro de los objetivos","Moderado",IF(K16="El riesgo afecta la imagen de de la entidad con efecto publicitario sostenido a nivel del sector justicia","Mayor",IF(K16="El riesgo afecta la imagen de la entidad a nivel nacional, con efecto publicitarios sostenible a nivel país","Catastrófico",IF(K16="Impacto que afecte la ejecución presupuestal en un valor ≥0,5%.","Leve",IF(K16="Impacto que afecte la ejecución presupuestal en un valor ≥1%.","Menor",IF(K16="Impacto que afecte la ejecución presupuestal en un valor ≥5%.","Moderado",IF(K16="Impacto que afecte la ejecución presupuestal en un valor ≥20%.","Mayor",IF(K16="Impacto que afecte la ejecución presupuestal en un valor ≥50%.","Catastrófico",IF(K16="Incumplimiento máximo del 5% de la meta planeada","Leve",IF(K16="Incumplimiento máximo del 15% de la meta planeada","Menor",IF(K16="Incumplimiento máximo del 20% de la meta planeada","Moderado",IF(K16="Incumplimiento máximo del 50% de la meta planeada","Mayor",IF(K16="Incumplimiento máximo del 80% de la meta planeada","Catastrófico",IF(K16="Cualquier afectación a la violacion de los derechos de los ciudadanos se considera con consecuencias altas","Mayor",IF(K16="Cualquier afectación a la violacion de los derechos de los ciudadanos se considera con consecuencias desastrosas","Catastrófico",IF(K16="Afecta la Prestación del Servicio de Administración de Justicia en 5%","Leve",IF(K16="Afecta la Prestación del Servicio de Administración de Justicia en 10%","Menor",IF(K16="Afecta la Prestación del Servicio de Administración de Justicia en 15%","Moderado",IF(K16="Afecta la Prestación del Servicio de Administración de Justicia en 20%","Mayor",IF(K16="Afecta la Prestación del Servicio de Administración de Justicia en más del 50%","Catastrófico",IF(K16="Cualquier acto indebido de los servidores judiciales genera altas consecuencias para la entidad","Mayor",IF(K16="Cualquier acto indebido de los servidores judiciales genera consecuencias desastrosas para la entidad","Catastrófico",IF(K16="Si el hecho llegara a presentarse, tendría consecuencias o efectos mínimos sobre la entidad","Leve",IF(K16="Si el hecho llegara a presentarse, tendría bajo impacto o efecto sobre la entidad","Menor",IF(K16="Si el hecho llegara a presentarse, tendría medianas consecuencias o efectos sobre la entidad","Moderado",IF(K16="Si el hecho llegara a presentarse, tendría altas consecuencias o efectos sobre la entidad","Mayor",IF(K16="Si el hecho llegara a presentarse, tendría desastrosas consecuencias o efectos sobre la entidad","Catastrófico")))))))))))))))))))))))))))))</f>
        <v>Leve</v>
      </c>
      <c r="M16" s="286" t="str">
        <f>IF(K16="El riesgo afecta la imagen de alguna área de la organización","20%",IF(K16="El riesgo afecta la imagen de la entidad internamente, de conocimiento general, nivel interno, alta dirección, contratista y/o de provedores","40%",IF(K16="El riesgo afecta la imagen de la entidad con algunos usuarios de relevancia frente al logro de los objetivos","60%",IF(K16="El riesgo afecta la imagen de de la entidad con efecto publicitario sostenido a nivel del sector justicia","80%",IF(K16="El riesgo afecta la imagen de la entidad a nivel nacional, con efecto publicitarios sostenible a nivel país","100%",IF(K16="Impacto que afecte la ejecución presupuestal en un valor ≥0,5%.","20%",IF(K16="Impacto que afecte la ejecución presupuestal en un valor ≥1%.","40%",IF(K16="Impacto que afecte la ejecución presupuestal en un valor ≥5%.","60%",IF(K16="Impacto que afecte la ejecución presupuestal en un valor ≥20%.","80%",IF(K16="Impacto que afecte la ejecución presupuestal en un valor ≥50%.","100%",IF(K16="Incumplimiento máximo del 5% de la meta planeada","20%",IF(K16="Incumplimiento máximo del 15% de la meta planeada","40%",IF(K16="Incumplimiento máximo del 20% de la meta planeada","60%",IF(K16="Incumplimiento máximo del 50% de la meta planeada","80%",IF(K16="Incumplimiento máximo del 80% de la meta planeada","100%",IF(K16="Cualquier afectación a la violacion de los derechos de los ciudadanos se considera con consecuencias altas","80%",IF(K16="Cualquier afectación a la violacion de los derechos de los ciudadanos se considera con consecuencias desastrosas","100%",IF(K16="Afecta la Prestación del Servicio de Administración de Justicia en 5%","20%",IF(K16="Afecta la Prestación del Servicio de Administración de Justicia en 10%","40%",IF(K16="Afecta la Prestación del Servicio de Administración de Justicia en 15%","60%",IF(K16="Afecta la Prestación del Servicio de Administración de Justicia en 20%","80%",IF(K16="Afecta la Prestación del Servicio de Administración de Justicia en más del 50%","100%",IF(K16="Cualquier acto indebido de los servidores judiciales genera altas consecuencias para la entidad","80%",IF(K16="Cualquier acto indebido de los servidores judiciales genera consecuencias desastrosas para la entidad","100%",IF(K16="Si el hecho llegara a presentarse, tendría consecuencias o efectos mínimos sobre la entidad","20%",IF(K16="Si el hecho llegara a presentarse, tendría bajo impacto o efecto sobre la entidad","40%",IF(K16="Si el hecho llegara a presentarse, tendría medianas consecuencias o efectos sobre la entidad","60%",IF(K16="Si el hecho llegara a presentarse, tendría altas consecuencias o efectos sobre la entidad","80%",IF(K16="Si el hecho llegara a presentarse, tendría desastrosas consecuencias o efectos sobre la entidad","100%")))))))))))))))))))))))))))))</f>
        <v>20%</v>
      </c>
      <c r="N16" s="286" t="str">
        <f>VLOOKUP((I16&amp;L16),Hoja1!$B$4:$C$28,2,0)</f>
        <v>Bajo</v>
      </c>
      <c r="O16" s="193">
        <v>1</v>
      </c>
      <c r="P16" s="189" t="s">
        <v>301</v>
      </c>
      <c r="Q16" s="193" t="str">
        <f t="shared" si="0"/>
        <v>Probabilidad</v>
      </c>
      <c r="R16" s="193" t="s">
        <v>269</v>
      </c>
      <c r="S16" s="193" t="s">
        <v>270</v>
      </c>
      <c r="T16" s="194">
        <f>VLOOKUP(R16&amp;S16,Hoja1!$Q$4:$R$9,2,0)</f>
        <v>0.45</v>
      </c>
      <c r="U16" s="193" t="s">
        <v>271</v>
      </c>
      <c r="V16" s="193" t="s">
        <v>272</v>
      </c>
      <c r="W16" s="193" t="s">
        <v>273</v>
      </c>
      <c r="X16" s="194">
        <f>IF(Q16="Probabilidad",($J$16*T16),IF(Q16="Impacto"," "))</f>
        <v>0.18000000000000002</v>
      </c>
      <c r="Y16" s="194" t="str">
        <f>IF(Z16&lt;=20%,'Tabla probabilidad'!$B$5,IF(Z16&lt;=40%,'Tabla probabilidad'!$B$6,IF(Z16&lt;=60%,'Tabla probabilidad'!$B$7,IF(Z16&lt;=80%,'Tabla probabilidad'!$B$8,IF(Z16&lt;=100%,'Tabla probabilidad'!$B$9)))))</f>
        <v>Baja</v>
      </c>
      <c r="Z16" s="194">
        <f>IF(R16="Preventivo",(J16-(J16*T16)),IF(R16="Detectivo",(J16-(J16*T16)),IF(R16="Correctivo",(J16))))</f>
        <v>0.22</v>
      </c>
      <c r="AA16" s="307" t="str">
        <f>IF(AB16&lt;=20%,'Tabla probabilidad'!$B$5,IF(AB16&lt;=40%,'Tabla probabilidad'!$B$6,IF(AB16&lt;=60%,'Tabla probabilidad'!$B$7,IF(AB16&lt;=80%,'Tabla probabilidad'!$B$8,IF(AB16&lt;=100%,'Tabla probabilidad'!$B$9)))))</f>
        <v>Baja</v>
      </c>
      <c r="AB16" s="307">
        <f>AVERAGE(Z16:Z19)</f>
        <v>0.22</v>
      </c>
      <c r="AC16" s="194" t="str">
        <f t="shared" si="1"/>
        <v>Leve</v>
      </c>
      <c r="AD16" s="194">
        <f>IF(Q16="Probabilidad",(($M$16-0)),IF(Q16="Impacto",($M$16-($M$16*T16))))</f>
        <v>0.2</v>
      </c>
      <c r="AE16" s="307" t="str">
        <f>IF(AF16&lt;=20%,"Leve",IF(AF16&lt;=40%,"Menor",IF(AF16&lt;=60%,"Moderado",IF(AF16&lt;=80%,"Mayor",IF(AF16&lt;=100%,"Catastrófico")))))</f>
        <v>Leve</v>
      </c>
      <c r="AF16" s="307">
        <f>AVERAGE(AD16:AD19)</f>
        <v>0.2</v>
      </c>
      <c r="AG16" s="292" t="str">
        <f>VLOOKUP(AA16&amp;AE16,Hoja1!$B$4:$C$28,2,0)</f>
        <v>Bajo</v>
      </c>
      <c r="AH16" s="292" t="s">
        <v>274</v>
      </c>
      <c r="AI16" s="205" t="s">
        <v>301</v>
      </c>
      <c r="AJ16" s="203" t="s">
        <v>482</v>
      </c>
      <c r="AK16" s="204"/>
      <c r="AL16" s="211">
        <v>44287</v>
      </c>
      <c r="AM16" s="212">
        <v>44377</v>
      </c>
      <c r="AN16" s="216" t="s">
        <v>490</v>
      </c>
    </row>
    <row r="17" spans="1:40" ht="69" customHeight="1">
      <c r="A17" s="288"/>
      <c r="B17" s="290"/>
      <c r="C17" s="288"/>
      <c r="D17" s="136" t="s">
        <v>302</v>
      </c>
      <c r="E17" s="299"/>
      <c r="F17" s="301"/>
      <c r="G17" s="288"/>
      <c r="H17" s="286"/>
      <c r="I17" s="309"/>
      <c r="J17" s="311"/>
      <c r="K17" s="286"/>
      <c r="L17" s="306"/>
      <c r="M17" s="306"/>
      <c r="N17" s="286"/>
      <c r="O17" s="193">
        <v>2</v>
      </c>
      <c r="P17" s="188" t="s">
        <v>303</v>
      </c>
      <c r="Q17" s="193" t="str">
        <f t="shared" si="0"/>
        <v>Probabilidad</v>
      </c>
      <c r="R17" s="193" t="s">
        <v>269</v>
      </c>
      <c r="S17" s="193" t="s">
        <v>270</v>
      </c>
      <c r="T17" s="194">
        <f>VLOOKUP(R17&amp;S17,Hoja1!$Q$4:$R$9,2,0)</f>
        <v>0.45</v>
      </c>
      <c r="U17" s="193" t="s">
        <v>271</v>
      </c>
      <c r="V17" s="193" t="s">
        <v>272</v>
      </c>
      <c r="W17" s="193" t="s">
        <v>273</v>
      </c>
      <c r="X17" s="194">
        <f>IF(Q17="Probabilidad",($J$16*T17),IF(Q17="Impacto"," "))</f>
        <v>0.18000000000000002</v>
      </c>
      <c r="Y17" s="194" t="str">
        <f>IF(Z17&lt;=20%,'Tabla probabilidad'!$B$5,IF(Z17&lt;=40%,'Tabla probabilidad'!$B$6,IF(Z17&lt;=60%,'Tabla probabilidad'!$B$7,IF(Z17&lt;=80%,'Tabla probabilidad'!$B$8,IF(Z17&lt;=100%,'Tabla probabilidad'!$B$9)))))</f>
        <v>Baja</v>
      </c>
      <c r="Z17" s="194">
        <f>IF(R17="Preventivo",(J16-(J16*T17)),IF(R17="Detectivo",(J16-(J16*T17)),IF(R17="Correctivo",(J16))))</f>
        <v>0.22</v>
      </c>
      <c r="AA17" s="308"/>
      <c r="AB17" s="308"/>
      <c r="AC17" s="194" t="str">
        <f t="shared" si="1"/>
        <v>Leve</v>
      </c>
      <c r="AD17" s="194">
        <f>IF(Q17="Probabilidad",(($M$16-0)),IF(Q17="Impacto",($M$16-($M$16*T17))))</f>
        <v>0.2</v>
      </c>
      <c r="AE17" s="308"/>
      <c r="AF17" s="308"/>
      <c r="AG17" s="293"/>
      <c r="AH17" s="293"/>
      <c r="AI17" s="207" t="s">
        <v>303</v>
      </c>
      <c r="AJ17" s="203" t="s">
        <v>482</v>
      </c>
      <c r="AK17" s="204"/>
      <c r="AL17" s="211">
        <v>44287</v>
      </c>
      <c r="AM17" s="212">
        <v>44377</v>
      </c>
      <c r="AN17" s="216" t="s">
        <v>491</v>
      </c>
    </row>
    <row r="18" spans="1:40" ht="75.75" customHeight="1">
      <c r="A18" s="288"/>
      <c r="B18" s="290"/>
      <c r="C18" s="288"/>
      <c r="D18" s="136" t="s">
        <v>304</v>
      </c>
      <c r="E18" s="299"/>
      <c r="F18" s="301"/>
      <c r="G18" s="288"/>
      <c r="H18" s="286"/>
      <c r="I18" s="309"/>
      <c r="J18" s="311"/>
      <c r="K18" s="286"/>
      <c r="L18" s="306"/>
      <c r="M18" s="306"/>
      <c r="N18" s="286"/>
      <c r="O18" s="193">
        <v>3</v>
      </c>
      <c r="P18" s="189" t="s">
        <v>305</v>
      </c>
      <c r="Q18" s="193" t="str">
        <f t="shared" si="0"/>
        <v>Probabilidad</v>
      </c>
      <c r="R18" s="193" t="s">
        <v>269</v>
      </c>
      <c r="S18" s="193" t="s">
        <v>270</v>
      </c>
      <c r="T18" s="194">
        <f>VLOOKUP(R18&amp;S18,Hoja1!$Q$4:$R$9,2,0)</f>
        <v>0.45</v>
      </c>
      <c r="U18" s="193" t="s">
        <v>271</v>
      </c>
      <c r="V18" s="193" t="s">
        <v>272</v>
      </c>
      <c r="W18" s="193" t="s">
        <v>273</v>
      </c>
      <c r="X18" s="194">
        <f>IF(Q18="Probabilidad",($J$16*T18),IF(Q18="Impacto"," "))</f>
        <v>0.18000000000000002</v>
      </c>
      <c r="Y18" s="194" t="str">
        <f>IF(Z18&lt;=20%,'Tabla probabilidad'!$B$5,IF(Z18&lt;=40%,'Tabla probabilidad'!$B$6,IF(Z18&lt;=60%,'Tabla probabilidad'!$B$7,IF(Z18&lt;=80%,'Tabla probabilidad'!$B$8,IF(Z18&lt;=100%,'Tabla probabilidad'!$B$9)))))</f>
        <v>Baja</v>
      </c>
      <c r="Z18" s="194">
        <f>IF(R18="Preventivo",(J16-(J16*T18)),IF(R18="Detectivo",(J16-(J16*T18)),IF(R18="Correctivo",(J16))))</f>
        <v>0.22</v>
      </c>
      <c r="AA18" s="308"/>
      <c r="AB18" s="308"/>
      <c r="AC18" s="194" t="str">
        <f t="shared" si="1"/>
        <v>Leve</v>
      </c>
      <c r="AD18" s="194">
        <f>IF(Q18="Probabilidad",(($M$16-0)),IF(Q18="Impacto",($M$16-($M$16*T18))))</f>
        <v>0.2</v>
      </c>
      <c r="AE18" s="308"/>
      <c r="AF18" s="308"/>
      <c r="AG18" s="293"/>
      <c r="AH18" s="293"/>
      <c r="AI18" s="205" t="s">
        <v>305</v>
      </c>
      <c r="AJ18" s="203" t="s">
        <v>482</v>
      </c>
      <c r="AK18" s="204"/>
      <c r="AL18" s="211">
        <v>44287</v>
      </c>
      <c r="AM18" s="212">
        <v>44377</v>
      </c>
      <c r="AN18" s="216" t="s">
        <v>492</v>
      </c>
    </row>
    <row r="19" spans="1:40" ht="64.5" customHeight="1">
      <c r="A19" s="288"/>
      <c r="B19" s="291"/>
      <c r="C19" s="288"/>
      <c r="D19" s="197" t="s">
        <v>493</v>
      </c>
      <c r="E19" s="313"/>
      <c r="F19" s="314"/>
      <c r="G19" s="288"/>
      <c r="H19" s="286"/>
      <c r="I19" s="309"/>
      <c r="J19" s="311"/>
      <c r="K19" s="286"/>
      <c r="L19" s="306"/>
      <c r="M19" s="306"/>
      <c r="N19" s="286"/>
      <c r="O19" s="193">
        <v>4</v>
      </c>
      <c r="P19" s="190" t="s">
        <v>307</v>
      </c>
      <c r="Q19" s="193" t="str">
        <f t="shared" si="0"/>
        <v>Probabilidad</v>
      </c>
      <c r="R19" s="193" t="s">
        <v>269</v>
      </c>
      <c r="S19" s="193" t="s">
        <v>270</v>
      </c>
      <c r="T19" s="194">
        <f>VLOOKUP(R19&amp;S19,Hoja1!$Q$4:$R$9,2,0)</f>
        <v>0.45</v>
      </c>
      <c r="U19" s="193" t="s">
        <v>271</v>
      </c>
      <c r="V19" s="193" t="s">
        <v>272</v>
      </c>
      <c r="W19" s="193" t="s">
        <v>273</v>
      </c>
      <c r="X19" s="194">
        <f>IF(Q19="Probabilidad",($J$16*T19),IF(Q19="Impacto"," "))</f>
        <v>0.18000000000000002</v>
      </c>
      <c r="Y19" s="194" t="str">
        <f>IF(Z19&lt;=20%,'Tabla probabilidad'!$B$5,IF(Z19&lt;=40%,'Tabla probabilidad'!$B$6,IF(Z19&lt;=60%,'Tabla probabilidad'!$B$7,IF(Z19&lt;=80%,'Tabla probabilidad'!$B$8,IF(Z19&lt;=100%,'Tabla probabilidad'!$B$9)))))</f>
        <v>Baja</v>
      </c>
      <c r="Z19" s="194">
        <f>IF(R19="Preventivo",(J16-(J16*T19)),IF(R19="Detectivo",(J16-(J16*T19)),IF(R19="Correctivo",(J16))))</f>
        <v>0.22</v>
      </c>
      <c r="AA19" s="312"/>
      <c r="AB19" s="312"/>
      <c r="AC19" s="194" t="str">
        <f t="shared" si="1"/>
        <v>Leve</v>
      </c>
      <c r="AD19" s="194">
        <f>IF(Q19="Probabilidad",(($M$16-0)),IF(Q19="Impacto",($M$16-($M$16*T19))))</f>
        <v>0.2</v>
      </c>
      <c r="AE19" s="312"/>
      <c r="AF19" s="312"/>
      <c r="AG19" s="294"/>
      <c r="AH19" s="294"/>
      <c r="AI19" s="206" t="s">
        <v>307</v>
      </c>
      <c r="AJ19" s="203" t="s">
        <v>482</v>
      </c>
      <c r="AK19" s="204"/>
      <c r="AL19" s="211">
        <v>44287</v>
      </c>
      <c r="AM19" s="212">
        <v>44377</v>
      </c>
      <c r="AN19" s="216" t="s">
        <v>494</v>
      </c>
    </row>
    <row r="20" spans="1:40" ht="57" customHeight="1">
      <c r="A20" s="288">
        <v>4</v>
      </c>
      <c r="B20" s="289" t="s">
        <v>308</v>
      </c>
      <c r="C20" s="288" t="s">
        <v>285</v>
      </c>
      <c r="D20" s="196" t="s">
        <v>309</v>
      </c>
      <c r="E20" s="298" t="s">
        <v>310</v>
      </c>
      <c r="F20" s="300" t="s">
        <v>311</v>
      </c>
      <c r="G20" s="288" t="s">
        <v>266</v>
      </c>
      <c r="H20" s="288">
        <v>4</v>
      </c>
      <c r="I20" s="309" t="str">
        <f>IF(H20&lt;=2,'Tabla probabilidad'!$B$5,IF(H20&lt;=24,'Tabla probabilidad'!$B$6,IF(H20&lt;=500,'Tabla probabilidad'!$B$7,IF(H20&lt;=5000,'Tabla probabilidad'!$B$8,IF(H20&gt;5000,'Tabla probabilidad'!$B$9)))))</f>
        <v>Baja</v>
      </c>
      <c r="J20" s="311">
        <f>IF(H20&lt;=2,'Tabla probabilidad'!$D$5,IF(H20&lt;=24,'Tabla probabilidad'!$D$6,IF(H20&lt;=500,'Tabla probabilidad'!$D$7,IF(H20&lt;=5000,'Tabla probabilidad'!$D$8,IF(H20&gt;5000,'Tabla probabilidad'!$D$9)))))</f>
        <v>0.4</v>
      </c>
      <c r="K20" s="286" t="s">
        <v>267</v>
      </c>
      <c r="L20" s="286"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Menor</v>
      </c>
      <c r="M20" s="286"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40%</v>
      </c>
      <c r="N20" s="286" t="str">
        <f>VLOOKUP((I20&amp;L20),Hoja1!$B$4:$C$28,2,0)</f>
        <v>Moderado</v>
      </c>
      <c r="O20" s="193">
        <v>1</v>
      </c>
      <c r="P20" s="189" t="s">
        <v>312</v>
      </c>
      <c r="Q20" s="193" t="str">
        <f t="shared" si="0"/>
        <v>Probabilidad</v>
      </c>
      <c r="R20" s="193" t="s">
        <v>269</v>
      </c>
      <c r="S20" s="193" t="s">
        <v>270</v>
      </c>
      <c r="T20" s="194">
        <f>VLOOKUP(R20&amp;S20,Hoja1!$Q$4:$R$9,2,0)</f>
        <v>0.45</v>
      </c>
      <c r="U20" s="193" t="s">
        <v>271</v>
      </c>
      <c r="V20" s="193" t="s">
        <v>272</v>
      </c>
      <c r="W20" s="193" t="s">
        <v>273</v>
      </c>
      <c r="X20" s="194">
        <f>IF(Q20="Probabilidad",($J$20*T20),IF(Q20="Impacto"," "))</f>
        <v>0.18000000000000002</v>
      </c>
      <c r="Y20" s="194" t="str">
        <f>IF(Z20&lt;=20%,'Tabla probabilidad'!$B$5,IF(Z20&lt;=40%,'Tabla probabilidad'!$B$6,IF(Z20&lt;=60%,'Tabla probabilidad'!$B$7,IF(Z20&lt;=80%,'Tabla probabilidad'!$B$8,IF(Z20&lt;=100%,'Tabla probabilidad'!$B$9)))))</f>
        <v>Baja</v>
      </c>
      <c r="Z20" s="194">
        <f>IF(R20="Preventivo",(J20-(J20*T20)),IF(R20="Detectivo",(J20-(J20*T20)),IF(R20="Correctivo",(J20))))</f>
        <v>0.22</v>
      </c>
      <c r="AA20" s="307" t="str">
        <f>IF(AB20&lt;=20%,'Tabla probabilidad'!$B$5,IF(AB20&lt;=40%,'Tabla probabilidad'!$B$6,IF(AB20&lt;=60%,'Tabla probabilidad'!$B$7,IF(AB20&lt;=80%,'Tabla probabilidad'!$B$8,IF(AB20&lt;=100%,'Tabla probabilidad'!$B$9)))))</f>
        <v>Baja</v>
      </c>
      <c r="AB20" s="307">
        <f>AVERAGE(Z20:Z23)</f>
        <v>0.23</v>
      </c>
      <c r="AC20" s="194" t="str">
        <f t="shared" si="1"/>
        <v>Menor</v>
      </c>
      <c r="AD20" s="194">
        <f>IF(Q20="Probabilidad",(($M$20-0)),IF(Q20="Impacto",($M$20-($M$20*T20))))</f>
        <v>0.4</v>
      </c>
      <c r="AE20" s="307" t="str">
        <f>IF(AF20&lt;=20%,"Leve",IF(AF20&lt;=40%,"Menor",IF(AF20&lt;=60%,"Moderado",IF(AF20&lt;=80%,"Mayor",IF(AF20&lt;=100%,"Catastrófico")))))</f>
        <v>Menor</v>
      </c>
      <c r="AF20" s="307">
        <f>AVERAGE(AD20:AD23)</f>
        <v>0.4</v>
      </c>
      <c r="AG20" s="292" t="str">
        <f>VLOOKUP(AA20&amp;AE20,Hoja1!$B$4:$C$28,2,0)</f>
        <v>Moderado</v>
      </c>
      <c r="AH20" s="292" t="s">
        <v>274</v>
      </c>
      <c r="AI20" s="189" t="s">
        <v>312</v>
      </c>
      <c r="AJ20" s="203" t="s">
        <v>482</v>
      </c>
      <c r="AK20" s="204"/>
      <c r="AL20" s="211">
        <v>44287</v>
      </c>
      <c r="AM20" s="212">
        <v>44377</v>
      </c>
      <c r="AN20" s="216" t="s">
        <v>495</v>
      </c>
    </row>
    <row r="21" spans="1:40" ht="63.75" customHeight="1">
      <c r="A21" s="288"/>
      <c r="B21" s="290"/>
      <c r="C21" s="288"/>
      <c r="D21" s="195" t="s">
        <v>313</v>
      </c>
      <c r="E21" s="299"/>
      <c r="F21" s="301"/>
      <c r="G21" s="288"/>
      <c r="H21" s="288"/>
      <c r="I21" s="309"/>
      <c r="J21" s="311"/>
      <c r="K21" s="286"/>
      <c r="L21" s="306"/>
      <c r="M21" s="306"/>
      <c r="N21" s="286"/>
      <c r="O21" s="193">
        <v>2</v>
      </c>
      <c r="P21" s="189" t="s">
        <v>314</v>
      </c>
      <c r="Q21" s="193" t="str">
        <f t="shared" si="0"/>
        <v>Probabilidad</v>
      </c>
      <c r="R21" s="193" t="s">
        <v>269</v>
      </c>
      <c r="S21" s="193" t="s">
        <v>270</v>
      </c>
      <c r="T21" s="194">
        <f>VLOOKUP(R21&amp;S21,Hoja1!$Q$4:$R$9,2,0)</f>
        <v>0.45</v>
      </c>
      <c r="U21" s="193" t="s">
        <v>271</v>
      </c>
      <c r="V21" s="193" t="s">
        <v>272</v>
      </c>
      <c r="W21" s="193" t="s">
        <v>273</v>
      </c>
      <c r="X21" s="194">
        <f>IF(Q21="Probabilidad",($J$20*T21),IF(Q21="Impacto"," "))</f>
        <v>0.18000000000000002</v>
      </c>
      <c r="Y21" s="194" t="str">
        <f>IF(Z21&lt;=20%,'Tabla probabilidad'!$B$5,IF(Z21&lt;=40%,'Tabla probabilidad'!$B$6,IF(Z21&lt;=60%,'Tabla probabilidad'!$B$7,IF(Z21&lt;=80%,'Tabla probabilidad'!$B$8,IF(Z21&lt;=100%,'Tabla probabilidad'!$B$9)))))</f>
        <v>Baja</v>
      </c>
      <c r="Z21" s="194">
        <f>IF(R21="Preventivo",(J20-(J20*T21)),IF(R21="Detectivo",(J20-(J20*T21)),IF(R21="Correctivo",(J20))))</f>
        <v>0.22</v>
      </c>
      <c r="AA21" s="308"/>
      <c r="AB21" s="308"/>
      <c r="AC21" s="194" t="str">
        <f t="shared" si="1"/>
        <v>Menor</v>
      </c>
      <c r="AD21" s="194">
        <f>IF(Q21="Probabilidad",(($M$20-0)),IF(Q21="Impacto",($M$20-($M$20*T21))))</f>
        <v>0.4</v>
      </c>
      <c r="AE21" s="308"/>
      <c r="AF21" s="308"/>
      <c r="AG21" s="293"/>
      <c r="AH21" s="293"/>
      <c r="AI21" s="189" t="s">
        <v>314</v>
      </c>
      <c r="AJ21" s="203" t="s">
        <v>482</v>
      </c>
      <c r="AK21" s="204"/>
      <c r="AL21" s="211">
        <v>44287</v>
      </c>
      <c r="AM21" s="212">
        <v>44377</v>
      </c>
      <c r="AN21" s="216" t="s">
        <v>496</v>
      </c>
    </row>
    <row r="22" spans="1:40" ht="72">
      <c r="A22" s="288"/>
      <c r="B22" s="290"/>
      <c r="C22" s="288"/>
      <c r="D22" s="196" t="s">
        <v>315</v>
      </c>
      <c r="E22" s="299"/>
      <c r="F22" s="301"/>
      <c r="G22" s="288"/>
      <c r="H22" s="288"/>
      <c r="I22" s="309"/>
      <c r="J22" s="311"/>
      <c r="K22" s="286"/>
      <c r="L22" s="306"/>
      <c r="M22" s="306"/>
      <c r="N22" s="286"/>
      <c r="O22" s="193">
        <v>3</v>
      </c>
      <c r="P22" s="189" t="s">
        <v>316</v>
      </c>
      <c r="Q22" s="193" t="str">
        <f t="shared" si="0"/>
        <v>Probabilidad</v>
      </c>
      <c r="R22" s="193" t="s">
        <v>269</v>
      </c>
      <c r="S22" s="193" t="s">
        <v>270</v>
      </c>
      <c r="T22" s="194">
        <f>VLOOKUP(R22&amp;S22,Hoja1!$Q$4:$R$9,2,0)</f>
        <v>0.45</v>
      </c>
      <c r="U22" s="193" t="s">
        <v>271</v>
      </c>
      <c r="V22" s="193" t="s">
        <v>272</v>
      </c>
      <c r="W22" s="193" t="s">
        <v>273</v>
      </c>
      <c r="X22" s="194">
        <f>IF(Q22="Probabilidad",($J$20*T22),IF(Q22="Impacto"," "))</f>
        <v>0.18000000000000002</v>
      </c>
      <c r="Y22" s="194" t="str">
        <f>IF(Z22&lt;=20%,'Tabla probabilidad'!$B$5,IF(Z22&lt;=40%,'Tabla probabilidad'!$B$6,IF(Z22&lt;=60%,'Tabla probabilidad'!$B$7,IF(Z22&lt;=80%,'Tabla probabilidad'!$B$8,IF(Z22&lt;=100%,'Tabla probabilidad'!$B$9)))))</f>
        <v>Baja</v>
      </c>
      <c r="Z22" s="194">
        <f>IF(R22="Preventivo",(J20-(J20*T22)),IF(R22="Detectivo",(J20-(J20*T22)),IF(R22="Correctivo",(J20))))</f>
        <v>0.22</v>
      </c>
      <c r="AA22" s="308"/>
      <c r="AB22" s="308"/>
      <c r="AC22" s="194" t="str">
        <f t="shared" si="1"/>
        <v>Menor</v>
      </c>
      <c r="AD22" s="194">
        <f>IF(Q22="Probabilidad",(($M$20-0)),IF(Q22="Impacto",($M$20-($M$20*T22))))</f>
        <v>0.4</v>
      </c>
      <c r="AE22" s="308"/>
      <c r="AF22" s="308"/>
      <c r="AG22" s="293"/>
      <c r="AH22" s="293"/>
      <c r="AI22" s="189" t="s">
        <v>316</v>
      </c>
      <c r="AJ22" s="203" t="s">
        <v>482</v>
      </c>
      <c r="AK22" s="204"/>
      <c r="AL22" s="211">
        <v>44287</v>
      </c>
      <c r="AM22" s="212">
        <v>44377</v>
      </c>
      <c r="AN22" s="216" t="s">
        <v>497</v>
      </c>
    </row>
    <row r="23" spans="1:40" ht="68.25" customHeight="1" thickBot="1">
      <c r="A23" s="288"/>
      <c r="B23" s="290"/>
      <c r="C23" s="288"/>
      <c r="D23" s="196" t="s">
        <v>317</v>
      </c>
      <c r="E23" s="299"/>
      <c r="F23" s="301"/>
      <c r="G23" s="288"/>
      <c r="H23" s="288"/>
      <c r="I23" s="309"/>
      <c r="J23" s="311"/>
      <c r="K23" s="286"/>
      <c r="L23" s="306"/>
      <c r="M23" s="306"/>
      <c r="N23" s="286"/>
      <c r="O23" s="193">
        <v>4</v>
      </c>
      <c r="P23" s="188" t="s">
        <v>318</v>
      </c>
      <c r="Q23" s="193" t="str">
        <f t="shared" si="0"/>
        <v>Probabilidad</v>
      </c>
      <c r="R23" s="193" t="s">
        <v>319</v>
      </c>
      <c r="S23" s="193" t="s">
        <v>270</v>
      </c>
      <c r="T23" s="194">
        <f>VLOOKUP(R23&amp;S23,Hoja1!$Q$4:$R$9,2,0)</f>
        <v>0.35</v>
      </c>
      <c r="U23" s="193" t="s">
        <v>271</v>
      </c>
      <c r="V23" s="193" t="s">
        <v>272</v>
      </c>
      <c r="W23" s="193" t="s">
        <v>273</v>
      </c>
      <c r="X23" s="194">
        <f>IF(Q23="Probabilidad",($J$20*T23),IF(Q23="Impacto"," "))</f>
        <v>0.13999999999999999</v>
      </c>
      <c r="Y23" s="194" t="str">
        <f>IF(Z23&lt;=20%,'Tabla probabilidad'!$B$5,IF(Z23&lt;=40%,'Tabla probabilidad'!$B$6,IF(Z23&lt;=60%,'Tabla probabilidad'!$B$7,IF(Z23&lt;=80%,'Tabla probabilidad'!$B$8,IF(Z23&lt;=100%,'Tabla probabilidad'!$B$9)))))</f>
        <v>Baja</v>
      </c>
      <c r="Z23" s="194">
        <f>IF(R23="Preventivo",(J20-(J20*T23)),IF(R23="Detectivo",(J20-(J20*T23)),IF(R23="Correctivo",(J20))))</f>
        <v>0.26</v>
      </c>
      <c r="AA23" s="308"/>
      <c r="AB23" s="308"/>
      <c r="AC23" s="194" t="str">
        <f t="shared" si="1"/>
        <v>Menor</v>
      </c>
      <c r="AD23" s="194">
        <f>IF(Q23="Probabilidad",(($M$20-0)),IF(Q23="Impacto",($M$20-($M$20*T23))))</f>
        <v>0.4</v>
      </c>
      <c r="AE23" s="308"/>
      <c r="AF23" s="308"/>
      <c r="AG23" s="293"/>
      <c r="AH23" s="293"/>
      <c r="AI23" s="188" t="s">
        <v>318</v>
      </c>
      <c r="AJ23" s="203" t="s">
        <v>482</v>
      </c>
      <c r="AK23" s="204"/>
      <c r="AL23" s="211">
        <v>44287</v>
      </c>
      <c r="AM23" s="212">
        <v>44377</v>
      </c>
      <c r="AN23" s="216" t="s">
        <v>498</v>
      </c>
    </row>
    <row r="24" spans="1:40" ht="38.25" customHeight="1">
      <c r="A24" s="288">
        <v>5</v>
      </c>
      <c r="B24" s="289" t="s">
        <v>320</v>
      </c>
      <c r="C24" s="288" t="s">
        <v>285</v>
      </c>
      <c r="D24" s="196" t="s">
        <v>321</v>
      </c>
      <c r="E24" s="300" t="s">
        <v>322</v>
      </c>
      <c r="F24" s="300" t="s">
        <v>323</v>
      </c>
      <c r="G24" s="288" t="s">
        <v>324</v>
      </c>
      <c r="H24" s="288">
        <v>4</v>
      </c>
      <c r="I24" s="309" t="str">
        <f>IF(H24&lt;=2,'Tabla probabilidad'!$B$5,IF(H24&lt;=24,'Tabla probabilidad'!$B$6,IF(H24&lt;=500,'Tabla probabilidad'!$B$7,IF(H24&lt;=5000,'Tabla probabilidad'!$B$8,IF(H24&gt;5000,'Tabla probabilidad'!$B$9)))))</f>
        <v>Baja</v>
      </c>
      <c r="J24" s="311">
        <f>IF(H24&lt;=2,'Tabla probabilidad'!$D$5,IF(H24&lt;=24,'Tabla probabilidad'!$D$6,IF(H24&lt;=500,'Tabla probabilidad'!$D$7,IF(H24&lt;=5000,'Tabla probabilidad'!$D$8,IF(H24&gt;5000,'Tabla probabilidad'!$D$9)))))</f>
        <v>0.4</v>
      </c>
      <c r="K24" s="286" t="s">
        <v>300</v>
      </c>
      <c r="L24" s="286" t="str">
        <f>IF(K24="El riesgo afecta la imagen de alguna área de la organización","Leve",IF(K24="El riesgo afecta la imagen de la entidad internamente, de conocimiento general, nivel interno, alta dirección, contratista y/o de provedores","Menor",IF(K24="El riesgo afecta la imagen de la entidad con algunos usuarios de relevancia frente al logro de los objetivos","Moderado",IF(K24="El riesgo afecta la imagen de de la entidad con efecto publicitario sostenido a nivel del sector justicia","Mayor",IF(K24="El riesgo afecta la imagen de la entidad a nivel nacional, con efecto publicitarios sostenible a nivel país","Catastrófico",IF(K24="Impacto que afecte la ejecución presupuestal en un valor ≥0,5%.","Leve",IF(K24="Impacto que afecte la ejecución presupuestal en un valor ≥1%.","Menor",IF(K24="Impacto que afecte la ejecución presupuestal en un valor ≥5%.","Moderado",IF(K24="Impacto que afecte la ejecución presupuestal en un valor ≥20%.","Mayor",IF(K24="Impacto que afecte la ejecución presupuestal en un valor ≥50%.","Catastrófico",IF(K24="Incumplimiento máximo del 5% de la meta planeada","Leve",IF(K24="Incumplimiento máximo del 15% de la meta planeada","Menor",IF(K24="Incumplimiento máximo del 20% de la meta planeada","Moderado",IF(K24="Incumplimiento máximo del 50% de la meta planeada","Mayor",IF(K24="Incumplimiento máximo del 80% de la meta planeada","Catastrófico",IF(K24="Cualquier afectación a la violacion de los derechos de los ciudadanos se considera con consecuencias altas","Mayor",IF(K24="Cualquier afectación a la violacion de los derechos de los ciudadanos se considera con consecuencias desastrosas","Catastrófico",IF(K24="Afecta la Prestación del Servicio de Administración de Justicia en 5%","Leve",IF(K24="Afecta la Prestación del Servicio de Administración de Justicia en 10%","Menor",IF(K24="Afecta la Prestación del Servicio de Administración de Justicia en 15%","Moderado",IF(K24="Afecta la Prestación del Servicio de Administración de Justicia en 20%","Mayor",IF(K24="Afecta la Prestación del Servicio de Administración de Justicia en más del 50%","Catastrófico",IF(K24="Cualquier acto indebido de los servidores judiciales genera altas consecuencias para la entidad","Mayor",IF(K24="Cualquier acto indebido de los servidores judiciales genera consecuencias desastrosas para la entidad","Catastrófico",IF(K24="Si el hecho llegara a presentarse, tendría consecuencias o efectos mínimos sobre la entidad","Leve",IF(K24="Si el hecho llegara a presentarse, tendría bajo impacto o efecto sobre la entidad","Menor",IF(K24="Si el hecho llegara a presentarse, tendría medianas consecuencias o efectos sobre la entidad","Moderado",IF(K24="Si el hecho llegara a presentarse, tendría altas consecuencias o efectos sobre la entidad","Mayor",IF(K24="Si el hecho llegara a presentarse, tendría desastrosas consecuencias o efectos sobre la entidad","Catastrófico")))))))))))))))))))))))))))))</f>
        <v>Leve</v>
      </c>
      <c r="M24" s="286" t="str">
        <f>IF(K24="El riesgo afecta la imagen de alguna área de la organización","20%",IF(K24="El riesgo afecta la imagen de la entidad internamente, de conocimiento general, nivel interno, alta dirección, contratista y/o de provedores","40%",IF(K24="El riesgo afecta la imagen de la entidad con algunos usuarios de relevancia frente al logro de los objetivos","60%",IF(K24="El riesgo afecta la imagen de de la entidad con efecto publicitario sostenido a nivel del sector justicia","80%",IF(K24="El riesgo afecta la imagen de la entidad a nivel nacional, con efecto publicitarios sostenible a nivel país","100%",IF(K24="Impacto que afecte la ejecución presupuestal en un valor ≥0,5%.","20%",IF(K24="Impacto que afecte la ejecución presupuestal en un valor ≥1%.","40%",IF(K24="Impacto que afecte la ejecución presupuestal en un valor ≥5%.","60%",IF(K24="Impacto que afecte la ejecución presupuestal en un valor ≥20%.","80%",IF(K24="Impacto que afecte la ejecución presupuestal en un valor ≥50%.","100%",IF(K24="Incumplimiento máximo del 5% de la meta planeada","20%",IF(K24="Incumplimiento máximo del 15% de la meta planeada","40%",IF(K24="Incumplimiento máximo del 20% de la meta planeada","60%",IF(K24="Incumplimiento máximo del 50% de la meta planeada","80%",IF(K24="Incumplimiento máximo del 80% de la meta planeada","100%",IF(K24="Cualquier afectación a la violacion de los derechos de los ciudadanos se considera con consecuencias altas","80%",IF(K24="Cualquier afectación a la violacion de los derechos de los ciudadanos se considera con consecuencias desastrosas","100%",IF(K24="Afecta la Prestación del Servicio de Administración de Justicia en 5%","20%",IF(K24="Afecta la Prestación del Servicio de Administración de Justicia en 10%","40%",IF(K24="Afecta la Prestación del Servicio de Administración de Justicia en 15%","60%",IF(K24="Afecta la Prestación del Servicio de Administración de Justicia en 20%","80%",IF(K24="Afecta la Prestación del Servicio de Administración de Justicia en más del 50%","100%",IF(K24="Cualquier acto indebido de los servidores judiciales genera altas consecuencias para la entidad","80%",IF(K24="Cualquier acto indebido de los servidores judiciales genera consecuencias desastrosas para la entidad","100%",IF(K24="Si el hecho llegara a presentarse, tendría consecuencias o efectos mínimos sobre la entidad","20%",IF(K24="Si el hecho llegara a presentarse, tendría bajo impacto o efecto sobre la entidad","40%",IF(K24="Si el hecho llegara a presentarse, tendría medianas consecuencias o efectos sobre la entidad","60%",IF(K24="Si el hecho llegara a presentarse, tendría altas consecuencias o efectos sobre la entidad","80%",IF(K24="Si el hecho llegara a presentarse, tendría desastrosas consecuencias o efectos sobre la entidad","100%")))))))))))))))))))))))))))))</f>
        <v>20%</v>
      </c>
      <c r="N24" s="286" t="str">
        <f>VLOOKUP((I24&amp;L24),Hoja1!$B$4:$C$28,2,0)</f>
        <v>Bajo</v>
      </c>
      <c r="O24" s="193">
        <v>1</v>
      </c>
      <c r="P24" s="214" t="s">
        <v>325</v>
      </c>
      <c r="Q24" s="193" t="str">
        <f t="shared" si="0"/>
        <v>Probabilidad</v>
      </c>
      <c r="R24" s="193" t="s">
        <v>269</v>
      </c>
      <c r="S24" s="193" t="s">
        <v>270</v>
      </c>
      <c r="T24" s="194">
        <f>VLOOKUP(R24&amp;S24,Hoja1!$Q$4:$R$9,2,0)</f>
        <v>0.45</v>
      </c>
      <c r="U24" s="193" t="s">
        <v>271</v>
      </c>
      <c r="V24" s="193" t="s">
        <v>272</v>
      </c>
      <c r="W24" s="193" t="s">
        <v>273</v>
      </c>
      <c r="X24" s="194">
        <f>IF(Q24="Probabilidad",($J$24*T24),IF(Q24="Impacto"," "))</f>
        <v>0.18000000000000002</v>
      </c>
      <c r="Y24" s="194" t="str">
        <f>IF(Z24&lt;=20%,'Tabla probabilidad'!$B$5,IF(Z24&lt;=40%,'Tabla probabilidad'!$B$6,IF(Z24&lt;=60%,'Tabla probabilidad'!$B$7,IF(Z24&lt;=80%,'Tabla probabilidad'!$B$8,IF(Z24&lt;=100%,'Tabla probabilidad'!$B$9)))))</f>
        <v>Baja</v>
      </c>
      <c r="Z24" s="194">
        <f>IF(R24="Preventivo",(J24-(J24*T24)),IF(R24="Detectivo",(J24-(J24*T24)),IF(R24="Correctivo",(J24))))</f>
        <v>0.22</v>
      </c>
      <c r="AA24" s="307" t="str">
        <f>IF(AB24&lt;=20%,'Tabla probabilidad'!$B$5,IF(AB24&lt;=40%,'Tabla probabilidad'!$B$6,IF(AB24&lt;=60%,'Tabla probabilidad'!$B$7,IF(AB24&lt;=80%,'Tabla probabilidad'!$B$8,IF(AB24&lt;=100%,'Tabla probabilidad'!$B$9)))))</f>
        <v>Baja</v>
      </c>
      <c r="AB24" s="307">
        <f>AVERAGE(Z24:Z25)</f>
        <v>0.22</v>
      </c>
      <c r="AC24" s="194" t="str">
        <f t="shared" si="1"/>
        <v>Leve</v>
      </c>
      <c r="AD24" s="194">
        <f>IF(Q24="Probabilidad",(($M$24-0)),IF(Q24="Impacto",($M$24-($M$24*T24))))</f>
        <v>0.2</v>
      </c>
      <c r="AE24" s="307" t="str">
        <f>IF(AF24&lt;=20%,"Leve",IF(AF24&lt;=40%,"Menor",IF(AF24&lt;=60%,"Moderado",IF(AF24&lt;=80%,"Mayor",IF(AF24&lt;=100%,"Catastrófico")))))</f>
        <v>Leve</v>
      </c>
      <c r="AF24" s="307">
        <f>AVERAGE(AD24:AD25)</f>
        <v>0.2</v>
      </c>
      <c r="AG24" s="292" t="str">
        <f>VLOOKUP(AA24&amp;AE24,Hoja1!$B$4:$C$28,2,0)</f>
        <v>Bajo</v>
      </c>
      <c r="AH24" s="292" t="s">
        <v>326</v>
      </c>
      <c r="AI24" s="217" t="s">
        <v>325</v>
      </c>
      <c r="AJ24" s="203" t="s">
        <v>482</v>
      </c>
      <c r="AK24" s="204"/>
      <c r="AL24" s="211">
        <v>44287</v>
      </c>
      <c r="AM24" s="212">
        <v>44377</v>
      </c>
      <c r="AN24" s="216" t="s">
        <v>499</v>
      </c>
    </row>
    <row r="25" spans="1:40" ht="111" customHeight="1">
      <c r="A25" s="288"/>
      <c r="B25" s="290"/>
      <c r="C25" s="288"/>
      <c r="D25" s="196" t="s">
        <v>329</v>
      </c>
      <c r="E25" s="301"/>
      <c r="F25" s="301"/>
      <c r="G25" s="288"/>
      <c r="H25" s="288"/>
      <c r="I25" s="309"/>
      <c r="J25" s="311"/>
      <c r="K25" s="286"/>
      <c r="L25" s="306"/>
      <c r="M25" s="306"/>
      <c r="N25" s="286"/>
      <c r="O25" s="193">
        <v>2</v>
      </c>
      <c r="P25" s="189" t="s">
        <v>330</v>
      </c>
      <c r="Q25" s="193" t="str">
        <f t="shared" si="0"/>
        <v>Probabilidad</v>
      </c>
      <c r="R25" s="193" t="s">
        <v>269</v>
      </c>
      <c r="S25" s="193" t="s">
        <v>270</v>
      </c>
      <c r="T25" s="194">
        <f>VLOOKUP(R25&amp;S25,Hoja1!$Q$4:$R$9,2,0)</f>
        <v>0.45</v>
      </c>
      <c r="U25" s="193" t="s">
        <v>271</v>
      </c>
      <c r="V25" s="193" t="s">
        <v>272</v>
      </c>
      <c r="W25" s="193" t="s">
        <v>273</v>
      </c>
      <c r="X25" s="194">
        <f>IF(Q25="Probabilidad",($J$24*T25),IF(Q25="Impacto"," "))</f>
        <v>0.18000000000000002</v>
      </c>
      <c r="Y25" s="194" t="str">
        <f>IF(Z25&lt;=20%,'Tabla probabilidad'!$B$5,IF(Z25&lt;=40%,'Tabla probabilidad'!$B$6,IF(Z25&lt;=60%,'Tabla probabilidad'!$B$7,IF(Z25&lt;=80%,'Tabla probabilidad'!$B$8,IF(Z25&lt;=100%,'Tabla probabilidad'!$B$9)))))</f>
        <v>Baja</v>
      </c>
      <c r="Z25" s="194">
        <f>IF(R25="Preventivo",(J24-(J24*T25)),IF(R25="Detectivo",(J24-(J24*T25)),IF(R25="Correctivo",(J24))))</f>
        <v>0.22</v>
      </c>
      <c r="AA25" s="308"/>
      <c r="AB25" s="308"/>
      <c r="AC25" s="194" t="str">
        <f t="shared" si="1"/>
        <v>Leve</v>
      </c>
      <c r="AD25" s="194">
        <f>IF(Q25="Probabilidad",(($M$24-0)),IF(Q25="Impacto",($M$24-($M$24*T25))))</f>
        <v>0.2</v>
      </c>
      <c r="AE25" s="308"/>
      <c r="AF25" s="308"/>
      <c r="AG25" s="293"/>
      <c r="AH25" s="293"/>
      <c r="AI25" s="205" t="s">
        <v>330</v>
      </c>
      <c r="AJ25" s="203" t="s">
        <v>482</v>
      </c>
      <c r="AK25" s="204"/>
      <c r="AL25" s="211">
        <v>44287</v>
      </c>
      <c r="AM25" s="212">
        <v>44377</v>
      </c>
      <c r="AN25" s="216" t="s">
        <v>500</v>
      </c>
    </row>
    <row r="26" spans="1:40" ht="72">
      <c r="A26" s="286">
        <v>6</v>
      </c>
      <c r="B26" s="292" t="s">
        <v>331</v>
      </c>
      <c r="C26" s="310" t="s">
        <v>332</v>
      </c>
      <c r="D26" s="198" t="s">
        <v>333</v>
      </c>
      <c r="E26" s="287" t="s">
        <v>334</v>
      </c>
      <c r="F26" s="286" t="s">
        <v>335</v>
      </c>
      <c r="G26" s="286" t="s">
        <v>336</v>
      </c>
      <c r="H26" s="286">
        <v>4</v>
      </c>
      <c r="I26" s="309" t="str">
        <f>IF(H26&lt;=2,'Tabla probabilidad'!$B$5,IF(H26&lt;=24,'Tabla probabilidad'!$B$6,IF(H26&lt;=500,'Tabla probabilidad'!$B$7,IF(H26&lt;=5000,'Tabla probabilidad'!$B$8,IF(H26&gt;5000,'Tabla probabilidad'!$B$9)))))</f>
        <v>Baja</v>
      </c>
      <c r="J26" s="311">
        <f>IF(H26&lt;=2,'Tabla probabilidad'!$D$5,IF(H26&lt;=24,'Tabla probabilidad'!$D$6,IF(H26&lt;=500,'Tabla probabilidad'!$D$7,IF(H26&lt;=5000,'Tabla probabilidad'!$D$8,IF(H26&gt;5000,'Tabla probabilidad'!$D$9)))))</f>
        <v>0.4</v>
      </c>
      <c r="K26" s="286" t="s">
        <v>337</v>
      </c>
      <c r="L26" s="286" t="str">
        <f>IF(K26="El riesgo afecta la imagen de alguna área de la organización","Leve",IF(K26="El riesgo afecta la imagen de la entidad internamente, de conocimiento general, nivel interno, alta dirección, contratista y/o de provedores","Menor",IF(K26="El riesgo afecta la imagen de la entidad con algunos usuarios de relevancia frente al logro de los objetivos","Moderado",IF(K26="El riesgo afecta la imagen de de la entidad con efecto publicitario sostenido a nivel del sector justicia","Mayor",IF(K26="El riesgo afecta la imagen de la entidad a nivel nacional, con efecto publicitarios sostenible a nivel país","Catastrófico",IF(K26="Impacto que afecte la ejecución presupuestal en un valor ≥0,5%.","Leve",IF(K26="Impacto que afecte la ejecución presupuestal en un valor ≥1%.","Menor",IF(K26="Impacto que afecte la ejecución presupuestal en un valor ≥5%.","Moderado",IF(K26="Impacto que afecte la ejecución presupuestal en un valor ≥20%.","Mayor",IF(K26="Impacto que afecte la ejecución presupuestal en un valor ≥50%.","Catastrófico",IF(K26="Incumplimiento máximo del 5% de la meta planeada","Leve",IF(K26="Incumplimiento máximo del 15% de la meta planeada","Menor",IF(K26="Incumplimiento máximo del 20% de la meta planeada","Moderado",IF(K26="Incumplimiento máximo del 50% de la meta planeada","Mayor",IF(K26="Incumplimiento máximo del 80% de la meta planeada","Catastrófico",IF(K26="Cualquier afectación a la violacion de los derechos de los ciudadanos se considera con consecuencias altas","Mayor",IF(K26="Cualquier afectación a la violacion de los derechos de los ciudadanos se considera con consecuencias desastrosas","Catastrófico",IF(K26="Afecta la Prestación del Servicio de Administración de Justicia en 5%","Leve",IF(K26="Afecta la Prestación del Servicio de Administración de Justicia en 10%","Menor",IF(K26="Afecta la Prestación del Servicio de Administración de Justicia en 15%","Moderado",IF(K26="Afecta la Prestación del Servicio de Administración de Justicia en 20%","Mayor",IF(K26="Afecta la Prestación del Servicio de Administración de Justicia en más del 50%","Catastrófico",IF(K26="Cualquier acto indebido de los servidores judiciales genera altas consecuencias para la entidad","Mayor",IF(K26="Cualquier acto indebido de los servidores judiciales genera consecuencias desastrosas para la entidad","Catastrófico",IF(K26="Si el hecho llegara a presentarse, tendría consecuencias o efectos mínimos sobre la entidad","Leve",IF(K26="Si el hecho llegara a presentarse, tendría bajo impacto o efecto sobre la entidad","Menor",IF(K26="Si el hecho llegara a presentarse, tendría medianas consecuencias o efectos sobre la entidad","Moderado",IF(K26="Si el hecho llegara a presentarse, tendría altas consecuencias o efectos sobre la entidad","Mayor",IF(K26="Si el hecho llegara a presentarse, tendría desastrosas consecuencias o efectos sobre la entidad","Catastrófico")))))))))))))))))))))))))))))</f>
        <v>Moderado</v>
      </c>
      <c r="M26" s="286" t="str">
        <f>IF(K26="El riesgo afecta la imagen de alguna área de la organización","20%",IF(K26="El riesgo afecta la imagen de la entidad internamente, de conocimiento general, nivel interno, alta dirección, contratista y/o de provedores","40%",IF(K26="El riesgo afecta la imagen de la entidad con algunos usuarios de relevancia frente al logro de los objetivos","60%",IF(K26="El riesgo afecta la imagen de de la entidad con efecto publicitario sostenido a nivel del sector justicia","80%",IF(K26="El riesgo afecta la imagen de la entidad a nivel nacional, con efecto publicitarios sostenible a nivel país","100%",IF(K26="Impacto que afecte la ejecución presupuestal en un valor ≥0,5%.","20%",IF(K26="Impacto que afecte la ejecución presupuestal en un valor ≥1%.","40%",IF(K26="Impacto que afecte la ejecución presupuestal en un valor ≥5%.","60%",IF(K26="Impacto que afecte la ejecución presupuestal en un valor ≥20%.","80%",IF(K26="Impacto que afecte la ejecución presupuestal en un valor ≥50%.","100%",IF(K26="Incumplimiento máximo del 5% de la meta planeada","20%",IF(K26="Incumplimiento máximo del 15% de la meta planeada","40%",IF(K26="Incumplimiento máximo del 20% de la meta planeada","60%",IF(K26="Incumplimiento máximo del 50% de la meta planeada","80%",IF(K26="Incumplimiento máximo del 80% de la meta planeada","100%",IF(K26="Cualquier afectación a la violacion de los derechos de los ciudadanos se considera con consecuencias altas","80%",IF(K26="Cualquier afectación a la violacion de los derechos de los ciudadanos se considera con consecuencias desastrosas","100%",IF(K26="Afecta la Prestación del Servicio de Administración de Justicia en 5%","20%",IF(K26="Afecta la Prestación del Servicio de Administración de Justicia en 10%","40%",IF(K26="Afecta la Prestación del Servicio de Administración de Justicia en 15%","60%",IF(K26="Afecta la Prestación del Servicio de Administración de Justicia en 20%","80%",IF(K26="Afecta la Prestación del Servicio de Administración de Justicia en más del 50%","100%",IF(K26="Cualquier acto indebido de los servidores judiciales genera altas consecuencias para la entidad","80%",IF(K26="Cualquier acto indebido de los servidores judiciales genera consecuencias desastrosas para la entidad","100%",IF(K26="Si el hecho llegara a presentarse, tendría consecuencias o efectos mínimos sobre la entidad","20%",IF(K26="Si el hecho llegara a presentarse, tendría bajo impacto o efecto sobre la entidad","40%",IF(K26="Si el hecho llegara a presentarse, tendría medianas consecuencias o efectos sobre la entidad","60%",IF(K26="Si el hecho llegara a presentarse, tendría altas consecuencias o efectos sobre la entidad","80%",IF(K26="Si el hecho llegara a presentarse, tendría desastrosas consecuencias o efectos sobre la entidad","100%")))))))))))))))))))))))))))))</f>
        <v>60%</v>
      </c>
      <c r="N26" s="286" t="str">
        <f>VLOOKUP((I26&amp;L26),Hoja1!$B$4:$C$28,2,0)</f>
        <v>Moderado</v>
      </c>
      <c r="O26" s="193">
        <v>1</v>
      </c>
      <c r="P26" s="141" t="s">
        <v>338</v>
      </c>
      <c r="Q26" s="193" t="str">
        <f t="shared" si="0"/>
        <v>Probabilidad</v>
      </c>
      <c r="R26" s="193" t="s">
        <v>269</v>
      </c>
      <c r="S26" s="193" t="s">
        <v>270</v>
      </c>
      <c r="T26" s="194">
        <f>VLOOKUP(R26&amp;S26,Hoja1!$Q$4:$R$9,2,0)</f>
        <v>0.45</v>
      </c>
      <c r="U26" s="193" t="s">
        <v>271</v>
      </c>
      <c r="V26" s="193" t="s">
        <v>272</v>
      </c>
      <c r="W26" s="193" t="s">
        <v>273</v>
      </c>
      <c r="X26" s="194">
        <f>IF(Q26="Probabilidad",($J$26*T26),IF(Q26="Impacto"," "))</f>
        <v>0.18000000000000002</v>
      </c>
      <c r="Y26" s="194" t="str">
        <f>IF(Z26&lt;=20%,'Tabla probabilidad'!$B$5,IF(Z26&lt;=40%,'Tabla probabilidad'!$B$6,IF(Z26&lt;=60%,'Tabla probabilidad'!$B$7,IF(Z26&lt;=80%,'Tabla probabilidad'!$B$8,IF(Z26&lt;=100%,'Tabla probabilidad'!$B$9)))))</f>
        <v>Baja</v>
      </c>
      <c r="Z26" s="194">
        <f>IF(R26="Preventivo",(J26-(J26*T26)),IF(R26="Detectivo",(J26-(J26*T26)),IF(R26="Correctivo",(J26))))</f>
        <v>0.22</v>
      </c>
      <c r="AA26" s="307" t="str">
        <f>IF(AB26&lt;=20%,'Tabla probabilidad'!$B$5,IF(AB26&lt;=40%,'Tabla probabilidad'!$B$6,IF(AB26&lt;=60%,'Tabla probabilidad'!$B$7,IF(AB26&lt;=80%,'Tabla probabilidad'!$B$8,IF(AB26&lt;=100%,'Tabla probabilidad'!$B$9)))))</f>
        <v>Baja</v>
      </c>
      <c r="AB26" s="307">
        <f>AVERAGE(Z26:Z29)</f>
        <v>0.22999999999999998</v>
      </c>
      <c r="AC26" s="194" t="str">
        <f t="shared" si="1"/>
        <v>Moderado</v>
      </c>
      <c r="AD26" s="194">
        <f>IF(Q26="Probabilidad",(($M$26-0)),IF(Q26="Impacto",($M$26-($M$26*T26))))</f>
        <v>0.6</v>
      </c>
      <c r="AE26" s="307" t="str">
        <f>IF(AF26&lt;=20%,"Leve",IF(AF26&lt;=40%,"Menor",IF(AF26&lt;=60%,"Moderado",IF(AF26&lt;=80%,"Mayor",IF(AF26&lt;=100%,"Catastrófico")))))</f>
        <v>Moderado</v>
      </c>
      <c r="AF26" s="307">
        <f>AVERAGE(AD26:AD29)</f>
        <v>0.6</v>
      </c>
      <c r="AG26" s="292" t="str">
        <f>VLOOKUP(AA26&amp;AE26,Hoja1!$B$4:$C$28,2,0)</f>
        <v>Moderado</v>
      </c>
      <c r="AH26" s="292" t="s">
        <v>274</v>
      </c>
      <c r="AI26" s="208" t="s">
        <v>338</v>
      </c>
      <c r="AJ26" s="203" t="s">
        <v>482</v>
      </c>
      <c r="AK26" s="204"/>
      <c r="AL26" s="211">
        <v>44287</v>
      </c>
      <c r="AM26" s="212">
        <v>44377</v>
      </c>
      <c r="AN26" s="216" t="s">
        <v>501</v>
      </c>
    </row>
    <row r="27" spans="1:40" ht="43.15">
      <c r="A27" s="286"/>
      <c r="B27" s="293"/>
      <c r="C27" s="310"/>
      <c r="D27" s="199" t="s">
        <v>339</v>
      </c>
      <c r="E27" s="287"/>
      <c r="F27" s="286"/>
      <c r="G27" s="286"/>
      <c r="H27" s="286"/>
      <c r="I27" s="309"/>
      <c r="J27" s="311"/>
      <c r="K27" s="286"/>
      <c r="L27" s="306"/>
      <c r="M27" s="306"/>
      <c r="N27" s="286"/>
      <c r="O27" s="193">
        <v>2</v>
      </c>
      <c r="P27" s="141" t="s">
        <v>340</v>
      </c>
      <c r="Q27" s="193" t="str">
        <f t="shared" si="0"/>
        <v>Probabilidad</v>
      </c>
      <c r="R27" s="193" t="s">
        <v>269</v>
      </c>
      <c r="S27" s="193" t="s">
        <v>270</v>
      </c>
      <c r="T27" s="194">
        <f>VLOOKUP(R27&amp;S27,Hoja1!$Q$4:$R$9,2,0)</f>
        <v>0.45</v>
      </c>
      <c r="U27" s="193" t="s">
        <v>271</v>
      </c>
      <c r="V27" s="193" t="s">
        <v>272</v>
      </c>
      <c r="W27" s="193" t="s">
        <v>273</v>
      </c>
      <c r="X27" s="194">
        <f>IF(Q27="Probabilidad",($J$26*T27),IF(Q27="Impacto"," "))</f>
        <v>0.18000000000000002</v>
      </c>
      <c r="Y27" s="194" t="str">
        <f>IF(Z27&lt;=20%,'Tabla probabilidad'!$B$5,IF(Z27&lt;=40%,'Tabla probabilidad'!$B$6,IF(Z27&lt;=60%,'Tabla probabilidad'!$B$7,IF(Z27&lt;=80%,'Tabla probabilidad'!$B$8,IF(Z27&lt;=100%,'Tabla probabilidad'!$B$9)))))</f>
        <v>Baja</v>
      </c>
      <c r="Z27" s="194">
        <f>IF(R27="Preventivo",(J26-(J26*T27)),IF(R27="Detectivo",(J26-(J26*T27)),IF(R27="Correctivo",(J26))))</f>
        <v>0.22</v>
      </c>
      <c r="AA27" s="308"/>
      <c r="AB27" s="308"/>
      <c r="AC27" s="194" t="str">
        <f t="shared" si="1"/>
        <v>Moderado</v>
      </c>
      <c r="AD27" s="194">
        <f>IF(Q27="Probabilidad",(($M$26-0)),IF(Q27="Impacto",($M$26-($M$26*T27))))</f>
        <v>0.6</v>
      </c>
      <c r="AE27" s="308"/>
      <c r="AF27" s="308"/>
      <c r="AG27" s="293"/>
      <c r="AH27" s="293"/>
      <c r="AI27" s="208" t="s">
        <v>340</v>
      </c>
      <c r="AJ27" s="203" t="s">
        <v>482</v>
      </c>
      <c r="AK27" s="204"/>
      <c r="AL27" s="211">
        <v>44287</v>
      </c>
      <c r="AM27" s="212">
        <v>44377</v>
      </c>
      <c r="AN27" s="216" t="s">
        <v>502</v>
      </c>
    </row>
    <row r="28" spans="1:40" ht="57.6">
      <c r="A28" s="286"/>
      <c r="B28" s="293"/>
      <c r="C28" s="310"/>
      <c r="D28" s="199" t="s">
        <v>341</v>
      </c>
      <c r="E28" s="287"/>
      <c r="F28" s="286"/>
      <c r="G28" s="286"/>
      <c r="H28" s="286"/>
      <c r="I28" s="309"/>
      <c r="J28" s="311"/>
      <c r="K28" s="286"/>
      <c r="L28" s="306"/>
      <c r="M28" s="306"/>
      <c r="N28" s="286"/>
      <c r="O28" s="193">
        <v>3</v>
      </c>
      <c r="P28" s="141" t="s">
        <v>342</v>
      </c>
      <c r="Q28" s="193" t="str">
        <f t="shared" si="0"/>
        <v>Probabilidad</v>
      </c>
      <c r="R28" s="193" t="s">
        <v>319</v>
      </c>
      <c r="S28" s="193" t="s">
        <v>270</v>
      </c>
      <c r="T28" s="194">
        <f>VLOOKUP(R28&amp;S28,Hoja1!$Q$4:$R$9,2,0)</f>
        <v>0.35</v>
      </c>
      <c r="U28" s="193" t="s">
        <v>271</v>
      </c>
      <c r="V28" s="193" t="s">
        <v>272</v>
      </c>
      <c r="W28" s="193" t="s">
        <v>273</v>
      </c>
      <c r="X28" s="194">
        <f>IF(Q28="Probabilidad",($J$26*T28),IF(Q28="Impacto"," "))</f>
        <v>0.13999999999999999</v>
      </c>
      <c r="Y28" s="194" t="str">
        <f>IF(Z28&lt;=20%,'Tabla probabilidad'!$B$5,IF(Z28&lt;=40%,'Tabla probabilidad'!$B$6,IF(Z28&lt;=60%,'Tabla probabilidad'!$B$7,IF(Z28&lt;=80%,'Tabla probabilidad'!$B$8,IF(Z28&lt;=100%,'Tabla probabilidad'!$B$9)))))</f>
        <v>Baja</v>
      </c>
      <c r="Z28" s="194">
        <f>IF(R28="Preventivo",(J26-(J26*T28)),IF(R28="Detectivo",(J26-(J26*T28)),IF(R28="Correctivo",(J26))))</f>
        <v>0.26</v>
      </c>
      <c r="AA28" s="308"/>
      <c r="AB28" s="308"/>
      <c r="AC28" s="194" t="str">
        <f t="shared" si="1"/>
        <v>Moderado</v>
      </c>
      <c r="AD28" s="194">
        <f>IF(Q28="Probabilidad",(($M$26-0)),IF(Q28="Impacto",($M$26-($M$26*T28))))</f>
        <v>0.6</v>
      </c>
      <c r="AE28" s="308"/>
      <c r="AF28" s="308"/>
      <c r="AG28" s="293"/>
      <c r="AH28" s="293"/>
      <c r="AI28" s="208" t="s">
        <v>342</v>
      </c>
      <c r="AJ28" s="203" t="s">
        <v>482</v>
      </c>
      <c r="AK28" s="204"/>
      <c r="AL28" s="211">
        <v>44287</v>
      </c>
      <c r="AM28" s="212">
        <v>44377</v>
      </c>
      <c r="AN28" s="216" t="s">
        <v>503</v>
      </c>
    </row>
    <row r="29" spans="1:40" ht="45.75" customHeight="1">
      <c r="A29" s="286"/>
      <c r="B29" s="294"/>
      <c r="C29" s="310"/>
      <c r="D29" s="199" t="s">
        <v>343</v>
      </c>
      <c r="E29" s="287"/>
      <c r="F29" s="286"/>
      <c r="G29" s="286"/>
      <c r="H29" s="286"/>
      <c r="I29" s="309"/>
      <c r="J29" s="311"/>
      <c r="K29" s="286"/>
      <c r="L29" s="306"/>
      <c r="M29" s="306"/>
      <c r="N29" s="286"/>
      <c r="O29" s="193">
        <v>5</v>
      </c>
      <c r="P29" s="141" t="s">
        <v>504</v>
      </c>
      <c r="Q29" s="193" t="str">
        <f t="shared" si="0"/>
        <v>Probabilidad</v>
      </c>
      <c r="R29" s="193" t="s">
        <v>269</v>
      </c>
      <c r="S29" s="193" t="s">
        <v>270</v>
      </c>
      <c r="T29" s="194">
        <f>VLOOKUP(R29&amp;S29,Hoja1!$Q$4:$R$9,2,0)</f>
        <v>0.45</v>
      </c>
      <c r="U29" s="193" t="s">
        <v>271</v>
      </c>
      <c r="V29" s="193" t="s">
        <v>272</v>
      </c>
      <c r="W29" s="193" t="s">
        <v>273</v>
      </c>
      <c r="X29" s="194">
        <f>IF(Q29="Probabilidad",($J$26*T29),IF(Q29="Impacto"," "))</f>
        <v>0.18000000000000002</v>
      </c>
      <c r="Y29" s="194" t="str">
        <f>IF(Z29&lt;=20%,'Tabla probabilidad'!$B$5,IF(Z29&lt;=40%,'Tabla probabilidad'!$B$6,IF(Z29&lt;=60%,'Tabla probabilidad'!$B$7,IF(Z29&lt;=80%,'Tabla probabilidad'!$B$8,IF(Z29&lt;=100%,'Tabla probabilidad'!$B$9)))))</f>
        <v>Baja</v>
      </c>
      <c r="Z29" s="194">
        <f>IF(R29="Preventivo",(J26-(J26*T29)),IF(R29="Detectivo",(J26-(J26*T29)),IF(R29="Correctivo",(J26))))</f>
        <v>0.22</v>
      </c>
      <c r="AA29" s="312"/>
      <c r="AB29" s="312"/>
      <c r="AC29" s="194" t="str">
        <f t="shared" si="1"/>
        <v>Moderado</v>
      </c>
      <c r="AD29" s="194">
        <f>IF(Q29="Probabilidad",(($M$26-0)),IF(Q29="Impacto",($M$26-($M$26*T29))))</f>
        <v>0.6</v>
      </c>
      <c r="AE29" s="312"/>
      <c r="AF29" s="312"/>
      <c r="AG29" s="294"/>
      <c r="AH29" s="293"/>
      <c r="AI29" s="208" t="s">
        <v>505</v>
      </c>
      <c r="AJ29" s="203" t="s">
        <v>482</v>
      </c>
      <c r="AK29" s="204"/>
      <c r="AL29" s="211">
        <v>44287</v>
      </c>
      <c r="AM29" s="212">
        <v>44377</v>
      </c>
      <c r="AN29" s="216" t="s">
        <v>506</v>
      </c>
    </row>
    <row r="30" spans="1:40">
      <c r="A30"/>
      <c r="B30"/>
      <c r="C30"/>
      <c r="E30"/>
      <c r="F30"/>
      <c r="G30"/>
      <c r="H30"/>
      <c r="I30"/>
      <c r="J30"/>
      <c r="K30"/>
      <c r="L30"/>
      <c r="M30"/>
      <c r="N30"/>
      <c r="O30"/>
      <c r="Q30"/>
      <c r="R30"/>
      <c r="S30"/>
      <c r="T30"/>
      <c r="U30"/>
      <c r="V30"/>
      <c r="W30"/>
      <c r="X30"/>
      <c r="Y30"/>
      <c r="Z30"/>
      <c r="AA30"/>
      <c r="AB30"/>
      <c r="AC30"/>
      <c r="AD30"/>
      <c r="AE30"/>
      <c r="AF30"/>
      <c r="AG30"/>
      <c r="AH30"/>
    </row>
    <row r="31" spans="1:40">
      <c r="A31"/>
      <c r="B31"/>
      <c r="C31"/>
      <c r="E31"/>
      <c r="F31"/>
      <c r="G31"/>
      <c r="H31"/>
      <c r="I31"/>
      <c r="J31"/>
      <c r="K31"/>
      <c r="L31"/>
      <c r="M31"/>
      <c r="N31"/>
      <c r="O31"/>
      <c r="Q31"/>
      <c r="R31"/>
      <c r="S31"/>
      <c r="T31"/>
      <c r="U31"/>
      <c r="V31"/>
      <c r="W31"/>
      <c r="X31"/>
      <c r="Y31"/>
      <c r="Z31"/>
      <c r="AA31"/>
      <c r="AB31"/>
      <c r="AC31"/>
      <c r="AD31"/>
      <c r="AE31"/>
      <c r="AF31"/>
      <c r="AG31"/>
      <c r="AH31"/>
    </row>
    <row r="32" spans="1:40">
      <c r="A32"/>
      <c r="B32"/>
      <c r="C32"/>
      <c r="E32"/>
      <c r="F32"/>
      <c r="G32"/>
      <c r="H32"/>
      <c r="I32"/>
      <c r="J32"/>
      <c r="K32"/>
      <c r="L32"/>
      <c r="M32"/>
      <c r="N32"/>
      <c r="O32"/>
      <c r="Q32"/>
      <c r="R32"/>
      <c r="S32"/>
      <c r="T32"/>
      <c r="U32"/>
      <c r="V32"/>
      <c r="W32"/>
      <c r="X32"/>
      <c r="Y32"/>
      <c r="Z32"/>
      <c r="AA32"/>
      <c r="AB32"/>
      <c r="AC32"/>
      <c r="AD32"/>
      <c r="AE32"/>
      <c r="AF32"/>
      <c r="AG32"/>
      <c r="AH32"/>
    </row>
    <row r="33" spans="1:34">
      <c r="A33"/>
      <c r="B33"/>
      <c r="C33"/>
      <c r="E33"/>
      <c r="F33"/>
      <c r="G33"/>
      <c r="H33"/>
      <c r="I33"/>
      <c r="J33"/>
      <c r="K33"/>
      <c r="L33"/>
      <c r="M33"/>
      <c r="N33"/>
      <c r="O33"/>
      <c r="Q33"/>
      <c r="R33"/>
      <c r="S33"/>
      <c r="T33"/>
      <c r="U33"/>
      <c r="V33"/>
      <c r="W33"/>
      <c r="X33"/>
      <c r="Y33"/>
      <c r="Z33"/>
      <c r="AA33"/>
      <c r="AB33"/>
      <c r="AC33"/>
      <c r="AD33"/>
      <c r="AE33"/>
      <c r="AF33"/>
      <c r="AG33"/>
      <c r="AH33"/>
    </row>
    <row r="34" spans="1:34">
      <c r="A34"/>
      <c r="B34"/>
      <c r="C34"/>
      <c r="E34"/>
      <c r="F34"/>
      <c r="G34"/>
      <c r="H34"/>
      <c r="I34"/>
      <c r="J34"/>
      <c r="K34"/>
      <c r="L34"/>
      <c r="M34"/>
      <c r="N34"/>
      <c r="O34"/>
      <c r="Q34"/>
      <c r="R34"/>
      <c r="S34"/>
      <c r="T34"/>
      <c r="U34"/>
      <c r="V34"/>
      <c r="W34"/>
      <c r="X34"/>
      <c r="Y34"/>
      <c r="Z34"/>
      <c r="AA34"/>
      <c r="AB34"/>
      <c r="AC34"/>
      <c r="AD34"/>
      <c r="AE34"/>
      <c r="AF34"/>
      <c r="AG34"/>
      <c r="AH34"/>
    </row>
    <row r="35" spans="1:34">
      <c r="A35"/>
      <c r="B35"/>
      <c r="C35"/>
      <c r="E35"/>
      <c r="F35"/>
      <c r="G35"/>
      <c r="H35"/>
      <c r="I35"/>
      <c r="J35"/>
      <c r="K35"/>
      <c r="L35"/>
      <c r="M35"/>
      <c r="N35"/>
      <c r="O35"/>
      <c r="Q35"/>
      <c r="R35"/>
      <c r="S35"/>
      <c r="T35"/>
      <c r="U35"/>
      <c r="V35"/>
      <c r="W35"/>
      <c r="X35"/>
      <c r="Y35"/>
      <c r="Z35"/>
      <c r="AA35"/>
      <c r="AB35"/>
      <c r="AC35"/>
      <c r="AD35"/>
      <c r="AE35"/>
      <c r="AF35"/>
      <c r="AG35"/>
      <c r="AH35"/>
    </row>
    <row r="36" spans="1:34">
      <c r="A36"/>
      <c r="B36"/>
      <c r="C36"/>
      <c r="E36"/>
      <c r="F36"/>
      <c r="G36"/>
      <c r="H36"/>
      <c r="I36"/>
      <c r="J36"/>
      <c r="K36"/>
      <c r="L36"/>
      <c r="M36"/>
      <c r="N36"/>
      <c r="O36"/>
      <c r="Q36"/>
      <c r="R36"/>
      <c r="S36"/>
      <c r="T36"/>
      <c r="U36"/>
      <c r="V36"/>
      <c r="W36"/>
      <c r="X36"/>
      <c r="Y36"/>
      <c r="Z36"/>
      <c r="AA36"/>
      <c r="AB36"/>
      <c r="AC36"/>
      <c r="AD36"/>
      <c r="AE36"/>
      <c r="AF36"/>
      <c r="AG36"/>
      <c r="AH36"/>
    </row>
    <row r="37" spans="1:34">
      <c r="A37"/>
      <c r="B37"/>
      <c r="C37"/>
      <c r="E37"/>
      <c r="F37"/>
      <c r="G37"/>
      <c r="H37"/>
      <c r="I37"/>
      <c r="J37"/>
      <c r="K37"/>
      <c r="L37"/>
      <c r="M37"/>
      <c r="N37"/>
      <c r="O37"/>
      <c r="Q37"/>
      <c r="R37"/>
      <c r="S37"/>
      <c r="T37"/>
      <c r="U37"/>
      <c r="V37"/>
      <c r="W37"/>
      <c r="X37"/>
      <c r="Y37"/>
      <c r="Z37"/>
      <c r="AA37"/>
      <c r="AB37"/>
      <c r="AC37"/>
      <c r="AD37"/>
      <c r="AE37"/>
      <c r="AF37"/>
      <c r="AG37"/>
      <c r="AH37"/>
    </row>
    <row r="38" spans="1:34">
      <c r="A38"/>
      <c r="B38"/>
      <c r="C38"/>
      <c r="E38"/>
      <c r="F38"/>
      <c r="G38"/>
      <c r="H38"/>
      <c r="I38"/>
      <c r="J38"/>
      <c r="K38"/>
      <c r="L38"/>
      <c r="M38"/>
      <c r="N38"/>
      <c r="O38"/>
      <c r="Q38"/>
      <c r="R38"/>
      <c r="S38"/>
      <c r="T38"/>
      <c r="U38"/>
      <c r="V38"/>
      <c r="W38"/>
      <c r="X38"/>
      <c r="Y38"/>
      <c r="Z38"/>
      <c r="AA38"/>
      <c r="AB38"/>
      <c r="AC38"/>
      <c r="AD38"/>
      <c r="AE38"/>
      <c r="AF38"/>
      <c r="AG38"/>
      <c r="AH38"/>
    </row>
    <row r="39" spans="1:34">
      <c r="A39"/>
      <c r="B39"/>
      <c r="C39"/>
      <c r="E39"/>
      <c r="F39"/>
      <c r="G39"/>
      <c r="H39"/>
      <c r="I39"/>
      <c r="J39"/>
      <c r="K39"/>
      <c r="L39"/>
      <c r="M39"/>
      <c r="N39"/>
      <c r="O39"/>
      <c r="Q39"/>
      <c r="R39"/>
      <c r="S39"/>
      <c r="T39"/>
      <c r="U39"/>
      <c r="V39"/>
      <c r="W39"/>
      <c r="X39"/>
      <c r="Y39"/>
      <c r="Z39"/>
      <c r="AA39"/>
      <c r="AB39"/>
      <c r="AC39"/>
      <c r="AD39"/>
      <c r="AE39"/>
      <c r="AF39"/>
      <c r="AG39"/>
      <c r="AH39"/>
    </row>
    <row r="40" spans="1:34">
      <c r="A40"/>
      <c r="B40"/>
      <c r="C40"/>
      <c r="E40"/>
      <c r="F40"/>
      <c r="G40"/>
      <c r="H40"/>
      <c r="I40"/>
      <c r="J40"/>
      <c r="K40"/>
      <c r="L40"/>
      <c r="M40"/>
      <c r="N40"/>
      <c r="O40"/>
      <c r="Q40"/>
      <c r="R40"/>
      <c r="S40"/>
      <c r="T40"/>
      <c r="U40"/>
      <c r="V40"/>
      <c r="W40"/>
      <c r="X40"/>
      <c r="Y40"/>
      <c r="Z40"/>
      <c r="AA40"/>
      <c r="AB40"/>
      <c r="AC40"/>
      <c r="AD40"/>
      <c r="AE40"/>
      <c r="AF40"/>
      <c r="AG40"/>
      <c r="AH40"/>
    </row>
    <row r="41" spans="1:34">
      <c r="A41"/>
      <c r="B41"/>
      <c r="C41"/>
      <c r="E41"/>
      <c r="F41"/>
      <c r="G41"/>
      <c r="H41"/>
      <c r="I41"/>
      <c r="J41"/>
      <c r="K41"/>
      <c r="L41"/>
      <c r="M41"/>
      <c r="N41"/>
      <c r="O41"/>
      <c r="Q41"/>
      <c r="R41"/>
      <c r="S41"/>
      <c r="T41"/>
      <c r="U41"/>
      <c r="V41"/>
      <c r="W41"/>
      <c r="X41"/>
      <c r="Y41"/>
      <c r="Z41"/>
      <c r="AA41"/>
      <c r="AB41"/>
      <c r="AC41"/>
      <c r="AD41"/>
      <c r="AE41"/>
      <c r="AF41"/>
      <c r="AG41"/>
      <c r="AH41"/>
    </row>
    <row r="42" spans="1:34">
      <c r="A42"/>
      <c r="B42"/>
      <c r="C42"/>
      <c r="E42"/>
      <c r="F42"/>
      <c r="G42"/>
      <c r="H42"/>
      <c r="I42"/>
      <c r="J42"/>
      <c r="K42"/>
      <c r="L42"/>
      <c r="M42"/>
      <c r="N42"/>
      <c r="O42"/>
      <c r="Q42"/>
      <c r="R42"/>
      <c r="S42"/>
      <c r="T42"/>
      <c r="U42"/>
      <c r="V42"/>
      <c r="W42"/>
      <c r="X42"/>
      <c r="Y42"/>
      <c r="Z42"/>
      <c r="AA42"/>
      <c r="AB42"/>
      <c r="AC42"/>
      <c r="AD42"/>
      <c r="AE42"/>
      <c r="AF42"/>
      <c r="AG42"/>
      <c r="AH42"/>
    </row>
    <row r="43" spans="1:34">
      <c r="A43"/>
      <c r="B43"/>
      <c r="C43"/>
      <c r="E43"/>
      <c r="F43"/>
      <c r="G43"/>
      <c r="H43"/>
      <c r="I43"/>
      <c r="J43"/>
      <c r="K43"/>
      <c r="L43"/>
      <c r="M43"/>
      <c r="N43"/>
      <c r="O43"/>
      <c r="Q43"/>
      <c r="R43"/>
      <c r="S43"/>
      <c r="T43"/>
      <c r="U43"/>
      <c r="V43"/>
      <c r="W43"/>
      <c r="X43"/>
      <c r="Y43"/>
      <c r="Z43"/>
      <c r="AA43"/>
      <c r="AB43"/>
      <c r="AC43"/>
      <c r="AD43"/>
      <c r="AE43"/>
      <c r="AF43"/>
      <c r="AG43"/>
      <c r="AH43"/>
    </row>
    <row r="44" spans="1:34">
      <c r="A44"/>
      <c r="B44"/>
      <c r="C44"/>
      <c r="E44"/>
      <c r="F44"/>
      <c r="G44"/>
      <c r="H44"/>
      <c r="I44"/>
      <c r="J44"/>
      <c r="K44"/>
      <c r="L44"/>
      <c r="M44"/>
      <c r="N44"/>
      <c r="O44"/>
      <c r="Q44"/>
      <c r="R44"/>
      <c r="S44"/>
      <c r="T44"/>
      <c r="U44"/>
      <c r="V44"/>
      <c r="W44"/>
      <c r="X44"/>
      <c r="Y44"/>
      <c r="Z44"/>
      <c r="AA44"/>
      <c r="AB44"/>
      <c r="AC44"/>
      <c r="AD44"/>
      <c r="AE44"/>
      <c r="AF44"/>
      <c r="AG44"/>
      <c r="AH44"/>
    </row>
    <row r="45" spans="1:34">
      <c r="A45"/>
      <c r="B45"/>
      <c r="C45"/>
      <c r="E45"/>
      <c r="F45"/>
      <c r="G45"/>
      <c r="H45"/>
      <c r="I45"/>
      <c r="J45"/>
      <c r="K45"/>
      <c r="L45"/>
      <c r="M45"/>
      <c r="N45"/>
      <c r="O45"/>
      <c r="Q45"/>
      <c r="R45"/>
      <c r="S45"/>
      <c r="T45"/>
      <c r="U45"/>
      <c r="V45"/>
      <c r="W45"/>
      <c r="X45"/>
      <c r="Y45"/>
      <c r="Z45"/>
      <c r="AA45"/>
      <c r="AB45"/>
      <c r="AC45"/>
      <c r="AD45"/>
      <c r="AE45"/>
      <c r="AF45"/>
      <c r="AG45"/>
      <c r="AH45"/>
    </row>
    <row r="46" spans="1:34">
      <c r="A46"/>
      <c r="B46"/>
      <c r="C46"/>
      <c r="E46"/>
      <c r="F46"/>
      <c r="G46"/>
      <c r="H46"/>
      <c r="I46"/>
      <c r="J46"/>
      <c r="K46"/>
      <c r="L46"/>
      <c r="M46"/>
      <c r="N46"/>
      <c r="O46"/>
      <c r="Q46"/>
      <c r="R46"/>
      <c r="S46"/>
      <c r="T46"/>
      <c r="U46"/>
      <c r="V46"/>
      <c r="W46"/>
      <c r="X46"/>
      <c r="Y46"/>
      <c r="Z46"/>
      <c r="AA46"/>
      <c r="AB46"/>
      <c r="AC46"/>
      <c r="AD46"/>
      <c r="AE46"/>
      <c r="AF46"/>
      <c r="AG46"/>
      <c r="AH46"/>
    </row>
    <row r="47" spans="1:34">
      <c r="A47"/>
      <c r="B47"/>
      <c r="C47"/>
      <c r="E47"/>
      <c r="F47"/>
      <c r="G47"/>
      <c r="H47"/>
      <c r="I47"/>
      <c r="J47"/>
      <c r="K47"/>
      <c r="L47"/>
      <c r="M47"/>
      <c r="N47"/>
      <c r="O47"/>
      <c r="Q47"/>
      <c r="R47"/>
      <c r="S47"/>
      <c r="T47"/>
      <c r="U47"/>
      <c r="V47"/>
      <c r="W47"/>
      <c r="X47"/>
      <c r="Y47"/>
      <c r="Z47"/>
      <c r="AA47"/>
      <c r="AB47"/>
      <c r="AC47"/>
      <c r="AD47"/>
      <c r="AE47"/>
      <c r="AF47"/>
      <c r="AG47"/>
      <c r="AH47"/>
    </row>
    <row r="48" spans="1:34">
      <c r="A48"/>
      <c r="B48"/>
      <c r="C48"/>
      <c r="E48"/>
      <c r="F48"/>
      <c r="G48"/>
      <c r="H48"/>
      <c r="I48"/>
      <c r="J48"/>
      <c r="K48"/>
      <c r="L48"/>
      <c r="M48"/>
      <c r="N48"/>
      <c r="O48"/>
      <c r="Q48"/>
      <c r="R48"/>
      <c r="S48"/>
      <c r="T48"/>
      <c r="U48"/>
      <c r="V48"/>
      <c r="W48"/>
      <c r="X48"/>
      <c r="Y48"/>
      <c r="Z48"/>
      <c r="AA48"/>
      <c r="AB48"/>
      <c r="AC48"/>
      <c r="AD48"/>
      <c r="AE48"/>
      <c r="AF48"/>
      <c r="AG48"/>
      <c r="AH48"/>
    </row>
    <row r="49" spans="1:34">
      <c r="A49"/>
      <c r="B49"/>
      <c r="C49"/>
      <c r="E49"/>
      <c r="F49"/>
      <c r="G49"/>
      <c r="H49"/>
      <c r="I49"/>
      <c r="J49"/>
      <c r="K49"/>
      <c r="L49"/>
      <c r="M49"/>
      <c r="N49"/>
      <c r="O49"/>
      <c r="Q49"/>
      <c r="R49"/>
      <c r="S49"/>
      <c r="T49"/>
      <c r="U49"/>
      <c r="V49"/>
      <c r="W49"/>
      <c r="X49"/>
      <c r="Y49"/>
      <c r="Z49"/>
      <c r="AA49"/>
      <c r="AB49"/>
      <c r="AC49"/>
      <c r="AD49"/>
      <c r="AE49"/>
      <c r="AF49"/>
      <c r="AG49"/>
      <c r="AH49"/>
    </row>
    <row r="50" spans="1:34">
      <c r="A50"/>
      <c r="B50"/>
      <c r="C50"/>
      <c r="E50"/>
      <c r="F50"/>
      <c r="G50"/>
      <c r="H50"/>
      <c r="I50"/>
      <c r="J50"/>
      <c r="K50"/>
      <c r="L50"/>
      <c r="M50"/>
      <c r="N50"/>
      <c r="O50"/>
      <c r="Q50"/>
      <c r="R50"/>
      <c r="S50"/>
      <c r="T50"/>
      <c r="U50"/>
      <c r="V50"/>
      <c r="W50"/>
      <c r="X50"/>
      <c r="Y50"/>
      <c r="Z50"/>
      <c r="AA50"/>
      <c r="AB50"/>
      <c r="AC50"/>
      <c r="AD50"/>
      <c r="AE50"/>
      <c r="AF50"/>
      <c r="AG50"/>
      <c r="AH50"/>
    </row>
    <row r="51" spans="1:34">
      <c r="A51"/>
      <c r="B51"/>
      <c r="C51"/>
      <c r="E51"/>
      <c r="F51"/>
      <c r="G51"/>
      <c r="H51"/>
      <c r="I51"/>
      <c r="J51"/>
      <c r="K51"/>
      <c r="L51"/>
      <c r="M51"/>
      <c r="N51"/>
      <c r="O51"/>
      <c r="Q51"/>
      <c r="R51"/>
      <c r="S51"/>
      <c r="T51"/>
      <c r="U51"/>
      <c r="V51"/>
      <c r="W51"/>
      <c r="X51"/>
      <c r="Y51"/>
      <c r="Z51"/>
      <c r="AA51"/>
      <c r="AB51"/>
      <c r="AC51"/>
      <c r="AD51"/>
      <c r="AE51"/>
      <c r="AF51"/>
      <c r="AG51"/>
      <c r="AH51"/>
    </row>
    <row r="52" spans="1:34">
      <c r="A52"/>
      <c r="B52"/>
      <c r="C52"/>
      <c r="E52"/>
      <c r="F52"/>
      <c r="G52"/>
      <c r="H52"/>
      <c r="I52"/>
      <c r="J52"/>
      <c r="K52"/>
      <c r="L52"/>
      <c r="M52"/>
      <c r="N52"/>
      <c r="O52"/>
      <c r="Q52"/>
      <c r="R52"/>
      <c r="S52"/>
      <c r="T52"/>
      <c r="U52"/>
      <c r="V52"/>
      <c r="W52"/>
      <c r="X52"/>
      <c r="Y52"/>
      <c r="Z52"/>
      <c r="AA52"/>
      <c r="AB52"/>
      <c r="AC52"/>
      <c r="AD52"/>
      <c r="AE52"/>
      <c r="AF52"/>
      <c r="AG52"/>
      <c r="AH52"/>
    </row>
    <row r="53" spans="1:34">
      <c r="A53"/>
      <c r="B53"/>
      <c r="C53"/>
      <c r="E53"/>
      <c r="F53"/>
      <c r="G53"/>
      <c r="H53"/>
      <c r="I53"/>
      <c r="J53"/>
      <c r="K53"/>
      <c r="L53"/>
      <c r="M53"/>
      <c r="N53"/>
      <c r="O53"/>
      <c r="Q53"/>
      <c r="R53"/>
      <c r="S53"/>
      <c r="T53"/>
      <c r="U53"/>
      <c r="V53"/>
      <c r="W53"/>
      <c r="X53"/>
      <c r="Y53"/>
      <c r="Z53"/>
      <c r="AA53"/>
      <c r="AB53"/>
      <c r="AC53"/>
      <c r="AD53"/>
      <c r="AE53"/>
      <c r="AF53"/>
      <c r="AG53"/>
      <c r="AH53"/>
    </row>
    <row r="54" spans="1:34">
      <c r="A54"/>
      <c r="B54"/>
      <c r="C54"/>
      <c r="E54"/>
      <c r="F54"/>
      <c r="G54"/>
      <c r="H54"/>
      <c r="I54"/>
      <c r="J54"/>
      <c r="K54"/>
      <c r="L54"/>
      <c r="M54"/>
      <c r="N54"/>
      <c r="O54"/>
      <c r="Q54"/>
      <c r="R54"/>
      <c r="S54"/>
      <c r="T54"/>
      <c r="U54"/>
      <c r="V54"/>
      <c r="W54"/>
      <c r="X54"/>
      <c r="Y54"/>
      <c r="Z54"/>
      <c r="AA54"/>
      <c r="AB54"/>
      <c r="AC54"/>
      <c r="AD54"/>
      <c r="AE54"/>
      <c r="AF54"/>
      <c r="AG54"/>
      <c r="AH54"/>
    </row>
    <row r="55" spans="1:34">
      <c r="A55"/>
      <c r="B55"/>
      <c r="C55"/>
      <c r="E55"/>
      <c r="F55"/>
      <c r="G55"/>
      <c r="H55"/>
      <c r="I55"/>
      <c r="J55"/>
      <c r="K55"/>
      <c r="L55"/>
      <c r="M55"/>
      <c r="N55"/>
      <c r="O55"/>
      <c r="Q55"/>
      <c r="R55"/>
      <c r="S55"/>
      <c r="T55"/>
      <c r="U55"/>
      <c r="V55"/>
      <c r="W55"/>
      <c r="X55"/>
      <c r="Y55"/>
      <c r="Z55"/>
      <c r="AA55"/>
      <c r="AB55"/>
      <c r="AC55"/>
      <c r="AD55"/>
      <c r="AE55"/>
      <c r="AF55"/>
      <c r="AG55"/>
      <c r="AH55"/>
    </row>
    <row r="56" spans="1:34">
      <c r="A56"/>
      <c r="B56"/>
      <c r="C56"/>
      <c r="E56"/>
      <c r="F56"/>
      <c r="G56"/>
      <c r="H56"/>
      <c r="I56"/>
      <c r="J56"/>
      <c r="K56"/>
      <c r="L56"/>
      <c r="M56"/>
      <c r="N56"/>
      <c r="O56"/>
      <c r="Q56"/>
      <c r="R56"/>
      <c r="S56"/>
      <c r="T56"/>
      <c r="U56"/>
      <c r="V56"/>
      <c r="W56"/>
      <c r="X56"/>
      <c r="Y56"/>
      <c r="Z56"/>
      <c r="AA56"/>
      <c r="AB56"/>
      <c r="AC56"/>
      <c r="AD56"/>
      <c r="AE56"/>
      <c r="AF56"/>
      <c r="AG56"/>
      <c r="AH56"/>
    </row>
    <row r="57" spans="1:34">
      <c r="A57"/>
      <c r="B57"/>
      <c r="C57"/>
      <c r="E57"/>
      <c r="F57"/>
      <c r="G57"/>
      <c r="H57"/>
      <c r="I57"/>
      <c r="J57"/>
      <c r="K57"/>
      <c r="L57"/>
      <c r="M57"/>
      <c r="N57"/>
      <c r="O57"/>
      <c r="Q57"/>
      <c r="R57"/>
      <c r="S57"/>
      <c r="T57"/>
      <c r="U57"/>
      <c r="V57"/>
      <c r="W57"/>
      <c r="X57"/>
      <c r="Y57"/>
      <c r="Z57"/>
      <c r="AA57"/>
      <c r="AB57"/>
      <c r="AC57"/>
      <c r="AD57"/>
      <c r="AE57"/>
      <c r="AF57"/>
      <c r="AG57"/>
      <c r="AH57"/>
    </row>
    <row r="58" spans="1:34">
      <c r="A58"/>
      <c r="B58"/>
      <c r="C58"/>
      <c r="E58"/>
      <c r="F58"/>
      <c r="G58"/>
      <c r="H58"/>
      <c r="I58"/>
      <c r="J58"/>
      <c r="K58"/>
      <c r="L58"/>
      <c r="M58"/>
      <c r="N58"/>
      <c r="O58"/>
      <c r="Q58"/>
      <c r="R58"/>
      <c r="S58"/>
      <c r="T58"/>
      <c r="U58"/>
      <c r="V58"/>
      <c r="W58"/>
      <c r="X58"/>
      <c r="Y58"/>
      <c r="Z58"/>
      <c r="AA58"/>
      <c r="AB58"/>
      <c r="AC58"/>
      <c r="AD58"/>
      <c r="AE58"/>
      <c r="AF58"/>
      <c r="AG58"/>
      <c r="AH58"/>
    </row>
  </sheetData>
  <mergeCells count="156">
    <mergeCell ref="A6:C6"/>
    <mergeCell ref="D6:N6"/>
    <mergeCell ref="A7:H7"/>
    <mergeCell ref="I7:N7"/>
    <mergeCell ref="O7:W7"/>
    <mergeCell ref="X7:AH7"/>
    <mergeCell ref="A1:C2"/>
    <mergeCell ref="D1:AH3"/>
    <mergeCell ref="A4:C4"/>
    <mergeCell ref="D4:N4"/>
    <mergeCell ref="O4:Q4"/>
    <mergeCell ref="A5:C5"/>
    <mergeCell ref="D5:N5"/>
    <mergeCell ref="I8:I9"/>
    <mergeCell ref="J8:J9"/>
    <mergeCell ref="K8:K9"/>
    <mergeCell ref="L8:L9"/>
    <mergeCell ref="A8:A9"/>
    <mergeCell ref="B8:B9"/>
    <mergeCell ref="C8:C9"/>
    <mergeCell ref="D8:D9"/>
    <mergeCell ref="E8:E9"/>
    <mergeCell ref="F8:F9"/>
    <mergeCell ref="AH8:AH9"/>
    <mergeCell ref="AI8:AI9"/>
    <mergeCell ref="AJ8:AK8"/>
    <mergeCell ref="AL8:AM8"/>
    <mergeCell ref="AN8:AN9"/>
    <mergeCell ref="A10:A12"/>
    <mergeCell ref="B10:B12"/>
    <mergeCell ref="C10:C12"/>
    <mergeCell ref="E10:E12"/>
    <mergeCell ref="F10:F12"/>
    <mergeCell ref="X8:X9"/>
    <mergeCell ref="Y8:Y9"/>
    <mergeCell ref="Z8:Z9"/>
    <mergeCell ref="AC8:AC9"/>
    <mergeCell ref="AD8:AD9"/>
    <mergeCell ref="AG8:AG9"/>
    <mergeCell ref="M8:M9"/>
    <mergeCell ref="N8:N9"/>
    <mergeCell ref="O8:O9"/>
    <mergeCell ref="P8:P9"/>
    <mergeCell ref="Q8:Q9"/>
    <mergeCell ref="R8:W8"/>
    <mergeCell ref="G8:G9"/>
    <mergeCell ref="H8:H9"/>
    <mergeCell ref="AG10:AG12"/>
    <mergeCell ref="AH10:AH12"/>
    <mergeCell ref="A13:A15"/>
    <mergeCell ref="B13:B15"/>
    <mergeCell ref="C13:C15"/>
    <mergeCell ref="E13:E15"/>
    <mergeCell ref="F13:F15"/>
    <mergeCell ref="G13:G15"/>
    <mergeCell ref="H13:H15"/>
    <mergeCell ref="I13:I15"/>
    <mergeCell ref="M10:M12"/>
    <mergeCell ref="N10:N12"/>
    <mergeCell ref="AA10:AA12"/>
    <mergeCell ref="AB10:AB12"/>
    <mergeCell ref="AE10:AE12"/>
    <mergeCell ref="AF10:AF12"/>
    <mergeCell ref="G10:G12"/>
    <mergeCell ref="H10:H12"/>
    <mergeCell ref="I10:I12"/>
    <mergeCell ref="J10:J12"/>
    <mergeCell ref="K10:K12"/>
    <mergeCell ref="L10:L12"/>
    <mergeCell ref="AB13:AB15"/>
    <mergeCell ref="AE13:AE15"/>
    <mergeCell ref="AF13:AF15"/>
    <mergeCell ref="AG13:AG15"/>
    <mergeCell ref="AH13:AH15"/>
    <mergeCell ref="A16:A19"/>
    <mergeCell ref="B16:B19"/>
    <mergeCell ref="C16:C19"/>
    <mergeCell ref="E16:E19"/>
    <mergeCell ref="F16:F19"/>
    <mergeCell ref="J13:J15"/>
    <mergeCell ref="K13:K15"/>
    <mergeCell ref="L13:L15"/>
    <mergeCell ref="M13:M15"/>
    <mergeCell ref="N13:N15"/>
    <mergeCell ref="AA13:AA15"/>
    <mergeCell ref="AG16:AG19"/>
    <mergeCell ref="AH16:AH19"/>
    <mergeCell ref="N16:N19"/>
    <mergeCell ref="AA16:AA19"/>
    <mergeCell ref="AB16:AB19"/>
    <mergeCell ref="AE16:AE19"/>
    <mergeCell ref="AF16:AF19"/>
    <mergeCell ref="B20:B23"/>
    <mergeCell ref="C20:C23"/>
    <mergeCell ref="E20:E23"/>
    <mergeCell ref="F20:F23"/>
    <mergeCell ref="G20:G23"/>
    <mergeCell ref="H20:H23"/>
    <mergeCell ref="I20:I23"/>
    <mergeCell ref="M16:M19"/>
    <mergeCell ref="G16:G19"/>
    <mergeCell ref="H16:H19"/>
    <mergeCell ref="I16:I19"/>
    <mergeCell ref="J16:J19"/>
    <mergeCell ref="K16:K19"/>
    <mergeCell ref="L16:L19"/>
    <mergeCell ref="AB20:AB23"/>
    <mergeCell ref="AE20:AE23"/>
    <mergeCell ref="AF20:AF23"/>
    <mergeCell ref="AG20:AG23"/>
    <mergeCell ref="AH20:AH23"/>
    <mergeCell ref="A24:A25"/>
    <mergeCell ref="B24:B25"/>
    <mergeCell ref="C24:C25"/>
    <mergeCell ref="E24:E25"/>
    <mergeCell ref="F24:F25"/>
    <mergeCell ref="J20:J23"/>
    <mergeCell ref="K20:K23"/>
    <mergeCell ref="L20:L23"/>
    <mergeCell ref="M20:M23"/>
    <mergeCell ref="N20:N23"/>
    <mergeCell ref="AA20:AA23"/>
    <mergeCell ref="AG24:AG25"/>
    <mergeCell ref="AH24:AH25"/>
    <mergeCell ref="N24:N25"/>
    <mergeCell ref="AA24:AA25"/>
    <mergeCell ref="AB24:AB25"/>
    <mergeCell ref="AE24:AE25"/>
    <mergeCell ref="AF24:AF25"/>
    <mergeCell ref="A20:A23"/>
    <mergeCell ref="A26:A29"/>
    <mergeCell ref="B26:B29"/>
    <mergeCell ref="C26:C29"/>
    <mergeCell ref="E26:E29"/>
    <mergeCell ref="F26:F29"/>
    <mergeCell ref="G26:G29"/>
    <mergeCell ref="H26:H29"/>
    <mergeCell ref="I26:I29"/>
    <mergeCell ref="M24:M25"/>
    <mergeCell ref="G24:G25"/>
    <mergeCell ref="H24:H25"/>
    <mergeCell ref="I24:I25"/>
    <mergeCell ref="J24:J25"/>
    <mergeCell ref="K24:K25"/>
    <mergeCell ref="L24:L25"/>
    <mergeCell ref="AB26:AB29"/>
    <mergeCell ref="AE26:AE29"/>
    <mergeCell ref="AF26:AF29"/>
    <mergeCell ref="AG26:AG29"/>
    <mergeCell ref="AH26:AH29"/>
    <mergeCell ref="J26:J29"/>
    <mergeCell ref="K26:K29"/>
    <mergeCell ref="L26:L29"/>
    <mergeCell ref="M26:M29"/>
    <mergeCell ref="N26:N29"/>
    <mergeCell ref="AA26:AA29"/>
  </mergeCells>
  <conditionalFormatting sqref="I10">
    <cfRule type="containsText" dxfId="646" priority="199" operator="containsText" text="Muy Baja">
      <formula>NOT(ISERROR(SEARCH("Muy Baja",I10)))</formula>
    </cfRule>
    <cfRule type="containsText" dxfId="645" priority="200" operator="containsText" text="Baja">
      <formula>NOT(ISERROR(SEARCH("Baja",I10)))</formula>
    </cfRule>
    <cfRule type="containsText" dxfId="644" priority="202" operator="containsText" text="Muy Alta">
      <formula>NOT(ISERROR(SEARCH("Muy Alta",I10)))</formula>
    </cfRule>
    <cfRule type="containsText" dxfId="643" priority="203" operator="containsText" text="Alta">
      <formula>NOT(ISERROR(SEARCH("Alta",I10)))</formula>
    </cfRule>
    <cfRule type="containsText" dxfId="642" priority="204" operator="containsText" text="Media">
      <formula>NOT(ISERROR(SEARCH("Media",I10)))</formula>
    </cfRule>
    <cfRule type="containsText" dxfId="641" priority="205" operator="containsText" text="Media">
      <formula>NOT(ISERROR(SEARCH("Media",I10)))</formula>
    </cfRule>
    <cfRule type="containsText" dxfId="640" priority="206" operator="containsText" text="Media">
      <formula>NOT(ISERROR(SEARCH("Media",I10)))</formula>
    </cfRule>
    <cfRule type="containsText" dxfId="639" priority="207" operator="containsText" text="Muy Baja">
      <formula>NOT(ISERROR(SEARCH("Muy Baja",I10)))</formula>
    </cfRule>
    <cfRule type="containsText" dxfId="638" priority="208" operator="containsText" text="Baja">
      <formula>NOT(ISERROR(SEARCH("Baja",I10)))</formula>
    </cfRule>
    <cfRule type="containsText" dxfId="637" priority="209" operator="containsText" text="Muy Baja">
      <formula>NOT(ISERROR(SEARCH("Muy Baja",I10)))</formula>
    </cfRule>
    <cfRule type="containsText" dxfId="636" priority="210" operator="containsText" text="Muy Baja">
      <formula>NOT(ISERROR(SEARCH("Muy Baja",I10)))</formula>
    </cfRule>
    <cfRule type="containsText" dxfId="635" priority="211" operator="containsText" text="Muy Baja">
      <formula>NOT(ISERROR(SEARCH("Muy Baja",I10)))</formula>
    </cfRule>
    <cfRule type="containsText" dxfId="634" priority="212" operator="containsText" text="Muy Baja'Tabla probabilidad'!">
      <formula>NOT(ISERROR(SEARCH("Muy Baja'Tabla probabilidad'!",I10)))</formula>
    </cfRule>
    <cfRule type="containsText" dxfId="633" priority="213" operator="containsText" text="Muy bajo">
      <formula>NOT(ISERROR(SEARCH("Muy bajo",I10)))</formula>
    </cfRule>
    <cfRule type="containsText" dxfId="632" priority="214" operator="containsText" text="Alta">
      <formula>NOT(ISERROR(SEARCH("Alta",I10)))</formula>
    </cfRule>
    <cfRule type="containsText" dxfId="631" priority="215" operator="containsText" text="Media">
      <formula>NOT(ISERROR(SEARCH("Media",I10)))</formula>
    </cfRule>
    <cfRule type="containsText" dxfId="630" priority="216" operator="containsText" text="Baja">
      <formula>NOT(ISERROR(SEARCH("Baja",I10)))</formula>
    </cfRule>
    <cfRule type="containsText" dxfId="629" priority="217" operator="containsText" text="Muy baja">
      <formula>NOT(ISERROR(SEARCH("Muy baja",I10)))</formula>
    </cfRule>
    <cfRule type="cellIs" dxfId="628" priority="220" operator="between">
      <formula>1</formula>
      <formula>2</formula>
    </cfRule>
    <cfRule type="cellIs" dxfId="627" priority="221" operator="between">
      <formula>0</formula>
      <formula>2</formula>
    </cfRule>
  </conditionalFormatting>
  <conditionalFormatting sqref="I10">
    <cfRule type="containsText" dxfId="626" priority="201" operator="containsText" text="Muy Alta">
      <formula>NOT(ISERROR(SEARCH("Muy Alta",I10)))</formula>
    </cfRule>
  </conditionalFormatting>
  <conditionalFormatting sqref="L10 L16 L20 L24 L26">
    <cfRule type="containsText" dxfId="625" priority="193" operator="containsText" text="Catastrófico">
      <formula>NOT(ISERROR(SEARCH("Catastrófico",L10)))</formula>
    </cfRule>
    <cfRule type="containsText" dxfId="624" priority="194" operator="containsText" text="Mayor">
      <formula>NOT(ISERROR(SEARCH("Mayor",L10)))</formula>
    </cfRule>
    <cfRule type="containsText" dxfId="623" priority="195" operator="containsText" text="Alta">
      <formula>NOT(ISERROR(SEARCH("Alta",L10)))</formula>
    </cfRule>
    <cfRule type="containsText" dxfId="622" priority="196" operator="containsText" text="Moderado">
      <formula>NOT(ISERROR(SEARCH("Moderado",L10)))</formula>
    </cfRule>
    <cfRule type="containsText" dxfId="621" priority="197" operator="containsText" text="Menor">
      <formula>NOT(ISERROR(SEARCH("Menor",L10)))</formula>
    </cfRule>
    <cfRule type="containsText" dxfId="620" priority="198" operator="containsText" text="Leve">
      <formula>NOT(ISERROR(SEARCH("Leve",L10)))</formula>
    </cfRule>
  </conditionalFormatting>
  <conditionalFormatting sqref="N10 N13 N16 N20">
    <cfRule type="containsText" dxfId="619" priority="188" operator="containsText" text="Extremo">
      <formula>NOT(ISERROR(SEARCH("Extremo",N10)))</formula>
    </cfRule>
    <cfRule type="containsText" dxfId="618" priority="189" operator="containsText" text="Alto">
      <formula>NOT(ISERROR(SEARCH("Alto",N10)))</formula>
    </cfRule>
    <cfRule type="containsText" dxfId="617" priority="190" operator="containsText" text="Bajo">
      <formula>NOT(ISERROR(SEARCH("Bajo",N10)))</formula>
    </cfRule>
    <cfRule type="containsText" dxfId="616" priority="191" operator="containsText" text="Moderado">
      <formula>NOT(ISERROR(SEARCH("Moderado",N10)))</formula>
    </cfRule>
    <cfRule type="containsText" dxfId="615" priority="192" operator="containsText" text="Extremo">
      <formula>NOT(ISERROR(SEARCH("Extremo",N10)))</formula>
    </cfRule>
  </conditionalFormatting>
  <conditionalFormatting sqref="M10 M13 M16 M20 M24 M26">
    <cfRule type="containsText" dxfId="614" priority="182" operator="containsText" text="Catastrófico">
      <formula>NOT(ISERROR(SEARCH("Catastrófico",M10)))</formula>
    </cfRule>
    <cfRule type="containsText" dxfId="613" priority="183" operator="containsText" text="Mayor">
      <formula>NOT(ISERROR(SEARCH("Mayor",M10)))</formula>
    </cfRule>
    <cfRule type="containsText" dxfId="612" priority="184" operator="containsText" text="Alta">
      <formula>NOT(ISERROR(SEARCH("Alta",M10)))</formula>
    </cfRule>
    <cfRule type="containsText" dxfId="611" priority="185" operator="containsText" text="Moderado">
      <formula>NOT(ISERROR(SEARCH("Moderado",M10)))</formula>
    </cfRule>
    <cfRule type="containsText" dxfId="610" priority="186" operator="containsText" text="Menor">
      <formula>NOT(ISERROR(SEARCH("Menor",M10)))</formula>
    </cfRule>
    <cfRule type="containsText" dxfId="609" priority="187" operator="containsText" text="Leve">
      <formula>NOT(ISERROR(SEARCH("Leve",M10)))</formula>
    </cfRule>
  </conditionalFormatting>
  <conditionalFormatting sqref="Y10:Y12 Y16:Y19 Y26:Y29">
    <cfRule type="containsText" dxfId="608" priority="176" operator="containsText" text="Muy Alta">
      <formula>NOT(ISERROR(SEARCH("Muy Alta",Y10)))</formula>
    </cfRule>
    <cfRule type="containsText" dxfId="607" priority="177" operator="containsText" text="Alta">
      <formula>NOT(ISERROR(SEARCH("Alta",Y10)))</formula>
    </cfRule>
    <cfRule type="containsText" dxfId="606" priority="178" operator="containsText" text="Media">
      <formula>NOT(ISERROR(SEARCH("Media",Y10)))</formula>
    </cfRule>
    <cfRule type="containsText" dxfId="605" priority="179" operator="containsText" text="Muy Baja">
      <formula>NOT(ISERROR(SEARCH("Muy Baja",Y10)))</formula>
    </cfRule>
    <cfRule type="containsText" dxfId="604" priority="180" operator="containsText" text="Baja">
      <formula>NOT(ISERROR(SEARCH("Baja",Y10)))</formula>
    </cfRule>
    <cfRule type="containsText" dxfId="603" priority="181" operator="containsText" text="Muy Baja">
      <formula>NOT(ISERROR(SEARCH("Muy Baja",Y10)))</formula>
    </cfRule>
  </conditionalFormatting>
  <conditionalFormatting sqref="AC10:AC12 AC16:AC19 AC26:AC29">
    <cfRule type="containsText" dxfId="602" priority="171" operator="containsText" text="Catastrófico">
      <formula>NOT(ISERROR(SEARCH("Catastrófico",AC10)))</formula>
    </cfRule>
    <cfRule type="containsText" dxfId="601" priority="172" operator="containsText" text="Mayor">
      <formula>NOT(ISERROR(SEARCH("Mayor",AC10)))</formula>
    </cfRule>
    <cfRule type="containsText" dxfId="600" priority="173" operator="containsText" text="Moderado">
      <formula>NOT(ISERROR(SEARCH("Moderado",AC10)))</formula>
    </cfRule>
    <cfRule type="containsText" dxfId="599" priority="174" operator="containsText" text="Menor">
      <formula>NOT(ISERROR(SEARCH("Menor",AC10)))</formula>
    </cfRule>
    <cfRule type="containsText" dxfId="598" priority="175" operator="containsText" text="Leve">
      <formula>NOT(ISERROR(SEARCH("Leve",AC10)))</formula>
    </cfRule>
  </conditionalFormatting>
  <conditionalFormatting sqref="AG10">
    <cfRule type="containsText" dxfId="597" priority="162" operator="containsText" text="Extremo">
      <formula>NOT(ISERROR(SEARCH("Extremo",AG10)))</formula>
    </cfRule>
    <cfRule type="containsText" dxfId="596" priority="163" operator="containsText" text="Alto">
      <formula>NOT(ISERROR(SEARCH("Alto",AG10)))</formula>
    </cfRule>
    <cfRule type="containsText" dxfId="595" priority="164" operator="containsText" text="Moderado">
      <formula>NOT(ISERROR(SEARCH("Moderado",AG10)))</formula>
    </cfRule>
    <cfRule type="containsText" dxfId="594" priority="165" operator="containsText" text="Menor">
      <formula>NOT(ISERROR(SEARCH("Menor",AG10)))</formula>
    </cfRule>
    <cfRule type="containsText" dxfId="593" priority="166" operator="containsText" text="Bajo">
      <formula>NOT(ISERROR(SEARCH("Bajo",AG10)))</formula>
    </cfRule>
    <cfRule type="containsText" dxfId="592" priority="167" operator="containsText" text="Moderado">
      <formula>NOT(ISERROR(SEARCH("Moderado",AG10)))</formula>
    </cfRule>
    <cfRule type="containsText" dxfId="591" priority="168" operator="containsText" text="Extremo">
      <formula>NOT(ISERROR(SEARCH("Extremo",AG10)))</formula>
    </cfRule>
    <cfRule type="containsText" dxfId="590" priority="169" operator="containsText" text="Baja">
      <formula>NOT(ISERROR(SEARCH("Baja",AG10)))</formula>
    </cfRule>
    <cfRule type="containsText" dxfId="589" priority="170" operator="containsText" text="Alto">
      <formula>NOT(ISERROR(SEARCH("Alto",AG10)))</formula>
    </cfRule>
  </conditionalFormatting>
  <conditionalFormatting sqref="AA10:AA29">
    <cfRule type="containsText" dxfId="588" priority="7" operator="containsText" text="Muy Baja">
      <formula>NOT(ISERROR(SEARCH("Muy Baja",AA10)))</formula>
    </cfRule>
    <cfRule type="containsText" dxfId="587" priority="157" operator="containsText" text="Muy Alta">
      <formula>NOT(ISERROR(SEARCH("Muy Alta",AA10)))</formula>
    </cfRule>
    <cfRule type="containsText" dxfId="586" priority="158" operator="containsText" text="Alta">
      <formula>NOT(ISERROR(SEARCH("Alta",AA10)))</formula>
    </cfRule>
    <cfRule type="containsText" dxfId="585" priority="159" operator="containsText" text="Media">
      <formula>NOT(ISERROR(SEARCH("Media",AA10)))</formula>
    </cfRule>
    <cfRule type="containsText" dxfId="584" priority="160" operator="containsText" text="Baja">
      <formula>NOT(ISERROR(SEARCH("Baja",AA10)))</formula>
    </cfRule>
    <cfRule type="containsText" dxfId="583" priority="161" operator="containsText" text="Muy Baja">
      <formula>NOT(ISERROR(SEARCH("Muy Baja",AA10)))</formula>
    </cfRule>
  </conditionalFormatting>
  <conditionalFormatting sqref="AE10:AE12 AE16:AE19 AE26:AE29">
    <cfRule type="containsText" dxfId="582" priority="152" operator="containsText" text="Catastrófico">
      <formula>NOT(ISERROR(SEARCH("Catastrófico",AE10)))</formula>
    </cfRule>
    <cfRule type="containsText" dxfId="581" priority="153" operator="containsText" text="Moderado">
      <formula>NOT(ISERROR(SEARCH("Moderado",AE10)))</formula>
    </cfRule>
    <cfRule type="containsText" dxfId="580" priority="154" operator="containsText" text="Menor">
      <formula>NOT(ISERROR(SEARCH("Menor",AE10)))</formula>
    </cfRule>
    <cfRule type="containsText" dxfId="579" priority="155" operator="containsText" text="Leve">
      <formula>NOT(ISERROR(SEARCH("Leve",AE10)))</formula>
    </cfRule>
    <cfRule type="containsText" dxfId="578" priority="156" operator="containsText" text="Mayor">
      <formula>NOT(ISERROR(SEARCH("Mayor",AE10)))</formula>
    </cfRule>
  </conditionalFormatting>
  <conditionalFormatting sqref="I13 I16 I20">
    <cfRule type="containsText" dxfId="577" priority="129" operator="containsText" text="Muy Baja">
      <formula>NOT(ISERROR(SEARCH("Muy Baja",I13)))</formula>
    </cfRule>
    <cfRule type="containsText" dxfId="576" priority="130" operator="containsText" text="Baja">
      <formula>NOT(ISERROR(SEARCH("Baja",I13)))</formula>
    </cfRule>
    <cfRule type="containsText" dxfId="575" priority="132" operator="containsText" text="Muy Alta">
      <formula>NOT(ISERROR(SEARCH("Muy Alta",I13)))</formula>
    </cfRule>
    <cfRule type="containsText" dxfId="574" priority="133" operator="containsText" text="Alta">
      <formula>NOT(ISERROR(SEARCH("Alta",I13)))</formula>
    </cfRule>
    <cfRule type="containsText" dxfId="573" priority="134" operator="containsText" text="Media">
      <formula>NOT(ISERROR(SEARCH("Media",I13)))</formula>
    </cfRule>
    <cfRule type="containsText" dxfId="572" priority="135" operator="containsText" text="Media">
      <formula>NOT(ISERROR(SEARCH("Media",I13)))</formula>
    </cfRule>
    <cfRule type="containsText" dxfId="571" priority="136" operator="containsText" text="Media">
      <formula>NOT(ISERROR(SEARCH("Media",I13)))</formula>
    </cfRule>
    <cfRule type="containsText" dxfId="570" priority="137" operator="containsText" text="Muy Baja">
      <formula>NOT(ISERROR(SEARCH("Muy Baja",I13)))</formula>
    </cfRule>
    <cfRule type="containsText" dxfId="569" priority="138" operator="containsText" text="Baja">
      <formula>NOT(ISERROR(SEARCH("Baja",I13)))</formula>
    </cfRule>
    <cfRule type="containsText" dxfId="568" priority="139" operator="containsText" text="Muy Baja">
      <formula>NOT(ISERROR(SEARCH("Muy Baja",I13)))</formula>
    </cfRule>
    <cfRule type="containsText" dxfId="567" priority="140" operator="containsText" text="Muy Baja">
      <formula>NOT(ISERROR(SEARCH("Muy Baja",I13)))</formula>
    </cfRule>
    <cfRule type="containsText" dxfId="566" priority="141" operator="containsText" text="Muy Baja">
      <formula>NOT(ISERROR(SEARCH("Muy Baja",I13)))</formula>
    </cfRule>
    <cfRule type="containsText" dxfId="565" priority="142" operator="containsText" text="Muy Baja'Tabla probabilidad'!">
      <formula>NOT(ISERROR(SEARCH("Muy Baja'Tabla probabilidad'!",I13)))</formula>
    </cfRule>
    <cfRule type="containsText" dxfId="564" priority="143" operator="containsText" text="Muy bajo">
      <formula>NOT(ISERROR(SEARCH("Muy bajo",I13)))</formula>
    </cfRule>
    <cfRule type="containsText" dxfId="563" priority="144" operator="containsText" text="Alta">
      <formula>NOT(ISERROR(SEARCH("Alta",I13)))</formula>
    </cfRule>
    <cfRule type="containsText" dxfId="562" priority="145" operator="containsText" text="Media">
      <formula>NOT(ISERROR(SEARCH("Media",I13)))</formula>
    </cfRule>
    <cfRule type="containsText" dxfId="561" priority="146" operator="containsText" text="Baja">
      <formula>NOT(ISERROR(SEARCH("Baja",I13)))</formula>
    </cfRule>
    <cfRule type="containsText" dxfId="560" priority="147" operator="containsText" text="Muy baja">
      <formula>NOT(ISERROR(SEARCH("Muy baja",I13)))</formula>
    </cfRule>
    <cfRule type="cellIs" dxfId="559" priority="150" operator="between">
      <formula>1</formula>
      <formula>2</formula>
    </cfRule>
    <cfRule type="cellIs" dxfId="558" priority="151" operator="between">
      <formula>0</formula>
      <formula>2</formula>
    </cfRule>
  </conditionalFormatting>
  <conditionalFormatting sqref="I13 I16 I20">
    <cfRule type="containsText" dxfId="557" priority="131" operator="containsText" text="Muy Alta">
      <formula>NOT(ISERROR(SEARCH("Muy Alta",I13)))</formula>
    </cfRule>
  </conditionalFormatting>
  <conditionalFormatting sqref="Y13:Y15">
    <cfRule type="containsText" dxfId="556" priority="123" operator="containsText" text="Muy Alta">
      <formula>NOT(ISERROR(SEARCH("Muy Alta",Y13)))</formula>
    </cfRule>
    <cfRule type="containsText" dxfId="555" priority="124" operator="containsText" text="Alta">
      <formula>NOT(ISERROR(SEARCH("Alta",Y13)))</formula>
    </cfRule>
    <cfRule type="containsText" dxfId="554" priority="125" operator="containsText" text="Media">
      <formula>NOT(ISERROR(SEARCH("Media",Y13)))</formula>
    </cfRule>
    <cfRule type="containsText" dxfId="553" priority="126" operator="containsText" text="Muy Baja">
      <formula>NOT(ISERROR(SEARCH("Muy Baja",Y13)))</formula>
    </cfRule>
    <cfRule type="containsText" dxfId="552" priority="127" operator="containsText" text="Baja">
      <formula>NOT(ISERROR(SEARCH("Baja",Y13)))</formula>
    </cfRule>
    <cfRule type="containsText" dxfId="551" priority="128" operator="containsText" text="Muy Baja">
      <formula>NOT(ISERROR(SEARCH("Muy Baja",Y13)))</formula>
    </cfRule>
  </conditionalFormatting>
  <conditionalFormatting sqref="AC13:AC15">
    <cfRule type="containsText" dxfId="550" priority="118" operator="containsText" text="Catastrófico">
      <formula>NOT(ISERROR(SEARCH("Catastrófico",AC13)))</formula>
    </cfRule>
    <cfRule type="containsText" dxfId="549" priority="119" operator="containsText" text="Mayor">
      <formula>NOT(ISERROR(SEARCH("Mayor",AC13)))</formula>
    </cfRule>
    <cfRule type="containsText" dxfId="548" priority="120" operator="containsText" text="Moderado">
      <formula>NOT(ISERROR(SEARCH("Moderado",AC13)))</formula>
    </cfRule>
    <cfRule type="containsText" dxfId="547" priority="121" operator="containsText" text="Menor">
      <formula>NOT(ISERROR(SEARCH("Menor",AC13)))</formula>
    </cfRule>
    <cfRule type="containsText" dxfId="546" priority="122" operator="containsText" text="Leve">
      <formula>NOT(ISERROR(SEARCH("Leve",AC13)))</formula>
    </cfRule>
  </conditionalFormatting>
  <conditionalFormatting sqref="AG13">
    <cfRule type="containsText" dxfId="545" priority="109" operator="containsText" text="Extremo">
      <formula>NOT(ISERROR(SEARCH("Extremo",AG13)))</formula>
    </cfRule>
    <cfRule type="containsText" dxfId="544" priority="110" operator="containsText" text="Alto">
      <formula>NOT(ISERROR(SEARCH("Alto",AG13)))</formula>
    </cfRule>
    <cfRule type="containsText" dxfId="543" priority="111" operator="containsText" text="Moderado">
      <formula>NOT(ISERROR(SEARCH("Moderado",AG13)))</formula>
    </cfRule>
    <cfRule type="containsText" dxfId="542" priority="112" operator="containsText" text="Menor">
      <formula>NOT(ISERROR(SEARCH("Menor",AG13)))</formula>
    </cfRule>
    <cfRule type="containsText" dxfId="541" priority="113" operator="containsText" text="Bajo">
      <formula>NOT(ISERROR(SEARCH("Bajo",AG13)))</formula>
    </cfRule>
    <cfRule type="containsText" dxfId="540" priority="114" operator="containsText" text="Moderado">
      <formula>NOT(ISERROR(SEARCH("Moderado",AG13)))</formula>
    </cfRule>
    <cfRule type="containsText" dxfId="539" priority="115" operator="containsText" text="Extremo">
      <formula>NOT(ISERROR(SEARCH("Extremo",AG13)))</formula>
    </cfRule>
    <cfRule type="containsText" dxfId="538" priority="116" operator="containsText" text="Baja">
      <formula>NOT(ISERROR(SEARCH("Baja",AG13)))</formula>
    </cfRule>
    <cfRule type="containsText" dxfId="537" priority="117" operator="containsText" text="Alto">
      <formula>NOT(ISERROR(SEARCH("Alto",AG13)))</formula>
    </cfRule>
  </conditionalFormatting>
  <conditionalFormatting sqref="AE13:AE15">
    <cfRule type="containsText" dxfId="536" priority="104" operator="containsText" text="Catastrófico">
      <formula>NOT(ISERROR(SEARCH("Catastrófico",AE13)))</formula>
    </cfRule>
    <cfRule type="containsText" dxfId="535" priority="105" operator="containsText" text="Moderado">
      <formula>NOT(ISERROR(SEARCH("Moderado",AE13)))</formula>
    </cfRule>
    <cfRule type="containsText" dxfId="534" priority="106" operator="containsText" text="Menor">
      <formula>NOT(ISERROR(SEARCH("Menor",AE13)))</formula>
    </cfRule>
    <cfRule type="containsText" dxfId="533" priority="107" operator="containsText" text="Leve">
      <formula>NOT(ISERROR(SEARCH("Leve",AE13)))</formula>
    </cfRule>
    <cfRule type="containsText" dxfId="532" priority="108" operator="containsText" text="Mayor">
      <formula>NOT(ISERROR(SEARCH("Mayor",AE13)))</formula>
    </cfRule>
  </conditionalFormatting>
  <conditionalFormatting sqref="AG16">
    <cfRule type="containsText" dxfId="531" priority="95" operator="containsText" text="Extremo">
      <formula>NOT(ISERROR(SEARCH("Extremo",AG16)))</formula>
    </cfRule>
    <cfRule type="containsText" dxfId="530" priority="96" operator="containsText" text="Alto">
      <formula>NOT(ISERROR(SEARCH("Alto",AG16)))</formula>
    </cfRule>
    <cfRule type="containsText" dxfId="529" priority="97" operator="containsText" text="Moderado">
      <formula>NOT(ISERROR(SEARCH("Moderado",AG16)))</formula>
    </cfRule>
    <cfRule type="containsText" dxfId="528" priority="98" operator="containsText" text="Menor">
      <formula>NOT(ISERROR(SEARCH("Menor",AG16)))</formula>
    </cfRule>
    <cfRule type="containsText" dxfId="527" priority="99" operator="containsText" text="Bajo">
      <formula>NOT(ISERROR(SEARCH("Bajo",AG16)))</formula>
    </cfRule>
    <cfRule type="containsText" dxfId="526" priority="100" operator="containsText" text="Moderado">
      <formula>NOT(ISERROR(SEARCH("Moderado",AG16)))</formula>
    </cfRule>
    <cfRule type="containsText" dxfId="525" priority="101" operator="containsText" text="Extremo">
      <formula>NOT(ISERROR(SEARCH("Extremo",AG16)))</formula>
    </cfRule>
    <cfRule type="containsText" dxfId="524" priority="102" operator="containsText" text="Baja">
      <formula>NOT(ISERROR(SEARCH("Baja",AG16)))</formula>
    </cfRule>
    <cfRule type="containsText" dxfId="523" priority="103" operator="containsText" text="Alto">
      <formula>NOT(ISERROR(SEARCH("Alto",AG16)))</formula>
    </cfRule>
  </conditionalFormatting>
  <conditionalFormatting sqref="Y20:Y23">
    <cfRule type="containsText" dxfId="522" priority="89" operator="containsText" text="Muy Alta">
      <formula>NOT(ISERROR(SEARCH("Muy Alta",Y20)))</formula>
    </cfRule>
    <cfRule type="containsText" dxfId="521" priority="90" operator="containsText" text="Alta">
      <formula>NOT(ISERROR(SEARCH("Alta",Y20)))</formula>
    </cfRule>
    <cfRule type="containsText" dxfId="520" priority="91" operator="containsText" text="Media">
      <formula>NOT(ISERROR(SEARCH("Media",Y20)))</formula>
    </cfRule>
    <cfRule type="containsText" dxfId="519" priority="92" operator="containsText" text="Muy Baja">
      <formula>NOT(ISERROR(SEARCH("Muy Baja",Y20)))</formula>
    </cfRule>
    <cfRule type="containsText" dxfId="518" priority="93" operator="containsText" text="Baja">
      <formula>NOT(ISERROR(SEARCH("Baja",Y20)))</formula>
    </cfRule>
    <cfRule type="containsText" dxfId="517" priority="94" operator="containsText" text="Muy Baja">
      <formula>NOT(ISERROR(SEARCH("Muy Baja",Y20)))</formula>
    </cfRule>
  </conditionalFormatting>
  <conditionalFormatting sqref="AC20:AC23">
    <cfRule type="containsText" dxfId="516" priority="84" operator="containsText" text="Catastrófico">
      <formula>NOT(ISERROR(SEARCH("Catastrófico",AC20)))</formula>
    </cfRule>
    <cfRule type="containsText" dxfId="515" priority="85" operator="containsText" text="Mayor">
      <formula>NOT(ISERROR(SEARCH("Mayor",AC20)))</formula>
    </cfRule>
    <cfRule type="containsText" dxfId="514" priority="86" operator="containsText" text="Moderado">
      <formula>NOT(ISERROR(SEARCH("Moderado",AC20)))</formula>
    </cfRule>
    <cfRule type="containsText" dxfId="513" priority="87" operator="containsText" text="Menor">
      <formula>NOT(ISERROR(SEARCH("Menor",AC20)))</formula>
    </cfRule>
    <cfRule type="containsText" dxfId="512" priority="88" operator="containsText" text="Leve">
      <formula>NOT(ISERROR(SEARCH("Leve",AC20)))</formula>
    </cfRule>
  </conditionalFormatting>
  <conditionalFormatting sqref="AG20">
    <cfRule type="containsText" dxfId="511" priority="75" operator="containsText" text="Extremo">
      <formula>NOT(ISERROR(SEARCH("Extremo",AG20)))</formula>
    </cfRule>
    <cfRule type="containsText" dxfId="510" priority="76" operator="containsText" text="Alto">
      <formula>NOT(ISERROR(SEARCH("Alto",AG20)))</formula>
    </cfRule>
    <cfRule type="containsText" dxfId="509" priority="77" operator="containsText" text="Moderado">
      <formula>NOT(ISERROR(SEARCH("Moderado",AG20)))</formula>
    </cfRule>
    <cfRule type="containsText" dxfId="508" priority="78" operator="containsText" text="Menor">
      <formula>NOT(ISERROR(SEARCH("Menor",AG20)))</formula>
    </cfRule>
    <cfRule type="containsText" dxfId="507" priority="79" operator="containsText" text="Bajo">
      <formula>NOT(ISERROR(SEARCH("Bajo",AG20)))</formula>
    </cfRule>
    <cfRule type="containsText" dxfId="506" priority="80" operator="containsText" text="Moderado">
      <formula>NOT(ISERROR(SEARCH("Moderado",AG20)))</formula>
    </cfRule>
    <cfRule type="containsText" dxfId="505" priority="81" operator="containsText" text="Extremo">
      <formula>NOT(ISERROR(SEARCH("Extremo",AG20)))</formula>
    </cfRule>
    <cfRule type="containsText" dxfId="504" priority="82" operator="containsText" text="Baja">
      <formula>NOT(ISERROR(SEARCH("Baja",AG20)))</formula>
    </cfRule>
    <cfRule type="containsText" dxfId="503" priority="83" operator="containsText" text="Alto">
      <formula>NOT(ISERROR(SEARCH("Alto",AG20)))</formula>
    </cfRule>
  </conditionalFormatting>
  <conditionalFormatting sqref="AE20:AE23">
    <cfRule type="containsText" dxfId="502" priority="70" operator="containsText" text="Catastrófico">
      <formula>NOT(ISERROR(SEARCH("Catastrófico",AE20)))</formula>
    </cfRule>
    <cfRule type="containsText" dxfId="501" priority="71" operator="containsText" text="Moderado">
      <formula>NOT(ISERROR(SEARCH("Moderado",AE20)))</formula>
    </cfRule>
    <cfRule type="containsText" dxfId="500" priority="72" operator="containsText" text="Menor">
      <formula>NOT(ISERROR(SEARCH("Menor",AE20)))</formula>
    </cfRule>
    <cfRule type="containsText" dxfId="499" priority="73" operator="containsText" text="Leve">
      <formula>NOT(ISERROR(SEARCH("Leve",AE20)))</formula>
    </cfRule>
    <cfRule type="containsText" dxfId="498" priority="74" operator="containsText" text="Mayor">
      <formula>NOT(ISERROR(SEARCH("Mayor",AE20)))</formula>
    </cfRule>
  </conditionalFormatting>
  <conditionalFormatting sqref="N24 N26">
    <cfRule type="containsText" dxfId="497" priority="65" operator="containsText" text="Extremo">
      <formula>NOT(ISERROR(SEARCH("Extremo",N24)))</formula>
    </cfRule>
    <cfRule type="containsText" dxfId="496" priority="66" operator="containsText" text="Alto">
      <formula>NOT(ISERROR(SEARCH("Alto",N24)))</formula>
    </cfRule>
    <cfRule type="containsText" dxfId="495" priority="67" operator="containsText" text="Bajo">
      <formula>NOT(ISERROR(SEARCH("Bajo",N24)))</formula>
    </cfRule>
    <cfRule type="containsText" dxfId="494" priority="68" operator="containsText" text="Moderado">
      <formula>NOT(ISERROR(SEARCH("Moderado",N24)))</formula>
    </cfRule>
    <cfRule type="containsText" dxfId="493" priority="69" operator="containsText" text="Extremo">
      <formula>NOT(ISERROR(SEARCH("Extremo",N24)))</formula>
    </cfRule>
  </conditionalFormatting>
  <conditionalFormatting sqref="I24 I26">
    <cfRule type="containsText" dxfId="492" priority="42" operator="containsText" text="Muy Baja">
      <formula>NOT(ISERROR(SEARCH("Muy Baja",I24)))</formula>
    </cfRule>
    <cfRule type="containsText" dxfId="491" priority="43" operator="containsText" text="Baja">
      <formula>NOT(ISERROR(SEARCH("Baja",I24)))</formula>
    </cfRule>
    <cfRule type="containsText" dxfId="490" priority="45" operator="containsText" text="Muy Alta">
      <formula>NOT(ISERROR(SEARCH("Muy Alta",I24)))</formula>
    </cfRule>
    <cfRule type="containsText" dxfId="489" priority="46" operator="containsText" text="Alta">
      <formula>NOT(ISERROR(SEARCH("Alta",I24)))</formula>
    </cfRule>
    <cfRule type="containsText" dxfId="488" priority="47" operator="containsText" text="Media">
      <formula>NOT(ISERROR(SEARCH("Media",I24)))</formula>
    </cfRule>
    <cfRule type="containsText" dxfId="487" priority="48" operator="containsText" text="Media">
      <formula>NOT(ISERROR(SEARCH("Media",I24)))</formula>
    </cfRule>
    <cfRule type="containsText" dxfId="486" priority="49" operator="containsText" text="Media">
      <formula>NOT(ISERROR(SEARCH("Media",I24)))</formula>
    </cfRule>
    <cfRule type="containsText" dxfId="485" priority="50" operator="containsText" text="Muy Baja">
      <formula>NOT(ISERROR(SEARCH("Muy Baja",I24)))</formula>
    </cfRule>
    <cfRule type="containsText" dxfId="484" priority="51" operator="containsText" text="Baja">
      <formula>NOT(ISERROR(SEARCH("Baja",I24)))</formula>
    </cfRule>
    <cfRule type="containsText" dxfId="483" priority="52" operator="containsText" text="Muy Baja">
      <formula>NOT(ISERROR(SEARCH("Muy Baja",I24)))</formula>
    </cfRule>
    <cfRule type="containsText" dxfId="482" priority="53" operator="containsText" text="Muy Baja">
      <formula>NOT(ISERROR(SEARCH("Muy Baja",I24)))</formula>
    </cfRule>
    <cfRule type="containsText" dxfId="481" priority="54" operator="containsText" text="Muy Baja">
      <formula>NOT(ISERROR(SEARCH("Muy Baja",I24)))</formula>
    </cfRule>
    <cfRule type="containsText" dxfId="480" priority="55" operator="containsText" text="Muy Baja'Tabla probabilidad'!">
      <formula>NOT(ISERROR(SEARCH("Muy Baja'Tabla probabilidad'!",I24)))</formula>
    </cfRule>
    <cfRule type="containsText" dxfId="479" priority="56" operator="containsText" text="Muy bajo">
      <formula>NOT(ISERROR(SEARCH("Muy bajo",I24)))</formula>
    </cfRule>
    <cfRule type="containsText" dxfId="478" priority="57" operator="containsText" text="Alta">
      <formula>NOT(ISERROR(SEARCH("Alta",I24)))</formula>
    </cfRule>
    <cfRule type="containsText" dxfId="477" priority="58" operator="containsText" text="Media">
      <formula>NOT(ISERROR(SEARCH("Media",I24)))</formula>
    </cfRule>
    <cfRule type="containsText" dxfId="476" priority="59" operator="containsText" text="Baja">
      <formula>NOT(ISERROR(SEARCH("Baja",I24)))</formula>
    </cfRule>
    <cfRule type="containsText" dxfId="475" priority="60" operator="containsText" text="Muy baja">
      <formula>NOT(ISERROR(SEARCH("Muy baja",I24)))</formula>
    </cfRule>
    <cfRule type="cellIs" dxfId="474" priority="63" operator="between">
      <formula>1</formula>
      <formula>2</formula>
    </cfRule>
    <cfRule type="cellIs" dxfId="473" priority="64" operator="between">
      <formula>0</formula>
      <formula>2</formula>
    </cfRule>
  </conditionalFormatting>
  <conditionalFormatting sqref="I24 I26">
    <cfRule type="containsText" dxfId="472" priority="44" operator="containsText" text="Muy Alta">
      <formula>NOT(ISERROR(SEARCH("Muy Alta",I24)))</formula>
    </cfRule>
  </conditionalFormatting>
  <conditionalFormatting sqref="Y24:Y25">
    <cfRule type="containsText" dxfId="471" priority="36" operator="containsText" text="Muy Alta">
      <formula>NOT(ISERROR(SEARCH("Muy Alta",Y24)))</formula>
    </cfRule>
    <cfRule type="containsText" dxfId="470" priority="37" operator="containsText" text="Alta">
      <formula>NOT(ISERROR(SEARCH("Alta",Y24)))</formula>
    </cfRule>
    <cfRule type="containsText" dxfId="469" priority="38" operator="containsText" text="Media">
      <formula>NOT(ISERROR(SEARCH("Media",Y24)))</formula>
    </cfRule>
    <cfRule type="containsText" dxfId="468" priority="39" operator="containsText" text="Muy Baja">
      <formula>NOT(ISERROR(SEARCH("Muy Baja",Y24)))</formula>
    </cfRule>
    <cfRule type="containsText" dxfId="467" priority="40" operator="containsText" text="Baja">
      <formula>NOT(ISERROR(SEARCH("Baja",Y24)))</formula>
    </cfRule>
    <cfRule type="containsText" dxfId="466" priority="41" operator="containsText" text="Muy Baja">
      <formula>NOT(ISERROR(SEARCH("Muy Baja",Y24)))</formula>
    </cfRule>
  </conditionalFormatting>
  <conditionalFormatting sqref="AC24:AC25">
    <cfRule type="containsText" dxfId="465" priority="31" operator="containsText" text="Catastrófico">
      <formula>NOT(ISERROR(SEARCH("Catastrófico",AC24)))</formula>
    </cfRule>
    <cfRule type="containsText" dxfId="464" priority="32" operator="containsText" text="Mayor">
      <formula>NOT(ISERROR(SEARCH("Mayor",AC24)))</formula>
    </cfRule>
    <cfRule type="containsText" dxfId="463" priority="33" operator="containsText" text="Moderado">
      <formula>NOT(ISERROR(SEARCH("Moderado",AC24)))</formula>
    </cfRule>
    <cfRule type="containsText" dxfId="462" priority="34" operator="containsText" text="Menor">
      <formula>NOT(ISERROR(SEARCH("Menor",AC24)))</formula>
    </cfRule>
    <cfRule type="containsText" dxfId="461" priority="35" operator="containsText" text="Leve">
      <formula>NOT(ISERROR(SEARCH("Leve",AC24)))</formula>
    </cfRule>
  </conditionalFormatting>
  <conditionalFormatting sqref="AG24">
    <cfRule type="containsText" dxfId="460" priority="22" operator="containsText" text="Extremo">
      <formula>NOT(ISERROR(SEARCH("Extremo",AG24)))</formula>
    </cfRule>
    <cfRule type="containsText" dxfId="459" priority="23" operator="containsText" text="Alto">
      <formula>NOT(ISERROR(SEARCH("Alto",AG24)))</formula>
    </cfRule>
    <cfRule type="containsText" dxfId="458" priority="24" operator="containsText" text="Moderado">
      <formula>NOT(ISERROR(SEARCH("Moderado",AG24)))</formula>
    </cfRule>
    <cfRule type="containsText" dxfId="457" priority="25" operator="containsText" text="Menor">
      <formula>NOT(ISERROR(SEARCH("Menor",AG24)))</formula>
    </cfRule>
    <cfRule type="containsText" dxfId="456" priority="26" operator="containsText" text="Bajo">
      <formula>NOT(ISERROR(SEARCH("Bajo",AG24)))</formula>
    </cfRule>
    <cfRule type="containsText" dxfId="455" priority="27" operator="containsText" text="Moderado">
      <formula>NOT(ISERROR(SEARCH("Moderado",AG24)))</formula>
    </cfRule>
    <cfRule type="containsText" dxfId="454" priority="28" operator="containsText" text="Extremo">
      <formula>NOT(ISERROR(SEARCH("Extremo",AG24)))</formula>
    </cfRule>
    <cfRule type="containsText" dxfId="453" priority="29" operator="containsText" text="Baja">
      <formula>NOT(ISERROR(SEARCH("Baja",AG24)))</formula>
    </cfRule>
    <cfRule type="containsText" dxfId="452" priority="30" operator="containsText" text="Alto">
      <formula>NOT(ISERROR(SEARCH("Alto",AG24)))</formula>
    </cfRule>
  </conditionalFormatting>
  <conditionalFormatting sqref="AE24:AE25">
    <cfRule type="containsText" dxfId="451" priority="17" operator="containsText" text="Catastrófico">
      <formula>NOT(ISERROR(SEARCH("Catastrófico",AE24)))</formula>
    </cfRule>
    <cfRule type="containsText" dxfId="450" priority="18" operator="containsText" text="Moderado">
      <formula>NOT(ISERROR(SEARCH("Moderado",AE24)))</formula>
    </cfRule>
    <cfRule type="containsText" dxfId="449" priority="19" operator="containsText" text="Menor">
      <formula>NOT(ISERROR(SEARCH("Menor",AE24)))</formula>
    </cfRule>
    <cfRule type="containsText" dxfId="448" priority="20" operator="containsText" text="Leve">
      <formula>NOT(ISERROR(SEARCH("Leve",AE24)))</formula>
    </cfRule>
    <cfRule type="containsText" dxfId="447" priority="21" operator="containsText" text="Mayor">
      <formula>NOT(ISERROR(SEARCH("Mayor",AE24)))</formula>
    </cfRule>
  </conditionalFormatting>
  <conditionalFormatting sqref="AG26">
    <cfRule type="containsText" dxfId="446" priority="8" operator="containsText" text="Extremo">
      <formula>NOT(ISERROR(SEARCH("Extremo",AG26)))</formula>
    </cfRule>
    <cfRule type="containsText" dxfId="445" priority="9" operator="containsText" text="Alto">
      <formula>NOT(ISERROR(SEARCH("Alto",AG26)))</formula>
    </cfRule>
    <cfRule type="containsText" dxfId="444" priority="10" operator="containsText" text="Moderado">
      <formula>NOT(ISERROR(SEARCH("Moderado",AG26)))</formula>
    </cfRule>
    <cfRule type="containsText" dxfId="443" priority="11" operator="containsText" text="Menor">
      <formula>NOT(ISERROR(SEARCH("Menor",AG26)))</formula>
    </cfRule>
    <cfRule type="containsText" dxfId="442" priority="12" operator="containsText" text="Bajo">
      <formula>NOT(ISERROR(SEARCH("Bajo",AG26)))</formula>
    </cfRule>
    <cfRule type="containsText" dxfId="441" priority="13" operator="containsText" text="Moderado">
      <formula>NOT(ISERROR(SEARCH("Moderado",AG26)))</formula>
    </cfRule>
    <cfRule type="containsText" dxfId="440" priority="14" operator="containsText" text="Extremo">
      <formula>NOT(ISERROR(SEARCH("Extremo",AG26)))</formula>
    </cfRule>
    <cfRule type="containsText" dxfId="439" priority="15" operator="containsText" text="Baja">
      <formula>NOT(ISERROR(SEARCH("Baja",AG26)))</formula>
    </cfRule>
    <cfRule type="containsText" dxfId="438" priority="16" operator="containsText" text="Alto">
      <formula>NOT(ISERROR(SEARCH("Alto",AG26)))</formula>
    </cfRule>
  </conditionalFormatting>
  <conditionalFormatting sqref="L13">
    <cfRule type="containsText" dxfId="437" priority="1" operator="containsText" text="Catastrófico">
      <formula>NOT(ISERROR(SEARCH("Catastrófico",L13)))</formula>
    </cfRule>
    <cfRule type="containsText" dxfId="436" priority="2" operator="containsText" text="Mayor">
      <formula>NOT(ISERROR(SEARCH("Mayor",L13)))</formula>
    </cfRule>
    <cfRule type="containsText" dxfId="435" priority="3" operator="containsText" text="Alta">
      <formula>NOT(ISERROR(SEARCH("Alta",L13)))</formula>
    </cfRule>
    <cfRule type="containsText" dxfId="434" priority="4" operator="containsText" text="Moderado">
      <formula>NOT(ISERROR(SEARCH("Moderado",L13)))</formula>
    </cfRule>
    <cfRule type="containsText" dxfId="433" priority="5" operator="containsText" text="Menor">
      <formula>NOT(ISERROR(SEARCH("Menor",L13)))</formula>
    </cfRule>
    <cfRule type="containsText" dxfId="432" priority="6" operator="containsText" text="Leve">
      <formula>NOT(ISERROR(SEARCH("Leve",L13)))</formula>
    </cfRule>
  </conditionalFormatting>
  <dataValidations count="4">
    <dataValidation allowBlank="1" showInputMessage="1" showErrorMessage="1" prompt="Seleccionar si el responsable es el responsable de las acciones es el nivel central" sqref="AJ8:AJ9" xr:uid="{02158738-79F9-48A9-88D9-C1345385B111}"/>
    <dataValidation allowBlank="1" showInputMessage="1" showErrorMessage="1" prompt="seleccionar si el responsable de ejecutar las acciones es el nivel central" sqref="AK9" xr:uid="{2668720A-3B69-479F-ADA3-34F05F408778}"/>
    <dataValidation allowBlank="1" showInputMessage="1" showErrorMessage="1" prompt="Describir las actividades que se van a desarrollar para el proyecto" sqref="AI8" xr:uid="{11371BB7-23B4-4300-B1A9-7C83EEA180E2}"/>
    <dataValidation allowBlank="1" showInputMessage="1" showErrorMessage="1" prompt="Enunciar cuál es el control" sqref="P10:P12 P16 AI10:AI12 AI22:AI25 AI16 P18:P20 P22:P25 AI18:AI20" xr:uid="{51F7DA92-23A5-4C72-BBDE-DF3DA61F6BDB}"/>
  </dataValidations>
  <pageMargins left="0.7" right="0.7" top="0.75" bottom="0.75" header="0.3" footer="0.3"/>
  <pageSetup orientation="portrait"/>
  <drawing r:id="rId1"/>
  <extLst>
    <ext xmlns:x14="http://schemas.microsoft.com/office/spreadsheetml/2009/9/main" uri="{78C0D931-6437-407d-A8EE-F0AAD7539E65}">
      <x14:conditionalFormattings>
        <x14:conditionalFormatting xmlns:xm="http://schemas.microsoft.com/office/excel/2006/main">
          <x14:cfRule type="containsText" priority="218" operator="containsText" id="{5750D4ED-2BC2-48AC-B95A-10BACDA6B175}">
            <xm:f>NOT(ISERROR(SEARCH('Tabla probabilidad'!$B$5,I10)))</xm:f>
            <xm:f>'Tabla probabilidad'!$B$5</xm:f>
            <x14:dxf>
              <font>
                <color rgb="FF006100"/>
              </font>
              <fill>
                <patternFill>
                  <bgColor rgb="FFC6EFCE"/>
                </patternFill>
              </fill>
            </x14:dxf>
          </x14:cfRule>
          <x14:cfRule type="containsText" priority="219" operator="containsText" id="{539F0E94-B082-4AE8-BB54-5E7DEC1CA78B}">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148" operator="containsText" id="{D12438C8-8F09-4F9B-BF89-7F051009A0FB}">
            <xm:f>NOT(ISERROR(SEARCH('Tabla probabilidad'!$B$5,I13)))</xm:f>
            <xm:f>'Tabla probabilidad'!$B$5</xm:f>
            <x14:dxf>
              <font>
                <color rgb="FF006100"/>
              </font>
              <fill>
                <patternFill>
                  <bgColor rgb="FFC6EFCE"/>
                </patternFill>
              </fill>
            </x14:dxf>
          </x14:cfRule>
          <x14:cfRule type="containsText" priority="149" operator="containsText" id="{D23034FD-673F-44F6-8CF6-AD5D7FC5DFC8}">
            <xm:f>NOT(ISERROR(SEARCH('Tabla probabilidad'!$B$5,I13)))</xm:f>
            <xm:f>'Tabla probabilidad'!$B$5</xm:f>
            <x14:dxf>
              <font>
                <color rgb="FF9C0006"/>
              </font>
              <fill>
                <patternFill>
                  <bgColor rgb="FFFFC7CE"/>
                </patternFill>
              </fill>
            </x14:dxf>
          </x14:cfRule>
          <xm:sqref>I13 I16 I20</xm:sqref>
        </x14:conditionalFormatting>
        <x14:conditionalFormatting xmlns:xm="http://schemas.microsoft.com/office/excel/2006/main">
          <x14:cfRule type="containsText" priority="61" operator="containsText" id="{640C6D4C-FC3B-4DED-9C2F-0D4D1CD64146}">
            <xm:f>NOT(ISERROR(SEARCH('Tabla probabilidad'!$B$5,I24)))</xm:f>
            <xm:f>'Tabla probabilidad'!$B$5</xm:f>
            <x14:dxf>
              <font>
                <color rgb="FF006100"/>
              </font>
              <fill>
                <patternFill>
                  <bgColor rgb="FFC6EFCE"/>
                </patternFill>
              </fill>
            </x14:dxf>
          </x14:cfRule>
          <x14:cfRule type="containsText" priority="62" operator="containsText" id="{1D6B5C11-2966-4517-B5F6-7A528ED41608}">
            <xm:f>NOT(ISERROR(SEARCH('Tabla probabilidad'!$B$5,I24)))</xm:f>
            <xm:f>'Tabla probabilidad'!$B$5</xm:f>
            <x14:dxf>
              <font>
                <color rgb="FF9C0006"/>
              </font>
              <fill>
                <patternFill>
                  <bgColor rgb="FFFFC7CE"/>
                </patternFill>
              </fill>
            </x14:dxf>
          </x14:cfRule>
          <xm:sqref>I24 I26</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133B7EC4-F663-44C2-8F49-505926B48E47}">
          <x14:formula1>
            <xm:f>LISTA!$K$3:$K$6</xm:f>
          </x14:formula1>
          <xm:sqref>AH10 AH13 AH16 AH20 AH24 AH26</xm:sqref>
        </x14:dataValidation>
        <x14:dataValidation type="list" allowBlank="1" showInputMessage="1" showErrorMessage="1" xr:uid="{6A3BC718-144A-45DA-80D5-AC56E8DE6085}">
          <x14:formula1>
            <xm:f>LISTA!$B$3:$B$9</xm:f>
          </x14:formula1>
          <xm:sqref>C10:C29</xm:sqref>
        </x14:dataValidation>
        <x14:dataValidation type="list" allowBlank="1" showInputMessage="1" showErrorMessage="1" xr:uid="{E5A27D9F-C024-449C-AE52-6C4A271E465B}">
          <x14:formula1>
            <xm:f>LISTA!$D$3:$D$31</xm:f>
          </x14:formula1>
          <xm:sqref>K10:K29</xm:sqref>
        </x14:dataValidation>
        <x14:dataValidation type="list" allowBlank="1" showInputMessage="1" showErrorMessage="1" xr:uid="{EF66F39C-ED80-46AD-88A8-0E2CB40435A8}">
          <x14:formula1>
            <xm:f>LISTA!$C$3:$C$10</xm:f>
          </x14:formula1>
          <xm:sqref>G10:G29</xm:sqref>
        </x14:dataValidation>
        <x14:dataValidation type="list" allowBlank="1" showInputMessage="1" showErrorMessage="1" xr:uid="{2056C51A-E6B5-418E-82D7-D68CE67B0479}">
          <x14:formula1>
            <xm:f>LISTA!$I$3:$I$4</xm:f>
          </x14:formula1>
          <xm:sqref>W10:W29</xm:sqref>
        </x14:dataValidation>
        <x14:dataValidation type="list" allowBlank="1" showInputMessage="1" showErrorMessage="1" xr:uid="{A691271F-4241-4E6F-B077-349B96A3E6F8}">
          <x14:formula1>
            <xm:f>LISTA!$H$3:$H$4</xm:f>
          </x14:formula1>
          <xm:sqref>V10:V29</xm:sqref>
        </x14:dataValidation>
        <x14:dataValidation type="list" allowBlank="1" showInputMessage="1" showErrorMessage="1" xr:uid="{54B4FFEA-2ED9-442F-8EAA-AFFAFD635749}">
          <x14:formula1>
            <xm:f>LISTA!$G$3:$G$4</xm:f>
          </x14:formula1>
          <xm:sqref>U10:U29</xm:sqref>
        </x14:dataValidation>
        <x14:dataValidation type="list" allowBlank="1" showInputMessage="1" showErrorMessage="1" xr:uid="{B9172B3F-F56F-4C40-A47A-02195C16E059}">
          <x14:formula1>
            <xm:f>LISTA!$F$3:$F$4</xm:f>
          </x14:formula1>
          <xm:sqref>S10:S29</xm:sqref>
        </x14:dataValidation>
        <x14:dataValidation type="list" allowBlank="1" showInputMessage="1" showErrorMessage="1" xr:uid="{7DE5AA43-A07C-4693-B391-5325242F7CD1}">
          <x14:formula1>
            <xm:f>LISTA!$E$3:$E$5</xm:f>
          </x14:formula1>
          <xm:sqref>R10:R29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C4260-CFB8-48CB-B5C5-E9AAAF6A6227}">
  <sheetPr>
    <tabColor theme="4" tint="-0.249977111117893"/>
  </sheetPr>
  <dimension ref="A1:KF58"/>
  <sheetViews>
    <sheetView zoomScale="85" zoomScaleNormal="85" workbookViewId="0">
      <pane xSplit="3" ySplit="9" topLeftCell="AI25" activePane="bottomRight" state="frozen"/>
      <selection pane="bottomRight" activeCell="AN25" sqref="AN25"/>
      <selection pane="bottomLeft"/>
      <selection pane="topRight"/>
    </sheetView>
  </sheetViews>
  <sheetFormatPr defaultColWidth="11.42578125" defaultRowHeight="14.45"/>
  <cols>
    <col min="1" max="1" width="11.42578125" style="29"/>
    <col min="2" max="2" width="20" style="29" customWidth="1"/>
    <col min="3" max="3" width="25.7109375" style="29" customWidth="1"/>
    <col min="4" max="4" width="28.28515625" style="191" customWidth="1"/>
    <col min="5" max="5" width="21.5703125" style="29" customWidth="1"/>
    <col min="6" max="6" width="30.7109375" style="29" customWidth="1"/>
    <col min="7" max="7" width="23.28515625" style="29" customWidth="1"/>
    <col min="8" max="8" width="12.140625" style="29" customWidth="1"/>
    <col min="9" max="9" width="13.28515625" style="29" customWidth="1"/>
    <col min="10" max="10" width="9.140625" style="29" bestFit="1" customWidth="1"/>
    <col min="11" max="11" width="24.28515625" style="29" customWidth="1"/>
    <col min="12" max="12" width="22.85546875" style="29" customWidth="1"/>
    <col min="13" max="15" width="9.140625" style="29" bestFit="1" customWidth="1"/>
    <col min="16" max="16" width="33.42578125" style="191" customWidth="1"/>
    <col min="17" max="17" width="13.140625" style="29" customWidth="1"/>
    <col min="18" max="20" width="9.140625" style="29" bestFit="1" customWidth="1"/>
    <col min="21" max="21" width="14.5703125" style="29" customWidth="1"/>
    <col min="22" max="22" width="9.140625" style="29" bestFit="1" customWidth="1"/>
    <col min="23" max="23" width="14" style="29" bestFit="1" customWidth="1"/>
    <col min="24" max="24" width="38.5703125" style="29" customWidth="1"/>
    <col min="25" max="25" width="44.85546875" style="29" customWidth="1"/>
    <col min="26" max="26" width="6.5703125" style="29" customWidth="1"/>
    <col min="27" max="27" width="11.85546875" style="29" customWidth="1"/>
    <col min="28" max="28" width="10.85546875" style="29" customWidth="1"/>
    <col min="29" max="29" width="39.42578125" style="29" customWidth="1"/>
    <col min="30" max="30" width="6.5703125" style="29" customWidth="1"/>
    <col min="31" max="31" width="13.42578125" style="29" customWidth="1"/>
    <col min="32" max="32" width="9.140625" style="29" bestFit="1" customWidth="1"/>
    <col min="33" max="33" width="13.42578125" style="29" customWidth="1"/>
    <col min="34" max="34" width="20.5703125" style="29" customWidth="1"/>
    <col min="35" max="35" width="35.7109375" style="26" customWidth="1"/>
    <col min="36" max="36" width="14.85546875" style="26" customWidth="1"/>
    <col min="37" max="37" width="9.140625" style="26" bestFit="1" customWidth="1"/>
    <col min="38" max="39" width="14" style="26" customWidth="1"/>
    <col min="40" max="40" width="28.5703125" style="26" customWidth="1"/>
    <col min="41" max="292" width="11.42578125" style="26"/>
    <col min="293" max="16384" width="11.42578125" style="29"/>
  </cols>
  <sheetData>
    <row r="1" spans="1:292" s="218" customFormat="1" ht="16.5" customHeight="1">
      <c r="A1" s="344"/>
      <c r="B1" s="345"/>
      <c r="C1" s="345"/>
      <c r="D1" s="423" t="s">
        <v>509</v>
      </c>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c r="CN1" s="137"/>
      <c r="CO1" s="137"/>
      <c r="CP1" s="137"/>
      <c r="CQ1" s="137"/>
      <c r="CR1" s="137"/>
      <c r="CS1" s="137"/>
      <c r="CT1" s="137"/>
      <c r="CU1" s="137"/>
      <c r="CV1" s="137"/>
      <c r="CW1" s="137"/>
      <c r="CX1" s="137"/>
      <c r="CY1" s="137"/>
      <c r="CZ1" s="137"/>
      <c r="DA1" s="137"/>
      <c r="DB1" s="137"/>
      <c r="DC1" s="137"/>
      <c r="DD1" s="137"/>
      <c r="DE1" s="137"/>
      <c r="DF1" s="137"/>
      <c r="DG1" s="137"/>
      <c r="DH1" s="137"/>
      <c r="DI1" s="137"/>
      <c r="DJ1" s="137"/>
      <c r="DK1" s="137"/>
      <c r="DL1" s="137"/>
      <c r="DM1" s="137"/>
      <c r="DN1" s="137"/>
      <c r="DO1" s="137"/>
      <c r="DP1" s="137"/>
      <c r="DQ1" s="137"/>
      <c r="DR1" s="137"/>
      <c r="DS1" s="137"/>
      <c r="DT1" s="137"/>
      <c r="DU1" s="137"/>
      <c r="DV1" s="137"/>
      <c r="DW1" s="137"/>
      <c r="DX1" s="137"/>
      <c r="DY1" s="137"/>
      <c r="DZ1" s="137"/>
      <c r="EA1" s="137"/>
      <c r="EB1" s="137"/>
      <c r="EC1" s="137"/>
      <c r="ED1" s="137"/>
      <c r="EE1" s="137"/>
      <c r="EF1" s="137"/>
      <c r="EG1" s="137"/>
      <c r="EH1" s="137"/>
      <c r="EI1" s="137"/>
      <c r="EJ1" s="137"/>
      <c r="EK1" s="137"/>
      <c r="EL1" s="137"/>
      <c r="EM1" s="137"/>
      <c r="EN1" s="137"/>
      <c r="EO1" s="137"/>
      <c r="EP1" s="137"/>
      <c r="EQ1" s="137"/>
      <c r="ER1" s="137"/>
      <c r="ES1" s="137"/>
      <c r="ET1" s="137"/>
      <c r="EU1" s="137"/>
      <c r="EV1" s="137"/>
      <c r="EW1" s="137"/>
      <c r="EX1" s="137"/>
      <c r="EY1" s="137"/>
      <c r="EZ1" s="137"/>
      <c r="FA1" s="137"/>
      <c r="FB1" s="137"/>
      <c r="FC1" s="137"/>
      <c r="FD1" s="137"/>
      <c r="FE1" s="137"/>
      <c r="FF1" s="137"/>
      <c r="FG1" s="137"/>
      <c r="FH1" s="137"/>
      <c r="FI1" s="137"/>
      <c r="FJ1" s="137"/>
      <c r="FK1" s="137"/>
      <c r="FL1" s="137"/>
      <c r="FM1" s="137"/>
      <c r="FN1" s="137"/>
      <c r="FO1" s="137"/>
      <c r="FP1" s="137"/>
      <c r="FQ1" s="137"/>
      <c r="FR1" s="137"/>
      <c r="FS1" s="137"/>
      <c r="FT1" s="137"/>
      <c r="FU1" s="137"/>
      <c r="FV1" s="137"/>
      <c r="FW1" s="137"/>
      <c r="FX1" s="137"/>
      <c r="FY1" s="137"/>
      <c r="FZ1" s="137"/>
      <c r="GA1" s="137"/>
      <c r="GB1" s="137"/>
      <c r="GC1" s="137"/>
      <c r="GD1" s="137"/>
      <c r="GE1" s="137"/>
      <c r="GF1" s="137"/>
      <c r="GG1" s="137"/>
      <c r="GH1" s="137"/>
      <c r="GI1" s="137"/>
      <c r="GJ1" s="137"/>
      <c r="GK1" s="137"/>
      <c r="GL1" s="137"/>
      <c r="GM1" s="137"/>
      <c r="GN1" s="137"/>
      <c r="GO1" s="137"/>
      <c r="GP1" s="137"/>
      <c r="GQ1" s="137"/>
      <c r="GR1" s="137"/>
      <c r="GS1" s="137"/>
      <c r="GT1" s="137"/>
      <c r="GU1" s="137"/>
      <c r="GV1" s="137"/>
      <c r="GW1" s="137"/>
      <c r="GX1" s="137"/>
      <c r="GY1" s="137"/>
      <c r="GZ1" s="137"/>
      <c r="HA1" s="137"/>
      <c r="HB1" s="137"/>
      <c r="HC1" s="137"/>
      <c r="HD1" s="137"/>
      <c r="HE1" s="137"/>
      <c r="HF1" s="137"/>
      <c r="HG1" s="137"/>
      <c r="HH1" s="137"/>
      <c r="HI1" s="137"/>
      <c r="HJ1" s="137"/>
      <c r="HK1" s="137"/>
      <c r="HL1" s="137"/>
      <c r="HM1" s="137"/>
      <c r="HN1" s="137"/>
      <c r="HO1" s="137"/>
      <c r="HP1" s="137"/>
      <c r="HQ1" s="137"/>
      <c r="HR1" s="137"/>
      <c r="HS1" s="137"/>
      <c r="HT1" s="137"/>
      <c r="HU1" s="137"/>
      <c r="HV1" s="137"/>
      <c r="HW1" s="137"/>
      <c r="HX1" s="137"/>
      <c r="HY1" s="137"/>
      <c r="HZ1" s="137"/>
      <c r="IA1" s="137"/>
      <c r="IB1" s="137"/>
      <c r="IC1" s="137"/>
      <c r="ID1" s="137"/>
      <c r="IE1" s="137"/>
      <c r="IF1" s="137"/>
      <c r="IG1" s="137"/>
      <c r="IH1" s="137"/>
      <c r="II1" s="137"/>
      <c r="IJ1" s="137"/>
      <c r="IK1" s="137"/>
      <c r="IL1" s="137"/>
      <c r="IM1" s="137"/>
      <c r="IN1" s="137"/>
      <c r="IO1" s="137"/>
      <c r="IP1" s="137"/>
      <c r="IQ1" s="137"/>
      <c r="IR1" s="137"/>
      <c r="IS1" s="137"/>
      <c r="IT1" s="137"/>
      <c r="IU1" s="137"/>
      <c r="IV1" s="137"/>
      <c r="IW1" s="137"/>
      <c r="IX1" s="137"/>
      <c r="IY1" s="137"/>
      <c r="IZ1" s="137"/>
      <c r="JA1" s="137"/>
      <c r="JB1" s="137"/>
      <c r="JC1" s="137"/>
      <c r="JD1" s="137"/>
      <c r="JE1" s="137"/>
      <c r="JF1" s="137"/>
      <c r="JG1" s="137"/>
      <c r="JH1" s="137"/>
      <c r="JI1" s="137"/>
      <c r="JJ1" s="137"/>
      <c r="JK1" s="137"/>
      <c r="JL1" s="137"/>
      <c r="JM1" s="137"/>
      <c r="JN1" s="137"/>
      <c r="JO1" s="137"/>
      <c r="JP1" s="137"/>
      <c r="JQ1" s="137"/>
      <c r="JR1" s="137"/>
      <c r="JS1" s="137"/>
      <c r="JT1" s="137"/>
      <c r="JU1" s="137"/>
      <c r="JV1" s="137"/>
      <c r="JW1" s="137"/>
      <c r="JX1" s="137"/>
      <c r="JY1" s="137"/>
      <c r="JZ1" s="137"/>
      <c r="KA1" s="137"/>
      <c r="KB1" s="137"/>
      <c r="KC1" s="137"/>
      <c r="KD1" s="137"/>
      <c r="KE1" s="137"/>
      <c r="KF1" s="137"/>
    </row>
    <row r="2" spans="1:292" s="218" customFormat="1" ht="39.75" customHeight="1">
      <c r="A2" s="346"/>
      <c r="B2" s="347"/>
      <c r="C2" s="347"/>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row>
    <row r="3" spans="1:292" s="218" customFormat="1" ht="16.5" customHeight="1">
      <c r="A3" s="2"/>
      <c r="B3" s="2"/>
      <c r="C3" s="3"/>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row>
    <row r="4" spans="1:292" s="218" customFormat="1" ht="26.25" customHeight="1">
      <c r="A4" s="338" t="s">
        <v>227</v>
      </c>
      <c r="B4" s="339"/>
      <c r="C4" s="340"/>
      <c r="D4" s="341" t="s">
        <v>228</v>
      </c>
      <c r="E4" s="342"/>
      <c r="F4" s="342"/>
      <c r="G4" s="342"/>
      <c r="H4" s="342"/>
      <c r="I4" s="342"/>
      <c r="J4" s="342"/>
      <c r="K4" s="342"/>
      <c r="L4" s="342"/>
      <c r="M4" s="342"/>
      <c r="N4" s="342"/>
      <c r="O4" s="343"/>
      <c r="P4" s="343"/>
      <c r="Q4" s="343"/>
      <c r="R4" s="1"/>
      <c r="S4" s="1"/>
      <c r="T4" s="1"/>
      <c r="U4" s="1"/>
      <c r="V4" s="1"/>
      <c r="W4" s="1"/>
      <c r="X4" s="1"/>
      <c r="Y4" s="1"/>
      <c r="Z4" s="1"/>
      <c r="AA4" s="1"/>
      <c r="AB4" s="1"/>
      <c r="AC4" s="1"/>
      <c r="AD4" s="1"/>
      <c r="AE4" s="1"/>
      <c r="AF4" s="1"/>
      <c r="AG4" s="1"/>
      <c r="AH4" s="1"/>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row>
    <row r="5" spans="1:292" s="218" customFormat="1" ht="58.5" customHeight="1">
      <c r="A5" s="338" t="s">
        <v>229</v>
      </c>
      <c r="B5" s="339"/>
      <c r="C5" s="340"/>
      <c r="D5" s="348" t="s">
        <v>22</v>
      </c>
      <c r="E5" s="349"/>
      <c r="F5" s="349"/>
      <c r="G5" s="349"/>
      <c r="H5" s="349"/>
      <c r="I5" s="349"/>
      <c r="J5" s="349"/>
      <c r="K5" s="349"/>
      <c r="L5" s="349"/>
      <c r="M5" s="349"/>
      <c r="N5" s="349"/>
      <c r="O5" s="1"/>
      <c r="P5" s="192"/>
      <c r="Q5" s="1"/>
      <c r="R5" s="1"/>
      <c r="S5" s="1"/>
      <c r="T5" s="1"/>
      <c r="U5" s="1"/>
      <c r="V5" s="1"/>
      <c r="W5" s="1"/>
      <c r="X5" s="1"/>
      <c r="Y5" s="1"/>
      <c r="Z5" s="1"/>
      <c r="AA5" s="1"/>
      <c r="AB5" s="1"/>
      <c r="AC5" s="1"/>
      <c r="AD5" s="1"/>
      <c r="AE5" s="1"/>
      <c r="AF5" s="1"/>
      <c r="AG5" s="1"/>
      <c r="AH5" s="1"/>
      <c r="AI5" s="138"/>
      <c r="AJ5" s="138"/>
      <c r="AK5" s="138"/>
      <c r="AL5" s="138"/>
      <c r="AM5" s="138"/>
      <c r="AN5" s="138"/>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c r="CN5" s="137"/>
      <c r="CO5" s="137"/>
      <c r="CP5" s="137"/>
      <c r="CQ5" s="137"/>
      <c r="CR5" s="137"/>
      <c r="CS5" s="137"/>
      <c r="CT5" s="137"/>
      <c r="CU5" s="137"/>
      <c r="CV5" s="137"/>
      <c r="CW5" s="137"/>
      <c r="CX5" s="137"/>
      <c r="CY5" s="137"/>
      <c r="CZ5" s="137"/>
      <c r="DA5" s="137"/>
      <c r="DB5" s="137"/>
      <c r="DC5" s="137"/>
      <c r="DD5" s="137"/>
      <c r="DE5" s="137"/>
      <c r="DF5" s="137"/>
      <c r="DG5" s="137"/>
      <c r="DH5" s="137"/>
      <c r="DI5" s="137"/>
      <c r="DJ5" s="137"/>
      <c r="DK5" s="137"/>
      <c r="DL5" s="137"/>
      <c r="DM5" s="137"/>
      <c r="DN5" s="137"/>
      <c r="DO5" s="137"/>
      <c r="DP5" s="137"/>
      <c r="DQ5" s="137"/>
      <c r="DR5" s="137"/>
      <c r="DS5" s="137"/>
      <c r="DT5" s="137"/>
      <c r="DU5" s="137"/>
      <c r="DV5" s="137"/>
      <c r="DW5" s="137"/>
      <c r="DX5" s="137"/>
      <c r="DY5" s="137"/>
      <c r="DZ5" s="137"/>
      <c r="EA5" s="137"/>
      <c r="EB5" s="137"/>
      <c r="EC5" s="137"/>
      <c r="ED5" s="137"/>
      <c r="EE5" s="137"/>
      <c r="EF5" s="137"/>
      <c r="EG5" s="137"/>
      <c r="EH5" s="137"/>
      <c r="EI5" s="137"/>
      <c r="EJ5" s="137"/>
      <c r="EK5" s="137"/>
      <c r="EL5" s="137"/>
      <c r="EM5" s="137"/>
      <c r="EN5" s="137"/>
      <c r="EO5" s="137"/>
      <c r="EP5" s="137"/>
      <c r="EQ5" s="137"/>
      <c r="ER5" s="137"/>
      <c r="ES5" s="137"/>
      <c r="ET5" s="137"/>
      <c r="EU5" s="137"/>
      <c r="EV5" s="137"/>
      <c r="EW5" s="137"/>
      <c r="EX5" s="137"/>
      <c r="EY5" s="137"/>
      <c r="EZ5" s="137"/>
      <c r="FA5" s="137"/>
      <c r="FB5" s="137"/>
      <c r="FC5" s="137"/>
      <c r="FD5" s="137"/>
      <c r="FE5" s="137"/>
      <c r="FF5" s="137"/>
      <c r="FG5" s="137"/>
      <c r="FH5" s="137"/>
      <c r="FI5" s="137"/>
      <c r="FJ5" s="137"/>
      <c r="FK5" s="137"/>
      <c r="FL5" s="137"/>
      <c r="FM5" s="137"/>
      <c r="FN5" s="137"/>
      <c r="FO5" s="137"/>
      <c r="FP5" s="137"/>
      <c r="FQ5" s="137"/>
      <c r="FR5" s="137"/>
      <c r="FS5" s="137"/>
      <c r="FT5" s="137"/>
      <c r="FU5" s="137"/>
      <c r="FV5" s="137"/>
      <c r="FW5" s="137"/>
      <c r="FX5" s="137"/>
      <c r="FY5" s="137"/>
      <c r="FZ5" s="137"/>
      <c r="GA5" s="137"/>
      <c r="GB5" s="137"/>
      <c r="GC5" s="137"/>
      <c r="GD5" s="137"/>
      <c r="GE5" s="137"/>
      <c r="GF5" s="137"/>
      <c r="GG5" s="137"/>
      <c r="GH5" s="137"/>
      <c r="GI5" s="137"/>
      <c r="GJ5" s="137"/>
      <c r="GK5" s="137"/>
      <c r="GL5" s="137"/>
      <c r="GM5" s="137"/>
      <c r="GN5" s="137"/>
      <c r="GO5" s="137"/>
      <c r="GP5" s="137"/>
      <c r="GQ5" s="137"/>
      <c r="GR5" s="137"/>
      <c r="GS5" s="137"/>
      <c r="GT5" s="137"/>
      <c r="GU5" s="137"/>
      <c r="GV5" s="137"/>
      <c r="GW5" s="137"/>
      <c r="GX5" s="137"/>
      <c r="GY5" s="137"/>
      <c r="GZ5" s="137"/>
      <c r="HA5" s="137"/>
      <c r="HB5" s="137"/>
      <c r="HC5" s="137"/>
      <c r="HD5" s="137"/>
      <c r="HE5" s="137"/>
      <c r="HF5" s="137"/>
      <c r="HG5" s="137"/>
      <c r="HH5" s="137"/>
      <c r="HI5" s="137"/>
      <c r="HJ5" s="137"/>
      <c r="HK5" s="137"/>
      <c r="HL5" s="137"/>
      <c r="HM5" s="137"/>
      <c r="HN5" s="137"/>
      <c r="HO5" s="137"/>
      <c r="HP5" s="137"/>
      <c r="HQ5" s="137"/>
      <c r="HR5" s="137"/>
      <c r="HS5" s="137"/>
      <c r="HT5" s="137"/>
      <c r="HU5" s="137"/>
      <c r="HV5" s="137"/>
      <c r="HW5" s="137"/>
      <c r="HX5" s="137"/>
      <c r="HY5" s="137"/>
      <c r="HZ5" s="137"/>
      <c r="IA5" s="137"/>
      <c r="IB5" s="137"/>
      <c r="IC5" s="137"/>
      <c r="ID5" s="137"/>
      <c r="IE5" s="137"/>
      <c r="IF5" s="137"/>
      <c r="IG5" s="137"/>
      <c r="IH5" s="137"/>
      <c r="II5" s="137"/>
      <c r="IJ5" s="137"/>
      <c r="IK5" s="137"/>
      <c r="IL5" s="137"/>
      <c r="IM5" s="137"/>
      <c r="IN5" s="137"/>
      <c r="IO5" s="137"/>
      <c r="IP5" s="137"/>
      <c r="IQ5" s="137"/>
      <c r="IR5" s="137"/>
      <c r="IS5" s="137"/>
      <c r="IT5" s="137"/>
      <c r="IU5" s="137"/>
      <c r="IV5" s="137"/>
      <c r="IW5" s="137"/>
      <c r="IX5" s="137"/>
      <c r="IY5" s="137"/>
      <c r="IZ5" s="137"/>
      <c r="JA5" s="137"/>
      <c r="JB5" s="137"/>
      <c r="JC5" s="137"/>
      <c r="JD5" s="137"/>
      <c r="JE5" s="137"/>
      <c r="JF5" s="137"/>
      <c r="JG5" s="137"/>
      <c r="JH5" s="137"/>
      <c r="JI5" s="137"/>
      <c r="JJ5" s="137"/>
      <c r="JK5" s="137"/>
      <c r="JL5" s="137"/>
      <c r="JM5" s="137"/>
      <c r="JN5" s="137"/>
      <c r="JO5" s="137"/>
      <c r="JP5" s="137"/>
      <c r="JQ5" s="137"/>
      <c r="JR5" s="137"/>
      <c r="JS5" s="137"/>
      <c r="JT5" s="137"/>
      <c r="JU5" s="137"/>
      <c r="JV5" s="137"/>
      <c r="JW5" s="137"/>
      <c r="JX5" s="137"/>
      <c r="JY5" s="137"/>
      <c r="JZ5" s="137"/>
      <c r="KA5" s="137"/>
      <c r="KB5" s="137"/>
      <c r="KC5" s="137"/>
      <c r="KD5" s="137"/>
      <c r="KE5" s="137"/>
      <c r="KF5" s="137"/>
    </row>
    <row r="6" spans="1:292" s="218" customFormat="1" ht="18">
      <c r="A6" s="338" t="s">
        <v>230</v>
      </c>
      <c r="B6" s="339"/>
      <c r="C6" s="340"/>
      <c r="D6" s="341" t="s">
        <v>231</v>
      </c>
      <c r="E6" s="342"/>
      <c r="F6" s="342"/>
      <c r="G6" s="342"/>
      <c r="H6" s="342"/>
      <c r="I6" s="342"/>
      <c r="J6" s="342"/>
      <c r="K6" s="342"/>
      <c r="L6" s="342"/>
      <c r="M6" s="342"/>
      <c r="N6" s="342"/>
      <c r="O6" s="1"/>
      <c r="P6" s="192"/>
      <c r="Q6" s="1"/>
      <c r="R6" s="1"/>
      <c r="S6" s="1"/>
      <c r="T6" s="1"/>
      <c r="U6" s="1"/>
      <c r="V6" s="1"/>
      <c r="W6" s="1"/>
      <c r="X6" s="1"/>
      <c r="Y6" s="1"/>
      <c r="Z6" s="1"/>
      <c r="AA6" s="1"/>
      <c r="AB6" s="1"/>
      <c r="AC6" s="1"/>
      <c r="AD6" s="1"/>
      <c r="AE6" s="1"/>
      <c r="AF6" s="1"/>
      <c r="AG6" s="1"/>
      <c r="AH6" s="1"/>
      <c r="AI6" s="138"/>
      <c r="AJ6" s="138"/>
      <c r="AK6" s="138"/>
      <c r="AL6" s="138"/>
      <c r="AM6" s="138"/>
      <c r="AN6" s="138"/>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137"/>
      <c r="GA6" s="137"/>
      <c r="GB6" s="137"/>
      <c r="GC6" s="137"/>
      <c r="GD6" s="137"/>
      <c r="GE6" s="137"/>
      <c r="GF6" s="137"/>
      <c r="GG6" s="137"/>
      <c r="GH6" s="137"/>
      <c r="GI6" s="137"/>
      <c r="GJ6" s="137"/>
      <c r="GK6" s="137"/>
      <c r="GL6" s="137"/>
      <c r="GM6" s="137"/>
      <c r="GN6" s="137"/>
      <c r="GO6" s="137"/>
      <c r="GP6" s="137"/>
      <c r="GQ6" s="137"/>
      <c r="GR6" s="137"/>
      <c r="GS6" s="137"/>
      <c r="GT6" s="137"/>
      <c r="GU6" s="137"/>
      <c r="GV6" s="137"/>
      <c r="GW6" s="137"/>
      <c r="GX6" s="137"/>
      <c r="GY6" s="137"/>
      <c r="GZ6" s="137"/>
      <c r="HA6" s="137"/>
      <c r="HB6" s="137"/>
      <c r="HC6" s="137"/>
      <c r="HD6" s="137"/>
      <c r="HE6" s="137"/>
      <c r="HF6" s="137"/>
      <c r="HG6" s="137"/>
      <c r="HH6" s="137"/>
      <c r="HI6" s="137"/>
      <c r="HJ6" s="137"/>
      <c r="HK6" s="137"/>
      <c r="HL6" s="137"/>
      <c r="HM6" s="137"/>
      <c r="HN6" s="137"/>
      <c r="HO6" s="137"/>
      <c r="HP6" s="137"/>
      <c r="HQ6" s="137"/>
      <c r="HR6" s="137"/>
      <c r="HS6" s="137"/>
      <c r="HT6" s="137"/>
      <c r="HU6" s="137"/>
      <c r="HV6" s="137"/>
      <c r="HW6" s="137"/>
      <c r="HX6" s="137"/>
      <c r="HY6" s="137"/>
      <c r="HZ6" s="137"/>
      <c r="IA6" s="137"/>
      <c r="IB6" s="137"/>
      <c r="IC6" s="137"/>
      <c r="ID6" s="137"/>
      <c r="IE6" s="137"/>
      <c r="IF6" s="137"/>
      <c r="IG6" s="137"/>
      <c r="IH6" s="137"/>
      <c r="II6" s="137"/>
      <c r="IJ6" s="137"/>
      <c r="IK6" s="137"/>
      <c r="IL6" s="137"/>
      <c r="IM6" s="137"/>
      <c r="IN6" s="137"/>
      <c r="IO6" s="137"/>
      <c r="IP6" s="137"/>
      <c r="IQ6" s="137"/>
      <c r="IR6" s="137"/>
      <c r="IS6" s="137"/>
      <c r="IT6" s="137"/>
      <c r="IU6" s="137"/>
      <c r="IV6" s="137"/>
      <c r="IW6" s="137"/>
      <c r="IX6" s="137"/>
      <c r="IY6" s="137"/>
      <c r="IZ6" s="137"/>
      <c r="JA6" s="137"/>
      <c r="JB6" s="137"/>
      <c r="JC6" s="137"/>
      <c r="JD6" s="137"/>
      <c r="JE6" s="137"/>
      <c r="JF6" s="137"/>
      <c r="JG6" s="137"/>
      <c r="JH6" s="137"/>
      <c r="JI6" s="137"/>
      <c r="JJ6" s="137"/>
      <c r="JK6" s="137"/>
      <c r="JL6" s="137"/>
      <c r="JM6" s="137"/>
      <c r="JN6" s="137"/>
      <c r="JO6" s="137"/>
      <c r="JP6" s="137"/>
      <c r="JQ6" s="137"/>
      <c r="JR6" s="137"/>
      <c r="JS6" s="137"/>
      <c r="JT6" s="137"/>
      <c r="JU6" s="137"/>
      <c r="JV6" s="137"/>
      <c r="JW6" s="137"/>
      <c r="JX6" s="137"/>
      <c r="JY6" s="137"/>
      <c r="JZ6" s="137"/>
      <c r="KA6" s="137"/>
      <c r="KB6" s="137"/>
      <c r="KC6" s="137"/>
      <c r="KD6" s="137"/>
      <c r="KE6" s="137"/>
      <c r="KF6" s="137"/>
    </row>
    <row r="7" spans="1:292" s="218" customFormat="1" ht="14.25" customHeight="1" thickBot="1">
      <c r="A7" s="332" t="s">
        <v>232</v>
      </c>
      <c r="B7" s="333"/>
      <c r="C7" s="333"/>
      <c r="D7" s="333"/>
      <c r="E7" s="333"/>
      <c r="F7" s="333"/>
      <c r="G7" s="333"/>
      <c r="H7" s="334"/>
      <c r="I7" s="332" t="s">
        <v>233</v>
      </c>
      <c r="J7" s="333"/>
      <c r="K7" s="333"/>
      <c r="L7" s="333"/>
      <c r="M7" s="333"/>
      <c r="N7" s="334"/>
      <c r="O7" s="332" t="s">
        <v>234</v>
      </c>
      <c r="P7" s="333"/>
      <c r="Q7" s="333"/>
      <c r="R7" s="333"/>
      <c r="S7" s="333"/>
      <c r="T7" s="333"/>
      <c r="U7" s="333"/>
      <c r="V7" s="333"/>
      <c r="W7" s="334"/>
      <c r="X7" s="332" t="s">
        <v>235</v>
      </c>
      <c r="Y7" s="333"/>
      <c r="Z7" s="333"/>
      <c r="AA7" s="333"/>
      <c r="AB7" s="333"/>
      <c r="AC7" s="333"/>
      <c r="AD7" s="333"/>
      <c r="AE7" s="333"/>
      <c r="AF7" s="333"/>
      <c r="AG7" s="333"/>
      <c r="AH7" s="334"/>
      <c r="AI7" s="209"/>
      <c r="AJ7" s="209"/>
      <c r="AK7" s="209"/>
      <c r="AL7" s="209"/>
      <c r="AM7" s="209"/>
      <c r="AN7" s="209"/>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c r="CN7" s="137"/>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7"/>
      <c r="DY7" s="137"/>
      <c r="DZ7" s="137"/>
      <c r="EA7" s="137"/>
      <c r="EB7" s="137"/>
      <c r="EC7" s="137"/>
      <c r="ED7" s="137"/>
      <c r="EE7" s="137"/>
      <c r="EF7" s="137"/>
      <c r="EG7" s="137"/>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37"/>
      <c r="FK7" s="137"/>
      <c r="FL7" s="137"/>
      <c r="FM7" s="137"/>
      <c r="FN7" s="137"/>
      <c r="FO7" s="137"/>
      <c r="FP7" s="137"/>
      <c r="FQ7" s="137"/>
      <c r="FR7" s="137"/>
      <c r="FS7" s="137"/>
      <c r="FT7" s="137"/>
      <c r="FU7" s="137"/>
      <c r="FV7" s="137"/>
      <c r="FW7" s="137"/>
      <c r="FX7" s="137"/>
      <c r="FY7" s="137"/>
      <c r="FZ7" s="137"/>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137"/>
      <c r="GZ7" s="137"/>
      <c r="HA7" s="137"/>
      <c r="HB7" s="137"/>
      <c r="HC7" s="137"/>
      <c r="HD7" s="137"/>
      <c r="HE7" s="137"/>
      <c r="HF7" s="137"/>
      <c r="HG7" s="137"/>
      <c r="HH7" s="137"/>
      <c r="HI7" s="137"/>
      <c r="HJ7" s="137"/>
      <c r="HK7" s="137"/>
      <c r="HL7" s="137"/>
      <c r="HM7" s="137"/>
      <c r="HN7" s="137"/>
      <c r="HO7" s="137"/>
      <c r="HP7" s="137"/>
      <c r="HQ7" s="137"/>
      <c r="HR7" s="137"/>
      <c r="HS7" s="137"/>
      <c r="HT7" s="137"/>
      <c r="HU7" s="137"/>
      <c r="HV7" s="137"/>
      <c r="HW7" s="137"/>
      <c r="HX7" s="137"/>
      <c r="HY7" s="137"/>
      <c r="HZ7" s="137"/>
      <c r="IA7" s="137"/>
      <c r="IB7" s="137"/>
      <c r="IC7" s="137"/>
      <c r="ID7" s="137"/>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c r="JR7" s="137"/>
      <c r="JS7" s="137"/>
      <c r="JT7" s="137"/>
      <c r="JU7" s="137"/>
      <c r="JV7" s="137"/>
      <c r="JW7" s="137"/>
      <c r="JX7" s="137"/>
      <c r="JY7" s="137"/>
      <c r="JZ7" s="137"/>
      <c r="KA7" s="137"/>
      <c r="KB7" s="137"/>
      <c r="KC7" s="137"/>
      <c r="KD7" s="137"/>
      <c r="KE7" s="137"/>
      <c r="KF7" s="137"/>
    </row>
    <row r="8" spans="1:292" s="218" customFormat="1" ht="16.5" customHeight="1" thickTop="1" thickBot="1">
      <c r="A8" s="302" t="s">
        <v>237</v>
      </c>
      <c r="B8" s="295" t="s">
        <v>238</v>
      </c>
      <c r="C8" s="323" t="s">
        <v>179</v>
      </c>
      <c r="D8" s="324" t="s">
        <v>181</v>
      </c>
      <c r="E8" s="324" t="s">
        <v>183</v>
      </c>
      <c r="F8" s="325" t="s">
        <v>185</v>
      </c>
      <c r="G8" s="320" t="s">
        <v>187</v>
      </c>
      <c r="H8" s="324" t="s">
        <v>239</v>
      </c>
      <c r="I8" s="321" t="s">
        <v>240</v>
      </c>
      <c r="J8" s="322" t="s">
        <v>241</v>
      </c>
      <c r="K8" s="320" t="s">
        <v>242</v>
      </c>
      <c r="L8" s="320" t="s">
        <v>243</v>
      </c>
      <c r="M8" s="322" t="s">
        <v>241</v>
      </c>
      <c r="N8" s="324" t="s">
        <v>193</v>
      </c>
      <c r="O8" s="326" t="s">
        <v>244</v>
      </c>
      <c r="P8" s="319" t="s">
        <v>195</v>
      </c>
      <c r="Q8" s="320" t="s">
        <v>197</v>
      </c>
      <c r="R8" s="319" t="s">
        <v>245</v>
      </c>
      <c r="S8" s="319"/>
      <c r="T8" s="319"/>
      <c r="U8" s="319"/>
      <c r="V8" s="319"/>
      <c r="W8" s="319"/>
      <c r="X8" s="330" t="s">
        <v>246</v>
      </c>
      <c r="Y8" s="326" t="s">
        <v>247</v>
      </c>
      <c r="Z8" s="326" t="s">
        <v>241</v>
      </c>
      <c r="AA8" s="200"/>
      <c r="AB8" s="200"/>
      <c r="AC8" s="326" t="s">
        <v>248</v>
      </c>
      <c r="AD8" s="326" t="s">
        <v>241</v>
      </c>
      <c r="AE8" s="200"/>
      <c r="AF8" s="200"/>
      <c r="AG8" s="330" t="s">
        <v>249</v>
      </c>
      <c r="AH8" s="326" t="s">
        <v>213</v>
      </c>
      <c r="AI8" s="428" t="s">
        <v>474</v>
      </c>
      <c r="AJ8" s="424" t="s">
        <v>475</v>
      </c>
      <c r="AK8" s="425"/>
      <c r="AL8" s="424" t="s">
        <v>476</v>
      </c>
      <c r="AM8" s="425"/>
      <c r="AN8" s="426" t="s">
        <v>510</v>
      </c>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c r="CN8" s="137"/>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7"/>
      <c r="EG8" s="137"/>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7"/>
      <c r="FZ8" s="137"/>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7"/>
      <c r="HS8" s="137"/>
      <c r="HT8" s="137"/>
      <c r="HU8" s="137"/>
      <c r="HV8" s="137"/>
      <c r="HW8" s="137"/>
      <c r="HX8" s="137"/>
      <c r="HY8" s="137"/>
      <c r="HZ8" s="137"/>
      <c r="IA8" s="137"/>
      <c r="IB8" s="137"/>
      <c r="IC8" s="137"/>
      <c r="ID8" s="137"/>
      <c r="IE8" s="137"/>
      <c r="IF8" s="137"/>
      <c r="IG8" s="137"/>
      <c r="IH8" s="137"/>
      <c r="II8" s="137"/>
      <c r="IJ8" s="137"/>
      <c r="IK8" s="137"/>
      <c r="IL8" s="137"/>
      <c r="IM8" s="137"/>
      <c r="IN8" s="137"/>
      <c r="IO8" s="137"/>
      <c r="IP8" s="137"/>
      <c r="IQ8" s="137"/>
      <c r="IR8" s="137"/>
      <c r="IS8" s="137"/>
      <c r="IT8" s="137"/>
      <c r="IU8" s="137"/>
      <c r="IV8" s="137"/>
      <c r="IW8" s="137"/>
      <c r="IX8" s="137"/>
      <c r="IY8" s="137"/>
      <c r="IZ8" s="137"/>
      <c r="JA8" s="137"/>
      <c r="JB8" s="137"/>
      <c r="JC8" s="137"/>
      <c r="JD8" s="137"/>
      <c r="JE8" s="137"/>
      <c r="JF8" s="137"/>
      <c r="JG8" s="137"/>
      <c r="JH8" s="137"/>
      <c r="JI8" s="137"/>
      <c r="JJ8" s="137"/>
      <c r="JK8" s="137"/>
      <c r="JL8" s="137"/>
      <c r="JM8" s="137"/>
      <c r="JN8" s="137"/>
      <c r="JO8" s="137"/>
      <c r="JP8" s="137"/>
      <c r="JQ8" s="137"/>
      <c r="JR8" s="137"/>
      <c r="JS8" s="137"/>
      <c r="JT8" s="137"/>
      <c r="JU8" s="137"/>
      <c r="JV8" s="137"/>
      <c r="JW8" s="137"/>
      <c r="JX8" s="137"/>
      <c r="JY8" s="137"/>
      <c r="JZ8" s="137"/>
      <c r="KA8" s="137"/>
      <c r="KB8" s="137"/>
      <c r="KC8" s="137"/>
      <c r="KD8" s="137"/>
      <c r="KE8" s="137"/>
      <c r="KF8" s="137"/>
    </row>
    <row r="9" spans="1:292" s="219" customFormat="1" ht="63" customHeight="1" thickTop="1" thickBot="1">
      <c r="A9" s="303"/>
      <c r="B9" s="296"/>
      <c r="C9" s="295"/>
      <c r="D9" s="320"/>
      <c r="E9" s="320"/>
      <c r="F9" s="295"/>
      <c r="G9" s="321"/>
      <c r="H9" s="320"/>
      <c r="I9" s="321"/>
      <c r="J9" s="322"/>
      <c r="K9" s="321"/>
      <c r="L9" s="321"/>
      <c r="M9" s="322"/>
      <c r="N9" s="320"/>
      <c r="O9" s="327"/>
      <c r="P9" s="320"/>
      <c r="Q9" s="321"/>
      <c r="R9" s="127" t="s">
        <v>254</v>
      </c>
      <c r="S9" s="127" t="s">
        <v>255</v>
      </c>
      <c r="T9" s="127" t="s">
        <v>256</v>
      </c>
      <c r="U9" s="127" t="s">
        <v>257</v>
      </c>
      <c r="V9" s="127" t="s">
        <v>258</v>
      </c>
      <c r="W9" s="127" t="s">
        <v>259</v>
      </c>
      <c r="X9" s="326"/>
      <c r="Y9" s="331"/>
      <c r="Z9" s="331"/>
      <c r="AA9" s="202" t="s">
        <v>260</v>
      </c>
      <c r="AB9" s="202" t="s">
        <v>241</v>
      </c>
      <c r="AC9" s="331"/>
      <c r="AD9" s="331"/>
      <c r="AE9" s="201" t="s">
        <v>248</v>
      </c>
      <c r="AF9" s="201" t="s">
        <v>241</v>
      </c>
      <c r="AG9" s="326"/>
      <c r="AH9" s="327"/>
      <c r="AI9" s="429"/>
      <c r="AJ9" s="215" t="s">
        <v>478</v>
      </c>
      <c r="AK9" s="215" t="s">
        <v>479</v>
      </c>
      <c r="AL9" s="215" t="s">
        <v>480</v>
      </c>
      <c r="AM9" s="215" t="s">
        <v>481</v>
      </c>
      <c r="AN9" s="427"/>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39"/>
      <c r="DU9" s="139"/>
      <c r="DV9" s="139"/>
      <c r="DW9" s="139"/>
      <c r="DX9" s="139"/>
      <c r="DY9" s="139"/>
      <c r="DZ9" s="139"/>
      <c r="EA9" s="139"/>
      <c r="EB9" s="139"/>
      <c r="EC9" s="139"/>
      <c r="ED9" s="139"/>
      <c r="EE9" s="139"/>
      <c r="EF9" s="139"/>
      <c r="EG9" s="139"/>
      <c r="EH9" s="139"/>
      <c r="EI9" s="139"/>
      <c r="EJ9" s="139"/>
      <c r="EK9" s="139"/>
      <c r="EL9" s="139"/>
      <c r="EM9" s="139"/>
      <c r="EN9" s="139"/>
      <c r="EO9" s="139"/>
      <c r="EP9" s="139"/>
      <c r="EQ9" s="139"/>
      <c r="ER9" s="139"/>
      <c r="ES9" s="139"/>
      <c r="ET9" s="139"/>
      <c r="EU9" s="139"/>
      <c r="EV9" s="139"/>
      <c r="EW9" s="139"/>
      <c r="EX9" s="139"/>
      <c r="EY9" s="139"/>
      <c r="EZ9" s="139"/>
      <c r="FA9" s="139"/>
      <c r="FB9" s="139"/>
      <c r="FC9" s="139"/>
      <c r="FD9" s="139"/>
      <c r="FE9" s="139"/>
      <c r="FF9" s="139"/>
      <c r="FG9" s="139"/>
      <c r="FH9" s="139"/>
      <c r="FI9" s="139"/>
      <c r="FJ9" s="139"/>
      <c r="FK9" s="139"/>
      <c r="FL9" s="139"/>
      <c r="FM9" s="139"/>
      <c r="FN9" s="139"/>
      <c r="FO9" s="139"/>
      <c r="FP9" s="139"/>
      <c r="FQ9" s="139"/>
      <c r="FR9" s="139"/>
      <c r="FS9" s="139"/>
      <c r="FT9" s="139"/>
      <c r="FU9" s="139"/>
      <c r="FV9" s="139"/>
      <c r="FW9" s="139"/>
      <c r="FX9" s="139"/>
      <c r="FY9" s="139"/>
      <c r="FZ9" s="139"/>
      <c r="GA9" s="139"/>
      <c r="GB9" s="139"/>
      <c r="GC9" s="139"/>
      <c r="GD9" s="139"/>
      <c r="GE9" s="139"/>
      <c r="GF9" s="139"/>
      <c r="GG9" s="139"/>
      <c r="GH9" s="139"/>
      <c r="GI9" s="139"/>
      <c r="GJ9" s="139"/>
      <c r="GK9" s="139"/>
      <c r="GL9" s="139"/>
      <c r="GM9" s="139"/>
      <c r="GN9" s="139"/>
      <c r="GO9" s="139"/>
      <c r="GP9" s="139"/>
      <c r="GQ9" s="139"/>
      <c r="GR9" s="139"/>
      <c r="GS9" s="139"/>
      <c r="GT9" s="139"/>
      <c r="GU9" s="139"/>
      <c r="GV9" s="139"/>
      <c r="GW9" s="139"/>
      <c r="GX9" s="139"/>
      <c r="GY9" s="139"/>
      <c r="GZ9" s="139"/>
      <c r="HA9" s="139"/>
      <c r="HB9" s="139"/>
      <c r="HC9" s="139"/>
      <c r="HD9" s="139"/>
      <c r="HE9" s="139"/>
      <c r="HF9" s="139"/>
      <c r="HG9" s="139"/>
      <c r="HH9" s="139"/>
      <c r="HI9" s="139"/>
      <c r="HJ9" s="139"/>
      <c r="HK9" s="139"/>
      <c r="HL9" s="139"/>
      <c r="HM9" s="139"/>
      <c r="HN9" s="139"/>
      <c r="HO9" s="139"/>
      <c r="HP9" s="139"/>
      <c r="HQ9" s="139"/>
      <c r="HR9" s="139"/>
      <c r="HS9" s="139"/>
      <c r="HT9" s="139"/>
      <c r="HU9" s="139"/>
      <c r="HV9" s="139"/>
      <c r="HW9" s="139"/>
      <c r="HX9" s="139"/>
      <c r="HY9" s="139"/>
      <c r="HZ9" s="139"/>
      <c r="IA9" s="139"/>
      <c r="IB9" s="139"/>
      <c r="IC9" s="139"/>
      <c r="ID9" s="139"/>
      <c r="IE9" s="139"/>
      <c r="IF9" s="139"/>
      <c r="IG9" s="139"/>
      <c r="IH9" s="139"/>
      <c r="II9" s="139"/>
      <c r="IJ9" s="139"/>
      <c r="IK9" s="139"/>
      <c r="IL9" s="139"/>
      <c r="IM9" s="139"/>
      <c r="IN9" s="139"/>
      <c r="IO9" s="139"/>
      <c r="IP9" s="139"/>
      <c r="IQ9" s="139"/>
      <c r="IR9" s="139"/>
      <c r="IS9" s="139"/>
      <c r="IT9" s="139"/>
      <c r="IU9" s="139"/>
      <c r="IV9" s="139"/>
      <c r="IW9" s="139"/>
      <c r="IX9" s="139"/>
      <c r="IY9" s="139"/>
      <c r="IZ9" s="139"/>
      <c r="JA9" s="139"/>
      <c r="JB9" s="139"/>
      <c r="JC9" s="139"/>
      <c r="JD9" s="139"/>
      <c r="JE9" s="139"/>
      <c r="JF9" s="139"/>
      <c r="JG9" s="139"/>
      <c r="JH9" s="139"/>
      <c r="JI9" s="139"/>
      <c r="JJ9" s="139"/>
      <c r="JK9" s="139"/>
      <c r="JL9" s="139"/>
      <c r="JM9" s="139"/>
      <c r="JN9" s="139"/>
      <c r="JO9" s="139"/>
      <c r="JP9" s="139"/>
      <c r="JQ9" s="139"/>
      <c r="JR9" s="139"/>
      <c r="JS9" s="139"/>
      <c r="JT9" s="139"/>
      <c r="JU9" s="139"/>
      <c r="JV9" s="139"/>
      <c r="JW9" s="139"/>
      <c r="JX9" s="139"/>
      <c r="JY9" s="139"/>
      <c r="JZ9" s="139"/>
      <c r="KA9" s="139"/>
      <c r="KB9" s="139"/>
      <c r="KC9" s="139"/>
      <c r="KD9" s="139"/>
      <c r="KE9" s="139"/>
      <c r="KF9" s="139"/>
    </row>
    <row r="10" spans="1:292" ht="165.75" customHeight="1" thickTop="1">
      <c r="A10" s="288">
        <v>1</v>
      </c>
      <c r="B10" s="289" t="s">
        <v>261</v>
      </c>
      <c r="C10" s="297" t="s">
        <v>262</v>
      </c>
      <c r="D10" s="195" t="s">
        <v>263</v>
      </c>
      <c r="E10" s="298" t="s">
        <v>264</v>
      </c>
      <c r="F10" s="300" t="s">
        <v>265</v>
      </c>
      <c r="G10" s="288" t="s">
        <v>266</v>
      </c>
      <c r="H10" s="286">
        <v>24</v>
      </c>
      <c r="I10" s="309" t="str">
        <f>IF(H10&lt;=2,'Tabla probabilidad'!$B$5,IF(H10&lt;=24,'Tabla probabilidad'!$B$6,IF(H10&lt;=500,'Tabla probabilidad'!$B$7,IF(H10&lt;=5000,'Tabla probabilidad'!$B$8,IF(H10&gt;5000,'Tabla probabilidad'!$B$9)))))</f>
        <v>Baja</v>
      </c>
      <c r="J10" s="311">
        <f>IF(H10&lt;=2,'Tabla probabilidad'!$D$5,IF(H10&lt;=24,'Tabla probabilidad'!$D$6,IF(H10&lt;=500,'Tabla probabilidad'!$D$7,IF(H10&lt;=5000,'Tabla probabilidad'!$D$8,IF(H10&gt;5000,'Tabla probabilidad'!$D$9)))))</f>
        <v>0.4</v>
      </c>
      <c r="K10" s="286" t="s">
        <v>267</v>
      </c>
      <c r="L10" s="286"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Menor</v>
      </c>
      <c r="M10" s="286"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40%</v>
      </c>
      <c r="N10" s="286" t="str">
        <f>VLOOKUP((I10&amp;L10),Hoja1!$B$4:$C$28,2,0)</f>
        <v>Moderado</v>
      </c>
      <c r="O10" s="193">
        <v>1</v>
      </c>
      <c r="P10" s="189" t="s">
        <v>268</v>
      </c>
      <c r="Q10" s="193" t="str">
        <f t="shared" ref="Q10:Q29" si="0">IF(R10="Preventivo","Probabilidad",IF(R10="Detectivo","Probabilidad", IF(R10="Correctivo","Impacto")))</f>
        <v>Probabilidad</v>
      </c>
      <c r="R10" s="193" t="s">
        <v>269</v>
      </c>
      <c r="S10" s="193" t="s">
        <v>270</v>
      </c>
      <c r="T10" s="194">
        <f>VLOOKUP(R10&amp;S10,Hoja1!$Q$4:$R$9,2,0)</f>
        <v>0.45</v>
      </c>
      <c r="U10" s="193" t="s">
        <v>271</v>
      </c>
      <c r="V10" s="193" t="s">
        <v>272</v>
      </c>
      <c r="W10" s="193" t="s">
        <v>273</v>
      </c>
      <c r="X10" s="194">
        <f>IF(Q10="Probabilidad",($J$10*T10),IF(Q10="Impacto"," "))</f>
        <v>0.18000000000000002</v>
      </c>
      <c r="Y10" s="194" t="str">
        <f>IF(Z10&lt;=20%,'Tabla probabilidad'!$B$5,IF(Z10&lt;=40%,'Tabla probabilidad'!$B$6,IF(Z10&lt;=60%,'Tabla probabilidad'!$B$7,IF(Z10&lt;=80%,'Tabla probabilidad'!$B$8,IF(Z10&lt;=100%,'Tabla probabilidad'!$B$9)))))</f>
        <v>Baja</v>
      </c>
      <c r="Z10" s="194">
        <f>IF(R10="Preventivo",(J10-(J10*T10)),IF(R10="Detectivo",(J10-(J10*T10)),IF(R10="Correctivo",(J10))))</f>
        <v>0.22</v>
      </c>
      <c r="AA10" s="307" t="str">
        <f>IF(AB10&lt;=20%,'Tabla probabilidad'!$B$5,IF(AB10&lt;=40%,'Tabla probabilidad'!$B$6,IF(AB10&lt;=60%,'Tabla probabilidad'!$B$7,IF(AB10&lt;=80%,'Tabla probabilidad'!$B$8,IF(AB10&lt;=100%,'Tabla probabilidad'!$B$9)))))</f>
        <v>Baja</v>
      </c>
      <c r="AB10" s="307">
        <f>AVERAGE(Z10:Z12)</f>
        <v>0.22</v>
      </c>
      <c r="AC10" s="194" t="str">
        <f t="shared" ref="AC10:AC29" si="1">IF(AD10&lt;=20%,"Leve",IF(AD10&lt;=40%,"Menor",IF(AD10&lt;=60%,"Moderado",IF(AD10&lt;=80%,"Mayor",IF(AD10&lt;=100%,"Catastrófico")))))</f>
        <v>Menor</v>
      </c>
      <c r="AD10" s="194">
        <f>IF(Q10="Probabilidad",(($M$10-0)),IF(Q10="Impacto",($M$10-($M$10*T10))))</f>
        <v>0.4</v>
      </c>
      <c r="AE10" s="307" t="str">
        <f>IF(AF10&lt;=20%,"Leve",IF(AF10&lt;=40%,"Menor",IF(AF10&lt;=60%,"Moderado",IF(AF10&lt;=80%,"Mayor",IF(AF10&lt;=100%,"Catastrófico")))))</f>
        <v>Menor</v>
      </c>
      <c r="AF10" s="307">
        <f>AVERAGE(AD10:AD12)</f>
        <v>0.40000000000000008</v>
      </c>
      <c r="AG10" s="292" t="str">
        <f>VLOOKUP(AA10&amp;AE10,Hoja1!$B$4:$C$28,2,0)</f>
        <v>Moderado</v>
      </c>
      <c r="AH10" s="292" t="s">
        <v>274</v>
      </c>
      <c r="AI10" s="205" t="s">
        <v>268</v>
      </c>
      <c r="AJ10" s="203" t="s">
        <v>482</v>
      </c>
      <c r="AK10" s="204"/>
      <c r="AL10" s="211">
        <v>44378</v>
      </c>
      <c r="AM10" s="212">
        <v>44469</v>
      </c>
      <c r="AN10" s="210" t="s">
        <v>511</v>
      </c>
    </row>
    <row r="11" spans="1:292" ht="72">
      <c r="A11" s="288"/>
      <c r="B11" s="290"/>
      <c r="C11" s="297"/>
      <c r="D11" s="196" t="s">
        <v>280</v>
      </c>
      <c r="E11" s="299"/>
      <c r="F11" s="301"/>
      <c r="G11" s="288"/>
      <c r="H11" s="286"/>
      <c r="I11" s="309"/>
      <c r="J11" s="311"/>
      <c r="K11" s="286"/>
      <c r="L11" s="306"/>
      <c r="M11" s="306"/>
      <c r="N11" s="286"/>
      <c r="O11" s="193">
        <v>2</v>
      </c>
      <c r="P11" s="189" t="s">
        <v>281</v>
      </c>
      <c r="Q11" s="193" t="str">
        <f t="shared" si="0"/>
        <v>Probabilidad</v>
      </c>
      <c r="R11" s="193" t="s">
        <v>269</v>
      </c>
      <c r="S11" s="193" t="s">
        <v>270</v>
      </c>
      <c r="T11" s="194">
        <f>VLOOKUP(R11&amp;S11,Hoja1!$Q$4:$R$9,2,0)</f>
        <v>0.45</v>
      </c>
      <c r="U11" s="193" t="s">
        <v>271</v>
      </c>
      <c r="V11" s="193" t="s">
        <v>272</v>
      </c>
      <c r="W11" s="193" t="s">
        <v>273</v>
      </c>
      <c r="X11" s="194">
        <f>IF(Q11="Probabilidad",($J$10*T11),IF(Q11="Impacto"," "))</f>
        <v>0.18000000000000002</v>
      </c>
      <c r="Y11" s="194" t="str">
        <f>IF(Z11&lt;=20%,'Tabla probabilidad'!$B$5,IF(Z11&lt;=40%,'Tabla probabilidad'!$B$6,IF(Z11&lt;=60%,'Tabla probabilidad'!$B$7,IF(Z11&lt;=80%,'Tabla probabilidad'!$B$8,IF(Z11&lt;=100%,'Tabla probabilidad'!$B$9)))))</f>
        <v>Baja</v>
      </c>
      <c r="Z11" s="194">
        <f>IF(R11="Preventivo",(J10-(J10*T11)),IF(R11="Detectivo",(J10-(J10*T11)),IF(R11="Correctivo",(J10))))</f>
        <v>0.22</v>
      </c>
      <c r="AA11" s="308"/>
      <c r="AB11" s="308"/>
      <c r="AC11" s="194" t="str">
        <f t="shared" si="1"/>
        <v>Menor</v>
      </c>
      <c r="AD11" s="194">
        <f>IF(Q11="Probabilidad",(($M$10-0)),IF(Q11="Impacto",($M$10-($M$10*T11))))</f>
        <v>0.4</v>
      </c>
      <c r="AE11" s="308"/>
      <c r="AF11" s="308"/>
      <c r="AG11" s="293"/>
      <c r="AH11" s="293"/>
      <c r="AI11" s="205" t="s">
        <v>281</v>
      </c>
      <c r="AJ11" s="203" t="s">
        <v>482</v>
      </c>
      <c r="AK11" s="204"/>
      <c r="AL11" s="211">
        <v>44378</v>
      </c>
      <c r="AM11" s="212">
        <v>44469</v>
      </c>
      <c r="AN11" s="210" t="s">
        <v>512</v>
      </c>
    </row>
    <row r="12" spans="1:292" ht="161.25" customHeight="1">
      <c r="A12" s="288"/>
      <c r="B12" s="290"/>
      <c r="C12" s="297"/>
      <c r="D12" s="196" t="s">
        <v>282</v>
      </c>
      <c r="E12" s="299"/>
      <c r="F12" s="301"/>
      <c r="G12" s="288"/>
      <c r="H12" s="286"/>
      <c r="I12" s="309"/>
      <c r="J12" s="311"/>
      <c r="K12" s="286"/>
      <c r="L12" s="306"/>
      <c r="M12" s="306"/>
      <c r="N12" s="286"/>
      <c r="O12" s="193">
        <v>3</v>
      </c>
      <c r="P12" s="190" t="s">
        <v>485</v>
      </c>
      <c r="Q12" s="193" t="str">
        <f t="shared" si="0"/>
        <v>Probabilidad</v>
      </c>
      <c r="R12" s="193" t="s">
        <v>269</v>
      </c>
      <c r="S12" s="193" t="s">
        <v>270</v>
      </c>
      <c r="T12" s="194">
        <f>VLOOKUP(R12&amp;S12,Hoja1!$Q$4:$R$9,2,0)</f>
        <v>0.45</v>
      </c>
      <c r="U12" s="193" t="s">
        <v>271</v>
      </c>
      <c r="V12" s="193" t="s">
        <v>272</v>
      </c>
      <c r="W12" s="193" t="s">
        <v>273</v>
      </c>
      <c r="X12" s="194">
        <f>IF(Q12="Probabilidad",($J$10*T12),IF(Q12="Impacto"," "))</f>
        <v>0.18000000000000002</v>
      </c>
      <c r="Y12" s="194" t="str">
        <f>IF(Z12&lt;=20%,'Tabla probabilidad'!$B$5,IF(Z12&lt;=40%,'Tabla probabilidad'!$B$6,IF(Z12&lt;=60%,'Tabla probabilidad'!$B$7,IF(Z12&lt;=80%,'Tabla probabilidad'!$B$8,IF(Z12&lt;=100%,'Tabla probabilidad'!$B$9)))))</f>
        <v>Baja</v>
      </c>
      <c r="Z12" s="194">
        <f>IF(R12="Preventivo",(J10-(J10*T12)),IF(R12="Detectivo",(J10-(J10*T12)),IF(R12="Correctivo",(J10))))</f>
        <v>0.22</v>
      </c>
      <c r="AA12" s="308"/>
      <c r="AB12" s="308"/>
      <c r="AC12" s="194" t="str">
        <f t="shared" si="1"/>
        <v>Menor</v>
      </c>
      <c r="AD12" s="194">
        <f>IF(Q12="Probabilidad",(($M$10-0)),IF(Q12="Impacto",($M$10-($M$10*T12))))</f>
        <v>0.4</v>
      </c>
      <c r="AE12" s="308"/>
      <c r="AF12" s="308"/>
      <c r="AG12" s="293"/>
      <c r="AH12" s="293"/>
      <c r="AI12" s="206" t="s">
        <v>486</v>
      </c>
      <c r="AJ12" s="203" t="s">
        <v>482</v>
      </c>
      <c r="AK12" s="204"/>
      <c r="AL12" s="211">
        <v>44378</v>
      </c>
      <c r="AM12" s="212">
        <v>44469</v>
      </c>
      <c r="AN12" s="210" t="s">
        <v>513</v>
      </c>
    </row>
    <row r="13" spans="1:292" ht="43.15">
      <c r="A13" s="286">
        <v>2</v>
      </c>
      <c r="B13" s="292" t="s">
        <v>284</v>
      </c>
      <c r="C13" s="286" t="s">
        <v>285</v>
      </c>
      <c r="D13" s="198" t="s">
        <v>286</v>
      </c>
      <c r="E13" s="304" t="s">
        <v>287</v>
      </c>
      <c r="F13" s="300" t="s">
        <v>288</v>
      </c>
      <c r="G13" s="286" t="s">
        <v>289</v>
      </c>
      <c r="H13" s="289">
        <v>6</v>
      </c>
      <c r="I13" s="309" t="str">
        <f>IF(H13&lt;=2,'Tabla probabilidad'!$B$5,IF(H13&lt;=24,'Tabla probabilidad'!$B$6,IF(H13&lt;=500,'Tabla probabilidad'!$B$7,IF(H13&lt;=5000,'Tabla probabilidad'!$B$8,IF(H13&gt;5000,'Tabla probabilidad'!$B$9)))))</f>
        <v>Baja</v>
      </c>
      <c r="J13" s="311">
        <f>IF(H13&lt;=2,'Tabla probabilidad'!$D$5,IF(H13&lt;=24,'Tabla probabilidad'!$D$6,IF(H13&lt;=500,'Tabla probabilidad'!$D$7,IF(H13&lt;=5000,'Tabla probabilidad'!$D$8,IF(H13&gt;5000,'Tabla probabilidad'!$D$9)))))</f>
        <v>0.4</v>
      </c>
      <c r="K13" s="286" t="s">
        <v>290</v>
      </c>
      <c r="L13" s="286" t="str">
        <f>IF(K13="El riesgo afecta la imagen de alguna área de la organización","Leve",IF(K13="El riesgo afecta la imagen de la entidad internamente, de conocimiento general, nivel interno, alta dirección, contratista y/o de provedores","Menor",IF(K13="El riesgo afecta la imagen de la entidad con algunos usuarios de relevancia frente al logro de los objetivos","Moderado",IF(K13="El riesgo afecta la imagen de de la entidad con efecto publicitario sostenido a nivel del sector justicia","Mayor",IF(K13="El riesgo afecta la imagen de la entidad a nivel nacional, con efecto publicitarios sostenible a nivel país","Catastrófico",IF(K13="Impacto que afecte la ejecución presupuestal en un valor ≥0,5%.","Leve",IF(K13="Impacto que afecte la ejecución presupuestal en un valor ≥1%.","Menor",IF(K13="Impacto que afecte la ejecución presupuestal en un valor ≥5%.","Moderado",IF(K13="Impacto que afecte la ejecución presupuestal en un valor ≥20%.","Mayor",IF(K13="Impacto que afecte la ejecución presupuestal en un valor ≥50%.","Catastrófico",IF(K13="Incumplimiento máximo del 5% de la meta planeada","Leve",IF(K13="Incumplimiento máximo del 15% de la meta planeada","Menor",IF(K13="Incumplimiento máximo del 20% de la meta planeada","Moderado",IF(K13="Incumplimiento máximo del 50% de la meta planeada","Mayor",IF(K13="Incumplimiento máximo del 80% de la meta planeada","Catastrófico",IF(K13="Cualquier afectación a la violacion de los derechos de los ciudadanos se considera con consecuencias altas","Mayor",IF(K13="Cualquier afectación a la violacion de los derechos de los ciudadanos se considera con consecuencias desastrosas","Catastrófico",IF(K13="Afecta la Prestación del Servicio de Administración de Justicia en 5%","Leve",IF(K13="Afecta la Prestación del Servicio de Administración de Justicia en 10%","Menor",IF(K13="Afecta la Prestación del Servicio de Administración de Justicia en 15%","Moderado",IF(K13="Afecta la Prestación del Servicio de Administración de Justicia en 20%","Mayor",IF(K13="Afecta la Prestación del Servicio de Administración de Justicia en más del 50%","Catastrófico",IF(K13="Cualquier acto indebido de los servidores judiciales genera altas consecuencias para la entidad","Mayor",IF(K13="Cualquier acto indebido de los servidores judiciales genera consecuencias desastrosas para la entidad","Catastrófico",IF(K13="Si el hecho llegara a presentarse, tendría consecuencias o efectos mínimos sobre la entidad","Leve",IF(K13="Si el hecho llegara a presentarse, tendría bajo impacto o efecto sobre la entidad","Menor",IF(K13="Si el hecho llegara a presentarse, tendría medianas consecuencias o efectos sobre la entidad","Moderado",IF(K13="Si el hecho llegara a presentarse, tendría altas consecuencias o efectos sobre la entidad","Mayor",IF(K13="Si el hecho llegara a presentarse, tendría desastrosas consecuencias o efectos sobre la entidad","Catastrófico")))))))))))))))))))))))))))))</f>
        <v>Leve</v>
      </c>
      <c r="M13" s="286" t="str">
        <f>IF(K13="El riesgo afecta la imagen de alguna área de la organización","20%",IF(K13="El riesgo afecta la imagen de la entidad internamente, de conocimiento general, nivel interno, alta dirección, contratista y/o de provedores","40%",IF(K13="El riesgo afecta la imagen de la entidad con algunos usuarios de relevancia frente al logro de los objetivos","60%",IF(K13="El riesgo afecta la imagen de de la entidad con efecto publicitario sostenido a nivel del sector justicia","80%",IF(K13="El riesgo afecta la imagen de la entidad a nivel nacional, con efecto publicitarios sostenible a nivel país","100%",IF(K13="Impacto que afecte la ejecución presupuestal en un valor ≥0,5%.","20%",IF(K13="Impacto que afecte la ejecución presupuestal en un valor ≥1%.","40%",IF(K13="Impacto que afecte la ejecución presupuestal en un valor ≥5%.","60%",IF(K13="Impacto que afecte la ejecución presupuestal en un valor ≥20%.","80%",IF(K13="Impacto que afecte la ejecución presupuestal en un valor ≥50%.","100%",IF(K13="Incumplimiento máximo del 5% de la meta planeada","20%",IF(K13="Incumplimiento máximo del 15% de la meta planeada","40%",IF(K13="Incumplimiento máximo del 20% de la meta planeada","60%",IF(K13="Incumplimiento máximo del 50% de la meta planeada","80%",IF(K13="Incumplimiento máximo del 80% de la meta planeada","100%",IF(K13="Cualquier afectación a la violacion de los derechos de los ciudadanos se considera con consecuencias altas","80%",IF(K13="Cualquier afectación a la violacion de los derechos de los ciudadanos se considera con consecuencias desastrosas","100%",IF(K13="Afecta la Prestación del Servicio de Administración de Justicia en 5%","20%",IF(K13="Afecta la Prestación del Servicio de Administración de Justicia en 10%","40%",IF(K13="Afecta la Prestación del Servicio de Administración de Justicia en 15%","60%",IF(K13="Afecta la Prestación del Servicio de Administración de Justicia en 20%","80%",IF(K13="Afecta la Prestación del Servicio de Administración de Justicia en más del 50%","100%",IF(K13="Cualquier acto indebido de los servidores judiciales genera altas consecuencias para la entidad","80%",IF(K13="Cualquier acto indebido de los servidores judiciales genera consecuencias desastrosas para la entidad","100%",IF(K13="Si el hecho llegara a presentarse, tendría consecuencias o efectos mínimos sobre la entidad","20%",IF(K13="Si el hecho llegara a presentarse, tendría bajo impacto o efecto sobre la entidad","40%",IF(K13="Si el hecho llegara a presentarse, tendría medianas consecuencias o efectos sobre la entidad","60%",IF(K13="Si el hecho llegara a presentarse, tendría altas consecuencias o efectos sobre la entidad","80%",IF(K13="Si el hecho llegara a presentarse, tendría desastrosas consecuencias o efectos sobre la entidad","100%")))))))))))))))))))))))))))))</f>
        <v>20%</v>
      </c>
      <c r="N13" s="286" t="str">
        <f>VLOOKUP((I13&amp;L13),Hoja1!$B$4:$C$28,2,0)</f>
        <v>Bajo</v>
      </c>
      <c r="O13" s="193">
        <v>1</v>
      </c>
      <c r="P13" s="189" t="s">
        <v>291</v>
      </c>
      <c r="Q13" s="193" t="str">
        <f t="shared" si="0"/>
        <v>Probabilidad</v>
      </c>
      <c r="R13" s="193" t="s">
        <v>269</v>
      </c>
      <c r="S13" s="193" t="s">
        <v>270</v>
      </c>
      <c r="T13" s="194">
        <f>VLOOKUP(R13&amp;S13,Hoja1!$Q$4:$R$9,2,0)</f>
        <v>0.45</v>
      </c>
      <c r="U13" s="193" t="s">
        <v>271</v>
      </c>
      <c r="V13" s="193" t="s">
        <v>272</v>
      </c>
      <c r="W13" s="193" t="s">
        <v>273</v>
      </c>
      <c r="X13" s="194">
        <f>IF(Q13="Probabilidad",($J$13*T13),IF(Q13="Impacto"," "))</f>
        <v>0.18000000000000002</v>
      </c>
      <c r="Y13" s="194" t="str">
        <f>IF(Z13&lt;=20%,'Tabla probabilidad'!$B$5,IF(Z13&lt;=40%,'Tabla probabilidad'!$B$6,IF(Z13&lt;=60%,'Tabla probabilidad'!$B$7,IF(Z13&lt;=80%,'Tabla probabilidad'!$B$8,IF(Z13&lt;=100%,'Tabla probabilidad'!$B$9)))))</f>
        <v>Baja</v>
      </c>
      <c r="Z13" s="194">
        <f>IF(R13="Preventivo",(J13-(J13*T13)),IF(R13="Detectivo",(J13-(J13*T13)),IF(R13="Correctivo",(J13))))</f>
        <v>0.22</v>
      </c>
      <c r="AA13" s="307" t="str">
        <f>IF(AB13&lt;=20%,'Tabla probabilidad'!$B$5,IF(AB13&lt;=40%,'Tabla probabilidad'!$B$6,IF(AB13&lt;=60%,'Tabla probabilidad'!$B$7,IF(AB13&lt;=80%,'Tabla probabilidad'!$B$8,IF(AB13&lt;=100%,'Tabla probabilidad'!$B$9)))))</f>
        <v>Baja</v>
      </c>
      <c r="AB13" s="307">
        <f>AVERAGE(Z13:Z15)</f>
        <v>0.22</v>
      </c>
      <c r="AC13" s="194" t="str">
        <f t="shared" si="1"/>
        <v>Leve</v>
      </c>
      <c r="AD13" s="194">
        <f>IF(Q13="Probabilidad",(($M$13-0)),IF(Q13="Impacto",($M$13-($M$13*T13))))</f>
        <v>0.2</v>
      </c>
      <c r="AE13" s="307" t="str">
        <f>IF(AF13&lt;=20%,"Leve",IF(AF13&lt;=40%,"Menor",IF(AF13&lt;=60%,"Moderado",IF(AF13&lt;=80%,"Mayor",IF(AF13&lt;=100%,"Catastrófico")))))</f>
        <v>Leve</v>
      </c>
      <c r="AF13" s="307">
        <f>AVERAGE(AD13:AD15)</f>
        <v>0.20000000000000004</v>
      </c>
      <c r="AG13" s="292" t="str">
        <f>VLOOKUP(AA13&amp;AE13,Hoja1!$B$4:$C$28,2,0)</f>
        <v>Bajo</v>
      </c>
      <c r="AH13" s="292" t="s">
        <v>274</v>
      </c>
      <c r="AI13" s="205" t="s">
        <v>291</v>
      </c>
      <c r="AJ13" s="203" t="s">
        <v>482</v>
      </c>
      <c r="AK13" s="204"/>
      <c r="AL13" s="211">
        <v>44378</v>
      </c>
      <c r="AM13" s="212">
        <v>44469</v>
      </c>
      <c r="AN13" s="210" t="s">
        <v>514</v>
      </c>
    </row>
    <row r="14" spans="1:292" ht="57.75" customHeight="1">
      <c r="A14" s="286"/>
      <c r="B14" s="293"/>
      <c r="C14" s="286"/>
      <c r="D14" s="199" t="s">
        <v>292</v>
      </c>
      <c r="E14" s="305"/>
      <c r="F14" s="305"/>
      <c r="G14" s="286"/>
      <c r="H14" s="290"/>
      <c r="I14" s="309"/>
      <c r="J14" s="311"/>
      <c r="K14" s="286"/>
      <c r="L14" s="306"/>
      <c r="M14" s="306"/>
      <c r="N14" s="286"/>
      <c r="O14" s="193">
        <v>2</v>
      </c>
      <c r="P14" s="189" t="s">
        <v>293</v>
      </c>
      <c r="Q14" s="193" t="str">
        <f t="shared" si="0"/>
        <v>Probabilidad</v>
      </c>
      <c r="R14" s="193" t="s">
        <v>269</v>
      </c>
      <c r="S14" s="193" t="s">
        <v>270</v>
      </c>
      <c r="T14" s="194">
        <f>VLOOKUP(R14&amp;S14,Hoja1!$Q$4:$R$9,2,0)</f>
        <v>0.45</v>
      </c>
      <c r="U14" s="193" t="s">
        <v>271</v>
      </c>
      <c r="V14" s="193" t="s">
        <v>272</v>
      </c>
      <c r="W14" s="193" t="s">
        <v>273</v>
      </c>
      <c r="X14" s="194">
        <f>IF(Q14="Probabilidad",($J$13*T14),IF(Q14="Impacto"," "))</f>
        <v>0.18000000000000002</v>
      </c>
      <c r="Y14" s="194" t="str">
        <f>IF(Z14&lt;=20%,'Tabla probabilidad'!$B$5,IF(Z14&lt;=40%,'Tabla probabilidad'!$B$6,IF(Z14&lt;=60%,'Tabla probabilidad'!$B$7,IF(Z14&lt;=80%,'Tabla probabilidad'!$B$8,IF(Z14&lt;=100%,'Tabla probabilidad'!$B$9)))))</f>
        <v>Baja</v>
      </c>
      <c r="Z14" s="194">
        <f>IF(R14="Preventivo",(J13-(J13*T14)),IF(R14="Detectivo",(J13-(J13*T14)),IF(R14="Correctivo",(J13))))</f>
        <v>0.22</v>
      </c>
      <c r="AA14" s="308"/>
      <c r="AB14" s="308"/>
      <c r="AC14" s="194" t="str">
        <f t="shared" si="1"/>
        <v>Leve</v>
      </c>
      <c r="AD14" s="194">
        <f>IF(Q14="Probabilidad",(($M$13-0)),IF(Q14="Impacto",($M$13-($M$13*T14))))</f>
        <v>0.2</v>
      </c>
      <c r="AE14" s="308"/>
      <c r="AF14" s="308"/>
      <c r="AG14" s="293"/>
      <c r="AH14" s="293"/>
      <c r="AI14" s="205" t="s">
        <v>293</v>
      </c>
      <c r="AJ14" s="203" t="s">
        <v>482</v>
      </c>
      <c r="AK14" s="204"/>
      <c r="AL14" s="211">
        <v>44378</v>
      </c>
      <c r="AM14" s="212">
        <v>44469</v>
      </c>
      <c r="AN14" s="210" t="s">
        <v>515</v>
      </c>
    </row>
    <row r="15" spans="1:292" ht="43.15">
      <c r="A15" s="286"/>
      <c r="B15" s="293"/>
      <c r="C15" s="286"/>
      <c r="D15" s="199" t="s">
        <v>294</v>
      </c>
      <c r="E15" s="305"/>
      <c r="F15" s="305"/>
      <c r="G15" s="286"/>
      <c r="H15" s="290"/>
      <c r="I15" s="309"/>
      <c r="J15" s="311"/>
      <c r="K15" s="286"/>
      <c r="L15" s="306"/>
      <c r="M15" s="306"/>
      <c r="N15" s="286"/>
      <c r="O15" s="193">
        <v>3</v>
      </c>
      <c r="P15" s="189" t="s">
        <v>295</v>
      </c>
      <c r="Q15" s="193" t="str">
        <f t="shared" si="0"/>
        <v>Probabilidad</v>
      </c>
      <c r="R15" s="193" t="s">
        <v>269</v>
      </c>
      <c r="S15" s="193" t="s">
        <v>270</v>
      </c>
      <c r="T15" s="194">
        <f>VLOOKUP(R15&amp;S15,Hoja1!$Q$4:$R$9,2,0)</f>
        <v>0.45</v>
      </c>
      <c r="U15" s="193" t="s">
        <v>271</v>
      </c>
      <c r="V15" s="193" t="s">
        <v>272</v>
      </c>
      <c r="W15" s="193" t="s">
        <v>273</v>
      </c>
      <c r="X15" s="194">
        <f>IF(Q15="Probabilidad",($J$13*T15),IF(Q15="Impacto"," "))</f>
        <v>0.18000000000000002</v>
      </c>
      <c r="Y15" s="194" t="str">
        <f>IF(Z15&lt;=20%,'Tabla probabilidad'!$B$5,IF(Z15&lt;=40%,'Tabla probabilidad'!$B$6,IF(Z15&lt;=60%,'Tabla probabilidad'!$B$7,IF(Z15&lt;=80%,'Tabla probabilidad'!$B$8,IF(Z15&lt;=100%,'Tabla probabilidad'!$B$9)))))</f>
        <v>Baja</v>
      </c>
      <c r="Z15" s="194">
        <f>IF(R15="Preventivo",(J13-(J13*T15)),IF(R15="Detectivo",(J13-(J13*T15)),IF(R15="Correctivo",(J13))))</f>
        <v>0.22</v>
      </c>
      <c r="AA15" s="308"/>
      <c r="AB15" s="308"/>
      <c r="AC15" s="194" t="str">
        <f t="shared" si="1"/>
        <v>Leve</v>
      </c>
      <c r="AD15" s="194">
        <f>IF(Q15="Probabilidad",(($M$13-0)),IF(Q15="Impacto",($M$13-($M$13*T15))))</f>
        <v>0.2</v>
      </c>
      <c r="AE15" s="308"/>
      <c r="AF15" s="308"/>
      <c r="AG15" s="293"/>
      <c r="AH15" s="293"/>
      <c r="AI15" s="205" t="s">
        <v>295</v>
      </c>
      <c r="AJ15" s="203" t="s">
        <v>482</v>
      </c>
      <c r="AK15" s="204"/>
      <c r="AL15" s="211">
        <v>44378</v>
      </c>
      <c r="AM15" s="212">
        <v>44469</v>
      </c>
      <c r="AN15" s="216" t="s">
        <v>516</v>
      </c>
    </row>
    <row r="16" spans="1:292" ht="66.75" customHeight="1">
      <c r="A16" s="288">
        <v>3</v>
      </c>
      <c r="B16" s="289" t="s">
        <v>296</v>
      </c>
      <c r="C16" s="288" t="s">
        <v>285</v>
      </c>
      <c r="D16" s="196" t="s">
        <v>297</v>
      </c>
      <c r="E16" s="298" t="s">
        <v>298</v>
      </c>
      <c r="F16" s="300" t="s">
        <v>299</v>
      </c>
      <c r="G16" s="288" t="s">
        <v>266</v>
      </c>
      <c r="H16" s="286">
        <v>4</v>
      </c>
      <c r="I16" s="309" t="str">
        <f>IF(H16&lt;=2,'Tabla probabilidad'!$B$5,IF(H16&lt;=24,'Tabla probabilidad'!$B$6,IF(H16&lt;=500,'Tabla probabilidad'!$B$7,IF(H16&lt;=5000,'Tabla probabilidad'!$B$8,IF(H16&gt;5000,'Tabla probabilidad'!$B$9)))))</f>
        <v>Baja</v>
      </c>
      <c r="J16" s="311">
        <f>IF(H16&lt;=2,'Tabla probabilidad'!$D$5,IF(H16&lt;=24,'Tabla probabilidad'!$D$6,IF(H16&lt;=500,'Tabla probabilidad'!$D$7,IF(H16&lt;=5000,'Tabla probabilidad'!$D$8,IF(H16&gt;5000,'Tabla probabilidad'!$D$9)))))</f>
        <v>0.4</v>
      </c>
      <c r="K16" s="286" t="s">
        <v>300</v>
      </c>
      <c r="L16" s="286" t="str">
        <f>IF(K16="El riesgo afecta la imagen de alguna área de la organización","Leve",IF(K16="El riesgo afecta la imagen de la entidad internamente, de conocimiento general, nivel interno, alta dirección, contratista y/o de provedores","Menor",IF(K16="El riesgo afecta la imagen de la entidad con algunos usuarios de relevancia frente al logro de los objetivos","Moderado",IF(K16="El riesgo afecta la imagen de de la entidad con efecto publicitario sostenido a nivel del sector justicia","Mayor",IF(K16="El riesgo afecta la imagen de la entidad a nivel nacional, con efecto publicitarios sostenible a nivel país","Catastrófico",IF(K16="Impacto que afecte la ejecución presupuestal en un valor ≥0,5%.","Leve",IF(K16="Impacto que afecte la ejecución presupuestal en un valor ≥1%.","Menor",IF(K16="Impacto que afecte la ejecución presupuestal en un valor ≥5%.","Moderado",IF(K16="Impacto que afecte la ejecución presupuestal en un valor ≥20%.","Mayor",IF(K16="Impacto que afecte la ejecución presupuestal en un valor ≥50%.","Catastrófico",IF(K16="Incumplimiento máximo del 5% de la meta planeada","Leve",IF(K16="Incumplimiento máximo del 15% de la meta planeada","Menor",IF(K16="Incumplimiento máximo del 20% de la meta planeada","Moderado",IF(K16="Incumplimiento máximo del 50% de la meta planeada","Mayor",IF(K16="Incumplimiento máximo del 80% de la meta planeada","Catastrófico",IF(K16="Cualquier afectación a la violacion de los derechos de los ciudadanos se considera con consecuencias altas","Mayor",IF(K16="Cualquier afectación a la violacion de los derechos de los ciudadanos se considera con consecuencias desastrosas","Catastrófico",IF(K16="Afecta la Prestación del Servicio de Administración de Justicia en 5%","Leve",IF(K16="Afecta la Prestación del Servicio de Administración de Justicia en 10%","Menor",IF(K16="Afecta la Prestación del Servicio de Administración de Justicia en 15%","Moderado",IF(K16="Afecta la Prestación del Servicio de Administración de Justicia en 20%","Mayor",IF(K16="Afecta la Prestación del Servicio de Administración de Justicia en más del 50%","Catastrófico",IF(K16="Cualquier acto indebido de los servidores judiciales genera altas consecuencias para la entidad","Mayor",IF(K16="Cualquier acto indebido de los servidores judiciales genera consecuencias desastrosas para la entidad","Catastrófico",IF(K16="Si el hecho llegara a presentarse, tendría consecuencias o efectos mínimos sobre la entidad","Leve",IF(K16="Si el hecho llegara a presentarse, tendría bajo impacto o efecto sobre la entidad","Menor",IF(K16="Si el hecho llegara a presentarse, tendría medianas consecuencias o efectos sobre la entidad","Moderado",IF(K16="Si el hecho llegara a presentarse, tendría altas consecuencias o efectos sobre la entidad","Mayor",IF(K16="Si el hecho llegara a presentarse, tendría desastrosas consecuencias o efectos sobre la entidad","Catastrófico")))))))))))))))))))))))))))))</f>
        <v>Leve</v>
      </c>
      <c r="M16" s="286" t="str">
        <f>IF(K16="El riesgo afecta la imagen de alguna área de la organización","20%",IF(K16="El riesgo afecta la imagen de la entidad internamente, de conocimiento general, nivel interno, alta dirección, contratista y/o de provedores","40%",IF(K16="El riesgo afecta la imagen de la entidad con algunos usuarios de relevancia frente al logro de los objetivos","60%",IF(K16="El riesgo afecta la imagen de de la entidad con efecto publicitario sostenido a nivel del sector justicia","80%",IF(K16="El riesgo afecta la imagen de la entidad a nivel nacional, con efecto publicitarios sostenible a nivel país","100%",IF(K16="Impacto que afecte la ejecución presupuestal en un valor ≥0,5%.","20%",IF(K16="Impacto que afecte la ejecución presupuestal en un valor ≥1%.","40%",IF(K16="Impacto que afecte la ejecución presupuestal en un valor ≥5%.","60%",IF(K16="Impacto que afecte la ejecución presupuestal en un valor ≥20%.","80%",IF(K16="Impacto que afecte la ejecución presupuestal en un valor ≥50%.","100%",IF(K16="Incumplimiento máximo del 5% de la meta planeada","20%",IF(K16="Incumplimiento máximo del 15% de la meta planeada","40%",IF(K16="Incumplimiento máximo del 20% de la meta planeada","60%",IF(K16="Incumplimiento máximo del 50% de la meta planeada","80%",IF(K16="Incumplimiento máximo del 80% de la meta planeada","100%",IF(K16="Cualquier afectación a la violacion de los derechos de los ciudadanos se considera con consecuencias altas","80%",IF(K16="Cualquier afectación a la violacion de los derechos de los ciudadanos se considera con consecuencias desastrosas","100%",IF(K16="Afecta la Prestación del Servicio de Administración de Justicia en 5%","20%",IF(K16="Afecta la Prestación del Servicio de Administración de Justicia en 10%","40%",IF(K16="Afecta la Prestación del Servicio de Administración de Justicia en 15%","60%",IF(K16="Afecta la Prestación del Servicio de Administración de Justicia en 20%","80%",IF(K16="Afecta la Prestación del Servicio de Administración de Justicia en más del 50%","100%",IF(K16="Cualquier acto indebido de los servidores judiciales genera altas consecuencias para la entidad","80%",IF(K16="Cualquier acto indebido de los servidores judiciales genera consecuencias desastrosas para la entidad","100%",IF(K16="Si el hecho llegara a presentarse, tendría consecuencias o efectos mínimos sobre la entidad","20%",IF(K16="Si el hecho llegara a presentarse, tendría bajo impacto o efecto sobre la entidad","40%",IF(K16="Si el hecho llegara a presentarse, tendría medianas consecuencias o efectos sobre la entidad","60%",IF(K16="Si el hecho llegara a presentarse, tendría altas consecuencias o efectos sobre la entidad","80%",IF(K16="Si el hecho llegara a presentarse, tendría desastrosas consecuencias o efectos sobre la entidad","100%")))))))))))))))))))))))))))))</f>
        <v>20%</v>
      </c>
      <c r="N16" s="286" t="str">
        <f>VLOOKUP((I16&amp;L16),Hoja1!$B$4:$C$28,2,0)</f>
        <v>Bajo</v>
      </c>
      <c r="O16" s="193">
        <v>1</v>
      </c>
      <c r="P16" s="189" t="s">
        <v>301</v>
      </c>
      <c r="Q16" s="193" t="str">
        <f t="shared" si="0"/>
        <v>Probabilidad</v>
      </c>
      <c r="R16" s="193" t="s">
        <v>269</v>
      </c>
      <c r="S16" s="193" t="s">
        <v>270</v>
      </c>
      <c r="T16" s="194">
        <f>VLOOKUP(R16&amp;S16,Hoja1!$Q$4:$R$9,2,0)</f>
        <v>0.45</v>
      </c>
      <c r="U16" s="193" t="s">
        <v>271</v>
      </c>
      <c r="V16" s="193" t="s">
        <v>272</v>
      </c>
      <c r="W16" s="193" t="s">
        <v>273</v>
      </c>
      <c r="X16" s="194">
        <f>IF(Q16="Probabilidad",($J$16*T16),IF(Q16="Impacto"," "))</f>
        <v>0.18000000000000002</v>
      </c>
      <c r="Y16" s="194" t="str">
        <f>IF(Z16&lt;=20%,'Tabla probabilidad'!$B$5,IF(Z16&lt;=40%,'Tabla probabilidad'!$B$6,IF(Z16&lt;=60%,'Tabla probabilidad'!$B$7,IF(Z16&lt;=80%,'Tabla probabilidad'!$B$8,IF(Z16&lt;=100%,'Tabla probabilidad'!$B$9)))))</f>
        <v>Baja</v>
      </c>
      <c r="Z16" s="194">
        <f>IF(R16="Preventivo",(J16-(J16*T16)),IF(R16="Detectivo",(J16-(J16*T16)),IF(R16="Correctivo",(J16))))</f>
        <v>0.22</v>
      </c>
      <c r="AA16" s="307" t="str">
        <f>IF(AB16&lt;=20%,'Tabla probabilidad'!$B$5,IF(AB16&lt;=40%,'Tabla probabilidad'!$B$6,IF(AB16&lt;=60%,'Tabla probabilidad'!$B$7,IF(AB16&lt;=80%,'Tabla probabilidad'!$B$8,IF(AB16&lt;=100%,'Tabla probabilidad'!$B$9)))))</f>
        <v>Baja</v>
      </c>
      <c r="AB16" s="307">
        <f>AVERAGE(Z16:Z19)</f>
        <v>0.22</v>
      </c>
      <c r="AC16" s="194" t="str">
        <f t="shared" si="1"/>
        <v>Leve</v>
      </c>
      <c r="AD16" s="194">
        <f>IF(Q16="Probabilidad",(($M$16-0)),IF(Q16="Impacto",($M$16-($M$16*T16))))</f>
        <v>0.2</v>
      </c>
      <c r="AE16" s="307" t="str">
        <f>IF(AF16&lt;=20%,"Leve",IF(AF16&lt;=40%,"Menor",IF(AF16&lt;=60%,"Moderado",IF(AF16&lt;=80%,"Mayor",IF(AF16&lt;=100%,"Catastrófico")))))</f>
        <v>Leve</v>
      </c>
      <c r="AF16" s="307">
        <f>AVERAGE(AD16:AD19)</f>
        <v>0.2</v>
      </c>
      <c r="AG16" s="292" t="str">
        <f>VLOOKUP(AA16&amp;AE16,Hoja1!$B$4:$C$28,2,0)</f>
        <v>Bajo</v>
      </c>
      <c r="AH16" s="292" t="s">
        <v>274</v>
      </c>
      <c r="AI16" s="205" t="s">
        <v>301</v>
      </c>
      <c r="AJ16" s="203" t="s">
        <v>482</v>
      </c>
      <c r="AK16" s="204"/>
      <c r="AL16" s="211">
        <v>44378</v>
      </c>
      <c r="AM16" s="212">
        <v>44469</v>
      </c>
      <c r="AN16" s="216" t="s">
        <v>490</v>
      </c>
    </row>
    <row r="17" spans="1:40" ht="69" customHeight="1">
      <c r="A17" s="288"/>
      <c r="B17" s="290"/>
      <c r="C17" s="288"/>
      <c r="D17" s="136" t="s">
        <v>302</v>
      </c>
      <c r="E17" s="299"/>
      <c r="F17" s="301"/>
      <c r="G17" s="288"/>
      <c r="H17" s="286"/>
      <c r="I17" s="309"/>
      <c r="J17" s="311"/>
      <c r="K17" s="286"/>
      <c r="L17" s="306"/>
      <c r="M17" s="306"/>
      <c r="N17" s="286"/>
      <c r="O17" s="193">
        <v>2</v>
      </c>
      <c r="P17" s="188" t="s">
        <v>303</v>
      </c>
      <c r="Q17" s="193" t="str">
        <f t="shared" si="0"/>
        <v>Probabilidad</v>
      </c>
      <c r="R17" s="193" t="s">
        <v>269</v>
      </c>
      <c r="S17" s="193" t="s">
        <v>270</v>
      </c>
      <c r="T17" s="194">
        <f>VLOOKUP(R17&amp;S17,Hoja1!$Q$4:$R$9,2,0)</f>
        <v>0.45</v>
      </c>
      <c r="U17" s="193" t="s">
        <v>271</v>
      </c>
      <c r="V17" s="193" t="s">
        <v>272</v>
      </c>
      <c r="W17" s="193" t="s">
        <v>273</v>
      </c>
      <c r="X17" s="194">
        <f>IF(Q17="Probabilidad",($J$16*T17),IF(Q17="Impacto"," "))</f>
        <v>0.18000000000000002</v>
      </c>
      <c r="Y17" s="194" t="str">
        <f>IF(Z17&lt;=20%,'Tabla probabilidad'!$B$5,IF(Z17&lt;=40%,'Tabla probabilidad'!$B$6,IF(Z17&lt;=60%,'Tabla probabilidad'!$B$7,IF(Z17&lt;=80%,'Tabla probabilidad'!$B$8,IF(Z17&lt;=100%,'Tabla probabilidad'!$B$9)))))</f>
        <v>Baja</v>
      </c>
      <c r="Z17" s="194">
        <f>IF(R17="Preventivo",(J16-(J16*T17)),IF(R17="Detectivo",(J16-(J16*T17)),IF(R17="Correctivo",(J16))))</f>
        <v>0.22</v>
      </c>
      <c r="AA17" s="308"/>
      <c r="AB17" s="308"/>
      <c r="AC17" s="194" t="str">
        <f t="shared" si="1"/>
        <v>Leve</v>
      </c>
      <c r="AD17" s="194">
        <f>IF(Q17="Probabilidad",(($M$16-0)),IF(Q17="Impacto",($M$16-($M$16*T17))))</f>
        <v>0.2</v>
      </c>
      <c r="AE17" s="308"/>
      <c r="AF17" s="308"/>
      <c r="AG17" s="293"/>
      <c r="AH17" s="293"/>
      <c r="AI17" s="207" t="s">
        <v>303</v>
      </c>
      <c r="AJ17" s="203" t="s">
        <v>482</v>
      </c>
      <c r="AK17" s="204"/>
      <c r="AL17" s="211">
        <v>44378</v>
      </c>
      <c r="AM17" s="212">
        <v>44469</v>
      </c>
      <c r="AN17" s="216" t="s">
        <v>491</v>
      </c>
    </row>
    <row r="18" spans="1:40" ht="75.75" customHeight="1">
      <c r="A18" s="288"/>
      <c r="B18" s="290"/>
      <c r="C18" s="288"/>
      <c r="D18" s="136" t="s">
        <v>304</v>
      </c>
      <c r="E18" s="299"/>
      <c r="F18" s="301"/>
      <c r="G18" s="288"/>
      <c r="H18" s="286"/>
      <c r="I18" s="309"/>
      <c r="J18" s="311"/>
      <c r="K18" s="286"/>
      <c r="L18" s="306"/>
      <c r="M18" s="306"/>
      <c r="N18" s="286"/>
      <c r="O18" s="193">
        <v>3</v>
      </c>
      <c r="P18" s="189" t="s">
        <v>305</v>
      </c>
      <c r="Q18" s="193" t="str">
        <f t="shared" si="0"/>
        <v>Probabilidad</v>
      </c>
      <c r="R18" s="193" t="s">
        <v>269</v>
      </c>
      <c r="S18" s="193" t="s">
        <v>270</v>
      </c>
      <c r="T18" s="194">
        <f>VLOOKUP(R18&amp;S18,Hoja1!$Q$4:$R$9,2,0)</f>
        <v>0.45</v>
      </c>
      <c r="U18" s="193" t="s">
        <v>271</v>
      </c>
      <c r="V18" s="193" t="s">
        <v>272</v>
      </c>
      <c r="W18" s="193" t="s">
        <v>273</v>
      </c>
      <c r="X18" s="194">
        <f>IF(Q18="Probabilidad",($J$16*T18),IF(Q18="Impacto"," "))</f>
        <v>0.18000000000000002</v>
      </c>
      <c r="Y18" s="194" t="str">
        <f>IF(Z18&lt;=20%,'Tabla probabilidad'!$B$5,IF(Z18&lt;=40%,'Tabla probabilidad'!$B$6,IF(Z18&lt;=60%,'Tabla probabilidad'!$B$7,IF(Z18&lt;=80%,'Tabla probabilidad'!$B$8,IF(Z18&lt;=100%,'Tabla probabilidad'!$B$9)))))</f>
        <v>Baja</v>
      </c>
      <c r="Z18" s="194">
        <f>IF(R18="Preventivo",(J16-(J16*T18)),IF(R18="Detectivo",(J16-(J16*T18)),IF(R18="Correctivo",(J16))))</f>
        <v>0.22</v>
      </c>
      <c r="AA18" s="308"/>
      <c r="AB18" s="308"/>
      <c r="AC18" s="194" t="str">
        <f t="shared" si="1"/>
        <v>Leve</v>
      </c>
      <c r="AD18" s="194">
        <f>IF(Q18="Probabilidad",(($M$16-0)),IF(Q18="Impacto",($M$16-($M$16*T18))))</f>
        <v>0.2</v>
      </c>
      <c r="AE18" s="308"/>
      <c r="AF18" s="308"/>
      <c r="AG18" s="293"/>
      <c r="AH18" s="293"/>
      <c r="AI18" s="205" t="s">
        <v>305</v>
      </c>
      <c r="AJ18" s="203" t="s">
        <v>482</v>
      </c>
      <c r="AK18" s="204"/>
      <c r="AL18" s="211">
        <v>44378</v>
      </c>
      <c r="AM18" s="212">
        <v>44469</v>
      </c>
      <c r="AN18" s="216" t="s">
        <v>492</v>
      </c>
    </row>
    <row r="19" spans="1:40" ht="64.5" customHeight="1">
      <c r="A19" s="288"/>
      <c r="B19" s="291"/>
      <c r="C19" s="288"/>
      <c r="D19" s="197" t="s">
        <v>493</v>
      </c>
      <c r="E19" s="313"/>
      <c r="F19" s="314"/>
      <c r="G19" s="288"/>
      <c r="H19" s="286"/>
      <c r="I19" s="309"/>
      <c r="J19" s="311"/>
      <c r="K19" s="286"/>
      <c r="L19" s="306"/>
      <c r="M19" s="306"/>
      <c r="N19" s="286"/>
      <c r="O19" s="193">
        <v>4</v>
      </c>
      <c r="P19" s="190" t="s">
        <v>307</v>
      </c>
      <c r="Q19" s="193" t="str">
        <f t="shared" si="0"/>
        <v>Probabilidad</v>
      </c>
      <c r="R19" s="193" t="s">
        <v>269</v>
      </c>
      <c r="S19" s="193" t="s">
        <v>270</v>
      </c>
      <c r="T19" s="194">
        <f>VLOOKUP(R19&amp;S19,Hoja1!$Q$4:$R$9,2,0)</f>
        <v>0.45</v>
      </c>
      <c r="U19" s="193" t="s">
        <v>271</v>
      </c>
      <c r="V19" s="193" t="s">
        <v>272</v>
      </c>
      <c r="W19" s="193" t="s">
        <v>273</v>
      </c>
      <c r="X19" s="194">
        <f>IF(Q19="Probabilidad",($J$16*T19),IF(Q19="Impacto"," "))</f>
        <v>0.18000000000000002</v>
      </c>
      <c r="Y19" s="194" t="str">
        <f>IF(Z19&lt;=20%,'Tabla probabilidad'!$B$5,IF(Z19&lt;=40%,'Tabla probabilidad'!$B$6,IF(Z19&lt;=60%,'Tabla probabilidad'!$B$7,IF(Z19&lt;=80%,'Tabla probabilidad'!$B$8,IF(Z19&lt;=100%,'Tabla probabilidad'!$B$9)))))</f>
        <v>Baja</v>
      </c>
      <c r="Z19" s="194">
        <f>IF(R19="Preventivo",(J16-(J16*T19)),IF(R19="Detectivo",(J16-(J16*T19)),IF(R19="Correctivo",(J16))))</f>
        <v>0.22</v>
      </c>
      <c r="AA19" s="312"/>
      <c r="AB19" s="312"/>
      <c r="AC19" s="194" t="str">
        <f t="shared" si="1"/>
        <v>Leve</v>
      </c>
      <c r="AD19" s="194">
        <f>IF(Q19="Probabilidad",(($M$16-0)),IF(Q19="Impacto",($M$16-($M$16*T19))))</f>
        <v>0.2</v>
      </c>
      <c r="AE19" s="312"/>
      <c r="AF19" s="312"/>
      <c r="AG19" s="294"/>
      <c r="AH19" s="294"/>
      <c r="AI19" s="206" t="s">
        <v>307</v>
      </c>
      <c r="AJ19" s="203" t="s">
        <v>482</v>
      </c>
      <c r="AK19" s="204"/>
      <c r="AL19" s="211">
        <v>44378</v>
      </c>
      <c r="AM19" s="212">
        <v>44469</v>
      </c>
      <c r="AN19" s="216" t="s">
        <v>494</v>
      </c>
    </row>
    <row r="20" spans="1:40" ht="57" customHeight="1">
      <c r="A20" s="288">
        <v>4</v>
      </c>
      <c r="B20" s="289" t="s">
        <v>308</v>
      </c>
      <c r="C20" s="288" t="s">
        <v>285</v>
      </c>
      <c r="D20" s="196" t="s">
        <v>309</v>
      </c>
      <c r="E20" s="298" t="s">
        <v>310</v>
      </c>
      <c r="F20" s="300" t="s">
        <v>311</v>
      </c>
      <c r="G20" s="288" t="s">
        <v>266</v>
      </c>
      <c r="H20" s="288">
        <v>4</v>
      </c>
      <c r="I20" s="309" t="str">
        <f>IF(H20&lt;=2,'Tabla probabilidad'!$B$5,IF(H20&lt;=24,'Tabla probabilidad'!$B$6,IF(H20&lt;=500,'Tabla probabilidad'!$B$7,IF(H20&lt;=5000,'Tabla probabilidad'!$B$8,IF(H20&gt;5000,'Tabla probabilidad'!$B$9)))))</f>
        <v>Baja</v>
      </c>
      <c r="J20" s="311">
        <f>IF(H20&lt;=2,'Tabla probabilidad'!$D$5,IF(H20&lt;=24,'Tabla probabilidad'!$D$6,IF(H20&lt;=500,'Tabla probabilidad'!$D$7,IF(H20&lt;=5000,'Tabla probabilidad'!$D$8,IF(H20&gt;5000,'Tabla probabilidad'!$D$9)))))</f>
        <v>0.4</v>
      </c>
      <c r="K20" s="286" t="s">
        <v>267</v>
      </c>
      <c r="L20" s="286"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Menor</v>
      </c>
      <c r="M20" s="286"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40%</v>
      </c>
      <c r="N20" s="286" t="str">
        <f>VLOOKUP((I20&amp;L20),Hoja1!$B$4:$C$28,2,0)</f>
        <v>Moderado</v>
      </c>
      <c r="O20" s="193">
        <v>1</v>
      </c>
      <c r="P20" s="189" t="s">
        <v>312</v>
      </c>
      <c r="Q20" s="193" t="str">
        <f t="shared" si="0"/>
        <v>Probabilidad</v>
      </c>
      <c r="R20" s="193" t="s">
        <v>269</v>
      </c>
      <c r="S20" s="193" t="s">
        <v>270</v>
      </c>
      <c r="T20" s="194">
        <f>VLOOKUP(R20&amp;S20,Hoja1!$Q$4:$R$9,2,0)</f>
        <v>0.45</v>
      </c>
      <c r="U20" s="193" t="s">
        <v>271</v>
      </c>
      <c r="V20" s="193" t="s">
        <v>272</v>
      </c>
      <c r="W20" s="193" t="s">
        <v>273</v>
      </c>
      <c r="X20" s="194">
        <f>IF(Q20="Probabilidad",($J$20*T20),IF(Q20="Impacto"," "))</f>
        <v>0.18000000000000002</v>
      </c>
      <c r="Y20" s="194" t="str">
        <f>IF(Z20&lt;=20%,'Tabla probabilidad'!$B$5,IF(Z20&lt;=40%,'Tabla probabilidad'!$B$6,IF(Z20&lt;=60%,'Tabla probabilidad'!$B$7,IF(Z20&lt;=80%,'Tabla probabilidad'!$B$8,IF(Z20&lt;=100%,'Tabla probabilidad'!$B$9)))))</f>
        <v>Baja</v>
      </c>
      <c r="Z20" s="194">
        <f>IF(R20="Preventivo",(J20-(J20*T20)),IF(R20="Detectivo",(J20-(J20*T20)),IF(R20="Correctivo",(J20))))</f>
        <v>0.22</v>
      </c>
      <c r="AA20" s="307" t="str">
        <f>IF(AB20&lt;=20%,'Tabla probabilidad'!$B$5,IF(AB20&lt;=40%,'Tabla probabilidad'!$B$6,IF(AB20&lt;=60%,'Tabla probabilidad'!$B$7,IF(AB20&lt;=80%,'Tabla probabilidad'!$B$8,IF(AB20&lt;=100%,'Tabla probabilidad'!$B$9)))))</f>
        <v>Baja</v>
      </c>
      <c r="AB20" s="307">
        <f>AVERAGE(Z20:Z23)</f>
        <v>0.23</v>
      </c>
      <c r="AC20" s="194" t="str">
        <f t="shared" si="1"/>
        <v>Menor</v>
      </c>
      <c r="AD20" s="194">
        <f>IF(Q20="Probabilidad",(($M$20-0)),IF(Q20="Impacto",($M$20-($M$20*T20))))</f>
        <v>0.4</v>
      </c>
      <c r="AE20" s="307" t="str">
        <f>IF(AF20&lt;=20%,"Leve",IF(AF20&lt;=40%,"Menor",IF(AF20&lt;=60%,"Moderado",IF(AF20&lt;=80%,"Mayor",IF(AF20&lt;=100%,"Catastrófico")))))</f>
        <v>Menor</v>
      </c>
      <c r="AF20" s="307">
        <f>AVERAGE(AD20:AD23)</f>
        <v>0.4</v>
      </c>
      <c r="AG20" s="292" t="str">
        <f>VLOOKUP(AA20&amp;AE20,Hoja1!$B$4:$C$28,2,0)</f>
        <v>Moderado</v>
      </c>
      <c r="AH20" s="292" t="s">
        <v>274</v>
      </c>
      <c r="AI20" s="189" t="s">
        <v>312</v>
      </c>
      <c r="AJ20" s="203" t="s">
        <v>482</v>
      </c>
      <c r="AK20" s="204"/>
      <c r="AL20" s="211">
        <v>44378</v>
      </c>
      <c r="AM20" s="212">
        <v>44469</v>
      </c>
      <c r="AN20" s="216" t="s">
        <v>495</v>
      </c>
    </row>
    <row r="21" spans="1:40" ht="63.75" customHeight="1">
      <c r="A21" s="288"/>
      <c r="B21" s="290"/>
      <c r="C21" s="288"/>
      <c r="D21" s="195" t="s">
        <v>313</v>
      </c>
      <c r="E21" s="299"/>
      <c r="F21" s="301"/>
      <c r="G21" s="288"/>
      <c r="H21" s="288"/>
      <c r="I21" s="309"/>
      <c r="J21" s="311"/>
      <c r="K21" s="286"/>
      <c r="L21" s="306"/>
      <c r="M21" s="306"/>
      <c r="N21" s="286"/>
      <c r="O21" s="193">
        <v>2</v>
      </c>
      <c r="P21" s="189" t="s">
        <v>314</v>
      </c>
      <c r="Q21" s="193" t="str">
        <f t="shared" si="0"/>
        <v>Probabilidad</v>
      </c>
      <c r="R21" s="193" t="s">
        <v>269</v>
      </c>
      <c r="S21" s="193" t="s">
        <v>270</v>
      </c>
      <c r="T21" s="194">
        <f>VLOOKUP(R21&amp;S21,Hoja1!$Q$4:$R$9,2,0)</f>
        <v>0.45</v>
      </c>
      <c r="U21" s="193" t="s">
        <v>271</v>
      </c>
      <c r="V21" s="193" t="s">
        <v>272</v>
      </c>
      <c r="W21" s="193" t="s">
        <v>273</v>
      </c>
      <c r="X21" s="194">
        <f>IF(Q21="Probabilidad",($J$20*T21),IF(Q21="Impacto"," "))</f>
        <v>0.18000000000000002</v>
      </c>
      <c r="Y21" s="194" t="str">
        <f>IF(Z21&lt;=20%,'Tabla probabilidad'!$B$5,IF(Z21&lt;=40%,'Tabla probabilidad'!$B$6,IF(Z21&lt;=60%,'Tabla probabilidad'!$B$7,IF(Z21&lt;=80%,'Tabla probabilidad'!$B$8,IF(Z21&lt;=100%,'Tabla probabilidad'!$B$9)))))</f>
        <v>Baja</v>
      </c>
      <c r="Z21" s="194">
        <f>IF(R21="Preventivo",(J20-(J20*T21)),IF(R21="Detectivo",(J20-(J20*T21)),IF(R21="Correctivo",(J20))))</f>
        <v>0.22</v>
      </c>
      <c r="AA21" s="308"/>
      <c r="AB21" s="308"/>
      <c r="AC21" s="194" t="str">
        <f t="shared" si="1"/>
        <v>Menor</v>
      </c>
      <c r="AD21" s="194">
        <f>IF(Q21="Probabilidad",(($M$20-0)),IF(Q21="Impacto",($M$20-($M$20*T21))))</f>
        <v>0.4</v>
      </c>
      <c r="AE21" s="308"/>
      <c r="AF21" s="308"/>
      <c r="AG21" s="293"/>
      <c r="AH21" s="293"/>
      <c r="AI21" s="189" t="s">
        <v>314</v>
      </c>
      <c r="AJ21" s="203" t="s">
        <v>482</v>
      </c>
      <c r="AK21" s="204"/>
      <c r="AL21" s="211">
        <v>44378</v>
      </c>
      <c r="AM21" s="212">
        <v>44469</v>
      </c>
      <c r="AN21" s="216" t="s">
        <v>496</v>
      </c>
    </row>
    <row r="22" spans="1:40" ht="72">
      <c r="A22" s="288"/>
      <c r="B22" s="290"/>
      <c r="C22" s="288"/>
      <c r="D22" s="196" t="s">
        <v>315</v>
      </c>
      <c r="E22" s="299"/>
      <c r="F22" s="301"/>
      <c r="G22" s="288"/>
      <c r="H22" s="288"/>
      <c r="I22" s="309"/>
      <c r="J22" s="311"/>
      <c r="K22" s="286"/>
      <c r="L22" s="306"/>
      <c r="M22" s="306"/>
      <c r="N22" s="286"/>
      <c r="O22" s="193">
        <v>3</v>
      </c>
      <c r="P22" s="189" t="s">
        <v>316</v>
      </c>
      <c r="Q22" s="193" t="str">
        <f t="shared" si="0"/>
        <v>Probabilidad</v>
      </c>
      <c r="R22" s="193" t="s">
        <v>269</v>
      </c>
      <c r="S22" s="193" t="s">
        <v>270</v>
      </c>
      <c r="T22" s="194">
        <f>VLOOKUP(R22&amp;S22,Hoja1!$Q$4:$R$9,2,0)</f>
        <v>0.45</v>
      </c>
      <c r="U22" s="193" t="s">
        <v>271</v>
      </c>
      <c r="V22" s="193" t="s">
        <v>272</v>
      </c>
      <c r="W22" s="193" t="s">
        <v>273</v>
      </c>
      <c r="X22" s="194">
        <f>IF(Q22="Probabilidad",($J$20*T22),IF(Q22="Impacto"," "))</f>
        <v>0.18000000000000002</v>
      </c>
      <c r="Y22" s="194" t="str">
        <f>IF(Z22&lt;=20%,'Tabla probabilidad'!$B$5,IF(Z22&lt;=40%,'Tabla probabilidad'!$B$6,IF(Z22&lt;=60%,'Tabla probabilidad'!$B$7,IF(Z22&lt;=80%,'Tabla probabilidad'!$B$8,IF(Z22&lt;=100%,'Tabla probabilidad'!$B$9)))))</f>
        <v>Baja</v>
      </c>
      <c r="Z22" s="194">
        <f>IF(R22="Preventivo",(J20-(J20*T22)),IF(R22="Detectivo",(J20-(J20*T22)),IF(R22="Correctivo",(J20))))</f>
        <v>0.22</v>
      </c>
      <c r="AA22" s="308"/>
      <c r="AB22" s="308"/>
      <c r="AC22" s="194" t="str">
        <f t="shared" si="1"/>
        <v>Menor</v>
      </c>
      <c r="AD22" s="194">
        <f>IF(Q22="Probabilidad",(($M$20-0)),IF(Q22="Impacto",($M$20-($M$20*T22))))</f>
        <v>0.4</v>
      </c>
      <c r="AE22" s="308"/>
      <c r="AF22" s="308"/>
      <c r="AG22" s="293"/>
      <c r="AH22" s="293"/>
      <c r="AI22" s="189" t="s">
        <v>316</v>
      </c>
      <c r="AJ22" s="203" t="s">
        <v>482</v>
      </c>
      <c r="AK22" s="204"/>
      <c r="AL22" s="211">
        <v>44378</v>
      </c>
      <c r="AM22" s="212">
        <v>44469</v>
      </c>
      <c r="AN22" s="216" t="s">
        <v>497</v>
      </c>
    </row>
    <row r="23" spans="1:40" ht="68.25" customHeight="1" thickBot="1">
      <c r="A23" s="288"/>
      <c r="B23" s="290"/>
      <c r="C23" s="288"/>
      <c r="D23" s="196" t="s">
        <v>317</v>
      </c>
      <c r="E23" s="299"/>
      <c r="F23" s="301"/>
      <c r="G23" s="288"/>
      <c r="H23" s="288"/>
      <c r="I23" s="309"/>
      <c r="J23" s="311"/>
      <c r="K23" s="286"/>
      <c r="L23" s="306"/>
      <c r="M23" s="306"/>
      <c r="N23" s="286"/>
      <c r="O23" s="193">
        <v>4</v>
      </c>
      <c r="P23" s="188" t="s">
        <v>318</v>
      </c>
      <c r="Q23" s="193" t="str">
        <f t="shared" si="0"/>
        <v>Probabilidad</v>
      </c>
      <c r="R23" s="193" t="s">
        <v>319</v>
      </c>
      <c r="S23" s="193" t="s">
        <v>270</v>
      </c>
      <c r="T23" s="194">
        <f>VLOOKUP(R23&amp;S23,Hoja1!$Q$4:$R$9,2,0)</f>
        <v>0.35</v>
      </c>
      <c r="U23" s="193" t="s">
        <v>271</v>
      </c>
      <c r="V23" s="193" t="s">
        <v>272</v>
      </c>
      <c r="W23" s="193" t="s">
        <v>273</v>
      </c>
      <c r="X23" s="194">
        <f>IF(Q23="Probabilidad",($J$20*T23),IF(Q23="Impacto"," "))</f>
        <v>0.13999999999999999</v>
      </c>
      <c r="Y23" s="194" t="str">
        <f>IF(Z23&lt;=20%,'Tabla probabilidad'!$B$5,IF(Z23&lt;=40%,'Tabla probabilidad'!$B$6,IF(Z23&lt;=60%,'Tabla probabilidad'!$B$7,IF(Z23&lt;=80%,'Tabla probabilidad'!$B$8,IF(Z23&lt;=100%,'Tabla probabilidad'!$B$9)))))</f>
        <v>Baja</v>
      </c>
      <c r="Z23" s="194">
        <f>IF(R23="Preventivo",(J20-(J20*T23)),IF(R23="Detectivo",(J20-(J20*T23)),IF(R23="Correctivo",(J20))))</f>
        <v>0.26</v>
      </c>
      <c r="AA23" s="308"/>
      <c r="AB23" s="308"/>
      <c r="AC23" s="194" t="str">
        <f t="shared" si="1"/>
        <v>Menor</v>
      </c>
      <c r="AD23" s="194">
        <f>IF(Q23="Probabilidad",(($M$20-0)),IF(Q23="Impacto",($M$20-($M$20*T23))))</f>
        <v>0.4</v>
      </c>
      <c r="AE23" s="308"/>
      <c r="AF23" s="308"/>
      <c r="AG23" s="293"/>
      <c r="AH23" s="293"/>
      <c r="AI23" s="188" t="s">
        <v>318</v>
      </c>
      <c r="AJ23" s="203" t="s">
        <v>482</v>
      </c>
      <c r="AK23" s="204"/>
      <c r="AL23" s="211">
        <v>44378</v>
      </c>
      <c r="AM23" s="212">
        <v>44469</v>
      </c>
      <c r="AN23" s="216" t="s">
        <v>498</v>
      </c>
    </row>
    <row r="24" spans="1:40" ht="38.25" customHeight="1">
      <c r="A24" s="288">
        <v>5</v>
      </c>
      <c r="B24" s="289" t="s">
        <v>320</v>
      </c>
      <c r="C24" s="288" t="s">
        <v>285</v>
      </c>
      <c r="D24" s="196" t="s">
        <v>321</v>
      </c>
      <c r="E24" s="300" t="s">
        <v>322</v>
      </c>
      <c r="F24" s="300" t="s">
        <v>323</v>
      </c>
      <c r="G24" s="288" t="s">
        <v>324</v>
      </c>
      <c r="H24" s="288">
        <v>4</v>
      </c>
      <c r="I24" s="309" t="str">
        <f>IF(H24&lt;=2,'Tabla probabilidad'!$B$5,IF(H24&lt;=24,'Tabla probabilidad'!$B$6,IF(H24&lt;=500,'Tabla probabilidad'!$B$7,IF(H24&lt;=5000,'Tabla probabilidad'!$B$8,IF(H24&gt;5000,'Tabla probabilidad'!$B$9)))))</f>
        <v>Baja</v>
      </c>
      <c r="J24" s="311">
        <f>IF(H24&lt;=2,'Tabla probabilidad'!$D$5,IF(H24&lt;=24,'Tabla probabilidad'!$D$6,IF(H24&lt;=500,'Tabla probabilidad'!$D$7,IF(H24&lt;=5000,'Tabla probabilidad'!$D$8,IF(H24&gt;5000,'Tabla probabilidad'!$D$9)))))</f>
        <v>0.4</v>
      </c>
      <c r="K24" s="286" t="s">
        <v>300</v>
      </c>
      <c r="L24" s="286" t="str">
        <f>IF(K24="El riesgo afecta la imagen de alguna área de la organización","Leve",IF(K24="El riesgo afecta la imagen de la entidad internamente, de conocimiento general, nivel interno, alta dirección, contratista y/o de provedores","Menor",IF(K24="El riesgo afecta la imagen de la entidad con algunos usuarios de relevancia frente al logro de los objetivos","Moderado",IF(K24="El riesgo afecta la imagen de de la entidad con efecto publicitario sostenido a nivel del sector justicia","Mayor",IF(K24="El riesgo afecta la imagen de la entidad a nivel nacional, con efecto publicitarios sostenible a nivel país","Catastrófico",IF(K24="Impacto que afecte la ejecución presupuestal en un valor ≥0,5%.","Leve",IF(K24="Impacto que afecte la ejecución presupuestal en un valor ≥1%.","Menor",IF(K24="Impacto que afecte la ejecución presupuestal en un valor ≥5%.","Moderado",IF(K24="Impacto que afecte la ejecución presupuestal en un valor ≥20%.","Mayor",IF(K24="Impacto que afecte la ejecución presupuestal en un valor ≥50%.","Catastrófico",IF(K24="Incumplimiento máximo del 5% de la meta planeada","Leve",IF(K24="Incumplimiento máximo del 15% de la meta planeada","Menor",IF(K24="Incumplimiento máximo del 20% de la meta planeada","Moderado",IF(K24="Incumplimiento máximo del 50% de la meta planeada","Mayor",IF(K24="Incumplimiento máximo del 80% de la meta planeada","Catastrófico",IF(K24="Cualquier afectación a la violacion de los derechos de los ciudadanos se considera con consecuencias altas","Mayor",IF(K24="Cualquier afectación a la violacion de los derechos de los ciudadanos se considera con consecuencias desastrosas","Catastrófico",IF(K24="Afecta la Prestación del Servicio de Administración de Justicia en 5%","Leve",IF(K24="Afecta la Prestación del Servicio de Administración de Justicia en 10%","Menor",IF(K24="Afecta la Prestación del Servicio de Administración de Justicia en 15%","Moderado",IF(K24="Afecta la Prestación del Servicio de Administración de Justicia en 20%","Mayor",IF(K24="Afecta la Prestación del Servicio de Administración de Justicia en más del 50%","Catastrófico",IF(K24="Cualquier acto indebido de los servidores judiciales genera altas consecuencias para la entidad","Mayor",IF(K24="Cualquier acto indebido de los servidores judiciales genera consecuencias desastrosas para la entidad","Catastrófico",IF(K24="Si el hecho llegara a presentarse, tendría consecuencias o efectos mínimos sobre la entidad","Leve",IF(K24="Si el hecho llegara a presentarse, tendría bajo impacto o efecto sobre la entidad","Menor",IF(K24="Si el hecho llegara a presentarse, tendría medianas consecuencias o efectos sobre la entidad","Moderado",IF(K24="Si el hecho llegara a presentarse, tendría altas consecuencias o efectos sobre la entidad","Mayor",IF(K24="Si el hecho llegara a presentarse, tendría desastrosas consecuencias o efectos sobre la entidad","Catastrófico")))))))))))))))))))))))))))))</f>
        <v>Leve</v>
      </c>
      <c r="M24" s="286" t="str">
        <f>IF(K24="El riesgo afecta la imagen de alguna área de la organización","20%",IF(K24="El riesgo afecta la imagen de la entidad internamente, de conocimiento general, nivel interno, alta dirección, contratista y/o de provedores","40%",IF(K24="El riesgo afecta la imagen de la entidad con algunos usuarios de relevancia frente al logro de los objetivos","60%",IF(K24="El riesgo afecta la imagen de de la entidad con efecto publicitario sostenido a nivel del sector justicia","80%",IF(K24="El riesgo afecta la imagen de la entidad a nivel nacional, con efecto publicitarios sostenible a nivel país","100%",IF(K24="Impacto que afecte la ejecución presupuestal en un valor ≥0,5%.","20%",IF(K24="Impacto que afecte la ejecución presupuestal en un valor ≥1%.","40%",IF(K24="Impacto que afecte la ejecución presupuestal en un valor ≥5%.","60%",IF(K24="Impacto que afecte la ejecución presupuestal en un valor ≥20%.","80%",IF(K24="Impacto que afecte la ejecución presupuestal en un valor ≥50%.","100%",IF(K24="Incumplimiento máximo del 5% de la meta planeada","20%",IF(K24="Incumplimiento máximo del 15% de la meta planeada","40%",IF(K24="Incumplimiento máximo del 20% de la meta planeada","60%",IF(K24="Incumplimiento máximo del 50% de la meta planeada","80%",IF(K24="Incumplimiento máximo del 80% de la meta planeada","100%",IF(K24="Cualquier afectación a la violacion de los derechos de los ciudadanos se considera con consecuencias altas","80%",IF(K24="Cualquier afectación a la violacion de los derechos de los ciudadanos se considera con consecuencias desastrosas","100%",IF(K24="Afecta la Prestación del Servicio de Administración de Justicia en 5%","20%",IF(K24="Afecta la Prestación del Servicio de Administración de Justicia en 10%","40%",IF(K24="Afecta la Prestación del Servicio de Administración de Justicia en 15%","60%",IF(K24="Afecta la Prestación del Servicio de Administración de Justicia en 20%","80%",IF(K24="Afecta la Prestación del Servicio de Administración de Justicia en más del 50%","100%",IF(K24="Cualquier acto indebido de los servidores judiciales genera altas consecuencias para la entidad","80%",IF(K24="Cualquier acto indebido de los servidores judiciales genera consecuencias desastrosas para la entidad","100%",IF(K24="Si el hecho llegara a presentarse, tendría consecuencias o efectos mínimos sobre la entidad","20%",IF(K24="Si el hecho llegara a presentarse, tendría bajo impacto o efecto sobre la entidad","40%",IF(K24="Si el hecho llegara a presentarse, tendría medianas consecuencias o efectos sobre la entidad","60%",IF(K24="Si el hecho llegara a presentarse, tendría altas consecuencias o efectos sobre la entidad","80%",IF(K24="Si el hecho llegara a presentarse, tendría desastrosas consecuencias o efectos sobre la entidad","100%")))))))))))))))))))))))))))))</f>
        <v>20%</v>
      </c>
      <c r="N24" s="286" t="str">
        <f>VLOOKUP((I24&amp;L24),Hoja1!$B$4:$C$28,2,0)</f>
        <v>Bajo</v>
      </c>
      <c r="O24" s="193">
        <v>1</v>
      </c>
      <c r="P24" s="214" t="s">
        <v>325</v>
      </c>
      <c r="Q24" s="193" t="str">
        <f t="shared" si="0"/>
        <v>Probabilidad</v>
      </c>
      <c r="R24" s="193" t="s">
        <v>269</v>
      </c>
      <c r="S24" s="193" t="s">
        <v>270</v>
      </c>
      <c r="T24" s="194">
        <f>VLOOKUP(R24&amp;S24,Hoja1!$Q$4:$R$9,2,0)</f>
        <v>0.45</v>
      </c>
      <c r="U24" s="193" t="s">
        <v>271</v>
      </c>
      <c r="V24" s="193" t="s">
        <v>272</v>
      </c>
      <c r="W24" s="193" t="s">
        <v>273</v>
      </c>
      <c r="X24" s="194">
        <f>IF(Q24="Probabilidad",($J$24*T24),IF(Q24="Impacto"," "))</f>
        <v>0.18000000000000002</v>
      </c>
      <c r="Y24" s="194" t="str">
        <f>IF(Z24&lt;=20%,'Tabla probabilidad'!$B$5,IF(Z24&lt;=40%,'Tabla probabilidad'!$B$6,IF(Z24&lt;=60%,'Tabla probabilidad'!$B$7,IF(Z24&lt;=80%,'Tabla probabilidad'!$B$8,IF(Z24&lt;=100%,'Tabla probabilidad'!$B$9)))))</f>
        <v>Baja</v>
      </c>
      <c r="Z24" s="194">
        <f>IF(R24="Preventivo",(J24-(J24*T24)),IF(R24="Detectivo",(J24-(J24*T24)),IF(R24="Correctivo",(J24))))</f>
        <v>0.22</v>
      </c>
      <c r="AA24" s="307" t="str">
        <f>IF(AB24&lt;=20%,'Tabla probabilidad'!$B$5,IF(AB24&lt;=40%,'Tabla probabilidad'!$B$6,IF(AB24&lt;=60%,'Tabla probabilidad'!$B$7,IF(AB24&lt;=80%,'Tabla probabilidad'!$B$8,IF(AB24&lt;=100%,'Tabla probabilidad'!$B$9)))))</f>
        <v>Baja</v>
      </c>
      <c r="AB24" s="307">
        <f>AVERAGE(Z24:Z25)</f>
        <v>0.22</v>
      </c>
      <c r="AC24" s="194" t="str">
        <f t="shared" si="1"/>
        <v>Leve</v>
      </c>
      <c r="AD24" s="194">
        <f>IF(Q24="Probabilidad",(($M$24-0)),IF(Q24="Impacto",($M$24-($M$24*T24))))</f>
        <v>0.2</v>
      </c>
      <c r="AE24" s="307" t="str">
        <f>IF(AF24&lt;=20%,"Leve",IF(AF24&lt;=40%,"Menor",IF(AF24&lt;=60%,"Moderado",IF(AF24&lt;=80%,"Mayor",IF(AF24&lt;=100%,"Catastrófico")))))</f>
        <v>Leve</v>
      </c>
      <c r="AF24" s="307">
        <f>AVERAGE(AD24:AD25)</f>
        <v>0.2</v>
      </c>
      <c r="AG24" s="292" t="str">
        <f>VLOOKUP(AA24&amp;AE24,Hoja1!$B$4:$C$28,2,0)</f>
        <v>Bajo</v>
      </c>
      <c r="AH24" s="292" t="s">
        <v>326</v>
      </c>
      <c r="AI24" s="217" t="s">
        <v>325</v>
      </c>
      <c r="AJ24" s="203" t="s">
        <v>482</v>
      </c>
      <c r="AK24" s="204"/>
      <c r="AL24" s="211">
        <v>44378</v>
      </c>
      <c r="AM24" s="212">
        <v>44469</v>
      </c>
      <c r="AN24" s="216" t="s">
        <v>499</v>
      </c>
    </row>
    <row r="25" spans="1:40" ht="111" customHeight="1">
      <c r="A25" s="288"/>
      <c r="B25" s="290"/>
      <c r="C25" s="288"/>
      <c r="D25" s="196" t="s">
        <v>329</v>
      </c>
      <c r="E25" s="301"/>
      <c r="F25" s="301"/>
      <c r="G25" s="288"/>
      <c r="H25" s="288"/>
      <c r="I25" s="309"/>
      <c r="J25" s="311"/>
      <c r="K25" s="286"/>
      <c r="L25" s="306"/>
      <c r="M25" s="306"/>
      <c r="N25" s="286"/>
      <c r="O25" s="193">
        <v>2</v>
      </c>
      <c r="P25" s="189" t="s">
        <v>330</v>
      </c>
      <c r="Q25" s="193" t="str">
        <f t="shared" si="0"/>
        <v>Probabilidad</v>
      </c>
      <c r="R25" s="193" t="s">
        <v>269</v>
      </c>
      <c r="S25" s="193" t="s">
        <v>270</v>
      </c>
      <c r="T25" s="194">
        <f>VLOOKUP(R25&amp;S25,Hoja1!$Q$4:$R$9,2,0)</f>
        <v>0.45</v>
      </c>
      <c r="U25" s="193" t="s">
        <v>271</v>
      </c>
      <c r="V25" s="193" t="s">
        <v>272</v>
      </c>
      <c r="W25" s="193" t="s">
        <v>273</v>
      </c>
      <c r="X25" s="194">
        <f>IF(Q25="Probabilidad",($J$24*T25),IF(Q25="Impacto"," "))</f>
        <v>0.18000000000000002</v>
      </c>
      <c r="Y25" s="194" t="str">
        <f>IF(Z25&lt;=20%,'Tabla probabilidad'!$B$5,IF(Z25&lt;=40%,'Tabla probabilidad'!$B$6,IF(Z25&lt;=60%,'Tabla probabilidad'!$B$7,IF(Z25&lt;=80%,'Tabla probabilidad'!$B$8,IF(Z25&lt;=100%,'Tabla probabilidad'!$B$9)))))</f>
        <v>Baja</v>
      </c>
      <c r="Z25" s="194">
        <f>IF(R25="Preventivo",(J24-(J24*T25)),IF(R25="Detectivo",(J24-(J24*T25)),IF(R25="Correctivo",(J24))))</f>
        <v>0.22</v>
      </c>
      <c r="AA25" s="308"/>
      <c r="AB25" s="308"/>
      <c r="AC25" s="194" t="str">
        <f t="shared" si="1"/>
        <v>Leve</v>
      </c>
      <c r="AD25" s="194">
        <f>IF(Q25="Probabilidad",(($M$24-0)),IF(Q25="Impacto",($M$24-($M$24*T25))))</f>
        <v>0.2</v>
      </c>
      <c r="AE25" s="308"/>
      <c r="AF25" s="308"/>
      <c r="AG25" s="293"/>
      <c r="AH25" s="293"/>
      <c r="AI25" s="205" t="s">
        <v>330</v>
      </c>
      <c r="AJ25" s="203" t="s">
        <v>482</v>
      </c>
      <c r="AK25" s="204"/>
      <c r="AL25" s="211">
        <v>44378</v>
      </c>
      <c r="AM25" s="212">
        <v>44469</v>
      </c>
      <c r="AN25" s="216" t="s">
        <v>500</v>
      </c>
    </row>
    <row r="26" spans="1:40" ht="72">
      <c r="A26" s="286">
        <v>6</v>
      </c>
      <c r="B26" s="292" t="s">
        <v>331</v>
      </c>
      <c r="C26" s="310" t="s">
        <v>332</v>
      </c>
      <c r="D26" s="198" t="s">
        <v>333</v>
      </c>
      <c r="E26" s="287" t="s">
        <v>334</v>
      </c>
      <c r="F26" s="286" t="s">
        <v>335</v>
      </c>
      <c r="G26" s="286" t="s">
        <v>336</v>
      </c>
      <c r="H26" s="286">
        <v>4</v>
      </c>
      <c r="I26" s="309" t="str">
        <f>IF(H26&lt;=2,'Tabla probabilidad'!$B$5,IF(H26&lt;=24,'Tabla probabilidad'!$B$6,IF(H26&lt;=500,'Tabla probabilidad'!$B$7,IF(H26&lt;=5000,'Tabla probabilidad'!$B$8,IF(H26&gt;5000,'Tabla probabilidad'!$B$9)))))</f>
        <v>Baja</v>
      </c>
      <c r="J26" s="311">
        <f>IF(H26&lt;=2,'Tabla probabilidad'!$D$5,IF(H26&lt;=24,'Tabla probabilidad'!$D$6,IF(H26&lt;=500,'Tabla probabilidad'!$D$7,IF(H26&lt;=5000,'Tabla probabilidad'!$D$8,IF(H26&gt;5000,'Tabla probabilidad'!$D$9)))))</f>
        <v>0.4</v>
      </c>
      <c r="K26" s="286" t="s">
        <v>337</v>
      </c>
      <c r="L26" s="286" t="str">
        <f>IF(K26="El riesgo afecta la imagen de alguna área de la organización","Leve",IF(K26="El riesgo afecta la imagen de la entidad internamente, de conocimiento general, nivel interno, alta dirección, contratista y/o de provedores","Menor",IF(K26="El riesgo afecta la imagen de la entidad con algunos usuarios de relevancia frente al logro de los objetivos","Moderado",IF(K26="El riesgo afecta la imagen de de la entidad con efecto publicitario sostenido a nivel del sector justicia","Mayor",IF(K26="El riesgo afecta la imagen de la entidad a nivel nacional, con efecto publicitarios sostenible a nivel país","Catastrófico",IF(K26="Impacto que afecte la ejecución presupuestal en un valor ≥0,5%.","Leve",IF(K26="Impacto que afecte la ejecución presupuestal en un valor ≥1%.","Menor",IF(K26="Impacto que afecte la ejecución presupuestal en un valor ≥5%.","Moderado",IF(K26="Impacto que afecte la ejecución presupuestal en un valor ≥20%.","Mayor",IF(K26="Impacto que afecte la ejecución presupuestal en un valor ≥50%.","Catastrófico",IF(K26="Incumplimiento máximo del 5% de la meta planeada","Leve",IF(K26="Incumplimiento máximo del 15% de la meta planeada","Menor",IF(K26="Incumplimiento máximo del 20% de la meta planeada","Moderado",IF(K26="Incumplimiento máximo del 50% de la meta planeada","Mayor",IF(K26="Incumplimiento máximo del 80% de la meta planeada","Catastrófico",IF(K26="Cualquier afectación a la violacion de los derechos de los ciudadanos se considera con consecuencias altas","Mayor",IF(K26="Cualquier afectación a la violacion de los derechos de los ciudadanos se considera con consecuencias desastrosas","Catastrófico",IF(K26="Afecta la Prestación del Servicio de Administración de Justicia en 5%","Leve",IF(K26="Afecta la Prestación del Servicio de Administración de Justicia en 10%","Menor",IF(K26="Afecta la Prestación del Servicio de Administración de Justicia en 15%","Moderado",IF(K26="Afecta la Prestación del Servicio de Administración de Justicia en 20%","Mayor",IF(K26="Afecta la Prestación del Servicio de Administración de Justicia en más del 50%","Catastrófico",IF(K26="Cualquier acto indebido de los servidores judiciales genera altas consecuencias para la entidad","Mayor",IF(K26="Cualquier acto indebido de los servidores judiciales genera consecuencias desastrosas para la entidad","Catastrófico",IF(K26="Si el hecho llegara a presentarse, tendría consecuencias o efectos mínimos sobre la entidad","Leve",IF(K26="Si el hecho llegara a presentarse, tendría bajo impacto o efecto sobre la entidad","Menor",IF(K26="Si el hecho llegara a presentarse, tendría medianas consecuencias o efectos sobre la entidad","Moderado",IF(K26="Si el hecho llegara a presentarse, tendría altas consecuencias o efectos sobre la entidad","Mayor",IF(K26="Si el hecho llegara a presentarse, tendría desastrosas consecuencias o efectos sobre la entidad","Catastrófico")))))))))))))))))))))))))))))</f>
        <v>Moderado</v>
      </c>
      <c r="M26" s="286" t="str">
        <f>IF(K26="El riesgo afecta la imagen de alguna área de la organización","20%",IF(K26="El riesgo afecta la imagen de la entidad internamente, de conocimiento general, nivel interno, alta dirección, contratista y/o de provedores","40%",IF(K26="El riesgo afecta la imagen de la entidad con algunos usuarios de relevancia frente al logro de los objetivos","60%",IF(K26="El riesgo afecta la imagen de de la entidad con efecto publicitario sostenido a nivel del sector justicia","80%",IF(K26="El riesgo afecta la imagen de la entidad a nivel nacional, con efecto publicitarios sostenible a nivel país","100%",IF(K26="Impacto que afecte la ejecución presupuestal en un valor ≥0,5%.","20%",IF(K26="Impacto que afecte la ejecución presupuestal en un valor ≥1%.","40%",IF(K26="Impacto que afecte la ejecución presupuestal en un valor ≥5%.","60%",IF(K26="Impacto que afecte la ejecución presupuestal en un valor ≥20%.","80%",IF(K26="Impacto que afecte la ejecución presupuestal en un valor ≥50%.","100%",IF(K26="Incumplimiento máximo del 5% de la meta planeada","20%",IF(K26="Incumplimiento máximo del 15% de la meta planeada","40%",IF(K26="Incumplimiento máximo del 20% de la meta planeada","60%",IF(K26="Incumplimiento máximo del 50% de la meta planeada","80%",IF(K26="Incumplimiento máximo del 80% de la meta planeada","100%",IF(K26="Cualquier afectación a la violacion de los derechos de los ciudadanos se considera con consecuencias altas","80%",IF(K26="Cualquier afectación a la violacion de los derechos de los ciudadanos se considera con consecuencias desastrosas","100%",IF(K26="Afecta la Prestación del Servicio de Administración de Justicia en 5%","20%",IF(K26="Afecta la Prestación del Servicio de Administración de Justicia en 10%","40%",IF(K26="Afecta la Prestación del Servicio de Administración de Justicia en 15%","60%",IF(K26="Afecta la Prestación del Servicio de Administración de Justicia en 20%","80%",IF(K26="Afecta la Prestación del Servicio de Administración de Justicia en más del 50%","100%",IF(K26="Cualquier acto indebido de los servidores judiciales genera altas consecuencias para la entidad","80%",IF(K26="Cualquier acto indebido de los servidores judiciales genera consecuencias desastrosas para la entidad","100%",IF(K26="Si el hecho llegara a presentarse, tendría consecuencias o efectos mínimos sobre la entidad","20%",IF(K26="Si el hecho llegara a presentarse, tendría bajo impacto o efecto sobre la entidad","40%",IF(K26="Si el hecho llegara a presentarse, tendría medianas consecuencias o efectos sobre la entidad","60%",IF(K26="Si el hecho llegara a presentarse, tendría altas consecuencias o efectos sobre la entidad","80%",IF(K26="Si el hecho llegara a presentarse, tendría desastrosas consecuencias o efectos sobre la entidad","100%")))))))))))))))))))))))))))))</f>
        <v>60%</v>
      </c>
      <c r="N26" s="286" t="str">
        <f>VLOOKUP((I26&amp;L26),Hoja1!$B$4:$C$28,2,0)</f>
        <v>Moderado</v>
      </c>
      <c r="O26" s="193">
        <v>1</v>
      </c>
      <c r="P26" s="141" t="s">
        <v>338</v>
      </c>
      <c r="Q26" s="193" t="str">
        <f t="shared" si="0"/>
        <v>Probabilidad</v>
      </c>
      <c r="R26" s="193" t="s">
        <v>269</v>
      </c>
      <c r="S26" s="193" t="s">
        <v>270</v>
      </c>
      <c r="T26" s="194">
        <f>VLOOKUP(R26&amp;S26,Hoja1!$Q$4:$R$9,2,0)</f>
        <v>0.45</v>
      </c>
      <c r="U26" s="193" t="s">
        <v>271</v>
      </c>
      <c r="V26" s="193" t="s">
        <v>272</v>
      </c>
      <c r="W26" s="193" t="s">
        <v>273</v>
      </c>
      <c r="X26" s="194">
        <f>IF(Q26="Probabilidad",($J$26*T26),IF(Q26="Impacto"," "))</f>
        <v>0.18000000000000002</v>
      </c>
      <c r="Y26" s="194" t="str">
        <f>IF(Z26&lt;=20%,'Tabla probabilidad'!$B$5,IF(Z26&lt;=40%,'Tabla probabilidad'!$B$6,IF(Z26&lt;=60%,'Tabla probabilidad'!$B$7,IF(Z26&lt;=80%,'Tabla probabilidad'!$B$8,IF(Z26&lt;=100%,'Tabla probabilidad'!$B$9)))))</f>
        <v>Baja</v>
      </c>
      <c r="Z26" s="194">
        <f>IF(R26="Preventivo",(J26-(J26*T26)),IF(R26="Detectivo",(J26-(J26*T26)),IF(R26="Correctivo",(J26))))</f>
        <v>0.22</v>
      </c>
      <c r="AA26" s="307" t="str">
        <f>IF(AB26&lt;=20%,'Tabla probabilidad'!$B$5,IF(AB26&lt;=40%,'Tabla probabilidad'!$B$6,IF(AB26&lt;=60%,'Tabla probabilidad'!$B$7,IF(AB26&lt;=80%,'Tabla probabilidad'!$B$8,IF(AB26&lt;=100%,'Tabla probabilidad'!$B$9)))))</f>
        <v>Baja</v>
      </c>
      <c r="AB26" s="307">
        <f>AVERAGE(Z26:Z29)</f>
        <v>0.22999999999999998</v>
      </c>
      <c r="AC26" s="194" t="str">
        <f t="shared" si="1"/>
        <v>Moderado</v>
      </c>
      <c r="AD26" s="194">
        <f>IF(Q26="Probabilidad",(($M$26-0)),IF(Q26="Impacto",($M$26-($M$26*T26))))</f>
        <v>0.6</v>
      </c>
      <c r="AE26" s="307" t="str">
        <f>IF(AF26&lt;=20%,"Leve",IF(AF26&lt;=40%,"Menor",IF(AF26&lt;=60%,"Moderado",IF(AF26&lt;=80%,"Mayor",IF(AF26&lt;=100%,"Catastrófico")))))</f>
        <v>Moderado</v>
      </c>
      <c r="AF26" s="307">
        <f>AVERAGE(AD26:AD29)</f>
        <v>0.6</v>
      </c>
      <c r="AG26" s="292" t="str">
        <f>VLOOKUP(AA26&amp;AE26,Hoja1!$B$4:$C$28,2,0)</f>
        <v>Moderado</v>
      </c>
      <c r="AH26" s="292" t="s">
        <v>274</v>
      </c>
      <c r="AI26" s="208" t="s">
        <v>338</v>
      </c>
      <c r="AJ26" s="203" t="s">
        <v>482</v>
      </c>
      <c r="AK26" s="204"/>
      <c r="AL26" s="211">
        <v>44378</v>
      </c>
      <c r="AM26" s="212">
        <v>44469</v>
      </c>
      <c r="AN26" s="216" t="s">
        <v>501</v>
      </c>
    </row>
    <row r="27" spans="1:40" ht="43.15">
      <c r="A27" s="286"/>
      <c r="B27" s="293"/>
      <c r="C27" s="310"/>
      <c r="D27" s="199" t="s">
        <v>339</v>
      </c>
      <c r="E27" s="287"/>
      <c r="F27" s="286"/>
      <c r="G27" s="286"/>
      <c r="H27" s="286"/>
      <c r="I27" s="309"/>
      <c r="J27" s="311"/>
      <c r="K27" s="286"/>
      <c r="L27" s="306"/>
      <c r="M27" s="306"/>
      <c r="N27" s="286"/>
      <c r="O27" s="193">
        <v>2</v>
      </c>
      <c r="P27" s="141" t="s">
        <v>340</v>
      </c>
      <c r="Q27" s="193" t="str">
        <f t="shared" si="0"/>
        <v>Probabilidad</v>
      </c>
      <c r="R27" s="193" t="s">
        <v>269</v>
      </c>
      <c r="S27" s="193" t="s">
        <v>270</v>
      </c>
      <c r="T27" s="194">
        <f>VLOOKUP(R27&amp;S27,Hoja1!$Q$4:$R$9,2,0)</f>
        <v>0.45</v>
      </c>
      <c r="U27" s="193" t="s">
        <v>271</v>
      </c>
      <c r="V27" s="193" t="s">
        <v>272</v>
      </c>
      <c r="W27" s="193" t="s">
        <v>273</v>
      </c>
      <c r="X27" s="194">
        <f>IF(Q27="Probabilidad",($J$26*T27),IF(Q27="Impacto"," "))</f>
        <v>0.18000000000000002</v>
      </c>
      <c r="Y27" s="194" t="str">
        <f>IF(Z27&lt;=20%,'Tabla probabilidad'!$B$5,IF(Z27&lt;=40%,'Tabla probabilidad'!$B$6,IF(Z27&lt;=60%,'Tabla probabilidad'!$B$7,IF(Z27&lt;=80%,'Tabla probabilidad'!$B$8,IF(Z27&lt;=100%,'Tabla probabilidad'!$B$9)))))</f>
        <v>Baja</v>
      </c>
      <c r="Z27" s="194">
        <f>IF(R27="Preventivo",(J26-(J26*T27)),IF(R27="Detectivo",(J26-(J26*T27)),IF(R27="Correctivo",(J26))))</f>
        <v>0.22</v>
      </c>
      <c r="AA27" s="308"/>
      <c r="AB27" s="308"/>
      <c r="AC27" s="194" t="str">
        <f t="shared" si="1"/>
        <v>Moderado</v>
      </c>
      <c r="AD27" s="194">
        <f>IF(Q27="Probabilidad",(($M$26-0)),IF(Q27="Impacto",($M$26-($M$26*T27))))</f>
        <v>0.6</v>
      </c>
      <c r="AE27" s="308"/>
      <c r="AF27" s="308"/>
      <c r="AG27" s="293"/>
      <c r="AH27" s="293"/>
      <c r="AI27" s="208" t="s">
        <v>340</v>
      </c>
      <c r="AJ27" s="203" t="s">
        <v>482</v>
      </c>
      <c r="AK27" s="204"/>
      <c r="AL27" s="211">
        <v>44378</v>
      </c>
      <c r="AM27" s="212">
        <v>44469</v>
      </c>
      <c r="AN27" s="216" t="s">
        <v>502</v>
      </c>
    </row>
    <row r="28" spans="1:40" ht="57.6">
      <c r="A28" s="286"/>
      <c r="B28" s="293"/>
      <c r="C28" s="310"/>
      <c r="D28" s="199" t="s">
        <v>341</v>
      </c>
      <c r="E28" s="287"/>
      <c r="F28" s="286"/>
      <c r="G28" s="286"/>
      <c r="H28" s="286"/>
      <c r="I28" s="309"/>
      <c r="J28" s="311"/>
      <c r="K28" s="286"/>
      <c r="L28" s="306"/>
      <c r="M28" s="306"/>
      <c r="N28" s="286"/>
      <c r="O28" s="193">
        <v>3</v>
      </c>
      <c r="P28" s="141" t="s">
        <v>342</v>
      </c>
      <c r="Q28" s="193" t="str">
        <f t="shared" si="0"/>
        <v>Probabilidad</v>
      </c>
      <c r="R28" s="193" t="s">
        <v>319</v>
      </c>
      <c r="S28" s="193" t="s">
        <v>270</v>
      </c>
      <c r="T28" s="194">
        <f>VLOOKUP(R28&amp;S28,Hoja1!$Q$4:$R$9,2,0)</f>
        <v>0.35</v>
      </c>
      <c r="U28" s="193" t="s">
        <v>271</v>
      </c>
      <c r="V28" s="193" t="s">
        <v>272</v>
      </c>
      <c r="W28" s="193" t="s">
        <v>273</v>
      </c>
      <c r="X28" s="194">
        <f>IF(Q28="Probabilidad",($J$26*T28),IF(Q28="Impacto"," "))</f>
        <v>0.13999999999999999</v>
      </c>
      <c r="Y28" s="194" t="str">
        <f>IF(Z28&lt;=20%,'Tabla probabilidad'!$B$5,IF(Z28&lt;=40%,'Tabla probabilidad'!$B$6,IF(Z28&lt;=60%,'Tabla probabilidad'!$B$7,IF(Z28&lt;=80%,'Tabla probabilidad'!$B$8,IF(Z28&lt;=100%,'Tabla probabilidad'!$B$9)))))</f>
        <v>Baja</v>
      </c>
      <c r="Z28" s="194">
        <f>IF(R28="Preventivo",(J26-(J26*T28)),IF(R28="Detectivo",(J26-(J26*T28)),IF(R28="Correctivo",(J26))))</f>
        <v>0.26</v>
      </c>
      <c r="AA28" s="308"/>
      <c r="AB28" s="308"/>
      <c r="AC28" s="194" t="str">
        <f t="shared" si="1"/>
        <v>Moderado</v>
      </c>
      <c r="AD28" s="194">
        <f>IF(Q28="Probabilidad",(($M$26-0)),IF(Q28="Impacto",($M$26-($M$26*T28))))</f>
        <v>0.6</v>
      </c>
      <c r="AE28" s="308"/>
      <c r="AF28" s="308"/>
      <c r="AG28" s="293"/>
      <c r="AH28" s="293"/>
      <c r="AI28" s="208" t="s">
        <v>342</v>
      </c>
      <c r="AJ28" s="203" t="s">
        <v>482</v>
      </c>
      <c r="AK28" s="204"/>
      <c r="AL28" s="211">
        <v>44378</v>
      </c>
      <c r="AM28" s="212">
        <v>44469</v>
      </c>
      <c r="AN28" s="216" t="s">
        <v>503</v>
      </c>
    </row>
    <row r="29" spans="1:40" ht="45.75" customHeight="1">
      <c r="A29" s="286"/>
      <c r="B29" s="294"/>
      <c r="C29" s="310"/>
      <c r="D29" s="199" t="s">
        <v>343</v>
      </c>
      <c r="E29" s="287"/>
      <c r="F29" s="286"/>
      <c r="G29" s="286"/>
      <c r="H29" s="286"/>
      <c r="I29" s="309"/>
      <c r="J29" s="311"/>
      <c r="K29" s="286"/>
      <c r="L29" s="306"/>
      <c r="M29" s="306"/>
      <c r="N29" s="286"/>
      <c r="O29" s="193">
        <v>5</v>
      </c>
      <c r="P29" s="141" t="s">
        <v>504</v>
      </c>
      <c r="Q29" s="193" t="str">
        <f t="shared" si="0"/>
        <v>Probabilidad</v>
      </c>
      <c r="R29" s="193" t="s">
        <v>269</v>
      </c>
      <c r="S29" s="193" t="s">
        <v>270</v>
      </c>
      <c r="T29" s="194">
        <f>VLOOKUP(R29&amp;S29,Hoja1!$Q$4:$R$9,2,0)</f>
        <v>0.45</v>
      </c>
      <c r="U29" s="193" t="s">
        <v>271</v>
      </c>
      <c r="V29" s="193" t="s">
        <v>272</v>
      </c>
      <c r="W29" s="193" t="s">
        <v>273</v>
      </c>
      <c r="X29" s="194">
        <f>IF(Q29="Probabilidad",($J$26*T29),IF(Q29="Impacto"," "))</f>
        <v>0.18000000000000002</v>
      </c>
      <c r="Y29" s="194" t="str">
        <f>IF(Z29&lt;=20%,'Tabla probabilidad'!$B$5,IF(Z29&lt;=40%,'Tabla probabilidad'!$B$6,IF(Z29&lt;=60%,'Tabla probabilidad'!$B$7,IF(Z29&lt;=80%,'Tabla probabilidad'!$B$8,IF(Z29&lt;=100%,'Tabla probabilidad'!$B$9)))))</f>
        <v>Baja</v>
      </c>
      <c r="Z29" s="194">
        <f>IF(R29="Preventivo",(J26-(J26*T29)),IF(R29="Detectivo",(J26-(J26*T29)),IF(R29="Correctivo",(J26))))</f>
        <v>0.22</v>
      </c>
      <c r="AA29" s="312"/>
      <c r="AB29" s="312"/>
      <c r="AC29" s="194" t="str">
        <f t="shared" si="1"/>
        <v>Moderado</v>
      </c>
      <c r="AD29" s="194">
        <f>IF(Q29="Probabilidad",(($M$26-0)),IF(Q29="Impacto",($M$26-($M$26*T29))))</f>
        <v>0.6</v>
      </c>
      <c r="AE29" s="312"/>
      <c r="AF29" s="312"/>
      <c r="AG29" s="294"/>
      <c r="AH29" s="293"/>
      <c r="AI29" s="208" t="s">
        <v>505</v>
      </c>
      <c r="AJ29" s="203" t="s">
        <v>482</v>
      </c>
      <c r="AK29" s="204"/>
      <c r="AL29" s="211">
        <v>44378</v>
      </c>
      <c r="AM29" s="212">
        <v>44469</v>
      </c>
      <c r="AN29" s="216" t="s">
        <v>506</v>
      </c>
    </row>
    <row r="30" spans="1:40">
      <c r="A30"/>
      <c r="B30"/>
      <c r="C30"/>
      <c r="E30"/>
      <c r="F30"/>
      <c r="G30"/>
      <c r="H30"/>
      <c r="I30"/>
      <c r="J30"/>
      <c r="K30"/>
      <c r="L30"/>
      <c r="M30"/>
      <c r="N30"/>
      <c r="O30"/>
      <c r="Q30"/>
      <c r="R30"/>
      <c r="S30"/>
      <c r="T30"/>
      <c r="U30"/>
      <c r="V30"/>
      <c r="W30"/>
      <c r="X30"/>
      <c r="Y30"/>
      <c r="Z30"/>
      <c r="AA30"/>
      <c r="AB30"/>
      <c r="AC30"/>
      <c r="AD30"/>
      <c r="AE30"/>
      <c r="AF30"/>
      <c r="AG30"/>
      <c r="AH30"/>
    </row>
    <row r="31" spans="1:40">
      <c r="A31"/>
      <c r="B31"/>
      <c r="C31"/>
      <c r="E31"/>
      <c r="F31"/>
      <c r="G31"/>
      <c r="H31"/>
      <c r="I31"/>
      <c r="J31"/>
      <c r="K31"/>
      <c r="L31"/>
      <c r="M31"/>
      <c r="N31"/>
      <c r="O31"/>
      <c r="Q31"/>
      <c r="R31"/>
      <c r="S31"/>
      <c r="T31"/>
      <c r="U31"/>
      <c r="V31"/>
      <c r="W31"/>
      <c r="X31"/>
      <c r="Y31"/>
      <c r="Z31"/>
      <c r="AA31"/>
      <c r="AB31"/>
      <c r="AC31"/>
      <c r="AD31"/>
      <c r="AE31"/>
      <c r="AF31"/>
      <c r="AG31"/>
      <c r="AH31"/>
    </row>
    <row r="32" spans="1:40">
      <c r="A32"/>
      <c r="B32"/>
      <c r="C32"/>
      <c r="E32"/>
      <c r="F32"/>
      <c r="G32"/>
      <c r="H32"/>
      <c r="I32"/>
      <c r="J32"/>
      <c r="K32"/>
      <c r="L32"/>
      <c r="M32"/>
      <c r="N32"/>
      <c r="O32"/>
      <c r="Q32"/>
      <c r="R32"/>
      <c r="S32"/>
      <c r="T32"/>
      <c r="U32"/>
      <c r="V32"/>
      <c r="W32"/>
      <c r="X32"/>
      <c r="Y32"/>
      <c r="Z32"/>
      <c r="AA32"/>
      <c r="AB32"/>
      <c r="AC32"/>
      <c r="AD32"/>
      <c r="AE32"/>
      <c r="AF32"/>
      <c r="AG32"/>
      <c r="AH32"/>
    </row>
    <row r="33" spans="1:34">
      <c r="A33"/>
      <c r="B33"/>
      <c r="C33"/>
      <c r="E33"/>
      <c r="F33"/>
      <c r="G33"/>
      <c r="H33"/>
      <c r="I33"/>
      <c r="J33"/>
      <c r="K33"/>
      <c r="L33"/>
      <c r="M33"/>
      <c r="N33"/>
      <c r="O33"/>
      <c r="Q33"/>
      <c r="R33"/>
      <c r="S33"/>
      <c r="T33"/>
      <c r="U33"/>
      <c r="V33"/>
      <c r="W33"/>
      <c r="X33"/>
      <c r="Y33"/>
      <c r="Z33"/>
      <c r="AA33"/>
      <c r="AB33"/>
      <c r="AC33"/>
      <c r="AD33"/>
      <c r="AE33"/>
      <c r="AF33"/>
      <c r="AG33"/>
      <c r="AH33"/>
    </row>
    <row r="34" spans="1:34">
      <c r="A34"/>
      <c r="B34"/>
      <c r="C34"/>
      <c r="E34"/>
      <c r="F34"/>
      <c r="G34"/>
      <c r="H34"/>
      <c r="I34"/>
      <c r="J34"/>
      <c r="K34"/>
      <c r="L34"/>
      <c r="M34"/>
      <c r="N34"/>
      <c r="O34"/>
      <c r="Q34"/>
      <c r="R34"/>
      <c r="S34"/>
      <c r="T34"/>
      <c r="U34"/>
      <c r="V34"/>
      <c r="W34"/>
      <c r="X34"/>
      <c r="Y34"/>
      <c r="Z34"/>
      <c r="AA34"/>
      <c r="AB34"/>
      <c r="AC34"/>
      <c r="AD34"/>
      <c r="AE34"/>
      <c r="AF34"/>
      <c r="AG34"/>
      <c r="AH34"/>
    </row>
    <row r="35" spans="1:34">
      <c r="A35"/>
      <c r="B35"/>
      <c r="C35"/>
      <c r="E35"/>
      <c r="F35"/>
      <c r="G35"/>
      <c r="H35"/>
      <c r="I35"/>
      <c r="J35"/>
      <c r="K35"/>
      <c r="L35"/>
      <c r="M35"/>
      <c r="N35"/>
      <c r="O35"/>
      <c r="Q35"/>
      <c r="R35"/>
      <c r="S35"/>
      <c r="T35"/>
      <c r="U35"/>
      <c r="V35"/>
      <c r="W35"/>
      <c r="X35"/>
      <c r="Y35"/>
      <c r="Z35"/>
      <c r="AA35"/>
      <c r="AB35"/>
      <c r="AC35"/>
      <c r="AD35"/>
      <c r="AE35"/>
      <c r="AF35"/>
      <c r="AG35"/>
      <c r="AH35"/>
    </row>
    <row r="36" spans="1:34">
      <c r="A36"/>
      <c r="B36"/>
      <c r="C36"/>
      <c r="E36"/>
      <c r="F36"/>
      <c r="G36"/>
      <c r="H36"/>
      <c r="I36"/>
      <c r="J36"/>
      <c r="K36"/>
      <c r="L36"/>
      <c r="M36"/>
      <c r="N36"/>
      <c r="O36"/>
      <c r="Q36"/>
      <c r="R36"/>
      <c r="S36"/>
      <c r="T36"/>
      <c r="U36"/>
      <c r="V36"/>
      <c r="W36"/>
      <c r="X36"/>
      <c r="Y36"/>
      <c r="Z36"/>
      <c r="AA36"/>
      <c r="AB36"/>
      <c r="AC36"/>
      <c r="AD36"/>
      <c r="AE36"/>
      <c r="AF36"/>
      <c r="AG36"/>
      <c r="AH36"/>
    </row>
    <row r="37" spans="1:34">
      <c r="A37"/>
      <c r="B37"/>
      <c r="C37"/>
      <c r="E37"/>
      <c r="F37"/>
      <c r="G37"/>
      <c r="H37"/>
      <c r="I37"/>
      <c r="J37"/>
      <c r="K37"/>
      <c r="L37"/>
      <c r="M37"/>
      <c r="N37"/>
      <c r="O37"/>
      <c r="Q37"/>
      <c r="R37"/>
      <c r="S37"/>
      <c r="T37"/>
      <c r="U37"/>
      <c r="V37"/>
      <c r="W37"/>
      <c r="X37"/>
      <c r="Y37"/>
      <c r="Z37"/>
      <c r="AA37"/>
      <c r="AB37"/>
      <c r="AC37"/>
      <c r="AD37"/>
      <c r="AE37"/>
      <c r="AF37"/>
      <c r="AG37"/>
      <c r="AH37"/>
    </row>
    <row r="38" spans="1:34">
      <c r="A38"/>
      <c r="B38"/>
      <c r="C38"/>
      <c r="E38"/>
      <c r="F38"/>
      <c r="G38"/>
      <c r="H38"/>
      <c r="I38"/>
      <c r="J38"/>
      <c r="K38"/>
      <c r="L38"/>
      <c r="M38"/>
      <c r="N38"/>
      <c r="O38"/>
      <c r="Q38"/>
      <c r="R38"/>
      <c r="S38"/>
      <c r="T38"/>
      <c r="U38"/>
      <c r="V38"/>
      <c r="W38"/>
      <c r="X38"/>
      <c r="Y38"/>
      <c r="Z38"/>
      <c r="AA38"/>
      <c r="AB38"/>
      <c r="AC38"/>
      <c r="AD38"/>
      <c r="AE38"/>
      <c r="AF38"/>
      <c r="AG38"/>
      <c r="AH38"/>
    </row>
    <row r="39" spans="1:34">
      <c r="A39"/>
      <c r="B39"/>
      <c r="C39"/>
      <c r="E39"/>
      <c r="F39"/>
      <c r="G39"/>
      <c r="H39"/>
      <c r="I39"/>
      <c r="J39"/>
      <c r="K39"/>
      <c r="L39"/>
      <c r="M39"/>
      <c r="N39"/>
      <c r="O39"/>
      <c r="Q39"/>
      <c r="R39"/>
      <c r="S39"/>
      <c r="T39"/>
      <c r="U39"/>
      <c r="V39"/>
      <c r="W39"/>
      <c r="X39"/>
      <c r="Y39"/>
      <c r="Z39"/>
      <c r="AA39"/>
      <c r="AB39"/>
      <c r="AC39"/>
      <c r="AD39"/>
      <c r="AE39"/>
      <c r="AF39"/>
      <c r="AG39"/>
      <c r="AH39"/>
    </row>
    <row r="40" spans="1:34">
      <c r="A40"/>
      <c r="B40"/>
      <c r="C40"/>
      <c r="E40"/>
      <c r="F40"/>
      <c r="G40"/>
      <c r="H40"/>
      <c r="I40"/>
      <c r="J40"/>
      <c r="K40"/>
      <c r="L40"/>
      <c r="M40"/>
      <c r="N40"/>
      <c r="O40"/>
      <c r="Q40"/>
      <c r="R40"/>
      <c r="S40"/>
      <c r="T40"/>
      <c r="U40"/>
      <c r="V40"/>
      <c r="W40"/>
      <c r="X40"/>
      <c r="Y40"/>
      <c r="Z40"/>
      <c r="AA40"/>
      <c r="AB40"/>
      <c r="AC40"/>
      <c r="AD40"/>
      <c r="AE40"/>
      <c r="AF40"/>
      <c r="AG40"/>
      <c r="AH40"/>
    </row>
    <row r="41" spans="1:34">
      <c r="A41"/>
      <c r="B41"/>
      <c r="C41"/>
      <c r="E41"/>
      <c r="F41"/>
      <c r="G41"/>
      <c r="H41"/>
      <c r="I41"/>
      <c r="J41"/>
      <c r="K41"/>
      <c r="L41"/>
      <c r="M41"/>
      <c r="N41"/>
      <c r="O41"/>
      <c r="Q41"/>
      <c r="R41"/>
      <c r="S41"/>
      <c r="T41"/>
      <c r="U41"/>
      <c r="V41"/>
      <c r="W41"/>
      <c r="X41"/>
      <c r="Y41"/>
      <c r="Z41"/>
      <c r="AA41"/>
      <c r="AB41"/>
      <c r="AC41"/>
      <c r="AD41"/>
      <c r="AE41"/>
      <c r="AF41"/>
      <c r="AG41"/>
      <c r="AH41"/>
    </row>
    <row r="42" spans="1:34">
      <c r="A42"/>
      <c r="B42"/>
      <c r="C42"/>
      <c r="E42"/>
      <c r="F42"/>
      <c r="G42"/>
      <c r="H42"/>
      <c r="I42"/>
      <c r="J42"/>
      <c r="K42"/>
      <c r="L42"/>
      <c r="M42"/>
      <c r="N42"/>
      <c r="O42"/>
      <c r="Q42"/>
      <c r="R42"/>
      <c r="S42"/>
      <c r="T42"/>
      <c r="U42"/>
      <c r="V42"/>
      <c r="W42"/>
      <c r="X42"/>
      <c r="Y42"/>
      <c r="Z42"/>
      <c r="AA42"/>
      <c r="AB42"/>
      <c r="AC42"/>
      <c r="AD42"/>
      <c r="AE42"/>
      <c r="AF42"/>
      <c r="AG42"/>
      <c r="AH42"/>
    </row>
    <row r="43" spans="1:34">
      <c r="A43"/>
      <c r="B43"/>
      <c r="C43"/>
      <c r="E43"/>
      <c r="F43"/>
      <c r="G43"/>
      <c r="H43"/>
      <c r="I43"/>
      <c r="J43"/>
      <c r="K43"/>
      <c r="L43"/>
      <c r="M43"/>
      <c r="N43"/>
      <c r="O43"/>
      <c r="Q43"/>
      <c r="R43"/>
      <c r="S43"/>
      <c r="T43"/>
      <c r="U43"/>
      <c r="V43"/>
      <c r="W43"/>
      <c r="X43"/>
      <c r="Y43"/>
      <c r="Z43"/>
      <c r="AA43"/>
      <c r="AB43"/>
      <c r="AC43"/>
      <c r="AD43"/>
      <c r="AE43"/>
      <c r="AF43"/>
      <c r="AG43"/>
      <c r="AH43"/>
    </row>
    <row r="44" spans="1:34">
      <c r="A44"/>
      <c r="B44"/>
      <c r="C44"/>
      <c r="E44"/>
      <c r="F44"/>
      <c r="G44"/>
      <c r="H44"/>
      <c r="I44"/>
      <c r="J44"/>
      <c r="K44"/>
      <c r="L44"/>
      <c r="M44"/>
      <c r="N44"/>
      <c r="O44"/>
      <c r="Q44"/>
      <c r="R44"/>
      <c r="S44"/>
      <c r="T44"/>
      <c r="U44"/>
      <c r="V44"/>
      <c r="W44"/>
      <c r="X44"/>
      <c r="Y44"/>
      <c r="Z44"/>
      <c r="AA44"/>
      <c r="AB44"/>
      <c r="AC44"/>
      <c r="AD44"/>
      <c r="AE44"/>
      <c r="AF44"/>
      <c r="AG44"/>
      <c r="AH44"/>
    </row>
    <row r="45" spans="1:34">
      <c r="A45"/>
      <c r="B45"/>
      <c r="C45"/>
      <c r="E45"/>
      <c r="F45"/>
      <c r="G45"/>
      <c r="H45"/>
      <c r="I45"/>
      <c r="J45"/>
      <c r="K45"/>
      <c r="L45"/>
      <c r="M45"/>
      <c r="N45"/>
      <c r="O45"/>
      <c r="Q45"/>
      <c r="R45"/>
      <c r="S45"/>
      <c r="T45"/>
      <c r="U45"/>
      <c r="V45"/>
      <c r="W45"/>
      <c r="X45"/>
      <c r="Y45"/>
      <c r="Z45"/>
      <c r="AA45"/>
      <c r="AB45"/>
      <c r="AC45"/>
      <c r="AD45"/>
      <c r="AE45"/>
      <c r="AF45"/>
      <c r="AG45"/>
      <c r="AH45"/>
    </row>
    <row r="46" spans="1:34">
      <c r="A46"/>
      <c r="B46"/>
      <c r="C46"/>
      <c r="E46"/>
      <c r="F46"/>
      <c r="G46"/>
      <c r="H46"/>
      <c r="I46"/>
      <c r="J46"/>
      <c r="K46"/>
      <c r="L46"/>
      <c r="M46"/>
      <c r="N46"/>
      <c r="O46"/>
      <c r="Q46"/>
      <c r="R46"/>
      <c r="S46"/>
      <c r="T46"/>
      <c r="U46"/>
      <c r="V46"/>
      <c r="W46"/>
      <c r="X46"/>
      <c r="Y46"/>
      <c r="Z46"/>
      <c r="AA46"/>
      <c r="AB46"/>
      <c r="AC46"/>
      <c r="AD46"/>
      <c r="AE46"/>
      <c r="AF46"/>
      <c r="AG46"/>
      <c r="AH46"/>
    </row>
    <row r="47" spans="1:34">
      <c r="A47"/>
      <c r="B47"/>
      <c r="C47"/>
      <c r="E47"/>
      <c r="F47"/>
      <c r="G47"/>
      <c r="H47"/>
      <c r="I47"/>
      <c r="J47"/>
      <c r="K47"/>
      <c r="L47"/>
      <c r="M47"/>
      <c r="N47"/>
      <c r="O47"/>
      <c r="Q47"/>
      <c r="R47"/>
      <c r="S47"/>
      <c r="T47"/>
      <c r="U47"/>
      <c r="V47"/>
      <c r="W47"/>
      <c r="X47"/>
      <c r="Y47"/>
      <c r="Z47"/>
      <c r="AA47"/>
      <c r="AB47"/>
      <c r="AC47"/>
      <c r="AD47"/>
      <c r="AE47"/>
      <c r="AF47"/>
      <c r="AG47"/>
      <c r="AH47"/>
    </row>
    <row r="48" spans="1:34">
      <c r="A48"/>
      <c r="B48"/>
      <c r="C48"/>
      <c r="E48"/>
      <c r="F48"/>
      <c r="G48"/>
      <c r="H48"/>
      <c r="I48"/>
      <c r="J48"/>
      <c r="K48"/>
      <c r="L48"/>
      <c r="M48"/>
      <c r="N48"/>
      <c r="O48"/>
      <c r="Q48"/>
      <c r="R48"/>
      <c r="S48"/>
      <c r="T48"/>
      <c r="U48"/>
      <c r="V48"/>
      <c r="W48"/>
      <c r="X48"/>
      <c r="Y48"/>
      <c r="Z48"/>
      <c r="AA48"/>
      <c r="AB48"/>
      <c r="AC48"/>
      <c r="AD48"/>
      <c r="AE48"/>
      <c r="AF48"/>
      <c r="AG48"/>
      <c r="AH48"/>
    </row>
    <row r="49" spans="1:34">
      <c r="A49"/>
      <c r="B49"/>
      <c r="C49"/>
      <c r="E49"/>
      <c r="F49"/>
      <c r="G49"/>
      <c r="H49"/>
      <c r="I49"/>
      <c r="J49"/>
      <c r="K49"/>
      <c r="L49"/>
      <c r="M49"/>
      <c r="N49"/>
      <c r="O49"/>
      <c r="Q49"/>
      <c r="R49"/>
      <c r="S49"/>
      <c r="T49"/>
      <c r="U49"/>
      <c r="V49"/>
      <c r="W49"/>
      <c r="X49"/>
      <c r="Y49"/>
      <c r="Z49"/>
      <c r="AA49"/>
      <c r="AB49"/>
      <c r="AC49"/>
      <c r="AD49"/>
      <c r="AE49"/>
      <c r="AF49"/>
      <c r="AG49"/>
      <c r="AH49"/>
    </row>
    <row r="50" spans="1:34">
      <c r="A50"/>
      <c r="B50"/>
      <c r="C50"/>
      <c r="E50"/>
      <c r="F50"/>
      <c r="G50"/>
      <c r="H50"/>
      <c r="I50"/>
      <c r="J50"/>
      <c r="K50"/>
      <c r="L50"/>
      <c r="M50"/>
      <c r="N50"/>
      <c r="O50"/>
      <c r="Q50"/>
      <c r="R50"/>
      <c r="S50"/>
      <c r="T50"/>
      <c r="U50"/>
      <c r="V50"/>
      <c r="W50"/>
      <c r="X50"/>
      <c r="Y50"/>
      <c r="Z50"/>
      <c r="AA50"/>
      <c r="AB50"/>
      <c r="AC50"/>
      <c r="AD50"/>
      <c r="AE50"/>
      <c r="AF50"/>
      <c r="AG50"/>
      <c r="AH50"/>
    </row>
    <row r="51" spans="1:34">
      <c r="A51"/>
      <c r="B51"/>
      <c r="C51"/>
      <c r="E51"/>
      <c r="F51"/>
      <c r="G51"/>
      <c r="H51"/>
      <c r="I51"/>
      <c r="J51"/>
      <c r="K51"/>
      <c r="L51"/>
      <c r="M51"/>
      <c r="N51"/>
      <c r="O51"/>
      <c r="Q51"/>
      <c r="R51"/>
      <c r="S51"/>
      <c r="T51"/>
      <c r="U51"/>
      <c r="V51"/>
      <c r="W51"/>
      <c r="X51"/>
      <c r="Y51"/>
      <c r="Z51"/>
      <c r="AA51"/>
      <c r="AB51"/>
      <c r="AC51"/>
      <c r="AD51"/>
      <c r="AE51"/>
      <c r="AF51"/>
      <c r="AG51"/>
      <c r="AH51"/>
    </row>
    <row r="52" spans="1:34">
      <c r="A52"/>
      <c r="B52"/>
      <c r="C52"/>
      <c r="E52"/>
      <c r="F52"/>
      <c r="G52"/>
      <c r="H52"/>
      <c r="I52"/>
      <c r="J52"/>
      <c r="K52"/>
      <c r="L52"/>
      <c r="M52"/>
      <c r="N52"/>
      <c r="O52"/>
      <c r="Q52"/>
      <c r="R52"/>
      <c r="S52"/>
      <c r="T52"/>
      <c r="U52"/>
      <c r="V52"/>
      <c r="W52"/>
      <c r="X52"/>
      <c r="Y52"/>
      <c r="Z52"/>
      <c r="AA52"/>
      <c r="AB52"/>
      <c r="AC52"/>
      <c r="AD52"/>
      <c r="AE52"/>
      <c r="AF52"/>
      <c r="AG52"/>
      <c r="AH52"/>
    </row>
    <row r="53" spans="1:34">
      <c r="A53"/>
      <c r="B53"/>
      <c r="C53"/>
      <c r="E53"/>
      <c r="F53"/>
      <c r="G53"/>
      <c r="H53"/>
      <c r="I53"/>
      <c r="J53"/>
      <c r="K53"/>
      <c r="L53"/>
      <c r="M53"/>
      <c r="N53"/>
      <c r="O53"/>
      <c r="Q53"/>
      <c r="R53"/>
      <c r="S53"/>
      <c r="T53"/>
      <c r="U53"/>
      <c r="V53"/>
      <c r="W53"/>
      <c r="X53"/>
      <c r="Y53"/>
      <c r="Z53"/>
      <c r="AA53"/>
      <c r="AB53"/>
      <c r="AC53"/>
      <c r="AD53"/>
      <c r="AE53"/>
      <c r="AF53"/>
      <c r="AG53"/>
      <c r="AH53"/>
    </row>
    <row r="54" spans="1:34">
      <c r="A54"/>
      <c r="B54"/>
      <c r="C54"/>
      <c r="E54"/>
      <c r="F54"/>
      <c r="G54"/>
      <c r="H54"/>
      <c r="I54"/>
      <c r="J54"/>
      <c r="K54"/>
      <c r="L54"/>
      <c r="M54"/>
      <c r="N54"/>
      <c r="O54"/>
      <c r="Q54"/>
      <c r="R54"/>
      <c r="S54"/>
      <c r="T54"/>
      <c r="U54"/>
      <c r="V54"/>
      <c r="W54"/>
      <c r="X54"/>
      <c r="Y54"/>
      <c r="Z54"/>
      <c r="AA54"/>
      <c r="AB54"/>
      <c r="AC54"/>
      <c r="AD54"/>
      <c r="AE54"/>
      <c r="AF54"/>
      <c r="AG54"/>
      <c r="AH54"/>
    </row>
    <row r="55" spans="1:34">
      <c r="A55"/>
      <c r="B55"/>
      <c r="C55"/>
      <c r="E55"/>
      <c r="F55"/>
      <c r="G55"/>
      <c r="H55"/>
      <c r="I55"/>
      <c r="J55"/>
      <c r="K55"/>
      <c r="L55"/>
      <c r="M55"/>
      <c r="N55"/>
      <c r="O55"/>
      <c r="Q55"/>
      <c r="R55"/>
      <c r="S55"/>
      <c r="T55"/>
      <c r="U55"/>
      <c r="V55"/>
      <c r="W55"/>
      <c r="X55"/>
      <c r="Y55"/>
      <c r="Z55"/>
      <c r="AA55"/>
      <c r="AB55"/>
      <c r="AC55"/>
      <c r="AD55"/>
      <c r="AE55"/>
      <c r="AF55"/>
      <c r="AG55"/>
      <c r="AH55"/>
    </row>
    <row r="56" spans="1:34">
      <c r="A56"/>
      <c r="B56"/>
      <c r="C56"/>
      <c r="E56"/>
      <c r="F56"/>
      <c r="G56"/>
      <c r="H56"/>
      <c r="I56"/>
      <c r="J56"/>
      <c r="K56"/>
      <c r="L56"/>
      <c r="M56"/>
      <c r="N56"/>
      <c r="O56"/>
      <c r="Q56"/>
      <c r="R56"/>
      <c r="S56"/>
      <c r="T56"/>
      <c r="U56"/>
      <c r="V56"/>
      <c r="W56"/>
      <c r="X56"/>
      <c r="Y56"/>
      <c r="Z56"/>
      <c r="AA56"/>
      <c r="AB56"/>
      <c r="AC56"/>
      <c r="AD56"/>
      <c r="AE56"/>
      <c r="AF56"/>
      <c r="AG56"/>
      <c r="AH56"/>
    </row>
    <row r="57" spans="1:34">
      <c r="A57"/>
      <c r="B57"/>
      <c r="C57"/>
      <c r="E57"/>
      <c r="F57"/>
      <c r="G57"/>
      <c r="H57"/>
      <c r="I57"/>
      <c r="J57"/>
      <c r="K57"/>
      <c r="L57"/>
      <c r="M57"/>
      <c r="N57"/>
      <c r="O57"/>
      <c r="Q57"/>
      <c r="R57"/>
      <c r="S57"/>
      <c r="T57"/>
      <c r="U57"/>
      <c r="V57"/>
      <c r="W57"/>
      <c r="X57"/>
      <c r="Y57"/>
      <c r="Z57"/>
      <c r="AA57"/>
      <c r="AB57"/>
      <c r="AC57"/>
      <c r="AD57"/>
      <c r="AE57"/>
      <c r="AF57"/>
      <c r="AG57"/>
      <c r="AH57"/>
    </row>
    <row r="58" spans="1:34">
      <c r="A58"/>
      <c r="B58"/>
      <c r="C58"/>
      <c r="E58"/>
      <c r="F58"/>
      <c r="G58"/>
      <c r="H58"/>
      <c r="I58"/>
      <c r="J58"/>
      <c r="K58"/>
      <c r="L58"/>
      <c r="M58"/>
      <c r="N58"/>
      <c r="O58"/>
      <c r="Q58"/>
      <c r="R58"/>
      <c r="S58"/>
      <c r="T58"/>
      <c r="U58"/>
      <c r="V58"/>
      <c r="W58"/>
      <c r="X58"/>
      <c r="Y58"/>
      <c r="Z58"/>
      <c r="AA58"/>
      <c r="AB58"/>
      <c r="AC58"/>
      <c r="AD58"/>
      <c r="AE58"/>
      <c r="AF58"/>
      <c r="AG58"/>
      <c r="AH58"/>
    </row>
  </sheetData>
  <mergeCells count="156">
    <mergeCell ref="A6:C6"/>
    <mergeCell ref="D6:N6"/>
    <mergeCell ref="A7:H7"/>
    <mergeCell ref="I7:N7"/>
    <mergeCell ref="O7:W7"/>
    <mergeCell ref="X7:AH7"/>
    <mergeCell ref="A1:C2"/>
    <mergeCell ref="D1:AH3"/>
    <mergeCell ref="A4:C4"/>
    <mergeCell ref="D4:N4"/>
    <mergeCell ref="O4:Q4"/>
    <mergeCell ref="A5:C5"/>
    <mergeCell ref="D5:N5"/>
    <mergeCell ref="I8:I9"/>
    <mergeCell ref="J8:J9"/>
    <mergeCell ref="K8:K9"/>
    <mergeCell ref="L8:L9"/>
    <mergeCell ref="A8:A9"/>
    <mergeCell ref="B8:B9"/>
    <mergeCell ref="C8:C9"/>
    <mergeCell ref="D8:D9"/>
    <mergeCell ref="E8:E9"/>
    <mergeCell ref="F8:F9"/>
    <mergeCell ref="AH8:AH9"/>
    <mergeCell ref="AI8:AI9"/>
    <mergeCell ref="AJ8:AK8"/>
    <mergeCell ref="AL8:AM8"/>
    <mergeCell ref="AN8:AN9"/>
    <mergeCell ref="A10:A12"/>
    <mergeCell ref="B10:B12"/>
    <mergeCell ref="C10:C12"/>
    <mergeCell ref="E10:E12"/>
    <mergeCell ref="F10:F12"/>
    <mergeCell ref="X8:X9"/>
    <mergeCell ref="Y8:Y9"/>
    <mergeCell ref="Z8:Z9"/>
    <mergeCell ref="AC8:AC9"/>
    <mergeCell ref="AD8:AD9"/>
    <mergeCell ref="AG8:AG9"/>
    <mergeCell ref="M8:M9"/>
    <mergeCell ref="N8:N9"/>
    <mergeCell ref="O8:O9"/>
    <mergeCell ref="P8:P9"/>
    <mergeCell ref="Q8:Q9"/>
    <mergeCell ref="R8:W8"/>
    <mergeCell ref="G8:G9"/>
    <mergeCell ref="H8:H9"/>
    <mergeCell ref="AG10:AG12"/>
    <mergeCell ref="AH10:AH12"/>
    <mergeCell ref="A13:A15"/>
    <mergeCell ref="B13:B15"/>
    <mergeCell ref="C13:C15"/>
    <mergeCell ref="E13:E15"/>
    <mergeCell ref="F13:F15"/>
    <mergeCell ref="G13:G15"/>
    <mergeCell ref="H13:H15"/>
    <mergeCell ref="I13:I15"/>
    <mergeCell ref="M10:M12"/>
    <mergeCell ref="N10:N12"/>
    <mergeCell ref="AA10:AA12"/>
    <mergeCell ref="AB10:AB12"/>
    <mergeCell ref="AE10:AE12"/>
    <mergeCell ref="AF10:AF12"/>
    <mergeCell ref="G10:G12"/>
    <mergeCell ref="H10:H12"/>
    <mergeCell ref="I10:I12"/>
    <mergeCell ref="J10:J12"/>
    <mergeCell ref="K10:K12"/>
    <mergeCell ref="L10:L12"/>
    <mergeCell ref="AB13:AB15"/>
    <mergeCell ref="AE13:AE15"/>
    <mergeCell ref="AF13:AF15"/>
    <mergeCell ref="AG13:AG15"/>
    <mergeCell ref="AH13:AH15"/>
    <mergeCell ref="A16:A19"/>
    <mergeCell ref="B16:B19"/>
    <mergeCell ref="C16:C19"/>
    <mergeCell ref="E16:E19"/>
    <mergeCell ref="F16:F19"/>
    <mergeCell ref="J13:J15"/>
    <mergeCell ref="K13:K15"/>
    <mergeCell ref="L13:L15"/>
    <mergeCell ref="M13:M15"/>
    <mergeCell ref="N13:N15"/>
    <mergeCell ref="AA13:AA15"/>
    <mergeCell ref="AG16:AG19"/>
    <mergeCell ref="AH16:AH19"/>
    <mergeCell ref="N16:N19"/>
    <mergeCell ref="AA16:AA19"/>
    <mergeCell ref="AB16:AB19"/>
    <mergeCell ref="AE16:AE19"/>
    <mergeCell ref="AF16:AF19"/>
    <mergeCell ref="B20:B23"/>
    <mergeCell ref="C20:C23"/>
    <mergeCell ref="E20:E23"/>
    <mergeCell ref="F20:F23"/>
    <mergeCell ref="G20:G23"/>
    <mergeCell ref="H20:H23"/>
    <mergeCell ref="I20:I23"/>
    <mergeCell ref="M16:M19"/>
    <mergeCell ref="G16:G19"/>
    <mergeCell ref="H16:H19"/>
    <mergeCell ref="I16:I19"/>
    <mergeCell ref="J16:J19"/>
    <mergeCell ref="K16:K19"/>
    <mergeCell ref="L16:L19"/>
    <mergeCell ref="AB20:AB23"/>
    <mergeCell ref="AE20:AE23"/>
    <mergeCell ref="AF20:AF23"/>
    <mergeCell ref="AG20:AG23"/>
    <mergeCell ref="AH20:AH23"/>
    <mergeCell ref="A24:A25"/>
    <mergeCell ref="B24:B25"/>
    <mergeCell ref="C24:C25"/>
    <mergeCell ref="E24:E25"/>
    <mergeCell ref="F24:F25"/>
    <mergeCell ref="J20:J23"/>
    <mergeCell ref="K20:K23"/>
    <mergeCell ref="L20:L23"/>
    <mergeCell ref="M20:M23"/>
    <mergeCell ref="N20:N23"/>
    <mergeCell ref="AA20:AA23"/>
    <mergeCell ref="AG24:AG25"/>
    <mergeCell ref="AH24:AH25"/>
    <mergeCell ref="N24:N25"/>
    <mergeCell ref="AA24:AA25"/>
    <mergeCell ref="AB24:AB25"/>
    <mergeCell ref="AE24:AE25"/>
    <mergeCell ref="AF24:AF25"/>
    <mergeCell ref="A20:A23"/>
    <mergeCell ref="A26:A29"/>
    <mergeCell ref="B26:B29"/>
    <mergeCell ref="C26:C29"/>
    <mergeCell ref="E26:E29"/>
    <mergeCell ref="F26:F29"/>
    <mergeCell ref="G26:G29"/>
    <mergeCell ref="H26:H29"/>
    <mergeCell ref="I26:I29"/>
    <mergeCell ref="M24:M25"/>
    <mergeCell ref="G24:G25"/>
    <mergeCell ref="H24:H25"/>
    <mergeCell ref="I24:I25"/>
    <mergeCell ref="J24:J25"/>
    <mergeCell ref="K24:K25"/>
    <mergeCell ref="L24:L25"/>
    <mergeCell ref="AB26:AB29"/>
    <mergeCell ref="AE26:AE29"/>
    <mergeCell ref="AF26:AF29"/>
    <mergeCell ref="AG26:AG29"/>
    <mergeCell ref="AH26:AH29"/>
    <mergeCell ref="J26:J29"/>
    <mergeCell ref="K26:K29"/>
    <mergeCell ref="L26:L29"/>
    <mergeCell ref="M26:M29"/>
    <mergeCell ref="N26:N29"/>
    <mergeCell ref="AA26:AA29"/>
  </mergeCells>
  <conditionalFormatting sqref="I10">
    <cfRule type="containsText" dxfId="425" priority="199" operator="containsText" text="Muy Baja">
      <formula>NOT(ISERROR(SEARCH("Muy Baja",I10)))</formula>
    </cfRule>
    <cfRule type="containsText" dxfId="424" priority="200" operator="containsText" text="Baja">
      <formula>NOT(ISERROR(SEARCH("Baja",I10)))</formula>
    </cfRule>
    <cfRule type="containsText" dxfId="423" priority="202" operator="containsText" text="Muy Alta">
      <formula>NOT(ISERROR(SEARCH("Muy Alta",I10)))</formula>
    </cfRule>
    <cfRule type="containsText" dxfId="422" priority="203" operator="containsText" text="Alta">
      <formula>NOT(ISERROR(SEARCH("Alta",I10)))</formula>
    </cfRule>
    <cfRule type="containsText" dxfId="421" priority="204" operator="containsText" text="Media">
      <formula>NOT(ISERROR(SEARCH("Media",I10)))</formula>
    </cfRule>
    <cfRule type="containsText" dxfId="420" priority="205" operator="containsText" text="Media">
      <formula>NOT(ISERROR(SEARCH("Media",I10)))</formula>
    </cfRule>
    <cfRule type="containsText" dxfId="419" priority="206" operator="containsText" text="Media">
      <formula>NOT(ISERROR(SEARCH("Media",I10)))</formula>
    </cfRule>
    <cfRule type="containsText" dxfId="418" priority="207" operator="containsText" text="Muy Baja">
      <formula>NOT(ISERROR(SEARCH("Muy Baja",I10)))</formula>
    </cfRule>
    <cfRule type="containsText" dxfId="417" priority="208" operator="containsText" text="Baja">
      <formula>NOT(ISERROR(SEARCH("Baja",I10)))</formula>
    </cfRule>
    <cfRule type="containsText" dxfId="416" priority="209" operator="containsText" text="Muy Baja">
      <formula>NOT(ISERROR(SEARCH("Muy Baja",I10)))</formula>
    </cfRule>
    <cfRule type="containsText" dxfId="415" priority="210" operator="containsText" text="Muy Baja">
      <formula>NOT(ISERROR(SEARCH("Muy Baja",I10)))</formula>
    </cfRule>
    <cfRule type="containsText" dxfId="414" priority="211" operator="containsText" text="Muy Baja">
      <formula>NOT(ISERROR(SEARCH("Muy Baja",I10)))</formula>
    </cfRule>
    <cfRule type="containsText" dxfId="413" priority="212" operator="containsText" text="Muy Baja'Tabla probabilidad'!">
      <formula>NOT(ISERROR(SEARCH("Muy Baja'Tabla probabilidad'!",I10)))</formula>
    </cfRule>
    <cfRule type="containsText" dxfId="412" priority="213" operator="containsText" text="Muy bajo">
      <formula>NOT(ISERROR(SEARCH("Muy bajo",I10)))</formula>
    </cfRule>
    <cfRule type="containsText" dxfId="411" priority="214" operator="containsText" text="Alta">
      <formula>NOT(ISERROR(SEARCH("Alta",I10)))</formula>
    </cfRule>
    <cfRule type="containsText" dxfId="410" priority="215" operator="containsText" text="Media">
      <formula>NOT(ISERROR(SEARCH("Media",I10)))</formula>
    </cfRule>
    <cfRule type="containsText" dxfId="409" priority="216" operator="containsText" text="Baja">
      <formula>NOT(ISERROR(SEARCH("Baja",I10)))</formula>
    </cfRule>
    <cfRule type="containsText" dxfId="408" priority="217" operator="containsText" text="Muy baja">
      <formula>NOT(ISERROR(SEARCH("Muy baja",I10)))</formula>
    </cfRule>
    <cfRule type="cellIs" dxfId="407" priority="220" operator="between">
      <formula>1</formula>
      <formula>2</formula>
    </cfRule>
    <cfRule type="cellIs" dxfId="406" priority="221" operator="between">
      <formula>0</formula>
      <formula>2</formula>
    </cfRule>
  </conditionalFormatting>
  <conditionalFormatting sqref="I10">
    <cfRule type="containsText" dxfId="405" priority="201" operator="containsText" text="Muy Alta">
      <formula>NOT(ISERROR(SEARCH("Muy Alta",I10)))</formula>
    </cfRule>
  </conditionalFormatting>
  <conditionalFormatting sqref="L10 L16 L20 L24 L26">
    <cfRule type="containsText" dxfId="404" priority="193" operator="containsText" text="Catastrófico">
      <formula>NOT(ISERROR(SEARCH("Catastrófico",L10)))</formula>
    </cfRule>
    <cfRule type="containsText" dxfId="403" priority="194" operator="containsText" text="Mayor">
      <formula>NOT(ISERROR(SEARCH("Mayor",L10)))</formula>
    </cfRule>
    <cfRule type="containsText" dxfId="402" priority="195" operator="containsText" text="Alta">
      <formula>NOT(ISERROR(SEARCH("Alta",L10)))</formula>
    </cfRule>
    <cfRule type="containsText" dxfId="401" priority="196" operator="containsText" text="Moderado">
      <formula>NOT(ISERROR(SEARCH("Moderado",L10)))</formula>
    </cfRule>
    <cfRule type="containsText" dxfId="400" priority="197" operator="containsText" text="Menor">
      <formula>NOT(ISERROR(SEARCH("Menor",L10)))</formula>
    </cfRule>
    <cfRule type="containsText" dxfId="399" priority="198" operator="containsText" text="Leve">
      <formula>NOT(ISERROR(SEARCH("Leve",L10)))</formula>
    </cfRule>
  </conditionalFormatting>
  <conditionalFormatting sqref="N10 N13 N16 N20">
    <cfRule type="containsText" dxfId="398" priority="188" operator="containsText" text="Extremo">
      <formula>NOT(ISERROR(SEARCH("Extremo",N10)))</formula>
    </cfRule>
    <cfRule type="containsText" dxfId="397" priority="189" operator="containsText" text="Alto">
      <formula>NOT(ISERROR(SEARCH("Alto",N10)))</formula>
    </cfRule>
    <cfRule type="containsText" dxfId="396" priority="190" operator="containsText" text="Bajo">
      <formula>NOT(ISERROR(SEARCH("Bajo",N10)))</formula>
    </cfRule>
    <cfRule type="containsText" dxfId="395" priority="191" operator="containsText" text="Moderado">
      <formula>NOT(ISERROR(SEARCH("Moderado",N10)))</formula>
    </cfRule>
    <cfRule type="containsText" dxfId="394" priority="192" operator="containsText" text="Extremo">
      <formula>NOT(ISERROR(SEARCH("Extremo",N10)))</formula>
    </cfRule>
  </conditionalFormatting>
  <conditionalFormatting sqref="M10 M13 M16 M20 M24 M26">
    <cfRule type="containsText" dxfId="393" priority="182" operator="containsText" text="Catastrófico">
      <formula>NOT(ISERROR(SEARCH("Catastrófico",M10)))</formula>
    </cfRule>
    <cfRule type="containsText" dxfId="392" priority="183" operator="containsText" text="Mayor">
      <formula>NOT(ISERROR(SEARCH("Mayor",M10)))</formula>
    </cfRule>
    <cfRule type="containsText" dxfId="391" priority="184" operator="containsText" text="Alta">
      <formula>NOT(ISERROR(SEARCH("Alta",M10)))</formula>
    </cfRule>
    <cfRule type="containsText" dxfId="390" priority="185" operator="containsText" text="Moderado">
      <formula>NOT(ISERROR(SEARCH("Moderado",M10)))</formula>
    </cfRule>
    <cfRule type="containsText" dxfId="389" priority="186" operator="containsText" text="Menor">
      <formula>NOT(ISERROR(SEARCH("Menor",M10)))</formula>
    </cfRule>
    <cfRule type="containsText" dxfId="388" priority="187" operator="containsText" text="Leve">
      <formula>NOT(ISERROR(SEARCH("Leve",M10)))</formula>
    </cfRule>
  </conditionalFormatting>
  <conditionalFormatting sqref="Y10:Y12 Y16:Y19 Y26:Y29">
    <cfRule type="containsText" dxfId="387" priority="176" operator="containsText" text="Muy Alta">
      <formula>NOT(ISERROR(SEARCH("Muy Alta",Y10)))</formula>
    </cfRule>
    <cfRule type="containsText" dxfId="386" priority="177" operator="containsText" text="Alta">
      <formula>NOT(ISERROR(SEARCH("Alta",Y10)))</formula>
    </cfRule>
    <cfRule type="containsText" dxfId="385" priority="178" operator="containsText" text="Media">
      <formula>NOT(ISERROR(SEARCH("Media",Y10)))</formula>
    </cfRule>
    <cfRule type="containsText" dxfId="384" priority="179" operator="containsText" text="Muy Baja">
      <formula>NOT(ISERROR(SEARCH("Muy Baja",Y10)))</formula>
    </cfRule>
    <cfRule type="containsText" dxfId="383" priority="180" operator="containsText" text="Baja">
      <formula>NOT(ISERROR(SEARCH("Baja",Y10)))</formula>
    </cfRule>
    <cfRule type="containsText" dxfId="382" priority="181" operator="containsText" text="Muy Baja">
      <formula>NOT(ISERROR(SEARCH("Muy Baja",Y10)))</formula>
    </cfRule>
  </conditionalFormatting>
  <conditionalFormatting sqref="AC10:AC12 AC16:AC19 AC26:AC29">
    <cfRule type="containsText" dxfId="381" priority="171" operator="containsText" text="Catastrófico">
      <formula>NOT(ISERROR(SEARCH("Catastrófico",AC10)))</formula>
    </cfRule>
    <cfRule type="containsText" dxfId="380" priority="172" operator="containsText" text="Mayor">
      <formula>NOT(ISERROR(SEARCH("Mayor",AC10)))</formula>
    </cfRule>
    <cfRule type="containsText" dxfId="379" priority="173" operator="containsText" text="Moderado">
      <formula>NOT(ISERROR(SEARCH("Moderado",AC10)))</formula>
    </cfRule>
    <cfRule type="containsText" dxfId="378" priority="174" operator="containsText" text="Menor">
      <formula>NOT(ISERROR(SEARCH("Menor",AC10)))</formula>
    </cfRule>
    <cfRule type="containsText" dxfId="377" priority="175" operator="containsText" text="Leve">
      <formula>NOT(ISERROR(SEARCH("Leve",AC10)))</formula>
    </cfRule>
  </conditionalFormatting>
  <conditionalFormatting sqref="AG10">
    <cfRule type="containsText" dxfId="376" priority="162" operator="containsText" text="Extremo">
      <formula>NOT(ISERROR(SEARCH("Extremo",AG10)))</formula>
    </cfRule>
    <cfRule type="containsText" dxfId="375" priority="163" operator="containsText" text="Alto">
      <formula>NOT(ISERROR(SEARCH("Alto",AG10)))</formula>
    </cfRule>
    <cfRule type="containsText" dxfId="374" priority="164" operator="containsText" text="Moderado">
      <formula>NOT(ISERROR(SEARCH("Moderado",AG10)))</formula>
    </cfRule>
    <cfRule type="containsText" dxfId="373" priority="165" operator="containsText" text="Menor">
      <formula>NOT(ISERROR(SEARCH("Menor",AG10)))</formula>
    </cfRule>
    <cfRule type="containsText" dxfId="372" priority="166" operator="containsText" text="Bajo">
      <formula>NOT(ISERROR(SEARCH("Bajo",AG10)))</formula>
    </cfRule>
    <cfRule type="containsText" dxfId="371" priority="167" operator="containsText" text="Moderado">
      <formula>NOT(ISERROR(SEARCH("Moderado",AG10)))</formula>
    </cfRule>
    <cfRule type="containsText" dxfId="370" priority="168" operator="containsText" text="Extremo">
      <formula>NOT(ISERROR(SEARCH("Extremo",AG10)))</formula>
    </cfRule>
    <cfRule type="containsText" dxfId="369" priority="169" operator="containsText" text="Baja">
      <formula>NOT(ISERROR(SEARCH("Baja",AG10)))</formula>
    </cfRule>
    <cfRule type="containsText" dxfId="368" priority="170" operator="containsText" text="Alto">
      <formula>NOT(ISERROR(SEARCH("Alto",AG10)))</formula>
    </cfRule>
  </conditionalFormatting>
  <conditionalFormatting sqref="AA10:AA29">
    <cfRule type="containsText" dxfId="367" priority="7" operator="containsText" text="Muy Baja">
      <formula>NOT(ISERROR(SEARCH("Muy Baja",AA10)))</formula>
    </cfRule>
    <cfRule type="containsText" dxfId="366" priority="157" operator="containsText" text="Muy Alta">
      <formula>NOT(ISERROR(SEARCH("Muy Alta",AA10)))</formula>
    </cfRule>
    <cfRule type="containsText" dxfId="365" priority="158" operator="containsText" text="Alta">
      <formula>NOT(ISERROR(SEARCH("Alta",AA10)))</formula>
    </cfRule>
    <cfRule type="containsText" dxfId="364" priority="159" operator="containsText" text="Media">
      <formula>NOT(ISERROR(SEARCH("Media",AA10)))</formula>
    </cfRule>
    <cfRule type="containsText" dxfId="363" priority="160" operator="containsText" text="Baja">
      <formula>NOT(ISERROR(SEARCH("Baja",AA10)))</formula>
    </cfRule>
    <cfRule type="containsText" dxfId="362" priority="161" operator="containsText" text="Muy Baja">
      <formula>NOT(ISERROR(SEARCH("Muy Baja",AA10)))</formula>
    </cfRule>
  </conditionalFormatting>
  <conditionalFormatting sqref="AE10:AE12 AE16:AE19 AE26:AE29">
    <cfRule type="containsText" dxfId="361" priority="152" operator="containsText" text="Catastrófico">
      <formula>NOT(ISERROR(SEARCH("Catastrófico",AE10)))</formula>
    </cfRule>
    <cfRule type="containsText" dxfId="360" priority="153" operator="containsText" text="Moderado">
      <formula>NOT(ISERROR(SEARCH("Moderado",AE10)))</formula>
    </cfRule>
    <cfRule type="containsText" dxfId="359" priority="154" operator="containsText" text="Menor">
      <formula>NOT(ISERROR(SEARCH("Menor",AE10)))</formula>
    </cfRule>
    <cfRule type="containsText" dxfId="358" priority="155" operator="containsText" text="Leve">
      <formula>NOT(ISERROR(SEARCH("Leve",AE10)))</formula>
    </cfRule>
    <cfRule type="containsText" dxfId="357" priority="156" operator="containsText" text="Mayor">
      <formula>NOT(ISERROR(SEARCH("Mayor",AE10)))</formula>
    </cfRule>
  </conditionalFormatting>
  <conditionalFormatting sqref="I13 I16 I20">
    <cfRule type="containsText" dxfId="356" priority="129" operator="containsText" text="Muy Baja">
      <formula>NOT(ISERROR(SEARCH("Muy Baja",I13)))</formula>
    </cfRule>
    <cfRule type="containsText" dxfId="355" priority="130" operator="containsText" text="Baja">
      <formula>NOT(ISERROR(SEARCH("Baja",I13)))</formula>
    </cfRule>
    <cfRule type="containsText" dxfId="354" priority="132" operator="containsText" text="Muy Alta">
      <formula>NOT(ISERROR(SEARCH("Muy Alta",I13)))</formula>
    </cfRule>
    <cfRule type="containsText" dxfId="353" priority="133" operator="containsText" text="Alta">
      <formula>NOT(ISERROR(SEARCH("Alta",I13)))</formula>
    </cfRule>
    <cfRule type="containsText" dxfId="352" priority="134" operator="containsText" text="Media">
      <formula>NOT(ISERROR(SEARCH("Media",I13)))</formula>
    </cfRule>
    <cfRule type="containsText" dxfId="351" priority="135" operator="containsText" text="Media">
      <formula>NOT(ISERROR(SEARCH("Media",I13)))</formula>
    </cfRule>
    <cfRule type="containsText" dxfId="350" priority="136" operator="containsText" text="Media">
      <formula>NOT(ISERROR(SEARCH("Media",I13)))</formula>
    </cfRule>
    <cfRule type="containsText" dxfId="349" priority="137" operator="containsText" text="Muy Baja">
      <formula>NOT(ISERROR(SEARCH("Muy Baja",I13)))</formula>
    </cfRule>
    <cfRule type="containsText" dxfId="348" priority="138" operator="containsText" text="Baja">
      <formula>NOT(ISERROR(SEARCH("Baja",I13)))</formula>
    </cfRule>
    <cfRule type="containsText" dxfId="347" priority="139" operator="containsText" text="Muy Baja">
      <formula>NOT(ISERROR(SEARCH("Muy Baja",I13)))</formula>
    </cfRule>
    <cfRule type="containsText" dxfId="346" priority="140" operator="containsText" text="Muy Baja">
      <formula>NOT(ISERROR(SEARCH("Muy Baja",I13)))</formula>
    </cfRule>
    <cfRule type="containsText" dxfId="345" priority="141" operator="containsText" text="Muy Baja">
      <formula>NOT(ISERROR(SEARCH("Muy Baja",I13)))</formula>
    </cfRule>
    <cfRule type="containsText" dxfId="344" priority="142" operator="containsText" text="Muy Baja'Tabla probabilidad'!">
      <formula>NOT(ISERROR(SEARCH("Muy Baja'Tabla probabilidad'!",I13)))</formula>
    </cfRule>
    <cfRule type="containsText" dxfId="343" priority="143" operator="containsText" text="Muy bajo">
      <formula>NOT(ISERROR(SEARCH("Muy bajo",I13)))</formula>
    </cfRule>
    <cfRule type="containsText" dxfId="342" priority="144" operator="containsText" text="Alta">
      <formula>NOT(ISERROR(SEARCH("Alta",I13)))</formula>
    </cfRule>
    <cfRule type="containsText" dxfId="341" priority="145" operator="containsText" text="Media">
      <formula>NOT(ISERROR(SEARCH("Media",I13)))</formula>
    </cfRule>
    <cfRule type="containsText" dxfId="340" priority="146" operator="containsText" text="Baja">
      <formula>NOT(ISERROR(SEARCH("Baja",I13)))</formula>
    </cfRule>
    <cfRule type="containsText" dxfId="339" priority="147" operator="containsText" text="Muy baja">
      <formula>NOT(ISERROR(SEARCH("Muy baja",I13)))</formula>
    </cfRule>
    <cfRule type="cellIs" dxfId="338" priority="150" operator="between">
      <formula>1</formula>
      <formula>2</formula>
    </cfRule>
    <cfRule type="cellIs" dxfId="337" priority="151" operator="between">
      <formula>0</formula>
      <formula>2</formula>
    </cfRule>
  </conditionalFormatting>
  <conditionalFormatting sqref="I13 I16 I20">
    <cfRule type="containsText" dxfId="336" priority="131" operator="containsText" text="Muy Alta">
      <formula>NOT(ISERROR(SEARCH("Muy Alta",I13)))</formula>
    </cfRule>
  </conditionalFormatting>
  <conditionalFormatting sqref="Y13:Y15">
    <cfRule type="containsText" dxfId="335" priority="123" operator="containsText" text="Muy Alta">
      <formula>NOT(ISERROR(SEARCH("Muy Alta",Y13)))</formula>
    </cfRule>
    <cfRule type="containsText" dxfId="334" priority="124" operator="containsText" text="Alta">
      <formula>NOT(ISERROR(SEARCH("Alta",Y13)))</formula>
    </cfRule>
    <cfRule type="containsText" dxfId="333" priority="125" operator="containsText" text="Media">
      <formula>NOT(ISERROR(SEARCH("Media",Y13)))</formula>
    </cfRule>
    <cfRule type="containsText" dxfId="332" priority="126" operator="containsText" text="Muy Baja">
      <formula>NOT(ISERROR(SEARCH("Muy Baja",Y13)))</formula>
    </cfRule>
    <cfRule type="containsText" dxfId="331" priority="127" operator="containsText" text="Baja">
      <formula>NOT(ISERROR(SEARCH("Baja",Y13)))</formula>
    </cfRule>
    <cfRule type="containsText" dxfId="330" priority="128" operator="containsText" text="Muy Baja">
      <formula>NOT(ISERROR(SEARCH("Muy Baja",Y13)))</formula>
    </cfRule>
  </conditionalFormatting>
  <conditionalFormatting sqref="AC13:AC15">
    <cfRule type="containsText" dxfId="329" priority="118" operator="containsText" text="Catastrófico">
      <formula>NOT(ISERROR(SEARCH("Catastrófico",AC13)))</formula>
    </cfRule>
    <cfRule type="containsText" dxfId="328" priority="119" operator="containsText" text="Mayor">
      <formula>NOT(ISERROR(SEARCH("Mayor",AC13)))</formula>
    </cfRule>
    <cfRule type="containsText" dxfId="327" priority="120" operator="containsText" text="Moderado">
      <formula>NOT(ISERROR(SEARCH("Moderado",AC13)))</formula>
    </cfRule>
    <cfRule type="containsText" dxfId="326" priority="121" operator="containsText" text="Menor">
      <formula>NOT(ISERROR(SEARCH("Menor",AC13)))</formula>
    </cfRule>
    <cfRule type="containsText" dxfId="325" priority="122" operator="containsText" text="Leve">
      <formula>NOT(ISERROR(SEARCH("Leve",AC13)))</formula>
    </cfRule>
  </conditionalFormatting>
  <conditionalFormatting sqref="AG13">
    <cfRule type="containsText" dxfId="324" priority="109" operator="containsText" text="Extremo">
      <formula>NOT(ISERROR(SEARCH("Extremo",AG13)))</formula>
    </cfRule>
    <cfRule type="containsText" dxfId="323" priority="110" operator="containsText" text="Alto">
      <formula>NOT(ISERROR(SEARCH("Alto",AG13)))</formula>
    </cfRule>
    <cfRule type="containsText" dxfId="322" priority="111" operator="containsText" text="Moderado">
      <formula>NOT(ISERROR(SEARCH("Moderado",AG13)))</formula>
    </cfRule>
    <cfRule type="containsText" dxfId="321" priority="112" operator="containsText" text="Menor">
      <formula>NOT(ISERROR(SEARCH("Menor",AG13)))</formula>
    </cfRule>
    <cfRule type="containsText" dxfId="320" priority="113" operator="containsText" text="Bajo">
      <formula>NOT(ISERROR(SEARCH("Bajo",AG13)))</formula>
    </cfRule>
    <cfRule type="containsText" dxfId="319" priority="114" operator="containsText" text="Moderado">
      <formula>NOT(ISERROR(SEARCH("Moderado",AG13)))</formula>
    </cfRule>
    <cfRule type="containsText" dxfId="318" priority="115" operator="containsText" text="Extremo">
      <formula>NOT(ISERROR(SEARCH("Extremo",AG13)))</formula>
    </cfRule>
    <cfRule type="containsText" dxfId="317" priority="116" operator="containsText" text="Baja">
      <formula>NOT(ISERROR(SEARCH("Baja",AG13)))</formula>
    </cfRule>
    <cfRule type="containsText" dxfId="316" priority="117" operator="containsText" text="Alto">
      <formula>NOT(ISERROR(SEARCH("Alto",AG13)))</formula>
    </cfRule>
  </conditionalFormatting>
  <conditionalFormatting sqref="AE13:AE15">
    <cfRule type="containsText" dxfId="315" priority="104" operator="containsText" text="Catastrófico">
      <formula>NOT(ISERROR(SEARCH("Catastrófico",AE13)))</formula>
    </cfRule>
    <cfRule type="containsText" dxfId="314" priority="105" operator="containsText" text="Moderado">
      <formula>NOT(ISERROR(SEARCH("Moderado",AE13)))</formula>
    </cfRule>
    <cfRule type="containsText" dxfId="313" priority="106" operator="containsText" text="Menor">
      <formula>NOT(ISERROR(SEARCH("Menor",AE13)))</formula>
    </cfRule>
    <cfRule type="containsText" dxfId="312" priority="107" operator="containsText" text="Leve">
      <formula>NOT(ISERROR(SEARCH("Leve",AE13)))</formula>
    </cfRule>
    <cfRule type="containsText" dxfId="311" priority="108" operator="containsText" text="Mayor">
      <formula>NOT(ISERROR(SEARCH("Mayor",AE13)))</formula>
    </cfRule>
  </conditionalFormatting>
  <conditionalFormatting sqref="AG16">
    <cfRule type="containsText" dxfId="310" priority="95" operator="containsText" text="Extremo">
      <formula>NOT(ISERROR(SEARCH("Extremo",AG16)))</formula>
    </cfRule>
    <cfRule type="containsText" dxfId="309" priority="96" operator="containsText" text="Alto">
      <formula>NOT(ISERROR(SEARCH("Alto",AG16)))</formula>
    </cfRule>
    <cfRule type="containsText" dxfId="308" priority="97" operator="containsText" text="Moderado">
      <formula>NOT(ISERROR(SEARCH("Moderado",AG16)))</formula>
    </cfRule>
    <cfRule type="containsText" dxfId="307" priority="98" operator="containsText" text="Menor">
      <formula>NOT(ISERROR(SEARCH("Menor",AG16)))</formula>
    </cfRule>
    <cfRule type="containsText" dxfId="306" priority="99" operator="containsText" text="Bajo">
      <formula>NOT(ISERROR(SEARCH("Bajo",AG16)))</formula>
    </cfRule>
    <cfRule type="containsText" dxfId="305" priority="100" operator="containsText" text="Moderado">
      <formula>NOT(ISERROR(SEARCH("Moderado",AG16)))</formula>
    </cfRule>
    <cfRule type="containsText" dxfId="304" priority="101" operator="containsText" text="Extremo">
      <formula>NOT(ISERROR(SEARCH("Extremo",AG16)))</formula>
    </cfRule>
    <cfRule type="containsText" dxfId="303" priority="102" operator="containsText" text="Baja">
      <formula>NOT(ISERROR(SEARCH("Baja",AG16)))</formula>
    </cfRule>
    <cfRule type="containsText" dxfId="302" priority="103" operator="containsText" text="Alto">
      <formula>NOT(ISERROR(SEARCH("Alto",AG16)))</formula>
    </cfRule>
  </conditionalFormatting>
  <conditionalFormatting sqref="Y20:Y23">
    <cfRule type="containsText" dxfId="301" priority="89" operator="containsText" text="Muy Alta">
      <formula>NOT(ISERROR(SEARCH("Muy Alta",Y20)))</formula>
    </cfRule>
    <cfRule type="containsText" dxfId="300" priority="90" operator="containsText" text="Alta">
      <formula>NOT(ISERROR(SEARCH("Alta",Y20)))</formula>
    </cfRule>
    <cfRule type="containsText" dxfId="299" priority="91" operator="containsText" text="Media">
      <formula>NOT(ISERROR(SEARCH("Media",Y20)))</formula>
    </cfRule>
    <cfRule type="containsText" dxfId="298" priority="92" operator="containsText" text="Muy Baja">
      <formula>NOT(ISERROR(SEARCH("Muy Baja",Y20)))</formula>
    </cfRule>
    <cfRule type="containsText" dxfId="297" priority="93" operator="containsText" text="Baja">
      <formula>NOT(ISERROR(SEARCH("Baja",Y20)))</formula>
    </cfRule>
    <cfRule type="containsText" dxfId="296" priority="94" operator="containsText" text="Muy Baja">
      <formula>NOT(ISERROR(SEARCH("Muy Baja",Y20)))</formula>
    </cfRule>
  </conditionalFormatting>
  <conditionalFormatting sqref="AC20:AC23">
    <cfRule type="containsText" dxfId="295" priority="84" operator="containsText" text="Catastrófico">
      <formula>NOT(ISERROR(SEARCH("Catastrófico",AC20)))</formula>
    </cfRule>
    <cfRule type="containsText" dxfId="294" priority="85" operator="containsText" text="Mayor">
      <formula>NOT(ISERROR(SEARCH("Mayor",AC20)))</formula>
    </cfRule>
    <cfRule type="containsText" dxfId="293" priority="86" operator="containsText" text="Moderado">
      <formula>NOT(ISERROR(SEARCH("Moderado",AC20)))</formula>
    </cfRule>
    <cfRule type="containsText" dxfId="292" priority="87" operator="containsText" text="Menor">
      <formula>NOT(ISERROR(SEARCH("Menor",AC20)))</formula>
    </cfRule>
    <cfRule type="containsText" dxfId="291" priority="88" operator="containsText" text="Leve">
      <formula>NOT(ISERROR(SEARCH("Leve",AC20)))</formula>
    </cfRule>
  </conditionalFormatting>
  <conditionalFormatting sqref="AG20">
    <cfRule type="containsText" dxfId="290" priority="75" operator="containsText" text="Extremo">
      <formula>NOT(ISERROR(SEARCH("Extremo",AG20)))</formula>
    </cfRule>
    <cfRule type="containsText" dxfId="289" priority="76" operator="containsText" text="Alto">
      <formula>NOT(ISERROR(SEARCH("Alto",AG20)))</formula>
    </cfRule>
    <cfRule type="containsText" dxfId="288" priority="77" operator="containsText" text="Moderado">
      <formula>NOT(ISERROR(SEARCH("Moderado",AG20)))</formula>
    </cfRule>
    <cfRule type="containsText" dxfId="287" priority="78" operator="containsText" text="Menor">
      <formula>NOT(ISERROR(SEARCH("Menor",AG20)))</formula>
    </cfRule>
    <cfRule type="containsText" dxfId="286" priority="79" operator="containsText" text="Bajo">
      <formula>NOT(ISERROR(SEARCH("Bajo",AG20)))</formula>
    </cfRule>
    <cfRule type="containsText" dxfId="285" priority="80" operator="containsText" text="Moderado">
      <formula>NOT(ISERROR(SEARCH("Moderado",AG20)))</formula>
    </cfRule>
    <cfRule type="containsText" dxfId="284" priority="81" operator="containsText" text="Extremo">
      <formula>NOT(ISERROR(SEARCH("Extremo",AG20)))</formula>
    </cfRule>
    <cfRule type="containsText" dxfId="283" priority="82" operator="containsText" text="Baja">
      <formula>NOT(ISERROR(SEARCH("Baja",AG20)))</formula>
    </cfRule>
    <cfRule type="containsText" dxfId="282" priority="83" operator="containsText" text="Alto">
      <formula>NOT(ISERROR(SEARCH("Alto",AG20)))</formula>
    </cfRule>
  </conditionalFormatting>
  <conditionalFormatting sqref="AE20:AE23">
    <cfRule type="containsText" dxfId="281" priority="70" operator="containsText" text="Catastrófico">
      <formula>NOT(ISERROR(SEARCH("Catastrófico",AE20)))</formula>
    </cfRule>
    <cfRule type="containsText" dxfId="280" priority="71" operator="containsText" text="Moderado">
      <formula>NOT(ISERROR(SEARCH("Moderado",AE20)))</formula>
    </cfRule>
    <cfRule type="containsText" dxfId="279" priority="72" operator="containsText" text="Menor">
      <formula>NOT(ISERROR(SEARCH("Menor",AE20)))</formula>
    </cfRule>
    <cfRule type="containsText" dxfId="278" priority="73" operator="containsText" text="Leve">
      <formula>NOT(ISERROR(SEARCH("Leve",AE20)))</formula>
    </cfRule>
    <cfRule type="containsText" dxfId="277" priority="74" operator="containsText" text="Mayor">
      <formula>NOT(ISERROR(SEARCH("Mayor",AE20)))</formula>
    </cfRule>
  </conditionalFormatting>
  <conditionalFormatting sqref="N24 N26">
    <cfRule type="containsText" dxfId="276" priority="65" operator="containsText" text="Extremo">
      <formula>NOT(ISERROR(SEARCH("Extremo",N24)))</formula>
    </cfRule>
    <cfRule type="containsText" dxfId="275" priority="66" operator="containsText" text="Alto">
      <formula>NOT(ISERROR(SEARCH("Alto",N24)))</formula>
    </cfRule>
    <cfRule type="containsText" dxfId="274" priority="67" operator="containsText" text="Bajo">
      <formula>NOT(ISERROR(SEARCH("Bajo",N24)))</formula>
    </cfRule>
    <cfRule type="containsText" dxfId="273" priority="68" operator="containsText" text="Moderado">
      <formula>NOT(ISERROR(SEARCH("Moderado",N24)))</formula>
    </cfRule>
    <cfRule type="containsText" dxfId="272" priority="69" operator="containsText" text="Extremo">
      <formula>NOT(ISERROR(SEARCH("Extremo",N24)))</formula>
    </cfRule>
  </conditionalFormatting>
  <conditionalFormatting sqref="I24 I26">
    <cfRule type="containsText" dxfId="271" priority="42" operator="containsText" text="Muy Baja">
      <formula>NOT(ISERROR(SEARCH("Muy Baja",I24)))</formula>
    </cfRule>
    <cfRule type="containsText" dxfId="270" priority="43" operator="containsText" text="Baja">
      <formula>NOT(ISERROR(SEARCH("Baja",I24)))</formula>
    </cfRule>
    <cfRule type="containsText" dxfId="269" priority="45" operator="containsText" text="Muy Alta">
      <formula>NOT(ISERROR(SEARCH("Muy Alta",I24)))</formula>
    </cfRule>
    <cfRule type="containsText" dxfId="268" priority="46" operator="containsText" text="Alta">
      <formula>NOT(ISERROR(SEARCH("Alta",I24)))</formula>
    </cfRule>
    <cfRule type="containsText" dxfId="267" priority="47" operator="containsText" text="Media">
      <formula>NOT(ISERROR(SEARCH("Media",I24)))</formula>
    </cfRule>
    <cfRule type="containsText" dxfId="266" priority="48" operator="containsText" text="Media">
      <formula>NOT(ISERROR(SEARCH("Media",I24)))</formula>
    </cfRule>
    <cfRule type="containsText" dxfId="265" priority="49" operator="containsText" text="Media">
      <formula>NOT(ISERROR(SEARCH("Media",I24)))</formula>
    </cfRule>
    <cfRule type="containsText" dxfId="264" priority="50" operator="containsText" text="Muy Baja">
      <formula>NOT(ISERROR(SEARCH("Muy Baja",I24)))</formula>
    </cfRule>
    <cfRule type="containsText" dxfId="263" priority="51" operator="containsText" text="Baja">
      <formula>NOT(ISERROR(SEARCH("Baja",I24)))</formula>
    </cfRule>
    <cfRule type="containsText" dxfId="262" priority="52" operator="containsText" text="Muy Baja">
      <formula>NOT(ISERROR(SEARCH("Muy Baja",I24)))</formula>
    </cfRule>
    <cfRule type="containsText" dxfId="261" priority="53" operator="containsText" text="Muy Baja">
      <formula>NOT(ISERROR(SEARCH("Muy Baja",I24)))</formula>
    </cfRule>
    <cfRule type="containsText" dxfId="260" priority="54" operator="containsText" text="Muy Baja">
      <formula>NOT(ISERROR(SEARCH("Muy Baja",I24)))</formula>
    </cfRule>
    <cfRule type="containsText" dxfId="259" priority="55" operator="containsText" text="Muy Baja'Tabla probabilidad'!">
      <formula>NOT(ISERROR(SEARCH("Muy Baja'Tabla probabilidad'!",I24)))</formula>
    </cfRule>
    <cfRule type="containsText" dxfId="258" priority="56" operator="containsText" text="Muy bajo">
      <formula>NOT(ISERROR(SEARCH("Muy bajo",I24)))</formula>
    </cfRule>
    <cfRule type="containsText" dxfId="257" priority="57" operator="containsText" text="Alta">
      <formula>NOT(ISERROR(SEARCH("Alta",I24)))</formula>
    </cfRule>
    <cfRule type="containsText" dxfId="256" priority="58" operator="containsText" text="Media">
      <formula>NOT(ISERROR(SEARCH("Media",I24)))</formula>
    </cfRule>
    <cfRule type="containsText" dxfId="255" priority="59" operator="containsText" text="Baja">
      <formula>NOT(ISERROR(SEARCH("Baja",I24)))</formula>
    </cfRule>
    <cfRule type="containsText" dxfId="254" priority="60" operator="containsText" text="Muy baja">
      <formula>NOT(ISERROR(SEARCH("Muy baja",I24)))</formula>
    </cfRule>
    <cfRule type="cellIs" dxfId="253" priority="63" operator="between">
      <formula>1</formula>
      <formula>2</formula>
    </cfRule>
    <cfRule type="cellIs" dxfId="252" priority="64" operator="between">
      <formula>0</formula>
      <formula>2</formula>
    </cfRule>
  </conditionalFormatting>
  <conditionalFormatting sqref="I24 I26">
    <cfRule type="containsText" dxfId="251" priority="44" operator="containsText" text="Muy Alta">
      <formula>NOT(ISERROR(SEARCH("Muy Alta",I24)))</formula>
    </cfRule>
  </conditionalFormatting>
  <conditionalFormatting sqref="Y24:Y25">
    <cfRule type="containsText" dxfId="250" priority="36" operator="containsText" text="Muy Alta">
      <formula>NOT(ISERROR(SEARCH("Muy Alta",Y24)))</formula>
    </cfRule>
    <cfRule type="containsText" dxfId="249" priority="37" operator="containsText" text="Alta">
      <formula>NOT(ISERROR(SEARCH("Alta",Y24)))</formula>
    </cfRule>
    <cfRule type="containsText" dxfId="248" priority="38" operator="containsText" text="Media">
      <formula>NOT(ISERROR(SEARCH("Media",Y24)))</formula>
    </cfRule>
    <cfRule type="containsText" dxfId="247" priority="39" operator="containsText" text="Muy Baja">
      <formula>NOT(ISERROR(SEARCH("Muy Baja",Y24)))</formula>
    </cfRule>
    <cfRule type="containsText" dxfId="246" priority="40" operator="containsText" text="Baja">
      <formula>NOT(ISERROR(SEARCH("Baja",Y24)))</formula>
    </cfRule>
    <cfRule type="containsText" dxfId="245" priority="41" operator="containsText" text="Muy Baja">
      <formula>NOT(ISERROR(SEARCH("Muy Baja",Y24)))</formula>
    </cfRule>
  </conditionalFormatting>
  <conditionalFormatting sqref="AC24:AC25">
    <cfRule type="containsText" dxfId="244" priority="31" operator="containsText" text="Catastrófico">
      <formula>NOT(ISERROR(SEARCH("Catastrófico",AC24)))</formula>
    </cfRule>
    <cfRule type="containsText" dxfId="243" priority="32" operator="containsText" text="Mayor">
      <formula>NOT(ISERROR(SEARCH("Mayor",AC24)))</formula>
    </cfRule>
    <cfRule type="containsText" dxfId="242" priority="33" operator="containsText" text="Moderado">
      <formula>NOT(ISERROR(SEARCH("Moderado",AC24)))</formula>
    </cfRule>
    <cfRule type="containsText" dxfId="241" priority="34" operator="containsText" text="Menor">
      <formula>NOT(ISERROR(SEARCH("Menor",AC24)))</formula>
    </cfRule>
    <cfRule type="containsText" dxfId="240" priority="35" operator="containsText" text="Leve">
      <formula>NOT(ISERROR(SEARCH("Leve",AC24)))</formula>
    </cfRule>
  </conditionalFormatting>
  <conditionalFormatting sqref="AG24">
    <cfRule type="containsText" dxfId="239" priority="22" operator="containsText" text="Extremo">
      <formula>NOT(ISERROR(SEARCH("Extremo",AG24)))</formula>
    </cfRule>
    <cfRule type="containsText" dxfId="238" priority="23" operator="containsText" text="Alto">
      <formula>NOT(ISERROR(SEARCH("Alto",AG24)))</formula>
    </cfRule>
    <cfRule type="containsText" dxfId="237" priority="24" operator="containsText" text="Moderado">
      <formula>NOT(ISERROR(SEARCH("Moderado",AG24)))</formula>
    </cfRule>
    <cfRule type="containsText" dxfId="236" priority="25" operator="containsText" text="Menor">
      <formula>NOT(ISERROR(SEARCH("Menor",AG24)))</formula>
    </cfRule>
    <cfRule type="containsText" dxfId="235" priority="26" operator="containsText" text="Bajo">
      <formula>NOT(ISERROR(SEARCH("Bajo",AG24)))</formula>
    </cfRule>
    <cfRule type="containsText" dxfId="234" priority="27" operator="containsText" text="Moderado">
      <formula>NOT(ISERROR(SEARCH("Moderado",AG24)))</formula>
    </cfRule>
    <cfRule type="containsText" dxfId="233" priority="28" operator="containsText" text="Extremo">
      <formula>NOT(ISERROR(SEARCH("Extremo",AG24)))</formula>
    </cfRule>
    <cfRule type="containsText" dxfId="232" priority="29" operator="containsText" text="Baja">
      <formula>NOT(ISERROR(SEARCH("Baja",AG24)))</formula>
    </cfRule>
    <cfRule type="containsText" dxfId="231" priority="30" operator="containsText" text="Alto">
      <formula>NOT(ISERROR(SEARCH("Alto",AG24)))</formula>
    </cfRule>
  </conditionalFormatting>
  <conditionalFormatting sqref="AE24:AE25">
    <cfRule type="containsText" dxfId="230" priority="17" operator="containsText" text="Catastrófico">
      <formula>NOT(ISERROR(SEARCH("Catastrófico",AE24)))</formula>
    </cfRule>
    <cfRule type="containsText" dxfId="229" priority="18" operator="containsText" text="Moderado">
      <formula>NOT(ISERROR(SEARCH("Moderado",AE24)))</formula>
    </cfRule>
    <cfRule type="containsText" dxfId="228" priority="19" operator="containsText" text="Menor">
      <formula>NOT(ISERROR(SEARCH("Menor",AE24)))</formula>
    </cfRule>
    <cfRule type="containsText" dxfId="227" priority="20" operator="containsText" text="Leve">
      <formula>NOT(ISERROR(SEARCH("Leve",AE24)))</formula>
    </cfRule>
    <cfRule type="containsText" dxfId="226" priority="21" operator="containsText" text="Mayor">
      <formula>NOT(ISERROR(SEARCH("Mayor",AE24)))</formula>
    </cfRule>
  </conditionalFormatting>
  <conditionalFormatting sqref="AG26">
    <cfRule type="containsText" dxfId="225" priority="8" operator="containsText" text="Extremo">
      <formula>NOT(ISERROR(SEARCH("Extremo",AG26)))</formula>
    </cfRule>
    <cfRule type="containsText" dxfId="224" priority="9" operator="containsText" text="Alto">
      <formula>NOT(ISERROR(SEARCH("Alto",AG26)))</formula>
    </cfRule>
    <cfRule type="containsText" dxfId="223" priority="10" operator="containsText" text="Moderado">
      <formula>NOT(ISERROR(SEARCH("Moderado",AG26)))</formula>
    </cfRule>
    <cfRule type="containsText" dxfId="222" priority="11" operator="containsText" text="Menor">
      <formula>NOT(ISERROR(SEARCH("Menor",AG26)))</formula>
    </cfRule>
    <cfRule type="containsText" dxfId="221" priority="12" operator="containsText" text="Bajo">
      <formula>NOT(ISERROR(SEARCH("Bajo",AG26)))</formula>
    </cfRule>
    <cfRule type="containsText" dxfId="220" priority="13" operator="containsText" text="Moderado">
      <formula>NOT(ISERROR(SEARCH("Moderado",AG26)))</formula>
    </cfRule>
    <cfRule type="containsText" dxfId="219" priority="14" operator="containsText" text="Extremo">
      <formula>NOT(ISERROR(SEARCH("Extremo",AG26)))</formula>
    </cfRule>
    <cfRule type="containsText" dxfId="218" priority="15" operator="containsText" text="Baja">
      <formula>NOT(ISERROR(SEARCH("Baja",AG26)))</formula>
    </cfRule>
    <cfRule type="containsText" dxfId="217" priority="16" operator="containsText" text="Alto">
      <formula>NOT(ISERROR(SEARCH("Alto",AG26)))</formula>
    </cfRule>
  </conditionalFormatting>
  <conditionalFormatting sqref="L13">
    <cfRule type="containsText" dxfId="216" priority="1" operator="containsText" text="Catastrófico">
      <formula>NOT(ISERROR(SEARCH("Catastrófico",L13)))</formula>
    </cfRule>
    <cfRule type="containsText" dxfId="215" priority="2" operator="containsText" text="Mayor">
      <formula>NOT(ISERROR(SEARCH("Mayor",L13)))</formula>
    </cfRule>
    <cfRule type="containsText" dxfId="214" priority="3" operator="containsText" text="Alta">
      <formula>NOT(ISERROR(SEARCH("Alta",L13)))</formula>
    </cfRule>
    <cfRule type="containsText" dxfId="213" priority="4" operator="containsText" text="Moderado">
      <formula>NOT(ISERROR(SEARCH("Moderado",L13)))</formula>
    </cfRule>
    <cfRule type="containsText" dxfId="212" priority="5" operator="containsText" text="Menor">
      <formula>NOT(ISERROR(SEARCH("Menor",L13)))</formula>
    </cfRule>
    <cfRule type="containsText" dxfId="211" priority="6" operator="containsText" text="Leve">
      <formula>NOT(ISERROR(SEARCH("Leve",L13)))</formula>
    </cfRule>
  </conditionalFormatting>
  <dataValidations count="4">
    <dataValidation allowBlank="1" showInputMessage="1" showErrorMessage="1" prompt="Enunciar cuál es el control" sqref="P10:P12 P16 AI10:AI12 AI22:AI25 AI16 P18:P20 P22:P25 AI18:AI20" xr:uid="{C19F95AE-1055-490D-A5E9-F42E88FA472C}"/>
    <dataValidation allowBlank="1" showInputMessage="1" showErrorMessage="1" prompt="Describir las actividades que se van a desarrollar para el proyecto" sqref="AI8" xr:uid="{410D07B4-C2C8-47C9-9562-89295EFB030F}"/>
    <dataValidation allowBlank="1" showInputMessage="1" showErrorMessage="1" prompt="seleccionar si el responsable de ejecutar las acciones es el nivel central" sqref="AK9" xr:uid="{0A693220-7018-496F-9733-17D19ACA41A6}"/>
    <dataValidation allowBlank="1" showInputMessage="1" showErrorMessage="1" prompt="Seleccionar si el responsable es el responsable de las acciones es el nivel central" sqref="AJ8:AJ9" xr:uid="{FCC3BD02-A366-4A6D-8689-96B81F28251C}"/>
  </dataValidations>
  <pageMargins left="0.7" right="0.7" top="0.75" bottom="0.75" header="0.3" footer="0.3"/>
  <pageSetup orientation="portrait"/>
  <drawing r:id="rId1"/>
  <extLst>
    <ext xmlns:x14="http://schemas.microsoft.com/office/spreadsheetml/2009/9/main" uri="{78C0D931-6437-407d-A8EE-F0AAD7539E65}">
      <x14:conditionalFormattings>
        <x14:conditionalFormatting xmlns:xm="http://schemas.microsoft.com/office/excel/2006/main">
          <x14:cfRule type="containsText" priority="218" operator="containsText" id="{A960C451-D3B4-4200-B244-C9C595A58135}">
            <xm:f>NOT(ISERROR(SEARCH('Tabla probabilidad'!$B$5,I10)))</xm:f>
            <xm:f>'Tabla probabilidad'!$B$5</xm:f>
            <x14:dxf>
              <font>
                <color rgb="FF006100"/>
              </font>
              <fill>
                <patternFill>
                  <bgColor rgb="FFC6EFCE"/>
                </patternFill>
              </fill>
            </x14:dxf>
          </x14:cfRule>
          <x14:cfRule type="containsText" priority="219" operator="containsText" id="{AA2A5908-B229-4125-9CD0-4D6BDCEDC72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148" operator="containsText" id="{CB5981AA-C7CA-4C9E-9B0D-0F71FEEA1110}">
            <xm:f>NOT(ISERROR(SEARCH('Tabla probabilidad'!$B$5,I13)))</xm:f>
            <xm:f>'Tabla probabilidad'!$B$5</xm:f>
            <x14:dxf>
              <font>
                <color rgb="FF006100"/>
              </font>
              <fill>
                <patternFill>
                  <bgColor rgb="FFC6EFCE"/>
                </patternFill>
              </fill>
            </x14:dxf>
          </x14:cfRule>
          <x14:cfRule type="containsText" priority="149" operator="containsText" id="{22861C0B-D85D-41B2-9E0E-BEDF8CBC080A}">
            <xm:f>NOT(ISERROR(SEARCH('Tabla probabilidad'!$B$5,I13)))</xm:f>
            <xm:f>'Tabla probabilidad'!$B$5</xm:f>
            <x14:dxf>
              <font>
                <color rgb="FF9C0006"/>
              </font>
              <fill>
                <patternFill>
                  <bgColor rgb="FFFFC7CE"/>
                </patternFill>
              </fill>
            </x14:dxf>
          </x14:cfRule>
          <xm:sqref>I13 I16 I20</xm:sqref>
        </x14:conditionalFormatting>
        <x14:conditionalFormatting xmlns:xm="http://schemas.microsoft.com/office/excel/2006/main">
          <x14:cfRule type="containsText" priority="61" operator="containsText" id="{861B3712-92E9-4600-A6F0-7CA97A1FE54A}">
            <xm:f>NOT(ISERROR(SEARCH('Tabla probabilidad'!$B$5,I24)))</xm:f>
            <xm:f>'Tabla probabilidad'!$B$5</xm:f>
            <x14:dxf>
              <font>
                <color rgb="FF006100"/>
              </font>
              <fill>
                <patternFill>
                  <bgColor rgb="FFC6EFCE"/>
                </patternFill>
              </fill>
            </x14:dxf>
          </x14:cfRule>
          <x14:cfRule type="containsText" priority="62" operator="containsText" id="{64A43F4A-1EEF-439F-864E-6E845529388B}">
            <xm:f>NOT(ISERROR(SEARCH('Tabla probabilidad'!$B$5,I24)))</xm:f>
            <xm:f>'Tabla probabilidad'!$B$5</xm:f>
            <x14:dxf>
              <font>
                <color rgb="FF9C0006"/>
              </font>
              <fill>
                <patternFill>
                  <bgColor rgb="FFFFC7CE"/>
                </patternFill>
              </fill>
            </x14:dxf>
          </x14:cfRule>
          <xm:sqref>I24 I26</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2DEFC930-35AB-4297-99A1-CB4526AC1B97}">
          <x14:formula1>
            <xm:f>LISTA!$K$3:$K$6</xm:f>
          </x14:formula1>
          <xm:sqref>AH10 AH13 AH16 AH20 AH24 AH26</xm:sqref>
        </x14:dataValidation>
        <x14:dataValidation type="list" allowBlank="1" showInputMessage="1" showErrorMessage="1" xr:uid="{3CE528A5-C495-4ABA-95B8-DB9F95620AA8}">
          <x14:formula1>
            <xm:f>LISTA!$E$3:$E$5</xm:f>
          </x14:formula1>
          <xm:sqref>R10:R29</xm:sqref>
        </x14:dataValidation>
        <x14:dataValidation type="list" allowBlank="1" showInputMessage="1" showErrorMessage="1" xr:uid="{E928B7CC-3E66-4703-AAA6-950D69D40860}">
          <x14:formula1>
            <xm:f>LISTA!$F$3:$F$4</xm:f>
          </x14:formula1>
          <xm:sqref>S10:S29</xm:sqref>
        </x14:dataValidation>
        <x14:dataValidation type="list" allowBlank="1" showInputMessage="1" showErrorMessage="1" xr:uid="{ED37E493-FF69-4222-8735-C1852DCD749A}">
          <x14:formula1>
            <xm:f>LISTA!$G$3:$G$4</xm:f>
          </x14:formula1>
          <xm:sqref>U10:U29</xm:sqref>
        </x14:dataValidation>
        <x14:dataValidation type="list" allowBlank="1" showInputMessage="1" showErrorMessage="1" xr:uid="{7AAD2AD5-7702-428B-A606-A8EE98BA3FE6}">
          <x14:formula1>
            <xm:f>LISTA!$H$3:$H$4</xm:f>
          </x14:formula1>
          <xm:sqref>V10:V29</xm:sqref>
        </x14:dataValidation>
        <x14:dataValidation type="list" allowBlank="1" showInputMessage="1" showErrorMessage="1" xr:uid="{AE643271-69D7-4C66-9B44-EC7A65D7F9E0}">
          <x14:formula1>
            <xm:f>LISTA!$I$3:$I$4</xm:f>
          </x14:formula1>
          <xm:sqref>W10:W29</xm:sqref>
        </x14:dataValidation>
        <x14:dataValidation type="list" allowBlank="1" showInputMessage="1" showErrorMessage="1" xr:uid="{E0D2FAF0-C87C-445F-97DD-E17375E25C17}">
          <x14:formula1>
            <xm:f>LISTA!$C$3:$C$10</xm:f>
          </x14:formula1>
          <xm:sqref>G10:G29</xm:sqref>
        </x14:dataValidation>
        <x14:dataValidation type="list" allowBlank="1" showInputMessage="1" showErrorMessage="1" xr:uid="{8C1AE2AD-9AD9-4330-A508-75E76070AA82}">
          <x14:formula1>
            <xm:f>LISTA!$D$3:$D$31</xm:f>
          </x14:formula1>
          <xm:sqref>K10:K29</xm:sqref>
        </x14:dataValidation>
        <x14:dataValidation type="list" allowBlank="1" showInputMessage="1" showErrorMessage="1" xr:uid="{A42E79EF-ACF0-4929-B6AE-769165AF39CB}">
          <x14:formula1>
            <xm:f>LISTA!$B$3:$B$9</xm:f>
          </x14:formula1>
          <xm:sqref>C10:C29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2236F-3854-4171-8FEA-5EF676EB725E}">
  <sheetPr>
    <tabColor theme="4" tint="-0.249977111117893"/>
  </sheetPr>
  <dimension ref="A1:KF59"/>
  <sheetViews>
    <sheetView tabSelected="1" zoomScale="85" zoomScaleNormal="85" workbookViewId="0">
      <pane xSplit="3" ySplit="9" topLeftCell="AI21" activePane="bottomRight" state="frozen"/>
      <selection pane="bottomRight" activeCell="AN25" sqref="AN25:AN28"/>
      <selection pane="bottomLeft"/>
      <selection pane="topRight"/>
    </sheetView>
  </sheetViews>
  <sheetFormatPr defaultColWidth="11.42578125" defaultRowHeight="14.45"/>
  <cols>
    <col min="1" max="1" width="11.42578125" style="29"/>
    <col min="2" max="2" width="24" style="29" customWidth="1"/>
    <col min="3" max="3" width="25.7109375" style="29" customWidth="1"/>
    <col min="4" max="4" width="28.28515625" style="191" customWidth="1"/>
    <col min="5" max="5" width="21.5703125" style="29" customWidth="1"/>
    <col min="6" max="6" width="30.7109375" style="29" customWidth="1"/>
    <col min="7" max="7" width="23.28515625" style="29" customWidth="1"/>
    <col min="8" max="8" width="12.140625" style="29" customWidth="1"/>
    <col min="9" max="9" width="13.28515625" style="29" customWidth="1"/>
    <col min="10" max="10" width="9.140625" style="29" bestFit="1" customWidth="1"/>
    <col min="11" max="11" width="24.28515625" style="29" customWidth="1"/>
    <col min="12" max="12" width="22.85546875" style="29" customWidth="1"/>
    <col min="13" max="15" width="9.140625" style="29" bestFit="1" customWidth="1"/>
    <col min="16" max="16" width="33.42578125" style="191" customWidth="1"/>
    <col min="17" max="17" width="13.140625" style="29" customWidth="1"/>
    <col min="18" max="20" width="9.140625" style="29" bestFit="1" customWidth="1"/>
    <col min="21" max="21" width="14.5703125" style="29" customWidth="1"/>
    <col min="22" max="22" width="9.140625" style="29" bestFit="1" customWidth="1"/>
    <col min="23" max="23" width="14" style="29" bestFit="1" customWidth="1"/>
    <col min="24" max="24" width="21" style="29" customWidth="1"/>
    <col min="25" max="25" width="17.85546875" style="29" customWidth="1"/>
    <col min="26" max="26" width="6.5703125" style="29" customWidth="1"/>
    <col min="27" max="27" width="11.85546875" style="29" customWidth="1"/>
    <col min="28" max="28" width="10.85546875" style="29" customWidth="1"/>
    <col min="29" max="29" width="39.42578125" style="29" customWidth="1"/>
    <col min="30" max="30" width="6.5703125" style="29" customWidth="1"/>
    <col min="31" max="31" width="13.42578125" style="29" customWidth="1"/>
    <col min="32" max="32" width="9.140625" style="29" bestFit="1" customWidth="1"/>
    <col min="33" max="33" width="13.42578125" style="29" customWidth="1"/>
    <col min="34" max="34" width="20.5703125" style="29" customWidth="1"/>
    <col min="35" max="35" width="35.7109375" style="26" customWidth="1"/>
    <col min="36" max="36" width="14.85546875" style="26" customWidth="1"/>
    <col min="37" max="37" width="9.140625" style="26" bestFit="1" customWidth="1"/>
    <col min="38" max="39" width="14" style="26" customWidth="1"/>
    <col min="40" max="40" width="79.28515625" style="26" customWidth="1"/>
    <col min="41" max="292" width="11.42578125" style="26"/>
    <col min="293" max="16384" width="11.42578125" style="29"/>
  </cols>
  <sheetData>
    <row r="1" spans="1:292" s="218" customFormat="1" ht="6.6" customHeight="1">
      <c r="A1" s="344"/>
      <c r="B1" s="345"/>
      <c r="C1" s="345"/>
      <c r="D1" s="423" t="s">
        <v>517</v>
      </c>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c r="CN1" s="137"/>
      <c r="CO1" s="137"/>
      <c r="CP1" s="137"/>
      <c r="CQ1" s="137"/>
      <c r="CR1" s="137"/>
      <c r="CS1" s="137"/>
      <c r="CT1" s="137"/>
      <c r="CU1" s="137"/>
      <c r="CV1" s="137"/>
      <c r="CW1" s="137"/>
      <c r="CX1" s="137"/>
      <c r="CY1" s="137"/>
      <c r="CZ1" s="137"/>
      <c r="DA1" s="137"/>
      <c r="DB1" s="137"/>
      <c r="DC1" s="137"/>
      <c r="DD1" s="137"/>
      <c r="DE1" s="137"/>
      <c r="DF1" s="137"/>
      <c r="DG1" s="137"/>
      <c r="DH1" s="137"/>
      <c r="DI1" s="137"/>
      <c r="DJ1" s="137"/>
      <c r="DK1" s="137"/>
      <c r="DL1" s="137"/>
      <c r="DM1" s="137"/>
      <c r="DN1" s="137"/>
      <c r="DO1" s="137"/>
      <c r="DP1" s="137"/>
      <c r="DQ1" s="137"/>
      <c r="DR1" s="137"/>
      <c r="DS1" s="137"/>
      <c r="DT1" s="137"/>
      <c r="DU1" s="137"/>
      <c r="DV1" s="137"/>
      <c r="DW1" s="137"/>
      <c r="DX1" s="137"/>
      <c r="DY1" s="137"/>
      <c r="DZ1" s="137"/>
      <c r="EA1" s="137"/>
      <c r="EB1" s="137"/>
      <c r="EC1" s="137"/>
      <c r="ED1" s="137"/>
      <c r="EE1" s="137"/>
      <c r="EF1" s="137"/>
      <c r="EG1" s="137"/>
      <c r="EH1" s="137"/>
      <c r="EI1" s="137"/>
      <c r="EJ1" s="137"/>
      <c r="EK1" s="137"/>
      <c r="EL1" s="137"/>
      <c r="EM1" s="137"/>
      <c r="EN1" s="137"/>
      <c r="EO1" s="137"/>
      <c r="EP1" s="137"/>
      <c r="EQ1" s="137"/>
      <c r="ER1" s="137"/>
      <c r="ES1" s="137"/>
      <c r="ET1" s="137"/>
      <c r="EU1" s="137"/>
      <c r="EV1" s="137"/>
      <c r="EW1" s="137"/>
      <c r="EX1" s="137"/>
      <c r="EY1" s="137"/>
      <c r="EZ1" s="137"/>
      <c r="FA1" s="137"/>
      <c r="FB1" s="137"/>
      <c r="FC1" s="137"/>
      <c r="FD1" s="137"/>
      <c r="FE1" s="137"/>
      <c r="FF1" s="137"/>
      <c r="FG1" s="137"/>
      <c r="FH1" s="137"/>
      <c r="FI1" s="137"/>
      <c r="FJ1" s="137"/>
      <c r="FK1" s="137"/>
      <c r="FL1" s="137"/>
      <c r="FM1" s="137"/>
      <c r="FN1" s="137"/>
      <c r="FO1" s="137"/>
      <c r="FP1" s="137"/>
      <c r="FQ1" s="137"/>
      <c r="FR1" s="137"/>
      <c r="FS1" s="137"/>
      <c r="FT1" s="137"/>
      <c r="FU1" s="137"/>
      <c r="FV1" s="137"/>
      <c r="FW1" s="137"/>
      <c r="FX1" s="137"/>
      <c r="FY1" s="137"/>
      <c r="FZ1" s="137"/>
      <c r="GA1" s="137"/>
      <c r="GB1" s="137"/>
      <c r="GC1" s="137"/>
      <c r="GD1" s="137"/>
      <c r="GE1" s="137"/>
      <c r="GF1" s="137"/>
      <c r="GG1" s="137"/>
      <c r="GH1" s="137"/>
      <c r="GI1" s="137"/>
      <c r="GJ1" s="137"/>
      <c r="GK1" s="137"/>
      <c r="GL1" s="137"/>
      <c r="GM1" s="137"/>
      <c r="GN1" s="137"/>
      <c r="GO1" s="137"/>
      <c r="GP1" s="137"/>
      <c r="GQ1" s="137"/>
      <c r="GR1" s="137"/>
      <c r="GS1" s="137"/>
      <c r="GT1" s="137"/>
      <c r="GU1" s="137"/>
      <c r="GV1" s="137"/>
      <c r="GW1" s="137"/>
      <c r="GX1" s="137"/>
      <c r="GY1" s="137"/>
      <c r="GZ1" s="137"/>
      <c r="HA1" s="137"/>
      <c r="HB1" s="137"/>
      <c r="HC1" s="137"/>
      <c r="HD1" s="137"/>
      <c r="HE1" s="137"/>
      <c r="HF1" s="137"/>
      <c r="HG1" s="137"/>
      <c r="HH1" s="137"/>
      <c r="HI1" s="137"/>
      <c r="HJ1" s="137"/>
      <c r="HK1" s="137"/>
      <c r="HL1" s="137"/>
      <c r="HM1" s="137"/>
      <c r="HN1" s="137"/>
      <c r="HO1" s="137"/>
      <c r="HP1" s="137"/>
      <c r="HQ1" s="137"/>
      <c r="HR1" s="137"/>
      <c r="HS1" s="137"/>
      <c r="HT1" s="137"/>
      <c r="HU1" s="137"/>
      <c r="HV1" s="137"/>
      <c r="HW1" s="137"/>
      <c r="HX1" s="137"/>
      <c r="HY1" s="137"/>
      <c r="HZ1" s="137"/>
      <c r="IA1" s="137"/>
      <c r="IB1" s="137"/>
      <c r="IC1" s="137"/>
      <c r="ID1" s="137"/>
      <c r="IE1" s="137"/>
      <c r="IF1" s="137"/>
      <c r="IG1" s="137"/>
      <c r="IH1" s="137"/>
      <c r="II1" s="137"/>
      <c r="IJ1" s="137"/>
      <c r="IK1" s="137"/>
      <c r="IL1" s="137"/>
      <c r="IM1" s="137"/>
      <c r="IN1" s="137"/>
      <c r="IO1" s="137"/>
      <c r="IP1" s="137"/>
      <c r="IQ1" s="137"/>
      <c r="IR1" s="137"/>
      <c r="IS1" s="137"/>
      <c r="IT1" s="137"/>
      <c r="IU1" s="137"/>
      <c r="IV1" s="137"/>
      <c r="IW1" s="137"/>
      <c r="IX1" s="137"/>
      <c r="IY1" s="137"/>
      <c r="IZ1" s="137"/>
      <c r="JA1" s="137"/>
      <c r="JB1" s="137"/>
      <c r="JC1" s="137"/>
      <c r="JD1" s="137"/>
      <c r="JE1" s="137"/>
      <c r="JF1" s="137"/>
      <c r="JG1" s="137"/>
      <c r="JH1" s="137"/>
      <c r="JI1" s="137"/>
      <c r="JJ1" s="137"/>
      <c r="JK1" s="137"/>
      <c r="JL1" s="137"/>
      <c r="JM1" s="137"/>
      <c r="JN1" s="137"/>
      <c r="JO1" s="137"/>
      <c r="JP1" s="137"/>
      <c r="JQ1" s="137"/>
      <c r="JR1" s="137"/>
      <c r="JS1" s="137"/>
      <c r="JT1" s="137"/>
      <c r="JU1" s="137"/>
      <c r="JV1" s="137"/>
      <c r="JW1" s="137"/>
      <c r="JX1" s="137"/>
      <c r="JY1" s="137"/>
      <c r="JZ1" s="137"/>
      <c r="KA1" s="137"/>
      <c r="KB1" s="137"/>
      <c r="KC1" s="137"/>
      <c r="KD1" s="137"/>
      <c r="KE1" s="137"/>
      <c r="KF1" s="137"/>
    </row>
    <row r="2" spans="1:292" s="218" customFormat="1" ht="12" customHeight="1">
      <c r="A2" s="346"/>
      <c r="B2" s="347"/>
      <c r="C2" s="347"/>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row>
    <row r="3" spans="1:292" s="218" customFormat="1" ht="4.9000000000000004" customHeight="1">
      <c r="A3" s="2"/>
      <c r="B3" s="2"/>
      <c r="C3" s="3"/>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row>
    <row r="4" spans="1:292" s="218" customFormat="1" ht="16.899999999999999" customHeight="1">
      <c r="A4" s="338" t="s">
        <v>227</v>
      </c>
      <c r="B4" s="339"/>
      <c r="C4" s="340"/>
      <c r="D4" s="341" t="s">
        <v>228</v>
      </c>
      <c r="E4" s="342"/>
      <c r="F4" s="342"/>
      <c r="G4" s="342"/>
      <c r="H4" s="342"/>
      <c r="I4" s="342"/>
      <c r="J4" s="342"/>
      <c r="K4" s="342"/>
      <c r="L4" s="342"/>
      <c r="M4" s="342"/>
      <c r="N4" s="342"/>
      <c r="O4" s="343"/>
      <c r="P4" s="343"/>
      <c r="Q4" s="343"/>
      <c r="R4" s="1"/>
      <c r="S4" s="1"/>
      <c r="T4" s="1"/>
      <c r="U4" s="1"/>
      <c r="V4" s="1"/>
      <c r="W4" s="1"/>
      <c r="X4" s="1"/>
      <c r="Y4" s="1"/>
      <c r="Z4" s="1"/>
      <c r="AA4" s="1"/>
      <c r="AB4" s="1"/>
      <c r="AC4" s="1"/>
      <c r="AD4" s="1"/>
      <c r="AE4" s="1"/>
      <c r="AF4" s="1"/>
      <c r="AG4" s="1"/>
      <c r="AH4" s="1"/>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row>
    <row r="5" spans="1:292" s="218" customFormat="1" ht="58.5" customHeight="1">
      <c r="A5" s="338" t="s">
        <v>229</v>
      </c>
      <c r="B5" s="339"/>
      <c r="C5" s="340"/>
      <c r="D5" s="348" t="s">
        <v>22</v>
      </c>
      <c r="E5" s="349"/>
      <c r="F5" s="349"/>
      <c r="G5" s="349"/>
      <c r="H5" s="349"/>
      <c r="I5" s="349"/>
      <c r="J5" s="349"/>
      <c r="K5" s="349"/>
      <c r="L5" s="349"/>
      <c r="M5" s="349"/>
      <c r="N5" s="349"/>
      <c r="O5" s="1"/>
      <c r="P5" s="192"/>
      <c r="Q5" s="1"/>
      <c r="R5" s="1"/>
      <c r="S5" s="1"/>
      <c r="T5" s="1"/>
      <c r="U5" s="1"/>
      <c r="V5" s="1"/>
      <c r="W5" s="1"/>
      <c r="X5" s="1"/>
      <c r="Y5" s="1"/>
      <c r="Z5" s="1"/>
      <c r="AA5" s="1"/>
      <c r="AB5" s="1"/>
      <c r="AC5" s="1"/>
      <c r="AD5" s="1"/>
      <c r="AE5" s="1"/>
      <c r="AF5" s="1"/>
      <c r="AG5" s="1"/>
      <c r="AH5" s="1"/>
      <c r="AI5" s="138"/>
      <c r="AJ5" s="138"/>
      <c r="AK5" s="138"/>
      <c r="AL5" s="138"/>
      <c r="AM5" s="138"/>
      <c r="AN5" s="138"/>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c r="CN5" s="137"/>
      <c r="CO5" s="137"/>
      <c r="CP5" s="137"/>
      <c r="CQ5" s="137"/>
      <c r="CR5" s="137"/>
      <c r="CS5" s="137"/>
      <c r="CT5" s="137"/>
      <c r="CU5" s="137"/>
      <c r="CV5" s="137"/>
      <c r="CW5" s="137"/>
      <c r="CX5" s="137"/>
      <c r="CY5" s="137"/>
      <c r="CZ5" s="137"/>
      <c r="DA5" s="137"/>
      <c r="DB5" s="137"/>
      <c r="DC5" s="137"/>
      <c r="DD5" s="137"/>
      <c r="DE5" s="137"/>
      <c r="DF5" s="137"/>
      <c r="DG5" s="137"/>
      <c r="DH5" s="137"/>
      <c r="DI5" s="137"/>
      <c r="DJ5" s="137"/>
      <c r="DK5" s="137"/>
      <c r="DL5" s="137"/>
      <c r="DM5" s="137"/>
      <c r="DN5" s="137"/>
      <c r="DO5" s="137"/>
      <c r="DP5" s="137"/>
      <c r="DQ5" s="137"/>
      <c r="DR5" s="137"/>
      <c r="DS5" s="137"/>
      <c r="DT5" s="137"/>
      <c r="DU5" s="137"/>
      <c r="DV5" s="137"/>
      <c r="DW5" s="137"/>
      <c r="DX5" s="137"/>
      <c r="DY5" s="137"/>
      <c r="DZ5" s="137"/>
      <c r="EA5" s="137"/>
      <c r="EB5" s="137"/>
      <c r="EC5" s="137"/>
      <c r="ED5" s="137"/>
      <c r="EE5" s="137"/>
      <c r="EF5" s="137"/>
      <c r="EG5" s="137"/>
      <c r="EH5" s="137"/>
      <c r="EI5" s="137"/>
      <c r="EJ5" s="137"/>
      <c r="EK5" s="137"/>
      <c r="EL5" s="137"/>
      <c r="EM5" s="137"/>
      <c r="EN5" s="137"/>
      <c r="EO5" s="137"/>
      <c r="EP5" s="137"/>
      <c r="EQ5" s="137"/>
      <c r="ER5" s="137"/>
      <c r="ES5" s="137"/>
      <c r="ET5" s="137"/>
      <c r="EU5" s="137"/>
      <c r="EV5" s="137"/>
      <c r="EW5" s="137"/>
      <c r="EX5" s="137"/>
      <c r="EY5" s="137"/>
      <c r="EZ5" s="137"/>
      <c r="FA5" s="137"/>
      <c r="FB5" s="137"/>
      <c r="FC5" s="137"/>
      <c r="FD5" s="137"/>
      <c r="FE5" s="137"/>
      <c r="FF5" s="137"/>
      <c r="FG5" s="137"/>
      <c r="FH5" s="137"/>
      <c r="FI5" s="137"/>
      <c r="FJ5" s="137"/>
      <c r="FK5" s="137"/>
      <c r="FL5" s="137"/>
      <c r="FM5" s="137"/>
      <c r="FN5" s="137"/>
      <c r="FO5" s="137"/>
      <c r="FP5" s="137"/>
      <c r="FQ5" s="137"/>
      <c r="FR5" s="137"/>
      <c r="FS5" s="137"/>
      <c r="FT5" s="137"/>
      <c r="FU5" s="137"/>
      <c r="FV5" s="137"/>
      <c r="FW5" s="137"/>
      <c r="FX5" s="137"/>
      <c r="FY5" s="137"/>
      <c r="FZ5" s="137"/>
      <c r="GA5" s="137"/>
      <c r="GB5" s="137"/>
      <c r="GC5" s="137"/>
      <c r="GD5" s="137"/>
      <c r="GE5" s="137"/>
      <c r="GF5" s="137"/>
      <c r="GG5" s="137"/>
      <c r="GH5" s="137"/>
      <c r="GI5" s="137"/>
      <c r="GJ5" s="137"/>
      <c r="GK5" s="137"/>
      <c r="GL5" s="137"/>
      <c r="GM5" s="137"/>
      <c r="GN5" s="137"/>
      <c r="GO5" s="137"/>
      <c r="GP5" s="137"/>
      <c r="GQ5" s="137"/>
      <c r="GR5" s="137"/>
      <c r="GS5" s="137"/>
      <c r="GT5" s="137"/>
      <c r="GU5" s="137"/>
      <c r="GV5" s="137"/>
      <c r="GW5" s="137"/>
      <c r="GX5" s="137"/>
      <c r="GY5" s="137"/>
      <c r="GZ5" s="137"/>
      <c r="HA5" s="137"/>
      <c r="HB5" s="137"/>
      <c r="HC5" s="137"/>
      <c r="HD5" s="137"/>
      <c r="HE5" s="137"/>
      <c r="HF5" s="137"/>
      <c r="HG5" s="137"/>
      <c r="HH5" s="137"/>
      <c r="HI5" s="137"/>
      <c r="HJ5" s="137"/>
      <c r="HK5" s="137"/>
      <c r="HL5" s="137"/>
      <c r="HM5" s="137"/>
      <c r="HN5" s="137"/>
      <c r="HO5" s="137"/>
      <c r="HP5" s="137"/>
      <c r="HQ5" s="137"/>
      <c r="HR5" s="137"/>
      <c r="HS5" s="137"/>
      <c r="HT5" s="137"/>
      <c r="HU5" s="137"/>
      <c r="HV5" s="137"/>
      <c r="HW5" s="137"/>
      <c r="HX5" s="137"/>
      <c r="HY5" s="137"/>
      <c r="HZ5" s="137"/>
      <c r="IA5" s="137"/>
      <c r="IB5" s="137"/>
      <c r="IC5" s="137"/>
      <c r="ID5" s="137"/>
      <c r="IE5" s="137"/>
      <c r="IF5" s="137"/>
      <c r="IG5" s="137"/>
      <c r="IH5" s="137"/>
      <c r="II5" s="137"/>
      <c r="IJ5" s="137"/>
      <c r="IK5" s="137"/>
      <c r="IL5" s="137"/>
      <c r="IM5" s="137"/>
      <c r="IN5" s="137"/>
      <c r="IO5" s="137"/>
      <c r="IP5" s="137"/>
      <c r="IQ5" s="137"/>
      <c r="IR5" s="137"/>
      <c r="IS5" s="137"/>
      <c r="IT5" s="137"/>
      <c r="IU5" s="137"/>
      <c r="IV5" s="137"/>
      <c r="IW5" s="137"/>
      <c r="IX5" s="137"/>
      <c r="IY5" s="137"/>
      <c r="IZ5" s="137"/>
      <c r="JA5" s="137"/>
      <c r="JB5" s="137"/>
      <c r="JC5" s="137"/>
      <c r="JD5" s="137"/>
      <c r="JE5" s="137"/>
      <c r="JF5" s="137"/>
      <c r="JG5" s="137"/>
      <c r="JH5" s="137"/>
      <c r="JI5" s="137"/>
      <c r="JJ5" s="137"/>
      <c r="JK5" s="137"/>
      <c r="JL5" s="137"/>
      <c r="JM5" s="137"/>
      <c r="JN5" s="137"/>
      <c r="JO5" s="137"/>
      <c r="JP5" s="137"/>
      <c r="JQ5" s="137"/>
      <c r="JR5" s="137"/>
      <c r="JS5" s="137"/>
      <c r="JT5" s="137"/>
      <c r="JU5" s="137"/>
      <c r="JV5" s="137"/>
      <c r="JW5" s="137"/>
      <c r="JX5" s="137"/>
      <c r="JY5" s="137"/>
      <c r="JZ5" s="137"/>
      <c r="KA5" s="137"/>
      <c r="KB5" s="137"/>
      <c r="KC5" s="137"/>
      <c r="KD5" s="137"/>
      <c r="KE5" s="137"/>
      <c r="KF5" s="137"/>
    </row>
    <row r="6" spans="1:292" s="218" customFormat="1" ht="18">
      <c r="A6" s="338" t="s">
        <v>230</v>
      </c>
      <c r="B6" s="339"/>
      <c r="C6" s="340"/>
      <c r="D6" s="341" t="s">
        <v>231</v>
      </c>
      <c r="E6" s="342"/>
      <c r="F6" s="342"/>
      <c r="G6" s="342"/>
      <c r="H6" s="342"/>
      <c r="I6" s="342"/>
      <c r="J6" s="342"/>
      <c r="K6" s="342"/>
      <c r="L6" s="342"/>
      <c r="M6" s="342"/>
      <c r="N6" s="342"/>
      <c r="O6" s="1"/>
      <c r="P6" s="192"/>
      <c r="Q6" s="1"/>
      <c r="R6" s="1"/>
      <c r="S6" s="1"/>
      <c r="T6" s="1"/>
      <c r="U6" s="1"/>
      <c r="V6" s="1"/>
      <c r="W6" s="1"/>
      <c r="X6" s="1"/>
      <c r="Y6" s="1"/>
      <c r="Z6" s="1"/>
      <c r="AA6" s="1"/>
      <c r="AB6" s="1"/>
      <c r="AC6" s="1"/>
      <c r="AD6" s="1"/>
      <c r="AE6" s="1"/>
      <c r="AF6" s="1"/>
      <c r="AG6" s="1"/>
      <c r="AH6" s="1"/>
      <c r="AI6" s="138"/>
      <c r="AJ6" s="138"/>
      <c r="AK6" s="138"/>
      <c r="AL6" s="138"/>
      <c r="AM6" s="138"/>
      <c r="AN6" s="138"/>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137"/>
      <c r="GA6" s="137"/>
      <c r="GB6" s="137"/>
      <c r="GC6" s="137"/>
      <c r="GD6" s="137"/>
      <c r="GE6" s="137"/>
      <c r="GF6" s="137"/>
      <c r="GG6" s="137"/>
      <c r="GH6" s="137"/>
      <c r="GI6" s="137"/>
      <c r="GJ6" s="137"/>
      <c r="GK6" s="137"/>
      <c r="GL6" s="137"/>
      <c r="GM6" s="137"/>
      <c r="GN6" s="137"/>
      <c r="GO6" s="137"/>
      <c r="GP6" s="137"/>
      <c r="GQ6" s="137"/>
      <c r="GR6" s="137"/>
      <c r="GS6" s="137"/>
      <c r="GT6" s="137"/>
      <c r="GU6" s="137"/>
      <c r="GV6" s="137"/>
      <c r="GW6" s="137"/>
      <c r="GX6" s="137"/>
      <c r="GY6" s="137"/>
      <c r="GZ6" s="137"/>
      <c r="HA6" s="137"/>
      <c r="HB6" s="137"/>
      <c r="HC6" s="137"/>
      <c r="HD6" s="137"/>
      <c r="HE6" s="137"/>
      <c r="HF6" s="137"/>
      <c r="HG6" s="137"/>
      <c r="HH6" s="137"/>
      <c r="HI6" s="137"/>
      <c r="HJ6" s="137"/>
      <c r="HK6" s="137"/>
      <c r="HL6" s="137"/>
      <c r="HM6" s="137"/>
      <c r="HN6" s="137"/>
      <c r="HO6" s="137"/>
      <c r="HP6" s="137"/>
      <c r="HQ6" s="137"/>
      <c r="HR6" s="137"/>
      <c r="HS6" s="137"/>
      <c r="HT6" s="137"/>
      <c r="HU6" s="137"/>
      <c r="HV6" s="137"/>
      <c r="HW6" s="137"/>
      <c r="HX6" s="137"/>
      <c r="HY6" s="137"/>
      <c r="HZ6" s="137"/>
      <c r="IA6" s="137"/>
      <c r="IB6" s="137"/>
      <c r="IC6" s="137"/>
      <c r="ID6" s="137"/>
      <c r="IE6" s="137"/>
      <c r="IF6" s="137"/>
      <c r="IG6" s="137"/>
      <c r="IH6" s="137"/>
      <c r="II6" s="137"/>
      <c r="IJ6" s="137"/>
      <c r="IK6" s="137"/>
      <c r="IL6" s="137"/>
      <c r="IM6" s="137"/>
      <c r="IN6" s="137"/>
      <c r="IO6" s="137"/>
      <c r="IP6" s="137"/>
      <c r="IQ6" s="137"/>
      <c r="IR6" s="137"/>
      <c r="IS6" s="137"/>
      <c r="IT6" s="137"/>
      <c r="IU6" s="137"/>
      <c r="IV6" s="137"/>
      <c r="IW6" s="137"/>
      <c r="IX6" s="137"/>
      <c r="IY6" s="137"/>
      <c r="IZ6" s="137"/>
      <c r="JA6" s="137"/>
      <c r="JB6" s="137"/>
      <c r="JC6" s="137"/>
      <c r="JD6" s="137"/>
      <c r="JE6" s="137"/>
      <c r="JF6" s="137"/>
      <c r="JG6" s="137"/>
      <c r="JH6" s="137"/>
      <c r="JI6" s="137"/>
      <c r="JJ6" s="137"/>
      <c r="JK6" s="137"/>
      <c r="JL6" s="137"/>
      <c r="JM6" s="137"/>
      <c r="JN6" s="137"/>
      <c r="JO6" s="137"/>
      <c r="JP6" s="137"/>
      <c r="JQ6" s="137"/>
      <c r="JR6" s="137"/>
      <c r="JS6" s="137"/>
      <c r="JT6" s="137"/>
      <c r="JU6" s="137"/>
      <c r="JV6" s="137"/>
      <c r="JW6" s="137"/>
      <c r="JX6" s="137"/>
      <c r="JY6" s="137"/>
      <c r="JZ6" s="137"/>
      <c r="KA6" s="137"/>
      <c r="KB6" s="137"/>
      <c r="KC6" s="137"/>
      <c r="KD6" s="137"/>
      <c r="KE6" s="137"/>
      <c r="KF6" s="137"/>
    </row>
    <row r="7" spans="1:292" s="218" customFormat="1" ht="14.25" customHeight="1" thickBot="1">
      <c r="A7" s="332" t="s">
        <v>232</v>
      </c>
      <c r="B7" s="333"/>
      <c r="C7" s="333"/>
      <c r="D7" s="333"/>
      <c r="E7" s="333"/>
      <c r="F7" s="333"/>
      <c r="G7" s="333"/>
      <c r="H7" s="334"/>
      <c r="I7" s="332" t="s">
        <v>233</v>
      </c>
      <c r="J7" s="333"/>
      <c r="K7" s="333"/>
      <c r="L7" s="333"/>
      <c r="M7" s="333"/>
      <c r="N7" s="334"/>
      <c r="O7" s="332" t="s">
        <v>234</v>
      </c>
      <c r="P7" s="333"/>
      <c r="Q7" s="333"/>
      <c r="R7" s="333"/>
      <c r="S7" s="333"/>
      <c r="T7" s="333"/>
      <c r="U7" s="333"/>
      <c r="V7" s="333"/>
      <c r="W7" s="334"/>
      <c r="X7" s="332" t="s">
        <v>235</v>
      </c>
      <c r="Y7" s="333"/>
      <c r="Z7" s="333"/>
      <c r="AA7" s="333"/>
      <c r="AB7" s="333"/>
      <c r="AC7" s="333"/>
      <c r="AD7" s="333"/>
      <c r="AE7" s="333"/>
      <c r="AF7" s="333"/>
      <c r="AG7" s="333"/>
      <c r="AH7" s="334"/>
      <c r="AI7" s="209"/>
      <c r="AJ7" s="209"/>
      <c r="AK7" s="209"/>
      <c r="AL7" s="209"/>
      <c r="AM7" s="209"/>
      <c r="AN7" s="209"/>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c r="CN7" s="137"/>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7"/>
      <c r="DY7" s="137"/>
      <c r="DZ7" s="137"/>
      <c r="EA7" s="137"/>
      <c r="EB7" s="137"/>
      <c r="EC7" s="137"/>
      <c r="ED7" s="137"/>
      <c r="EE7" s="137"/>
      <c r="EF7" s="137"/>
      <c r="EG7" s="137"/>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37"/>
      <c r="FK7" s="137"/>
      <c r="FL7" s="137"/>
      <c r="FM7" s="137"/>
      <c r="FN7" s="137"/>
      <c r="FO7" s="137"/>
      <c r="FP7" s="137"/>
      <c r="FQ7" s="137"/>
      <c r="FR7" s="137"/>
      <c r="FS7" s="137"/>
      <c r="FT7" s="137"/>
      <c r="FU7" s="137"/>
      <c r="FV7" s="137"/>
      <c r="FW7" s="137"/>
      <c r="FX7" s="137"/>
      <c r="FY7" s="137"/>
      <c r="FZ7" s="137"/>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137"/>
      <c r="GZ7" s="137"/>
      <c r="HA7" s="137"/>
      <c r="HB7" s="137"/>
      <c r="HC7" s="137"/>
      <c r="HD7" s="137"/>
      <c r="HE7" s="137"/>
      <c r="HF7" s="137"/>
      <c r="HG7" s="137"/>
      <c r="HH7" s="137"/>
      <c r="HI7" s="137"/>
      <c r="HJ7" s="137"/>
      <c r="HK7" s="137"/>
      <c r="HL7" s="137"/>
      <c r="HM7" s="137"/>
      <c r="HN7" s="137"/>
      <c r="HO7" s="137"/>
      <c r="HP7" s="137"/>
      <c r="HQ7" s="137"/>
      <c r="HR7" s="137"/>
      <c r="HS7" s="137"/>
      <c r="HT7" s="137"/>
      <c r="HU7" s="137"/>
      <c r="HV7" s="137"/>
      <c r="HW7" s="137"/>
      <c r="HX7" s="137"/>
      <c r="HY7" s="137"/>
      <c r="HZ7" s="137"/>
      <c r="IA7" s="137"/>
      <c r="IB7" s="137"/>
      <c r="IC7" s="137"/>
      <c r="ID7" s="137"/>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c r="JR7" s="137"/>
      <c r="JS7" s="137"/>
      <c r="JT7" s="137"/>
      <c r="JU7" s="137"/>
      <c r="JV7" s="137"/>
      <c r="JW7" s="137"/>
      <c r="JX7" s="137"/>
      <c r="JY7" s="137"/>
      <c r="JZ7" s="137"/>
      <c r="KA7" s="137"/>
      <c r="KB7" s="137"/>
      <c r="KC7" s="137"/>
      <c r="KD7" s="137"/>
      <c r="KE7" s="137"/>
      <c r="KF7" s="137"/>
    </row>
    <row r="8" spans="1:292" s="218" customFormat="1" ht="16.5" customHeight="1" thickTop="1" thickBot="1">
      <c r="A8" s="302" t="s">
        <v>237</v>
      </c>
      <c r="B8" s="295" t="s">
        <v>238</v>
      </c>
      <c r="C8" s="323" t="s">
        <v>179</v>
      </c>
      <c r="D8" s="324" t="s">
        <v>181</v>
      </c>
      <c r="E8" s="324" t="s">
        <v>183</v>
      </c>
      <c r="F8" s="325" t="s">
        <v>185</v>
      </c>
      <c r="G8" s="320" t="s">
        <v>187</v>
      </c>
      <c r="H8" s="324" t="s">
        <v>239</v>
      </c>
      <c r="I8" s="321" t="s">
        <v>240</v>
      </c>
      <c r="J8" s="322" t="s">
        <v>241</v>
      </c>
      <c r="K8" s="320" t="s">
        <v>242</v>
      </c>
      <c r="L8" s="320" t="s">
        <v>243</v>
      </c>
      <c r="M8" s="322" t="s">
        <v>241</v>
      </c>
      <c r="N8" s="324" t="s">
        <v>193</v>
      </c>
      <c r="O8" s="326" t="s">
        <v>244</v>
      </c>
      <c r="P8" s="319" t="s">
        <v>195</v>
      </c>
      <c r="Q8" s="320" t="s">
        <v>197</v>
      </c>
      <c r="R8" s="319" t="s">
        <v>245</v>
      </c>
      <c r="S8" s="319"/>
      <c r="T8" s="319"/>
      <c r="U8" s="319"/>
      <c r="V8" s="319"/>
      <c r="W8" s="319"/>
      <c r="X8" s="330" t="s">
        <v>246</v>
      </c>
      <c r="Y8" s="326" t="s">
        <v>247</v>
      </c>
      <c r="Z8" s="326" t="s">
        <v>241</v>
      </c>
      <c r="AA8" s="200"/>
      <c r="AB8" s="200"/>
      <c r="AC8" s="326" t="s">
        <v>248</v>
      </c>
      <c r="AD8" s="326" t="s">
        <v>241</v>
      </c>
      <c r="AE8" s="200"/>
      <c r="AF8" s="200"/>
      <c r="AG8" s="330" t="s">
        <v>249</v>
      </c>
      <c r="AH8" s="326" t="s">
        <v>213</v>
      </c>
      <c r="AI8" s="428" t="s">
        <v>474</v>
      </c>
      <c r="AJ8" s="424" t="s">
        <v>475</v>
      </c>
      <c r="AK8" s="425"/>
      <c r="AL8" s="424" t="s">
        <v>476</v>
      </c>
      <c r="AM8" s="425"/>
      <c r="AN8" s="426" t="s">
        <v>518</v>
      </c>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c r="CN8" s="137"/>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7"/>
      <c r="EG8" s="137"/>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7"/>
      <c r="FZ8" s="137"/>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7"/>
      <c r="HS8" s="137"/>
      <c r="HT8" s="137"/>
      <c r="HU8" s="137"/>
      <c r="HV8" s="137"/>
      <c r="HW8" s="137"/>
      <c r="HX8" s="137"/>
      <c r="HY8" s="137"/>
      <c r="HZ8" s="137"/>
      <c r="IA8" s="137"/>
      <c r="IB8" s="137"/>
      <c r="IC8" s="137"/>
      <c r="ID8" s="137"/>
      <c r="IE8" s="137"/>
      <c r="IF8" s="137"/>
      <c r="IG8" s="137"/>
      <c r="IH8" s="137"/>
      <c r="II8" s="137"/>
      <c r="IJ8" s="137"/>
      <c r="IK8" s="137"/>
      <c r="IL8" s="137"/>
      <c r="IM8" s="137"/>
      <c r="IN8" s="137"/>
      <c r="IO8" s="137"/>
      <c r="IP8" s="137"/>
      <c r="IQ8" s="137"/>
      <c r="IR8" s="137"/>
      <c r="IS8" s="137"/>
      <c r="IT8" s="137"/>
      <c r="IU8" s="137"/>
      <c r="IV8" s="137"/>
      <c r="IW8" s="137"/>
      <c r="IX8" s="137"/>
      <c r="IY8" s="137"/>
      <c r="IZ8" s="137"/>
      <c r="JA8" s="137"/>
      <c r="JB8" s="137"/>
      <c r="JC8" s="137"/>
      <c r="JD8" s="137"/>
      <c r="JE8" s="137"/>
      <c r="JF8" s="137"/>
      <c r="JG8" s="137"/>
      <c r="JH8" s="137"/>
      <c r="JI8" s="137"/>
      <c r="JJ8" s="137"/>
      <c r="JK8" s="137"/>
      <c r="JL8" s="137"/>
      <c r="JM8" s="137"/>
      <c r="JN8" s="137"/>
      <c r="JO8" s="137"/>
      <c r="JP8" s="137"/>
      <c r="JQ8" s="137"/>
      <c r="JR8" s="137"/>
      <c r="JS8" s="137"/>
      <c r="JT8" s="137"/>
      <c r="JU8" s="137"/>
      <c r="JV8" s="137"/>
      <c r="JW8" s="137"/>
      <c r="JX8" s="137"/>
      <c r="JY8" s="137"/>
      <c r="JZ8" s="137"/>
      <c r="KA8" s="137"/>
      <c r="KB8" s="137"/>
      <c r="KC8" s="137"/>
      <c r="KD8" s="137"/>
      <c r="KE8" s="137"/>
      <c r="KF8" s="137"/>
    </row>
    <row r="9" spans="1:292" s="219" customFormat="1" ht="63" customHeight="1" thickTop="1" thickBot="1">
      <c r="A9" s="303"/>
      <c r="B9" s="296"/>
      <c r="C9" s="295"/>
      <c r="D9" s="320"/>
      <c r="E9" s="320"/>
      <c r="F9" s="295"/>
      <c r="G9" s="321"/>
      <c r="H9" s="320"/>
      <c r="I9" s="321"/>
      <c r="J9" s="322"/>
      <c r="K9" s="321"/>
      <c r="L9" s="321"/>
      <c r="M9" s="322"/>
      <c r="N9" s="320"/>
      <c r="O9" s="327"/>
      <c r="P9" s="320"/>
      <c r="Q9" s="321"/>
      <c r="R9" s="127" t="s">
        <v>254</v>
      </c>
      <c r="S9" s="127" t="s">
        <v>255</v>
      </c>
      <c r="T9" s="127" t="s">
        <v>256</v>
      </c>
      <c r="U9" s="127" t="s">
        <v>257</v>
      </c>
      <c r="V9" s="127" t="s">
        <v>258</v>
      </c>
      <c r="W9" s="127" t="s">
        <v>259</v>
      </c>
      <c r="X9" s="326"/>
      <c r="Y9" s="331"/>
      <c r="Z9" s="331"/>
      <c r="AA9" s="202" t="s">
        <v>260</v>
      </c>
      <c r="AB9" s="202" t="s">
        <v>241</v>
      </c>
      <c r="AC9" s="331"/>
      <c r="AD9" s="331"/>
      <c r="AE9" s="201" t="s">
        <v>248</v>
      </c>
      <c r="AF9" s="201" t="s">
        <v>241</v>
      </c>
      <c r="AG9" s="326"/>
      <c r="AH9" s="327"/>
      <c r="AI9" s="429"/>
      <c r="AJ9" s="215" t="s">
        <v>478</v>
      </c>
      <c r="AK9" s="215" t="s">
        <v>479</v>
      </c>
      <c r="AL9" s="215" t="s">
        <v>480</v>
      </c>
      <c r="AM9" s="215" t="s">
        <v>481</v>
      </c>
      <c r="AN9" s="427"/>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39"/>
      <c r="DU9" s="139"/>
      <c r="DV9" s="139"/>
      <c r="DW9" s="139"/>
      <c r="DX9" s="139"/>
      <c r="DY9" s="139"/>
      <c r="DZ9" s="139"/>
      <c r="EA9" s="139"/>
      <c r="EB9" s="139"/>
      <c r="EC9" s="139"/>
      <c r="ED9" s="139"/>
      <c r="EE9" s="139"/>
      <c r="EF9" s="139"/>
      <c r="EG9" s="139"/>
      <c r="EH9" s="139"/>
      <c r="EI9" s="139"/>
      <c r="EJ9" s="139"/>
      <c r="EK9" s="139"/>
      <c r="EL9" s="139"/>
      <c r="EM9" s="139"/>
      <c r="EN9" s="139"/>
      <c r="EO9" s="139"/>
      <c r="EP9" s="139"/>
      <c r="EQ9" s="139"/>
      <c r="ER9" s="139"/>
      <c r="ES9" s="139"/>
      <c r="ET9" s="139"/>
      <c r="EU9" s="139"/>
      <c r="EV9" s="139"/>
      <c r="EW9" s="139"/>
      <c r="EX9" s="139"/>
      <c r="EY9" s="139"/>
      <c r="EZ9" s="139"/>
      <c r="FA9" s="139"/>
      <c r="FB9" s="139"/>
      <c r="FC9" s="139"/>
      <c r="FD9" s="139"/>
      <c r="FE9" s="139"/>
      <c r="FF9" s="139"/>
      <c r="FG9" s="139"/>
      <c r="FH9" s="139"/>
      <c r="FI9" s="139"/>
      <c r="FJ9" s="139"/>
      <c r="FK9" s="139"/>
      <c r="FL9" s="139"/>
      <c r="FM9" s="139"/>
      <c r="FN9" s="139"/>
      <c r="FO9" s="139"/>
      <c r="FP9" s="139"/>
      <c r="FQ9" s="139"/>
      <c r="FR9" s="139"/>
      <c r="FS9" s="139"/>
      <c r="FT9" s="139"/>
      <c r="FU9" s="139"/>
      <c r="FV9" s="139"/>
      <c r="FW9" s="139"/>
      <c r="FX9" s="139"/>
      <c r="FY9" s="139"/>
      <c r="FZ9" s="139"/>
      <c r="GA9" s="139"/>
      <c r="GB9" s="139"/>
      <c r="GC9" s="139"/>
      <c r="GD9" s="139"/>
      <c r="GE9" s="139"/>
      <c r="GF9" s="139"/>
      <c r="GG9" s="139"/>
      <c r="GH9" s="139"/>
      <c r="GI9" s="139"/>
      <c r="GJ9" s="139"/>
      <c r="GK9" s="139"/>
      <c r="GL9" s="139"/>
      <c r="GM9" s="139"/>
      <c r="GN9" s="139"/>
      <c r="GO9" s="139"/>
      <c r="GP9" s="139"/>
      <c r="GQ9" s="139"/>
      <c r="GR9" s="139"/>
      <c r="GS9" s="139"/>
      <c r="GT9" s="139"/>
      <c r="GU9" s="139"/>
      <c r="GV9" s="139"/>
      <c r="GW9" s="139"/>
      <c r="GX9" s="139"/>
      <c r="GY9" s="139"/>
      <c r="GZ9" s="139"/>
      <c r="HA9" s="139"/>
      <c r="HB9" s="139"/>
      <c r="HC9" s="139"/>
      <c r="HD9" s="139"/>
      <c r="HE9" s="139"/>
      <c r="HF9" s="139"/>
      <c r="HG9" s="139"/>
      <c r="HH9" s="139"/>
      <c r="HI9" s="139"/>
      <c r="HJ9" s="139"/>
      <c r="HK9" s="139"/>
      <c r="HL9" s="139"/>
      <c r="HM9" s="139"/>
      <c r="HN9" s="139"/>
      <c r="HO9" s="139"/>
      <c r="HP9" s="139"/>
      <c r="HQ9" s="139"/>
      <c r="HR9" s="139"/>
      <c r="HS9" s="139"/>
      <c r="HT9" s="139"/>
      <c r="HU9" s="139"/>
      <c r="HV9" s="139"/>
      <c r="HW9" s="139"/>
      <c r="HX9" s="139"/>
      <c r="HY9" s="139"/>
      <c r="HZ9" s="139"/>
      <c r="IA9" s="139"/>
      <c r="IB9" s="139"/>
      <c r="IC9" s="139"/>
      <c r="ID9" s="139"/>
      <c r="IE9" s="139"/>
      <c r="IF9" s="139"/>
      <c r="IG9" s="139"/>
      <c r="IH9" s="139"/>
      <c r="II9" s="139"/>
      <c r="IJ9" s="139"/>
      <c r="IK9" s="139"/>
      <c r="IL9" s="139"/>
      <c r="IM9" s="139"/>
      <c r="IN9" s="139"/>
      <c r="IO9" s="139"/>
      <c r="IP9" s="139"/>
      <c r="IQ9" s="139"/>
      <c r="IR9" s="139"/>
      <c r="IS9" s="139"/>
      <c r="IT9" s="139"/>
      <c r="IU9" s="139"/>
      <c r="IV9" s="139"/>
      <c r="IW9" s="139"/>
      <c r="IX9" s="139"/>
      <c r="IY9" s="139"/>
      <c r="IZ9" s="139"/>
      <c r="JA9" s="139"/>
      <c r="JB9" s="139"/>
      <c r="JC9" s="139"/>
      <c r="JD9" s="139"/>
      <c r="JE9" s="139"/>
      <c r="JF9" s="139"/>
      <c r="JG9" s="139"/>
      <c r="JH9" s="139"/>
      <c r="JI9" s="139"/>
      <c r="JJ9" s="139"/>
      <c r="JK9" s="139"/>
      <c r="JL9" s="139"/>
      <c r="JM9" s="139"/>
      <c r="JN9" s="139"/>
      <c r="JO9" s="139"/>
      <c r="JP9" s="139"/>
      <c r="JQ9" s="139"/>
      <c r="JR9" s="139"/>
      <c r="JS9" s="139"/>
      <c r="JT9" s="139"/>
      <c r="JU9" s="139"/>
      <c r="JV9" s="139"/>
      <c r="JW9" s="139"/>
      <c r="JX9" s="139"/>
      <c r="JY9" s="139"/>
      <c r="JZ9" s="139"/>
      <c r="KA9" s="139"/>
      <c r="KB9" s="139"/>
      <c r="KC9" s="139"/>
      <c r="KD9" s="139"/>
      <c r="KE9" s="139"/>
      <c r="KF9" s="139"/>
    </row>
    <row r="10" spans="1:292" ht="105" customHeight="1">
      <c r="A10" s="288">
        <v>1</v>
      </c>
      <c r="B10" s="289" t="s">
        <v>261</v>
      </c>
      <c r="C10" s="297" t="s">
        <v>262</v>
      </c>
      <c r="D10" s="195" t="s">
        <v>263</v>
      </c>
      <c r="E10" s="298" t="s">
        <v>264</v>
      </c>
      <c r="F10" s="300" t="s">
        <v>265</v>
      </c>
      <c r="G10" s="288" t="s">
        <v>266</v>
      </c>
      <c r="H10" s="286">
        <v>24</v>
      </c>
      <c r="I10" s="309" t="str">
        <f>IF(H10&lt;=2,'Tabla probabilidad'!$B$5,IF(H10&lt;=24,'Tabla probabilidad'!$B$6,IF(H10&lt;=500,'Tabla probabilidad'!$B$7,IF(H10&lt;=5000,'Tabla probabilidad'!$B$8,IF(H10&gt;5000,'Tabla probabilidad'!$B$9)))))</f>
        <v>Baja</v>
      </c>
      <c r="J10" s="311">
        <f>IF(H10&lt;=2,'Tabla probabilidad'!$D$5,IF(H10&lt;=24,'Tabla probabilidad'!$D$6,IF(H10&lt;=500,'Tabla probabilidad'!$D$7,IF(H10&lt;=5000,'Tabla probabilidad'!$D$8,IF(H10&gt;5000,'Tabla probabilidad'!$D$9)))))</f>
        <v>0.4</v>
      </c>
      <c r="K10" s="286" t="s">
        <v>267</v>
      </c>
      <c r="L10" s="286"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Menor</v>
      </c>
      <c r="M10" s="286"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40%</v>
      </c>
      <c r="N10" s="286" t="str">
        <f>VLOOKUP((I10&amp;L10),Hoja1!$B$4:$C$28,2,0)</f>
        <v>Moderado</v>
      </c>
      <c r="O10" s="193">
        <v>1</v>
      </c>
      <c r="P10" s="189" t="s">
        <v>268</v>
      </c>
      <c r="Q10" s="193" t="str">
        <f t="shared" ref="Q10:Q28" si="0">IF(R10="Preventivo","Probabilidad",IF(R10="Detectivo","Probabilidad", IF(R10="Correctivo","Impacto")))</f>
        <v>Probabilidad</v>
      </c>
      <c r="R10" s="193" t="s">
        <v>269</v>
      </c>
      <c r="S10" s="193" t="s">
        <v>270</v>
      </c>
      <c r="T10" s="194">
        <f>VLOOKUP(R10&amp;S10,Hoja1!$Q$4:$R$9,2,0)</f>
        <v>0.45</v>
      </c>
      <c r="U10" s="193" t="s">
        <v>271</v>
      </c>
      <c r="V10" s="193" t="s">
        <v>272</v>
      </c>
      <c r="W10" s="193" t="s">
        <v>273</v>
      </c>
      <c r="X10" s="194">
        <f>IF(Q10="Probabilidad",($J$10*T10),IF(Q10="Impacto"," "))</f>
        <v>0.18000000000000002</v>
      </c>
      <c r="Y10" s="194" t="str">
        <f>IF(Z10&lt;=20%,'Tabla probabilidad'!$B$5,IF(Z10&lt;=40%,'Tabla probabilidad'!$B$6,IF(Z10&lt;=60%,'Tabla probabilidad'!$B$7,IF(Z10&lt;=80%,'Tabla probabilidad'!$B$8,IF(Z10&lt;=100%,'Tabla probabilidad'!$B$9)))))</f>
        <v>Baja</v>
      </c>
      <c r="Z10" s="194">
        <f>IF(R10="Preventivo",(J10-(J10*T10)),IF(R10="Detectivo",(J10-(J10*T10)),IF(R10="Correctivo",(J10))))</f>
        <v>0.22</v>
      </c>
      <c r="AA10" s="307" t="str">
        <f>IF(AB10&lt;=20%,'Tabla probabilidad'!$B$5,IF(AB10&lt;=40%,'Tabla probabilidad'!$B$6,IF(AB10&lt;=60%,'Tabla probabilidad'!$B$7,IF(AB10&lt;=80%,'Tabla probabilidad'!$B$8,IF(AB10&lt;=100%,'Tabla probabilidad'!$B$9)))))</f>
        <v>Baja</v>
      </c>
      <c r="AB10" s="307">
        <f>AVERAGE(Z10:Z12)</f>
        <v>0.22</v>
      </c>
      <c r="AC10" s="194" t="str">
        <f t="shared" ref="AC10:AC28" si="1">IF(AD10&lt;=20%,"Leve",IF(AD10&lt;=40%,"Menor",IF(AD10&lt;=60%,"Moderado",IF(AD10&lt;=80%,"Mayor",IF(AD10&lt;=100%,"Catastrófico")))))</f>
        <v>Menor</v>
      </c>
      <c r="AD10" s="194">
        <f>IF(Q10="Probabilidad",(($M$10-0)),IF(Q10="Impacto",($M$10-($M$10*T10))))</f>
        <v>0.4</v>
      </c>
      <c r="AE10" s="307" t="str">
        <f>IF(AF10&lt;=20%,"Leve",IF(AF10&lt;=40%,"Menor",IF(AF10&lt;=60%,"Moderado",IF(AF10&lt;=80%,"Mayor",IF(AF10&lt;=100%,"Catastrófico")))))</f>
        <v>Menor</v>
      </c>
      <c r="AF10" s="307">
        <f>AVERAGE(AD10:AD12)</f>
        <v>0.40000000000000008</v>
      </c>
      <c r="AG10" s="292" t="str">
        <f>VLOOKUP(AA10&amp;AE10,Hoja1!$B$4:$C$28,2,0)</f>
        <v>Moderado</v>
      </c>
      <c r="AH10" s="292" t="s">
        <v>274</v>
      </c>
      <c r="AI10" s="205" t="s">
        <v>268</v>
      </c>
      <c r="AJ10" s="203" t="s">
        <v>482</v>
      </c>
      <c r="AK10" s="204"/>
      <c r="AL10" s="211">
        <v>44470</v>
      </c>
      <c r="AM10" s="212">
        <v>44561</v>
      </c>
      <c r="AN10" s="430" t="s">
        <v>519</v>
      </c>
    </row>
    <row r="11" spans="1:292" ht="22.5" customHeight="1">
      <c r="A11" s="288"/>
      <c r="B11" s="290"/>
      <c r="C11" s="297"/>
      <c r="D11" s="196" t="s">
        <v>280</v>
      </c>
      <c r="E11" s="299"/>
      <c r="F11" s="301"/>
      <c r="G11" s="288"/>
      <c r="H11" s="286"/>
      <c r="I11" s="309"/>
      <c r="J11" s="311"/>
      <c r="K11" s="286"/>
      <c r="L11" s="306"/>
      <c r="M11" s="306"/>
      <c r="N11" s="286"/>
      <c r="O11" s="193">
        <v>2</v>
      </c>
      <c r="P11" s="189" t="s">
        <v>281</v>
      </c>
      <c r="Q11" s="193" t="str">
        <f t="shared" si="0"/>
        <v>Probabilidad</v>
      </c>
      <c r="R11" s="193" t="s">
        <v>269</v>
      </c>
      <c r="S11" s="193" t="s">
        <v>270</v>
      </c>
      <c r="T11" s="194">
        <f>VLOOKUP(R11&amp;S11,Hoja1!$Q$4:$R$9,2,0)</f>
        <v>0.45</v>
      </c>
      <c r="U11" s="193" t="s">
        <v>271</v>
      </c>
      <c r="V11" s="193" t="s">
        <v>272</v>
      </c>
      <c r="W11" s="193" t="s">
        <v>273</v>
      </c>
      <c r="X11" s="194">
        <f>IF(Q11="Probabilidad",($J$10*T11),IF(Q11="Impacto"," "))</f>
        <v>0.18000000000000002</v>
      </c>
      <c r="Y11" s="194" t="str">
        <f>IF(Z11&lt;=20%,'Tabla probabilidad'!$B$5,IF(Z11&lt;=40%,'Tabla probabilidad'!$B$6,IF(Z11&lt;=60%,'Tabla probabilidad'!$B$7,IF(Z11&lt;=80%,'Tabla probabilidad'!$B$8,IF(Z11&lt;=100%,'Tabla probabilidad'!$B$9)))))</f>
        <v>Baja</v>
      </c>
      <c r="Z11" s="194">
        <f>IF(R11="Preventivo",(J10-(J10*T11)),IF(R11="Detectivo",(J10-(J10*T11)),IF(R11="Correctivo",(J10))))</f>
        <v>0.22</v>
      </c>
      <c r="AA11" s="308"/>
      <c r="AB11" s="308"/>
      <c r="AC11" s="194" t="str">
        <f t="shared" si="1"/>
        <v>Menor</v>
      </c>
      <c r="AD11" s="194">
        <f>IF(Q11="Probabilidad",(($M$10-0)),IF(Q11="Impacto",($M$10-($M$10*T11))))</f>
        <v>0.4</v>
      </c>
      <c r="AE11" s="308"/>
      <c r="AF11" s="308"/>
      <c r="AG11" s="293"/>
      <c r="AH11" s="293"/>
      <c r="AI11" s="205" t="s">
        <v>281</v>
      </c>
      <c r="AJ11" s="203" t="s">
        <v>482</v>
      </c>
      <c r="AK11" s="204"/>
      <c r="AL11" s="211">
        <v>44470</v>
      </c>
      <c r="AM11" s="212">
        <v>44561</v>
      </c>
      <c r="AN11" s="431"/>
    </row>
    <row r="12" spans="1:292" ht="30" customHeight="1">
      <c r="A12" s="288"/>
      <c r="B12" s="290"/>
      <c r="C12" s="297"/>
      <c r="D12" s="196" t="s">
        <v>282</v>
      </c>
      <c r="E12" s="299"/>
      <c r="F12" s="301"/>
      <c r="G12" s="288"/>
      <c r="H12" s="286"/>
      <c r="I12" s="309"/>
      <c r="J12" s="311"/>
      <c r="K12" s="286"/>
      <c r="L12" s="306"/>
      <c r="M12" s="306"/>
      <c r="N12" s="286"/>
      <c r="O12" s="193">
        <v>3</v>
      </c>
      <c r="P12" s="190" t="s">
        <v>485</v>
      </c>
      <c r="Q12" s="193" t="str">
        <f t="shared" si="0"/>
        <v>Probabilidad</v>
      </c>
      <c r="R12" s="193" t="s">
        <v>269</v>
      </c>
      <c r="S12" s="193" t="s">
        <v>270</v>
      </c>
      <c r="T12" s="194">
        <f>VLOOKUP(R12&amp;S12,Hoja1!$Q$4:$R$9,2,0)</f>
        <v>0.45</v>
      </c>
      <c r="U12" s="193" t="s">
        <v>271</v>
      </c>
      <c r="V12" s="193" t="s">
        <v>272</v>
      </c>
      <c r="W12" s="193" t="s">
        <v>273</v>
      </c>
      <c r="X12" s="194">
        <f>IF(Q12="Probabilidad",($J$10*T12),IF(Q12="Impacto"," "))</f>
        <v>0.18000000000000002</v>
      </c>
      <c r="Y12" s="194" t="str">
        <f>IF(Z12&lt;=20%,'Tabla probabilidad'!$B$5,IF(Z12&lt;=40%,'Tabla probabilidad'!$B$6,IF(Z12&lt;=60%,'Tabla probabilidad'!$B$7,IF(Z12&lt;=80%,'Tabla probabilidad'!$B$8,IF(Z12&lt;=100%,'Tabla probabilidad'!$B$9)))))</f>
        <v>Baja</v>
      </c>
      <c r="Z12" s="194">
        <f>IF(R12="Preventivo",(J10-(J10*T12)),IF(R12="Detectivo",(J10-(J10*T12)),IF(R12="Correctivo",(J10))))</f>
        <v>0.22</v>
      </c>
      <c r="AA12" s="308"/>
      <c r="AB12" s="308"/>
      <c r="AC12" s="194" t="str">
        <f t="shared" si="1"/>
        <v>Menor</v>
      </c>
      <c r="AD12" s="194">
        <f>IF(Q12="Probabilidad",(($M$10-0)),IF(Q12="Impacto",($M$10-($M$10*T12))))</f>
        <v>0.4</v>
      </c>
      <c r="AE12" s="308"/>
      <c r="AF12" s="308"/>
      <c r="AG12" s="293"/>
      <c r="AH12" s="293"/>
      <c r="AI12" s="206" t="s">
        <v>486</v>
      </c>
      <c r="AJ12" s="203" t="s">
        <v>482</v>
      </c>
      <c r="AK12" s="204"/>
      <c r="AL12" s="211">
        <v>44470</v>
      </c>
      <c r="AM12" s="212">
        <v>44561</v>
      </c>
      <c r="AN12" s="432"/>
    </row>
    <row r="13" spans="1:292" ht="57.75" customHeight="1">
      <c r="A13" s="292">
        <v>2</v>
      </c>
      <c r="B13" s="292" t="s">
        <v>284</v>
      </c>
      <c r="C13" s="315" t="s">
        <v>285</v>
      </c>
      <c r="D13" s="222" t="s">
        <v>520</v>
      </c>
      <c r="E13" s="442" t="s">
        <v>287</v>
      </c>
      <c r="F13" s="289" t="s">
        <v>288</v>
      </c>
      <c r="G13" s="292" t="s">
        <v>289</v>
      </c>
      <c r="H13" s="289">
        <v>6</v>
      </c>
      <c r="I13" s="444" t="str">
        <f>IF(H13&lt;=2,'Tabla probabilidad'!$B$5,IF(H13&lt;=24,'Tabla probabilidad'!$B$6,IF(H13&lt;=500,'Tabla probabilidad'!$B$7,IF(H13&lt;=5000,'Tabla probabilidad'!$B$8,IF(H13&gt;5000,'Tabla probabilidad'!$B$9)))))</f>
        <v>Baja</v>
      </c>
      <c r="J13" s="307">
        <f>IF(H13&lt;=2,'Tabla probabilidad'!$D$5,IF(H13&lt;=24,'Tabla probabilidad'!$D$6,IF(H13&lt;=500,'Tabla probabilidad'!$D$7,IF(H13&lt;=5000,'Tabla probabilidad'!$D$8,IF(H13&gt;5000,'Tabla probabilidad'!$D$9)))))</f>
        <v>0.4</v>
      </c>
      <c r="K13" s="292" t="s">
        <v>290</v>
      </c>
      <c r="L13" s="292" t="str">
        <f>IF(K13="El riesgo afecta la imagen de alguna área de la organización","Leve",IF(K13="El riesgo afecta la imagen de la entidad internamente, de conocimiento general, nivel interno, alta dirección, contratista y/o de provedores","Menor",IF(K13="El riesgo afecta la imagen de la entidad con algunos usuarios de relevancia frente al logro de los objetivos","Moderado",IF(K13="El riesgo afecta la imagen de de la entidad con efecto publicitario sostenido a nivel del sector justicia","Mayor",IF(K13="El riesgo afecta la imagen de la entidad a nivel nacional, con efecto publicitarios sostenible a nivel país","Catastrófico",IF(K13="Impacto que afecte la ejecución presupuestal en un valor ≥0,5%.","Leve",IF(K13="Impacto que afecte la ejecución presupuestal en un valor ≥1%.","Menor",IF(K13="Impacto que afecte la ejecución presupuestal en un valor ≥5%.","Moderado",IF(K13="Impacto que afecte la ejecución presupuestal en un valor ≥20%.","Mayor",IF(K13="Impacto que afecte la ejecución presupuestal en un valor ≥50%.","Catastrófico",IF(K13="Incumplimiento máximo del 5% de la meta planeada","Leve",IF(K13="Incumplimiento máximo del 15% de la meta planeada","Menor",IF(K13="Incumplimiento máximo del 20% de la meta planeada","Moderado",IF(K13="Incumplimiento máximo del 50% de la meta planeada","Mayor",IF(K13="Incumplimiento máximo del 80% de la meta planeada","Catastrófico",IF(K13="Cualquier afectación a la violacion de los derechos de los ciudadanos se considera con consecuencias altas","Mayor",IF(K13="Cualquier afectación a la violacion de los derechos de los ciudadanos se considera con consecuencias desastrosas","Catastrófico",IF(K13="Afecta la Prestación del Servicio de Administración de Justicia en 5%","Leve",IF(K13="Afecta la Prestación del Servicio de Administración de Justicia en 10%","Menor",IF(K13="Afecta la Prestación del Servicio de Administración de Justicia en 15%","Moderado",IF(K13="Afecta la Prestación del Servicio de Administración de Justicia en 20%","Mayor",IF(K13="Afecta la Prestación del Servicio de Administración de Justicia en más del 50%","Catastrófico",IF(K13="Cualquier acto indebido de los servidores judiciales genera altas consecuencias para la entidad","Mayor",IF(K13="Cualquier acto indebido de los servidores judiciales genera consecuencias desastrosas para la entidad","Catastrófico",IF(K13="Si el hecho llegara a presentarse, tendría consecuencias o efectos mínimos sobre la entidad","Leve",IF(K13="Si el hecho llegara a presentarse, tendría bajo impacto o efecto sobre la entidad","Menor",IF(K13="Si el hecho llegara a presentarse, tendría medianas consecuencias o efectos sobre la entidad","Moderado",IF(K13="Si el hecho llegara a presentarse, tendría altas consecuencias o efectos sobre la entidad","Mayor",IF(K13="Si el hecho llegara a presentarse, tendría desastrosas consecuencias o efectos sobre la entidad","Catastrófico")))))))))))))))))))))))))))))</f>
        <v>Leve</v>
      </c>
      <c r="M13" s="292" t="str">
        <f>IF(K13="El riesgo afecta la imagen de alguna área de la organización","20%",IF(K13="El riesgo afecta la imagen de la entidad internamente, de conocimiento general, nivel interno, alta dirección, contratista y/o de provedores","40%",IF(K13="El riesgo afecta la imagen de la entidad con algunos usuarios de relevancia frente al logro de los objetivos","60%",IF(K13="El riesgo afecta la imagen de de la entidad con efecto publicitario sostenido a nivel del sector justicia","80%",IF(K13="El riesgo afecta la imagen de la entidad a nivel nacional, con efecto publicitarios sostenible a nivel país","100%",IF(K13="Impacto que afecte la ejecución presupuestal en un valor ≥0,5%.","20%",IF(K13="Impacto que afecte la ejecución presupuestal en un valor ≥1%.","40%",IF(K13="Impacto que afecte la ejecución presupuestal en un valor ≥5%.","60%",IF(K13="Impacto que afecte la ejecución presupuestal en un valor ≥20%.","80%",IF(K13="Impacto que afecte la ejecución presupuestal en un valor ≥50%.","100%",IF(K13="Incumplimiento máximo del 5% de la meta planeada","20%",IF(K13="Incumplimiento máximo del 15% de la meta planeada","40%",IF(K13="Incumplimiento máximo del 20% de la meta planeada","60%",IF(K13="Incumplimiento máximo del 50% de la meta planeada","80%",IF(K13="Incumplimiento máximo del 80% de la meta planeada","100%",IF(K13="Cualquier afectación a la violacion de los derechos de los ciudadanos se considera con consecuencias altas","80%",IF(K13="Cualquier afectación a la violacion de los derechos de los ciudadanos se considera con consecuencias desastrosas","100%",IF(K13="Afecta la Prestación del Servicio de Administración de Justicia en 5%","20%",IF(K13="Afecta la Prestación del Servicio de Administración de Justicia en 10%","40%",IF(K13="Afecta la Prestación del Servicio de Administración de Justicia en 15%","60%",IF(K13="Afecta la Prestación del Servicio de Administración de Justicia en 20%","80%",IF(K13="Afecta la Prestación del Servicio de Administración de Justicia en más del 50%","100%",IF(K13="Cualquier acto indebido de los servidores judiciales genera altas consecuencias para la entidad","80%",IF(K13="Cualquier acto indebido de los servidores judiciales genera consecuencias desastrosas para la entidad","100%",IF(K13="Si el hecho llegara a presentarse, tendría consecuencias o efectos mínimos sobre la entidad","20%",IF(K13="Si el hecho llegara a presentarse, tendría bajo impacto o efecto sobre la entidad","40%",IF(K13="Si el hecho llegara a presentarse, tendría medianas consecuencias o efectos sobre la entidad","60%",IF(K13="Si el hecho llegara a presentarse, tendría altas consecuencias o efectos sobre la entidad","80%",IF(K13="Si el hecho llegara a presentarse, tendría desastrosas consecuencias o efectos sobre la entidad","100%")))))))))))))))))))))))))))))</f>
        <v>20%</v>
      </c>
      <c r="N13" s="292" t="str">
        <f>VLOOKUP((I13&amp;L13),Hoja1!$B$4:$C$28,2,0)</f>
        <v>Bajo</v>
      </c>
      <c r="O13" s="193">
        <v>1</v>
      </c>
      <c r="P13" s="189" t="s">
        <v>293</v>
      </c>
      <c r="Q13" s="193" t="str">
        <f t="shared" si="0"/>
        <v>Probabilidad</v>
      </c>
      <c r="R13" s="193" t="s">
        <v>269</v>
      </c>
      <c r="S13" s="193" t="s">
        <v>270</v>
      </c>
      <c r="T13" s="194">
        <f>VLOOKUP(R13&amp;S13,Hoja1!$Q$4:$R$9,2,0)</f>
        <v>0.45</v>
      </c>
      <c r="U13" s="193" t="s">
        <v>271</v>
      </c>
      <c r="V13" s="193" t="s">
        <v>272</v>
      </c>
      <c r="W13" s="193" t="s">
        <v>273</v>
      </c>
      <c r="X13" s="194">
        <f>IF(Q13="Probabilidad",($J$13*T13),IF(Q13="Impacto"," "))</f>
        <v>0.18000000000000002</v>
      </c>
      <c r="Y13" s="194" t="str">
        <f>IF(Z13&lt;=20%,'Tabla probabilidad'!$B$5,IF(Z13&lt;=40%,'Tabla probabilidad'!$B$6,IF(Z13&lt;=60%,'Tabla probabilidad'!$B$7,IF(Z13&lt;=80%,'Tabla probabilidad'!$B$8,IF(Z13&lt;=100%,'Tabla probabilidad'!$B$9)))))</f>
        <v>Baja</v>
      </c>
      <c r="Z13" s="194">
        <f>IF(R13="Preventivo",(J13-(J13*T13)),IF(R13="Detectivo",(J13-(J13*T13)),IF(R13="Correctivo",(J13))))</f>
        <v>0.22</v>
      </c>
      <c r="AA13" s="307" t="str">
        <f>IF(AB13&lt;=20%,'Tabla probabilidad'!$B$5,IF(AB13&lt;=40%,'Tabla probabilidad'!$B$6,IF(AB13&lt;=60%,'Tabla probabilidad'!$B$7,IF(AB13&lt;=80%,'Tabla probabilidad'!$B$8,IF(AB13&lt;=100%,'Tabla probabilidad'!$B$9)))))</f>
        <v>Baja</v>
      </c>
      <c r="AB13" s="221">
        <f>AVERAGE(Z13:Z14)</f>
        <v>0.22</v>
      </c>
      <c r="AC13" s="194" t="str">
        <f t="shared" si="1"/>
        <v>Leve</v>
      </c>
      <c r="AD13" s="194">
        <f>IF(Q13="Probabilidad",(($M$13-0)),IF(Q13="Impacto",($M$13-($M$13*T13))))</f>
        <v>0.2</v>
      </c>
      <c r="AE13" s="307" t="str">
        <f>IF(AF13&lt;=20%,"Leve",IF(AF13&lt;=40%,"Menor",IF(AF13&lt;=60%,"Moderado",IF(AF13&lt;=80%,"Mayor",IF(AF13&lt;=100%,"Catastrófico")))))</f>
        <v>Leve</v>
      </c>
      <c r="AF13" s="307">
        <f>AVERAGE(AD13:AD14)</f>
        <v>0.2</v>
      </c>
      <c r="AG13" s="292" t="str">
        <f>VLOOKUP(AA13&amp;AE13,Hoja1!$B$4:$C$28,2,0)</f>
        <v>Bajo</v>
      </c>
      <c r="AH13" s="292" t="s">
        <v>274</v>
      </c>
      <c r="AI13" s="205" t="s">
        <v>521</v>
      </c>
      <c r="AJ13" s="203" t="s">
        <v>482</v>
      </c>
      <c r="AK13" s="204"/>
      <c r="AL13" s="211">
        <v>44470</v>
      </c>
      <c r="AM13" s="212">
        <v>44561</v>
      </c>
      <c r="AN13" s="446" t="s">
        <v>522</v>
      </c>
    </row>
    <row r="14" spans="1:292" ht="72" customHeight="1">
      <c r="A14" s="294"/>
      <c r="B14" s="294"/>
      <c r="C14" s="317"/>
      <c r="D14" s="222" t="s">
        <v>523</v>
      </c>
      <c r="E14" s="443"/>
      <c r="F14" s="291"/>
      <c r="G14" s="294"/>
      <c r="H14" s="291"/>
      <c r="I14" s="445"/>
      <c r="J14" s="312"/>
      <c r="K14" s="294"/>
      <c r="L14" s="294"/>
      <c r="M14" s="294"/>
      <c r="N14" s="294"/>
      <c r="O14" s="193">
        <v>2</v>
      </c>
      <c r="P14" s="189" t="s">
        <v>295</v>
      </c>
      <c r="Q14" s="193" t="str">
        <f t="shared" si="0"/>
        <v>Probabilidad</v>
      </c>
      <c r="R14" s="193" t="s">
        <v>269</v>
      </c>
      <c r="S14" s="193" t="s">
        <v>270</v>
      </c>
      <c r="T14" s="194">
        <f>VLOOKUP(R14&amp;S14,Hoja1!$Q$4:$R$9,2,0)</f>
        <v>0.45</v>
      </c>
      <c r="U14" s="193" t="s">
        <v>271</v>
      </c>
      <c r="V14" s="193" t="s">
        <v>272</v>
      </c>
      <c r="W14" s="193" t="s">
        <v>273</v>
      </c>
      <c r="X14" s="194">
        <f>IF(Q14="Probabilidad",($J$13*T14),IF(Q14="Impacto"," "))</f>
        <v>0.18000000000000002</v>
      </c>
      <c r="Y14" s="194" t="str">
        <f>IF(Z14&lt;=20%,'Tabla probabilidad'!$B$5,IF(Z14&lt;=40%,'Tabla probabilidad'!$B$6,IF(Z14&lt;=60%,'Tabla probabilidad'!$B$7,IF(Z14&lt;=80%,'Tabla probabilidad'!$B$8,IF(Z14&lt;=100%,'Tabla probabilidad'!$B$9)))))</f>
        <v>Baja</v>
      </c>
      <c r="Z14" s="194">
        <f>IF(R14="Preventivo",(J13-(J13*T14)),IF(R14="Detectivo",(J13-(J13*T14)),IF(R14="Correctivo",(J13))))</f>
        <v>0.22</v>
      </c>
      <c r="AA14" s="312"/>
      <c r="AB14" s="221">
        <f>AVERAGE(Z13:Z15)</f>
        <v>0.22</v>
      </c>
      <c r="AC14" s="194" t="str">
        <f t="shared" si="1"/>
        <v>Leve</v>
      </c>
      <c r="AD14" s="194">
        <f>IF(Q14="Probabilidad",(($M$13-0)),IF(Q14="Impacto",($M$13-($M$13*T14))))</f>
        <v>0.2</v>
      </c>
      <c r="AE14" s="312"/>
      <c r="AF14" s="312"/>
      <c r="AG14" s="294"/>
      <c r="AH14" s="294"/>
      <c r="AI14" s="205" t="s">
        <v>295</v>
      </c>
      <c r="AJ14" s="203" t="s">
        <v>482</v>
      </c>
      <c r="AK14" s="204"/>
      <c r="AL14" s="211">
        <v>44470</v>
      </c>
      <c r="AM14" s="212">
        <v>44561</v>
      </c>
      <c r="AN14" s="447"/>
    </row>
    <row r="15" spans="1:292" ht="66.75" customHeight="1">
      <c r="A15" s="288">
        <v>3</v>
      </c>
      <c r="B15" s="289" t="s">
        <v>296</v>
      </c>
      <c r="C15" s="288" t="s">
        <v>285</v>
      </c>
      <c r="D15" s="196" t="s">
        <v>297</v>
      </c>
      <c r="E15" s="298" t="s">
        <v>298</v>
      </c>
      <c r="F15" s="300" t="s">
        <v>299</v>
      </c>
      <c r="G15" s="288" t="s">
        <v>266</v>
      </c>
      <c r="H15" s="286">
        <v>4</v>
      </c>
      <c r="I15" s="309" t="str">
        <f>IF(H15&lt;=2,'Tabla probabilidad'!$B$5,IF(H15&lt;=24,'Tabla probabilidad'!$B$6,IF(H15&lt;=500,'Tabla probabilidad'!$B$7,IF(H15&lt;=5000,'Tabla probabilidad'!$B$8,IF(H15&gt;5000,'Tabla probabilidad'!$B$9)))))</f>
        <v>Baja</v>
      </c>
      <c r="J15" s="311">
        <f>IF(H15&lt;=2,'Tabla probabilidad'!$D$5,IF(H15&lt;=24,'Tabla probabilidad'!$D$6,IF(H15&lt;=500,'Tabla probabilidad'!$D$7,IF(H15&lt;=5000,'Tabla probabilidad'!$D$8,IF(H15&gt;5000,'Tabla probabilidad'!$D$9)))))</f>
        <v>0.4</v>
      </c>
      <c r="K15" s="286" t="s">
        <v>300</v>
      </c>
      <c r="L15" s="286"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Leve</v>
      </c>
      <c r="M15" s="286"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20%</v>
      </c>
      <c r="N15" s="286" t="str">
        <f>VLOOKUP((I15&amp;L15),Hoja1!$B$4:$C$28,2,0)</f>
        <v>Bajo</v>
      </c>
      <c r="O15" s="193">
        <v>1</v>
      </c>
      <c r="P15" s="189" t="s">
        <v>301</v>
      </c>
      <c r="Q15" s="193" t="str">
        <f t="shared" si="0"/>
        <v>Probabilidad</v>
      </c>
      <c r="R15" s="193" t="s">
        <v>269</v>
      </c>
      <c r="S15" s="193" t="s">
        <v>270</v>
      </c>
      <c r="T15" s="194">
        <f>VLOOKUP(R15&amp;S15,Hoja1!$Q$4:$R$9,2,0)</f>
        <v>0.45</v>
      </c>
      <c r="U15" s="193" t="s">
        <v>271</v>
      </c>
      <c r="V15" s="193" t="s">
        <v>272</v>
      </c>
      <c r="W15" s="193" t="s">
        <v>273</v>
      </c>
      <c r="X15" s="194">
        <f>IF(Q15="Probabilidad",($J$15*T15),IF(Q15="Impacto"," "))</f>
        <v>0.18000000000000002</v>
      </c>
      <c r="Y15" s="194" t="str">
        <f>IF(Z15&lt;=20%,'Tabla probabilidad'!$B$5,IF(Z15&lt;=40%,'Tabla probabilidad'!$B$6,IF(Z15&lt;=60%,'Tabla probabilidad'!$B$7,IF(Z15&lt;=80%,'Tabla probabilidad'!$B$8,IF(Z15&lt;=100%,'Tabla probabilidad'!$B$9)))))</f>
        <v>Baja</v>
      </c>
      <c r="Z15" s="194">
        <f>IF(R15="Preventivo",(J15-(J15*T15)),IF(R15="Detectivo",(J15-(J15*T15)),IF(R15="Correctivo",(J15))))</f>
        <v>0.22</v>
      </c>
      <c r="AA15" s="307" t="str">
        <f>IF(AB15&lt;=20%,'Tabla probabilidad'!$B$5,IF(AB15&lt;=40%,'Tabla probabilidad'!$B$6,IF(AB15&lt;=60%,'Tabla probabilidad'!$B$7,IF(AB15&lt;=80%,'Tabla probabilidad'!$B$8,IF(AB15&lt;=100%,'Tabla probabilidad'!$B$9)))))</f>
        <v>Baja</v>
      </c>
      <c r="AB15" s="307">
        <f>AVERAGE(Z15:Z18)</f>
        <v>0.22</v>
      </c>
      <c r="AC15" s="194" t="str">
        <f t="shared" si="1"/>
        <v>Leve</v>
      </c>
      <c r="AD15" s="194">
        <f>IF(Q15="Probabilidad",(($M$15-0)),IF(Q15="Impacto",($M$15-($M$15*T15))))</f>
        <v>0.2</v>
      </c>
      <c r="AE15" s="307" t="str">
        <f>IF(AF15&lt;=20%,"Leve",IF(AF15&lt;=40%,"Menor",IF(AF15&lt;=60%,"Moderado",IF(AF15&lt;=80%,"Mayor",IF(AF15&lt;=100%,"Catastrófico")))))</f>
        <v>Leve</v>
      </c>
      <c r="AF15" s="307">
        <f>AVERAGE(AD15:AD18)</f>
        <v>0.2</v>
      </c>
      <c r="AG15" s="292" t="str">
        <f>VLOOKUP(AA15&amp;AE15,Hoja1!$B$4:$C$28,2,0)</f>
        <v>Bajo</v>
      </c>
      <c r="AH15" s="292" t="s">
        <v>274</v>
      </c>
      <c r="AI15" s="205" t="s">
        <v>524</v>
      </c>
      <c r="AJ15" s="203" t="s">
        <v>482</v>
      </c>
      <c r="AK15" s="204"/>
      <c r="AL15" s="211">
        <v>44470</v>
      </c>
      <c r="AM15" s="212">
        <v>44561</v>
      </c>
      <c r="AN15" s="433" t="s">
        <v>525</v>
      </c>
    </row>
    <row r="16" spans="1:292" ht="69" customHeight="1">
      <c r="A16" s="288"/>
      <c r="B16" s="290"/>
      <c r="C16" s="288"/>
      <c r="D16" s="136" t="s">
        <v>302</v>
      </c>
      <c r="E16" s="299"/>
      <c r="F16" s="301"/>
      <c r="G16" s="288"/>
      <c r="H16" s="286"/>
      <c r="I16" s="309"/>
      <c r="J16" s="311"/>
      <c r="K16" s="286"/>
      <c r="L16" s="306"/>
      <c r="M16" s="306"/>
      <c r="N16" s="286"/>
      <c r="O16" s="193">
        <v>2</v>
      </c>
      <c r="P16" s="188" t="s">
        <v>303</v>
      </c>
      <c r="Q16" s="193" t="str">
        <f t="shared" si="0"/>
        <v>Probabilidad</v>
      </c>
      <c r="R16" s="193" t="s">
        <v>269</v>
      </c>
      <c r="S16" s="193" t="s">
        <v>270</v>
      </c>
      <c r="T16" s="194">
        <f>VLOOKUP(R16&amp;S16,Hoja1!$Q$4:$R$9,2,0)</f>
        <v>0.45</v>
      </c>
      <c r="U16" s="193" t="s">
        <v>271</v>
      </c>
      <c r="V16" s="193" t="s">
        <v>272</v>
      </c>
      <c r="W16" s="193" t="s">
        <v>273</v>
      </c>
      <c r="X16" s="194">
        <f>IF(Q16="Probabilidad",($J$15*T16),IF(Q16="Impacto"," "))</f>
        <v>0.18000000000000002</v>
      </c>
      <c r="Y16" s="194" t="str">
        <f>IF(Z16&lt;=20%,'Tabla probabilidad'!$B$5,IF(Z16&lt;=40%,'Tabla probabilidad'!$B$6,IF(Z16&lt;=60%,'Tabla probabilidad'!$B$7,IF(Z16&lt;=80%,'Tabla probabilidad'!$B$8,IF(Z16&lt;=100%,'Tabla probabilidad'!$B$9)))))</f>
        <v>Baja</v>
      </c>
      <c r="Z16" s="194">
        <f>IF(R16="Preventivo",(J15-(J15*T16)),IF(R16="Detectivo",(J15-(J15*T16)),IF(R16="Correctivo",(J15))))</f>
        <v>0.22</v>
      </c>
      <c r="AA16" s="308"/>
      <c r="AB16" s="308"/>
      <c r="AC16" s="194" t="str">
        <f t="shared" si="1"/>
        <v>Leve</v>
      </c>
      <c r="AD16" s="194">
        <f>IF(Q16="Probabilidad",(($M$15-0)),IF(Q16="Impacto",($M$15-($M$15*T16))))</f>
        <v>0.2</v>
      </c>
      <c r="AE16" s="308"/>
      <c r="AF16" s="308"/>
      <c r="AG16" s="293"/>
      <c r="AH16" s="293"/>
      <c r="AI16" s="207" t="s">
        <v>303</v>
      </c>
      <c r="AJ16" s="203" t="s">
        <v>482</v>
      </c>
      <c r="AK16" s="204"/>
      <c r="AL16" s="211">
        <v>44470</v>
      </c>
      <c r="AM16" s="212">
        <v>44561</v>
      </c>
      <c r="AN16" s="434"/>
    </row>
    <row r="17" spans="1:40" ht="75.75" customHeight="1">
      <c r="A17" s="288"/>
      <c r="B17" s="290"/>
      <c r="C17" s="288"/>
      <c r="D17" s="136" t="s">
        <v>304</v>
      </c>
      <c r="E17" s="299"/>
      <c r="F17" s="301"/>
      <c r="G17" s="288"/>
      <c r="H17" s="286"/>
      <c r="I17" s="309"/>
      <c r="J17" s="311"/>
      <c r="K17" s="286"/>
      <c r="L17" s="306"/>
      <c r="M17" s="306"/>
      <c r="N17" s="286"/>
      <c r="O17" s="193">
        <v>3</v>
      </c>
      <c r="P17" s="189" t="s">
        <v>305</v>
      </c>
      <c r="Q17" s="193" t="str">
        <f t="shared" si="0"/>
        <v>Probabilidad</v>
      </c>
      <c r="R17" s="193" t="s">
        <v>269</v>
      </c>
      <c r="S17" s="193" t="s">
        <v>270</v>
      </c>
      <c r="T17" s="194">
        <f>VLOOKUP(R17&amp;S17,Hoja1!$Q$4:$R$9,2,0)</f>
        <v>0.45</v>
      </c>
      <c r="U17" s="193" t="s">
        <v>271</v>
      </c>
      <c r="V17" s="193" t="s">
        <v>272</v>
      </c>
      <c r="W17" s="193" t="s">
        <v>273</v>
      </c>
      <c r="X17" s="194">
        <f>IF(Q17="Probabilidad",($J$15*T17),IF(Q17="Impacto"," "))</f>
        <v>0.18000000000000002</v>
      </c>
      <c r="Y17" s="194" t="str">
        <f>IF(Z17&lt;=20%,'Tabla probabilidad'!$B$5,IF(Z17&lt;=40%,'Tabla probabilidad'!$B$6,IF(Z17&lt;=60%,'Tabla probabilidad'!$B$7,IF(Z17&lt;=80%,'Tabla probabilidad'!$B$8,IF(Z17&lt;=100%,'Tabla probabilidad'!$B$9)))))</f>
        <v>Baja</v>
      </c>
      <c r="Z17" s="194">
        <f>IF(R17="Preventivo",(J15-(J15*T17)),IF(R17="Detectivo",(J15-(J15*T17)),IF(R17="Correctivo",(J15))))</f>
        <v>0.22</v>
      </c>
      <c r="AA17" s="308"/>
      <c r="AB17" s="308"/>
      <c r="AC17" s="194" t="str">
        <f t="shared" si="1"/>
        <v>Leve</v>
      </c>
      <c r="AD17" s="194">
        <f>IF(Q17="Probabilidad",(($M$15-0)),IF(Q17="Impacto",($M$15-($M$15*T17))))</f>
        <v>0.2</v>
      </c>
      <c r="AE17" s="308"/>
      <c r="AF17" s="308"/>
      <c r="AG17" s="293"/>
      <c r="AH17" s="293"/>
      <c r="AI17" s="205" t="s">
        <v>526</v>
      </c>
      <c r="AJ17" s="203" t="s">
        <v>482</v>
      </c>
      <c r="AK17" s="204"/>
      <c r="AL17" s="211">
        <v>44470</v>
      </c>
      <c r="AM17" s="212">
        <v>44561</v>
      </c>
      <c r="AN17" s="434"/>
    </row>
    <row r="18" spans="1:40" ht="64.5" customHeight="1">
      <c r="A18" s="288"/>
      <c r="B18" s="291"/>
      <c r="C18" s="288"/>
      <c r="D18" s="197" t="s">
        <v>493</v>
      </c>
      <c r="E18" s="313"/>
      <c r="F18" s="314"/>
      <c r="G18" s="288"/>
      <c r="H18" s="286"/>
      <c r="I18" s="309"/>
      <c r="J18" s="311"/>
      <c r="K18" s="286"/>
      <c r="L18" s="306"/>
      <c r="M18" s="306"/>
      <c r="N18" s="286"/>
      <c r="O18" s="193">
        <v>4</v>
      </c>
      <c r="P18" s="190" t="s">
        <v>307</v>
      </c>
      <c r="Q18" s="193" t="str">
        <f t="shared" si="0"/>
        <v>Probabilidad</v>
      </c>
      <c r="R18" s="193" t="s">
        <v>269</v>
      </c>
      <c r="S18" s="193" t="s">
        <v>270</v>
      </c>
      <c r="T18" s="194">
        <f>VLOOKUP(R18&amp;S18,Hoja1!$Q$4:$R$9,2,0)</f>
        <v>0.45</v>
      </c>
      <c r="U18" s="193" t="s">
        <v>271</v>
      </c>
      <c r="V18" s="193" t="s">
        <v>272</v>
      </c>
      <c r="W18" s="193" t="s">
        <v>273</v>
      </c>
      <c r="X18" s="194">
        <f>IF(Q18="Probabilidad",($J$15*T18),IF(Q18="Impacto"," "))</f>
        <v>0.18000000000000002</v>
      </c>
      <c r="Y18" s="194" t="str">
        <f>IF(Z18&lt;=20%,'Tabla probabilidad'!$B$5,IF(Z18&lt;=40%,'Tabla probabilidad'!$B$6,IF(Z18&lt;=60%,'Tabla probabilidad'!$B$7,IF(Z18&lt;=80%,'Tabla probabilidad'!$B$8,IF(Z18&lt;=100%,'Tabla probabilidad'!$B$9)))))</f>
        <v>Baja</v>
      </c>
      <c r="Z18" s="194">
        <f>IF(R18="Preventivo",(J15-(J15*T18)),IF(R18="Detectivo",(J15-(J15*T18)),IF(R18="Correctivo",(J15))))</f>
        <v>0.22</v>
      </c>
      <c r="AA18" s="312"/>
      <c r="AB18" s="312"/>
      <c r="AC18" s="194" t="str">
        <f t="shared" si="1"/>
        <v>Leve</v>
      </c>
      <c r="AD18" s="194">
        <f>IF(Q18="Probabilidad",(($M$15-0)),IF(Q18="Impacto",($M$15-($M$15*T18))))</f>
        <v>0.2</v>
      </c>
      <c r="AE18" s="312"/>
      <c r="AF18" s="312"/>
      <c r="AG18" s="294"/>
      <c r="AH18" s="294"/>
      <c r="AI18" s="206" t="s">
        <v>307</v>
      </c>
      <c r="AJ18" s="203" t="s">
        <v>482</v>
      </c>
      <c r="AK18" s="204"/>
      <c r="AL18" s="211">
        <v>44470</v>
      </c>
      <c r="AM18" s="212">
        <v>44561</v>
      </c>
      <c r="AN18" s="435"/>
    </row>
    <row r="19" spans="1:40" ht="57" customHeight="1">
      <c r="A19" s="288">
        <v>4</v>
      </c>
      <c r="B19" s="289" t="s">
        <v>308</v>
      </c>
      <c r="C19" s="288" t="s">
        <v>285</v>
      </c>
      <c r="D19" s="196" t="s">
        <v>309</v>
      </c>
      <c r="E19" s="298" t="s">
        <v>310</v>
      </c>
      <c r="F19" s="300" t="s">
        <v>311</v>
      </c>
      <c r="G19" s="288" t="s">
        <v>266</v>
      </c>
      <c r="H19" s="288">
        <v>4</v>
      </c>
      <c r="I19" s="309" t="str">
        <f>IF(H19&lt;=2,'Tabla probabilidad'!$B$5,IF(H19&lt;=24,'Tabla probabilidad'!$B$6,IF(H19&lt;=500,'Tabla probabilidad'!$B$7,IF(H19&lt;=5000,'Tabla probabilidad'!$B$8,IF(H19&gt;5000,'Tabla probabilidad'!$B$9)))))</f>
        <v>Baja</v>
      </c>
      <c r="J19" s="311">
        <f>IF(H19&lt;=2,'Tabla probabilidad'!$D$5,IF(H19&lt;=24,'Tabla probabilidad'!$D$6,IF(H19&lt;=500,'Tabla probabilidad'!$D$7,IF(H19&lt;=5000,'Tabla probabilidad'!$D$8,IF(H19&gt;5000,'Tabla probabilidad'!$D$9)))))</f>
        <v>0.4</v>
      </c>
      <c r="K19" s="286" t="s">
        <v>267</v>
      </c>
      <c r="L19" s="286" t="str">
        <f>IF(K19="El riesgo afecta la imagen de alguna área de la organización","Leve",IF(K19="El riesgo afecta la imagen de la entidad internamente, de conocimiento general, nivel interno, alta dirección, contratista y/o de provedores","Menor",IF(K19="El riesgo afecta la imagen de la entidad con algunos usuarios de relevancia frente al logro de los objetivos","Moderado",IF(K19="El riesgo afecta la imagen de de la entidad con efecto publicitario sostenido a nivel del sector justicia","Mayor",IF(K19="El riesgo afecta la imagen de la entidad a nivel nacional, con efecto publicitarios sostenible a nivel país","Catastrófico",IF(K19="Impacto que afecte la ejecución presupuestal en un valor ≥0,5%.","Leve",IF(K19="Impacto que afecte la ejecución presupuestal en un valor ≥1%.","Menor",IF(K19="Impacto que afecte la ejecución presupuestal en un valor ≥5%.","Moderado",IF(K19="Impacto que afecte la ejecución presupuestal en un valor ≥20%.","Mayor",IF(K19="Impacto que afecte la ejecución presupuestal en un valor ≥50%.","Catastrófico",IF(K19="Incumplimiento máximo del 5% de la meta planeada","Leve",IF(K19="Incumplimiento máximo del 15% de la meta planeada","Menor",IF(K19="Incumplimiento máximo del 20% de la meta planeada","Moderado",IF(K19="Incumplimiento máximo del 50% de la meta planeada","Mayor",IF(K19="Incumplimiento máximo del 80% de la meta planeada","Catastrófico",IF(K19="Cualquier afectación a la violacion de los derechos de los ciudadanos se considera con consecuencias altas","Mayor",IF(K19="Cualquier afectación a la violacion de los derechos de los ciudadanos se considera con consecuencias desastrosas","Catastrófico",IF(K19="Afecta la Prestación del Servicio de Administración de Justicia en 5%","Leve",IF(K19="Afecta la Prestación del Servicio de Administración de Justicia en 10%","Menor",IF(K19="Afecta la Prestación del Servicio de Administración de Justicia en 15%","Moderado",IF(K19="Afecta la Prestación del Servicio de Administración de Justicia en 20%","Mayor",IF(K19="Afecta la Prestación del Servicio de Administración de Justicia en más del 50%","Catastrófico",IF(K19="Cualquier acto indebido de los servidores judiciales genera altas consecuencias para la entidad","Mayor",IF(K19="Cualquier acto indebido de los servidores judiciales genera consecuencias desastrosas para la entidad","Catastrófico",IF(K19="Si el hecho llegara a presentarse, tendría consecuencias o efectos mínimos sobre la entidad","Leve",IF(K19="Si el hecho llegara a presentarse, tendría bajo impacto o efecto sobre la entidad","Menor",IF(K19="Si el hecho llegara a presentarse, tendría medianas consecuencias o efectos sobre la entidad","Moderado",IF(K19="Si el hecho llegara a presentarse, tendría altas consecuencias o efectos sobre la entidad","Mayor",IF(K19="Si el hecho llegara a presentarse, tendría desastrosas consecuencias o efectos sobre la entidad","Catastrófico")))))))))))))))))))))))))))))</f>
        <v>Menor</v>
      </c>
      <c r="M19" s="286" t="str">
        <f>IF(K19="El riesgo afecta la imagen de alguna área de la organización","20%",IF(K19="El riesgo afecta la imagen de la entidad internamente, de conocimiento general, nivel interno, alta dirección, contratista y/o de provedores","40%",IF(K19="El riesgo afecta la imagen de la entidad con algunos usuarios de relevancia frente al logro de los objetivos","60%",IF(K19="El riesgo afecta la imagen de de la entidad con efecto publicitario sostenido a nivel del sector justicia","80%",IF(K19="El riesgo afecta la imagen de la entidad a nivel nacional, con efecto publicitarios sostenible a nivel país","100%",IF(K19="Impacto que afecte la ejecución presupuestal en un valor ≥0,5%.","20%",IF(K19="Impacto que afecte la ejecución presupuestal en un valor ≥1%.","40%",IF(K19="Impacto que afecte la ejecución presupuestal en un valor ≥5%.","60%",IF(K19="Impacto que afecte la ejecución presupuestal en un valor ≥20%.","80%",IF(K19="Impacto que afecte la ejecución presupuestal en un valor ≥50%.","100%",IF(K19="Incumplimiento máximo del 5% de la meta planeada","20%",IF(K19="Incumplimiento máximo del 15% de la meta planeada","40%",IF(K19="Incumplimiento máximo del 20% de la meta planeada","60%",IF(K19="Incumplimiento máximo del 50% de la meta planeada","80%",IF(K19="Incumplimiento máximo del 80% de la meta planeada","100%",IF(K19="Cualquier afectación a la violacion de los derechos de los ciudadanos se considera con consecuencias altas","80%",IF(K19="Cualquier afectación a la violacion de los derechos de los ciudadanos se considera con consecuencias desastrosas","100%",IF(K19="Afecta la Prestación del Servicio de Administración de Justicia en 5%","20%",IF(K19="Afecta la Prestación del Servicio de Administración de Justicia en 10%","40%",IF(K19="Afecta la Prestación del Servicio de Administración de Justicia en 15%","60%",IF(K19="Afecta la Prestación del Servicio de Administración de Justicia en 20%","80%",IF(K19="Afecta la Prestación del Servicio de Administración de Justicia en más del 50%","100%",IF(K19="Cualquier acto indebido de los servidores judiciales genera altas consecuencias para la entidad","80%",IF(K19="Cualquier acto indebido de los servidores judiciales genera consecuencias desastrosas para la entidad","100%",IF(K19="Si el hecho llegara a presentarse, tendría consecuencias o efectos mínimos sobre la entidad","20%",IF(K19="Si el hecho llegara a presentarse, tendría bajo impacto o efecto sobre la entidad","40%",IF(K19="Si el hecho llegara a presentarse, tendría medianas consecuencias o efectos sobre la entidad","60%",IF(K19="Si el hecho llegara a presentarse, tendría altas consecuencias o efectos sobre la entidad","80%",IF(K19="Si el hecho llegara a presentarse, tendría desastrosas consecuencias o efectos sobre la entidad","100%")))))))))))))))))))))))))))))</f>
        <v>40%</v>
      </c>
      <c r="N19" s="286" t="str">
        <f>VLOOKUP((I19&amp;L19),Hoja1!$B$4:$C$28,2,0)</f>
        <v>Moderado</v>
      </c>
      <c r="O19" s="193">
        <v>1</v>
      </c>
      <c r="P19" s="189" t="s">
        <v>312</v>
      </c>
      <c r="Q19" s="193" t="str">
        <f t="shared" si="0"/>
        <v>Probabilidad</v>
      </c>
      <c r="R19" s="193" t="s">
        <v>269</v>
      </c>
      <c r="S19" s="193" t="s">
        <v>270</v>
      </c>
      <c r="T19" s="194">
        <f>VLOOKUP(R19&amp;S19,Hoja1!$Q$4:$R$9,2,0)</f>
        <v>0.45</v>
      </c>
      <c r="U19" s="193" t="s">
        <v>271</v>
      </c>
      <c r="V19" s="193" t="s">
        <v>272</v>
      </c>
      <c r="W19" s="193" t="s">
        <v>273</v>
      </c>
      <c r="X19" s="194">
        <f>IF(Q19="Probabilidad",($J$19*T19),IF(Q19="Impacto"," "))</f>
        <v>0.18000000000000002</v>
      </c>
      <c r="Y19" s="194" t="str">
        <f>IF(Z19&lt;=20%,'Tabla probabilidad'!$B$5,IF(Z19&lt;=40%,'Tabla probabilidad'!$B$6,IF(Z19&lt;=60%,'Tabla probabilidad'!$B$7,IF(Z19&lt;=80%,'Tabla probabilidad'!$B$8,IF(Z19&lt;=100%,'Tabla probabilidad'!$B$9)))))</f>
        <v>Baja</v>
      </c>
      <c r="Z19" s="194">
        <f>IF(R19="Preventivo",(J19-(J19*T19)),IF(R19="Detectivo",(J19-(J19*T19)),IF(R19="Correctivo",(J19))))</f>
        <v>0.22</v>
      </c>
      <c r="AA19" s="307" t="str">
        <f>IF(AB19&lt;=20%,'Tabla probabilidad'!$B$5,IF(AB19&lt;=40%,'Tabla probabilidad'!$B$6,IF(AB19&lt;=60%,'Tabla probabilidad'!$B$7,IF(AB19&lt;=80%,'Tabla probabilidad'!$B$8,IF(AB19&lt;=100%,'Tabla probabilidad'!$B$9)))))</f>
        <v>Baja</v>
      </c>
      <c r="AB19" s="307">
        <f>AVERAGE(Z19:Z22)</f>
        <v>0.23</v>
      </c>
      <c r="AC19" s="194" t="str">
        <f t="shared" si="1"/>
        <v>Menor</v>
      </c>
      <c r="AD19" s="194">
        <f>IF(Q19="Probabilidad",(($M$19-0)),IF(Q19="Impacto",($M$19-($M$19*T19))))</f>
        <v>0.4</v>
      </c>
      <c r="AE19" s="307" t="str">
        <f>IF(AF19&lt;=20%,"Leve",IF(AF19&lt;=40%,"Menor",IF(AF19&lt;=60%,"Moderado",IF(AF19&lt;=80%,"Mayor",IF(AF19&lt;=100%,"Catastrófico")))))</f>
        <v>Menor</v>
      </c>
      <c r="AF19" s="307">
        <f>AVERAGE(AD19:AD22)</f>
        <v>0.4</v>
      </c>
      <c r="AG19" s="292" t="str">
        <f>VLOOKUP(AA19&amp;AE19,Hoja1!$B$4:$C$28,2,0)</f>
        <v>Moderado</v>
      </c>
      <c r="AH19" s="292" t="s">
        <v>274</v>
      </c>
      <c r="AI19" s="189" t="s">
        <v>312</v>
      </c>
      <c r="AJ19" s="203" t="s">
        <v>482</v>
      </c>
      <c r="AK19" s="204"/>
      <c r="AL19" s="211">
        <v>44470</v>
      </c>
      <c r="AM19" s="212">
        <v>44561</v>
      </c>
      <c r="AN19" s="433" t="s">
        <v>527</v>
      </c>
    </row>
    <row r="20" spans="1:40" ht="63.75" customHeight="1">
      <c r="A20" s="288"/>
      <c r="B20" s="290"/>
      <c r="C20" s="288"/>
      <c r="D20" s="195" t="s">
        <v>313</v>
      </c>
      <c r="E20" s="299"/>
      <c r="F20" s="301"/>
      <c r="G20" s="288"/>
      <c r="H20" s="288"/>
      <c r="I20" s="309"/>
      <c r="J20" s="311"/>
      <c r="K20" s="286"/>
      <c r="L20" s="306"/>
      <c r="M20" s="306"/>
      <c r="N20" s="286"/>
      <c r="O20" s="193">
        <v>2</v>
      </c>
      <c r="P20" s="189" t="s">
        <v>314</v>
      </c>
      <c r="Q20" s="193" t="str">
        <f t="shared" si="0"/>
        <v>Probabilidad</v>
      </c>
      <c r="R20" s="193" t="s">
        <v>269</v>
      </c>
      <c r="S20" s="193" t="s">
        <v>270</v>
      </c>
      <c r="T20" s="194">
        <f>VLOOKUP(R20&amp;S20,Hoja1!$Q$4:$R$9,2,0)</f>
        <v>0.45</v>
      </c>
      <c r="U20" s="193" t="s">
        <v>271</v>
      </c>
      <c r="V20" s="193" t="s">
        <v>272</v>
      </c>
      <c r="W20" s="193" t="s">
        <v>273</v>
      </c>
      <c r="X20" s="194">
        <f>IF(Q20="Probabilidad",($J$19*T20),IF(Q20="Impacto"," "))</f>
        <v>0.18000000000000002</v>
      </c>
      <c r="Y20" s="194" t="str">
        <f>IF(Z20&lt;=20%,'Tabla probabilidad'!$B$5,IF(Z20&lt;=40%,'Tabla probabilidad'!$B$6,IF(Z20&lt;=60%,'Tabla probabilidad'!$B$7,IF(Z20&lt;=80%,'Tabla probabilidad'!$B$8,IF(Z20&lt;=100%,'Tabla probabilidad'!$B$9)))))</f>
        <v>Baja</v>
      </c>
      <c r="Z20" s="194">
        <f>IF(R20="Preventivo",(J19-(J19*T20)),IF(R20="Detectivo",(J19-(J19*T20)),IF(R20="Correctivo",(J19))))</f>
        <v>0.22</v>
      </c>
      <c r="AA20" s="308"/>
      <c r="AB20" s="308"/>
      <c r="AC20" s="194" t="str">
        <f t="shared" si="1"/>
        <v>Menor</v>
      </c>
      <c r="AD20" s="194">
        <f>IF(Q20="Probabilidad",(($M$19-0)),IF(Q20="Impacto",($M$19-($M$19*T20))))</f>
        <v>0.4</v>
      </c>
      <c r="AE20" s="308"/>
      <c r="AF20" s="308"/>
      <c r="AG20" s="293"/>
      <c r="AH20" s="293"/>
      <c r="AI20" s="189" t="s">
        <v>314</v>
      </c>
      <c r="AJ20" s="203" t="s">
        <v>482</v>
      </c>
      <c r="AK20" s="204"/>
      <c r="AL20" s="211">
        <v>44470</v>
      </c>
      <c r="AM20" s="212">
        <v>44561</v>
      </c>
      <c r="AN20" s="434"/>
    </row>
    <row r="21" spans="1:40" ht="75">
      <c r="A21" s="288"/>
      <c r="B21" s="290"/>
      <c r="C21" s="288"/>
      <c r="D21" s="196" t="s">
        <v>315</v>
      </c>
      <c r="E21" s="299"/>
      <c r="F21" s="301"/>
      <c r="G21" s="288"/>
      <c r="H21" s="288"/>
      <c r="I21" s="309"/>
      <c r="J21" s="311"/>
      <c r="K21" s="286"/>
      <c r="L21" s="306"/>
      <c r="M21" s="306"/>
      <c r="N21" s="286"/>
      <c r="O21" s="193">
        <v>3</v>
      </c>
      <c r="P21" s="189" t="s">
        <v>316</v>
      </c>
      <c r="Q21" s="193" t="str">
        <f t="shared" si="0"/>
        <v>Probabilidad</v>
      </c>
      <c r="R21" s="193" t="s">
        <v>269</v>
      </c>
      <c r="S21" s="193" t="s">
        <v>270</v>
      </c>
      <c r="T21" s="194">
        <f>VLOOKUP(R21&amp;S21,Hoja1!$Q$4:$R$9,2,0)</f>
        <v>0.45</v>
      </c>
      <c r="U21" s="193" t="s">
        <v>271</v>
      </c>
      <c r="V21" s="193" t="s">
        <v>272</v>
      </c>
      <c r="W21" s="193" t="s">
        <v>273</v>
      </c>
      <c r="X21" s="194">
        <f>IF(Q21="Probabilidad",($J$19*T21),IF(Q21="Impacto"," "))</f>
        <v>0.18000000000000002</v>
      </c>
      <c r="Y21" s="194" t="str">
        <f>IF(Z21&lt;=20%,'Tabla probabilidad'!$B$5,IF(Z21&lt;=40%,'Tabla probabilidad'!$B$6,IF(Z21&lt;=60%,'Tabla probabilidad'!$B$7,IF(Z21&lt;=80%,'Tabla probabilidad'!$B$8,IF(Z21&lt;=100%,'Tabla probabilidad'!$B$9)))))</f>
        <v>Baja</v>
      </c>
      <c r="Z21" s="194">
        <f>IF(R21="Preventivo",(J19-(J19*T21)),IF(R21="Detectivo",(J19-(J19*T21)),IF(R21="Correctivo",(J19))))</f>
        <v>0.22</v>
      </c>
      <c r="AA21" s="308"/>
      <c r="AB21" s="308"/>
      <c r="AC21" s="194" t="str">
        <f t="shared" si="1"/>
        <v>Menor</v>
      </c>
      <c r="AD21" s="194">
        <f>IF(Q21="Probabilidad",(($M$19-0)),IF(Q21="Impacto",($M$19-($M$19*T21))))</f>
        <v>0.4</v>
      </c>
      <c r="AE21" s="308"/>
      <c r="AF21" s="308"/>
      <c r="AG21" s="293"/>
      <c r="AH21" s="293"/>
      <c r="AI21" s="189" t="s">
        <v>316</v>
      </c>
      <c r="AJ21" s="203" t="s">
        <v>482</v>
      </c>
      <c r="AK21" s="204"/>
      <c r="AL21" s="211">
        <v>44470</v>
      </c>
      <c r="AM21" s="212">
        <v>44561</v>
      </c>
      <c r="AN21" s="434"/>
    </row>
    <row r="22" spans="1:40" ht="68.25" customHeight="1">
      <c r="A22" s="288"/>
      <c r="B22" s="290"/>
      <c r="C22" s="288"/>
      <c r="D22" s="196" t="s">
        <v>317</v>
      </c>
      <c r="E22" s="299"/>
      <c r="F22" s="301"/>
      <c r="G22" s="288"/>
      <c r="H22" s="288"/>
      <c r="I22" s="309"/>
      <c r="J22" s="311"/>
      <c r="K22" s="286"/>
      <c r="L22" s="306"/>
      <c r="M22" s="306"/>
      <c r="N22" s="286"/>
      <c r="O22" s="193">
        <v>4</v>
      </c>
      <c r="P22" s="188" t="s">
        <v>318</v>
      </c>
      <c r="Q22" s="193" t="str">
        <f t="shared" si="0"/>
        <v>Probabilidad</v>
      </c>
      <c r="R22" s="193" t="s">
        <v>319</v>
      </c>
      <c r="S22" s="193" t="s">
        <v>270</v>
      </c>
      <c r="T22" s="194">
        <f>VLOOKUP(R22&amp;S22,Hoja1!$Q$4:$R$9,2,0)</f>
        <v>0.35</v>
      </c>
      <c r="U22" s="193" t="s">
        <v>271</v>
      </c>
      <c r="V22" s="193" t="s">
        <v>272</v>
      </c>
      <c r="W22" s="193" t="s">
        <v>273</v>
      </c>
      <c r="X22" s="194">
        <f>IF(Q22="Probabilidad",($J$19*T22),IF(Q22="Impacto"," "))</f>
        <v>0.13999999999999999</v>
      </c>
      <c r="Y22" s="194" t="str">
        <f>IF(Z22&lt;=20%,'Tabla probabilidad'!$B$5,IF(Z22&lt;=40%,'Tabla probabilidad'!$B$6,IF(Z22&lt;=60%,'Tabla probabilidad'!$B$7,IF(Z22&lt;=80%,'Tabla probabilidad'!$B$8,IF(Z22&lt;=100%,'Tabla probabilidad'!$B$9)))))</f>
        <v>Baja</v>
      </c>
      <c r="Z22" s="194">
        <f>IF(R22="Preventivo",(J19-(J19*T22)),IF(R22="Detectivo",(J19-(J19*T22)),IF(R22="Correctivo",(J19))))</f>
        <v>0.26</v>
      </c>
      <c r="AA22" s="308"/>
      <c r="AB22" s="308"/>
      <c r="AC22" s="194" t="str">
        <f t="shared" si="1"/>
        <v>Menor</v>
      </c>
      <c r="AD22" s="194">
        <f>IF(Q22="Probabilidad",(($M$19-0)),IF(Q22="Impacto",($M$19-($M$19*T22))))</f>
        <v>0.4</v>
      </c>
      <c r="AE22" s="308"/>
      <c r="AF22" s="308"/>
      <c r="AG22" s="293"/>
      <c r="AH22" s="293"/>
      <c r="AI22" s="188" t="s">
        <v>318</v>
      </c>
      <c r="AJ22" s="203" t="s">
        <v>482</v>
      </c>
      <c r="AK22" s="204"/>
      <c r="AL22" s="211">
        <v>44470</v>
      </c>
      <c r="AM22" s="212">
        <v>44561</v>
      </c>
      <c r="AN22" s="435"/>
    </row>
    <row r="23" spans="1:40" ht="38.25" customHeight="1">
      <c r="A23" s="288">
        <v>5</v>
      </c>
      <c r="B23" s="289" t="s">
        <v>320</v>
      </c>
      <c r="C23" s="288" t="s">
        <v>285</v>
      </c>
      <c r="D23" s="196" t="s">
        <v>321</v>
      </c>
      <c r="E23" s="300" t="s">
        <v>322</v>
      </c>
      <c r="F23" s="300" t="s">
        <v>323</v>
      </c>
      <c r="G23" s="288" t="s">
        <v>324</v>
      </c>
      <c r="H23" s="288">
        <v>4</v>
      </c>
      <c r="I23" s="309" t="str">
        <f>IF(H23&lt;=2,'Tabla probabilidad'!$B$5,IF(H23&lt;=24,'Tabla probabilidad'!$B$6,IF(H23&lt;=500,'Tabla probabilidad'!$B$7,IF(H23&lt;=5000,'Tabla probabilidad'!$B$8,IF(H23&gt;5000,'Tabla probabilidad'!$B$9)))))</f>
        <v>Baja</v>
      </c>
      <c r="J23" s="311">
        <f>IF(H23&lt;=2,'Tabla probabilidad'!$D$5,IF(H23&lt;=24,'Tabla probabilidad'!$D$6,IF(H23&lt;=500,'Tabla probabilidad'!$D$7,IF(H23&lt;=5000,'Tabla probabilidad'!$D$8,IF(H23&gt;5000,'Tabla probabilidad'!$D$9)))))</f>
        <v>0.4</v>
      </c>
      <c r="K23" s="286" t="s">
        <v>300</v>
      </c>
      <c r="L23" s="286" t="str">
        <f>IF(K23="El riesgo afecta la imagen de alguna área de la organización","Leve",IF(K23="El riesgo afecta la imagen de la entidad internamente, de conocimiento general, nivel interno, alta dirección, contratista y/o de provedores","Menor",IF(K23="El riesgo afecta la imagen de la entidad con algunos usuarios de relevancia frente al logro de los objetivos","Moderado",IF(K23="El riesgo afecta la imagen de de la entidad con efecto publicitario sostenido a nivel del sector justicia","Mayor",IF(K23="El riesgo afecta la imagen de la entidad a nivel nacional, con efecto publicitarios sostenible a nivel país","Catastrófico",IF(K23="Impacto que afecte la ejecución presupuestal en un valor ≥0,5%.","Leve",IF(K23="Impacto que afecte la ejecución presupuestal en un valor ≥1%.","Menor",IF(K23="Impacto que afecte la ejecución presupuestal en un valor ≥5%.","Moderado",IF(K23="Impacto que afecte la ejecución presupuestal en un valor ≥20%.","Mayor",IF(K23="Impacto que afecte la ejecución presupuestal en un valor ≥50%.","Catastrófico",IF(K23="Incumplimiento máximo del 5% de la meta planeada","Leve",IF(K23="Incumplimiento máximo del 15% de la meta planeada","Menor",IF(K23="Incumplimiento máximo del 20% de la meta planeada","Moderado",IF(K23="Incumplimiento máximo del 50% de la meta planeada","Mayor",IF(K23="Incumplimiento máximo del 80% de la meta planeada","Catastrófico",IF(K23="Cualquier afectación a la violacion de los derechos de los ciudadanos se considera con consecuencias altas","Mayor",IF(K23="Cualquier afectación a la violacion de los derechos de los ciudadanos se considera con consecuencias desastrosas","Catastrófico",IF(K23="Afecta la Prestación del Servicio de Administración de Justicia en 5%","Leve",IF(K23="Afecta la Prestación del Servicio de Administración de Justicia en 10%","Menor",IF(K23="Afecta la Prestación del Servicio de Administración de Justicia en 15%","Moderado",IF(K23="Afecta la Prestación del Servicio de Administración de Justicia en 20%","Mayor",IF(K23="Afecta la Prestación del Servicio de Administración de Justicia en más del 50%","Catastrófico",IF(K23="Cualquier acto indebido de los servidores judiciales genera altas consecuencias para la entidad","Mayor",IF(K23="Cualquier acto indebido de los servidores judiciales genera consecuencias desastrosas para la entidad","Catastrófico",IF(K23="Si el hecho llegara a presentarse, tendría consecuencias o efectos mínimos sobre la entidad","Leve",IF(K23="Si el hecho llegara a presentarse, tendría bajo impacto o efecto sobre la entidad","Menor",IF(K23="Si el hecho llegara a presentarse, tendría medianas consecuencias o efectos sobre la entidad","Moderado",IF(K23="Si el hecho llegara a presentarse, tendría altas consecuencias o efectos sobre la entidad","Mayor",IF(K23="Si el hecho llegara a presentarse, tendría desastrosas consecuencias o efectos sobre la entidad","Catastrófico")))))))))))))))))))))))))))))</f>
        <v>Leve</v>
      </c>
      <c r="M23" s="286" t="str">
        <f>IF(K23="El riesgo afecta la imagen de alguna área de la organización","20%",IF(K23="El riesgo afecta la imagen de la entidad internamente, de conocimiento general, nivel interno, alta dirección, contratista y/o de provedores","40%",IF(K23="El riesgo afecta la imagen de la entidad con algunos usuarios de relevancia frente al logro de los objetivos","60%",IF(K23="El riesgo afecta la imagen de de la entidad con efecto publicitario sostenido a nivel del sector justicia","80%",IF(K23="El riesgo afecta la imagen de la entidad a nivel nacional, con efecto publicitarios sostenible a nivel país","100%",IF(K23="Impacto que afecte la ejecución presupuestal en un valor ≥0,5%.","20%",IF(K23="Impacto que afecte la ejecución presupuestal en un valor ≥1%.","40%",IF(K23="Impacto que afecte la ejecución presupuestal en un valor ≥5%.","60%",IF(K23="Impacto que afecte la ejecución presupuestal en un valor ≥20%.","80%",IF(K23="Impacto que afecte la ejecución presupuestal en un valor ≥50%.","100%",IF(K23="Incumplimiento máximo del 5% de la meta planeada","20%",IF(K23="Incumplimiento máximo del 15% de la meta planeada","40%",IF(K23="Incumplimiento máximo del 20% de la meta planeada","60%",IF(K23="Incumplimiento máximo del 50% de la meta planeada","80%",IF(K23="Incumplimiento máximo del 80% de la meta planeada","100%",IF(K23="Cualquier afectación a la violacion de los derechos de los ciudadanos se considera con consecuencias altas","80%",IF(K23="Cualquier afectación a la violacion de los derechos de los ciudadanos se considera con consecuencias desastrosas","100%",IF(K23="Afecta la Prestación del Servicio de Administración de Justicia en 5%","20%",IF(K23="Afecta la Prestación del Servicio de Administración de Justicia en 10%","40%",IF(K23="Afecta la Prestación del Servicio de Administración de Justicia en 15%","60%",IF(K23="Afecta la Prestación del Servicio de Administración de Justicia en 20%","80%",IF(K23="Afecta la Prestación del Servicio de Administración de Justicia en más del 50%","100%",IF(K23="Cualquier acto indebido de los servidores judiciales genera altas consecuencias para la entidad","80%",IF(K23="Cualquier acto indebido de los servidores judiciales genera consecuencias desastrosas para la entidad","100%",IF(K23="Si el hecho llegara a presentarse, tendría consecuencias o efectos mínimos sobre la entidad","20%",IF(K23="Si el hecho llegara a presentarse, tendría bajo impacto o efecto sobre la entidad","40%",IF(K23="Si el hecho llegara a presentarse, tendría medianas consecuencias o efectos sobre la entidad","60%",IF(K23="Si el hecho llegara a presentarse, tendría altas consecuencias o efectos sobre la entidad","80%",IF(K23="Si el hecho llegara a presentarse, tendría desastrosas consecuencias o efectos sobre la entidad","100%")))))))))))))))))))))))))))))</f>
        <v>20%</v>
      </c>
      <c r="N23" s="286" t="str">
        <f>VLOOKUP((I23&amp;L23),Hoja1!$B$4:$C$28,2,0)</f>
        <v>Bajo</v>
      </c>
      <c r="O23" s="193">
        <v>1</v>
      </c>
      <c r="P23" s="214" t="s">
        <v>325</v>
      </c>
      <c r="Q23" s="193" t="str">
        <f t="shared" si="0"/>
        <v>Probabilidad</v>
      </c>
      <c r="R23" s="193" t="s">
        <v>269</v>
      </c>
      <c r="S23" s="193" t="s">
        <v>270</v>
      </c>
      <c r="T23" s="194">
        <f>VLOOKUP(R23&amp;S23,Hoja1!$Q$4:$R$9,2,0)</f>
        <v>0.45</v>
      </c>
      <c r="U23" s="193" t="s">
        <v>271</v>
      </c>
      <c r="V23" s="193" t="s">
        <v>272</v>
      </c>
      <c r="W23" s="193" t="s">
        <v>273</v>
      </c>
      <c r="X23" s="194">
        <f>IF(Q23="Probabilidad",($J$23*T23),IF(Q23="Impacto"," "))</f>
        <v>0.18000000000000002</v>
      </c>
      <c r="Y23" s="194" t="str">
        <f>IF(Z23&lt;=20%,'Tabla probabilidad'!$B$5,IF(Z23&lt;=40%,'Tabla probabilidad'!$B$6,IF(Z23&lt;=60%,'Tabla probabilidad'!$B$7,IF(Z23&lt;=80%,'Tabla probabilidad'!$B$8,IF(Z23&lt;=100%,'Tabla probabilidad'!$B$9)))))</f>
        <v>Baja</v>
      </c>
      <c r="Z23" s="194">
        <f>IF(R23="Preventivo",(J23-(J23*T23)),IF(R23="Detectivo",(J23-(J23*T23)),IF(R23="Correctivo",(J23))))</f>
        <v>0.22</v>
      </c>
      <c r="AA23" s="307" t="str">
        <f>IF(AB23&lt;=20%,'Tabla probabilidad'!$B$5,IF(AB23&lt;=40%,'Tabla probabilidad'!$B$6,IF(AB23&lt;=60%,'Tabla probabilidad'!$B$7,IF(AB23&lt;=80%,'Tabla probabilidad'!$B$8,IF(AB23&lt;=100%,'Tabla probabilidad'!$B$9)))))</f>
        <v>Baja</v>
      </c>
      <c r="AB23" s="307">
        <f>AVERAGE(Z23:Z24)</f>
        <v>0.22</v>
      </c>
      <c r="AC23" s="194" t="str">
        <f t="shared" si="1"/>
        <v>Leve</v>
      </c>
      <c r="AD23" s="194">
        <f>IF(Q23="Probabilidad",(($M$23-0)),IF(Q23="Impacto",($M$23-($M$23*T23))))</f>
        <v>0.2</v>
      </c>
      <c r="AE23" s="307" t="str">
        <f>IF(AF23&lt;=20%,"Leve",IF(AF23&lt;=40%,"Menor",IF(AF23&lt;=60%,"Moderado",IF(AF23&lt;=80%,"Mayor",IF(AF23&lt;=100%,"Catastrófico")))))</f>
        <v>Leve</v>
      </c>
      <c r="AF23" s="307">
        <f>AVERAGE(AD23:AD24)</f>
        <v>0.2</v>
      </c>
      <c r="AG23" s="292" t="str">
        <f>VLOOKUP(AA23&amp;AE23,Hoja1!$B$4:$C$28,2,0)</f>
        <v>Bajo</v>
      </c>
      <c r="AH23" s="292" t="s">
        <v>326</v>
      </c>
      <c r="AI23" s="217" t="s">
        <v>325</v>
      </c>
      <c r="AJ23" s="203" t="s">
        <v>482</v>
      </c>
      <c r="AK23" s="204"/>
      <c r="AL23" s="211">
        <v>44470</v>
      </c>
      <c r="AM23" s="212">
        <v>44561</v>
      </c>
      <c r="AN23" s="436" t="s">
        <v>528</v>
      </c>
    </row>
    <row r="24" spans="1:40" ht="111" customHeight="1">
      <c r="A24" s="288"/>
      <c r="B24" s="290"/>
      <c r="C24" s="288"/>
      <c r="D24" s="196" t="s">
        <v>329</v>
      </c>
      <c r="E24" s="301"/>
      <c r="F24" s="301"/>
      <c r="G24" s="288"/>
      <c r="H24" s="288"/>
      <c r="I24" s="309"/>
      <c r="J24" s="311"/>
      <c r="K24" s="286"/>
      <c r="L24" s="306"/>
      <c r="M24" s="306"/>
      <c r="N24" s="286"/>
      <c r="O24" s="193">
        <v>2</v>
      </c>
      <c r="P24" s="189" t="s">
        <v>330</v>
      </c>
      <c r="Q24" s="193" t="str">
        <f t="shared" si="0"/>
        <v>Probabilidad</v>
      </c>
      <c r="R24" s="193" t="s">
        <v>269</v>
      </c>
      <c r="S24" s="193" t="s">
        <v>270</v>
      </c>
      <c r="T24" s="194">
        <f>VLOOKUP(R24&amp;S24,Hoja1!$Q$4:$R$9,2,0)</f>
        <v>0.45</v>
      </c>
      <c r="U24" s="193" t="s">
        <v>271</v>
      </c>
      <c r="V24" s="193" t="s">
        <v>272</v>
      </c>
      <c r="W24" s="193" t="s">
        <v>273</v>
      </c>
      <c r="X24" s="194">
        <f>IF(Q24="Probabilidad",($J$23*T24),IF(Q24="Impacto"," "))</f>
        <v>0.18000000000000002</v>
      </c>
      <c r="Y24" s="194" t="str">
        <f>IF(Z24&lt;=20%,'Tabla probabilidad'!$B$5,IF(Z24&lt;=40%,'Tabla probabilidad'!$B$6,IF(Z24&lt;=60%,'Tabla probabilidad'!$B$7,IF(Z24&lt;=80%,'Tabla probabilidad'!$B$8,IF(Z24&lt;=100%,'Tabla probabilidad'!$B$9)))))</f>
        <v>Baja</v>
      </c>
      <c r="Z24" s="194">
        <f>IF(R24="Preventivo",(J23-(J23*T24)),IF(R24="Detectivo",(J23-(J23*T24)),IF(R24="Correctivo",(J23))))</f>
        <v>0.22</v>
      </c>
      <c r="AA24" s="308"/>
      <c r="AB24" s="308"/>
      <c r="AC24" s="194" t="str">
        <f t="shared" si="1"/>
        <v>Leve</v>
      </c>
      <c r="AD24" s="194">
        <f>IF(Q24="Probabilidad",(($M$23-0)),IF(Q24="Impacto",($M$23-($M$23*T24))))</f>
        <v>0.2</v>
      </c>
      <c r="AE24" s="308"/>
      <c r="AF24" s="308"/>
      <c r="AG24" s="293"/>
      <c r="AH24" s="293"/>
      <c r="AI24" s="205" t="s">
        <v>330</v>
      </c>
      <c r="AJ24" s="203" t="s">
        <v>482</v>
      </c>
      <c r="AK24" s="204"/>
      <c r="AL24" s="211">
        <v>44470</v>
      </c>
      <c r="AM24" s="212">
        <v>44561</v>
      </c>
      <c r="AN24" s="437"/>
    </row>
    <row r="25" spans="1:40" ht="57.6">
      <c r="A25" s="286">
        <v>6</v>
      </c>
      <c r="B25" s="292" t="s">
        <v>331</v>
      </c>
      <c r="C25" s="310" t="s">
        <v>332</v>
      </c>
      <c r="D25" s="198" t="s">
        <v>333</v>
      </c>
      <c r="E25" s="287" t="s">
        <v>334</v>
      </c>
      <c r="F25" s="286" t="s">
        <v>335</v>
      </c>
      <c r="G25" s="286" t="s">
        <v>336</v>
      </c>
      <c r="H25" s="286">
        <v>4</v>
      </c>
      <c r="I25" s="309" t="str">
        <f>IF(H25&lt;=2,'Tabla probabilidad'!$B$5,IF(H25&lt;=24,'Tabla probabilidad'!$B$6,IF(H25&lt;=500,'Tabla probabilidad'!$B$7,IF(H25&lt;=5000,'Tabla probabilidad'!$B$8,IF(H25&gt;5000,'Tabla probabilidad'!$B$9)))))</f>
        <v>Baja</v>
      </c>
      <c r="J25" s="311">
        <f>IF(H25&lt;=2,'Tabla probabilidad'!$D$5,IF(H25&lt;=24,'Tabla probabilidad'!$D$6,IF(H25&lt;=500,'Tabla probabilidad'!$D$7,IF(H25&lt;=5000,'Tabla probabilidad'!$D$8,IF(H25&gt;5000,'Tabla probabilidad'!$D$9)))))</f>
        <v>0.4</v>
      </c>
      <c r="K25" s="286" t="s">
        <v>337</v>
      </c>
      <c r="L25" s="286"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Moderado</v>
      </c>
      <c r="M25" s="286"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60%</v>
      </c>
      <c r="N25" s="286" t="str">
        <f>VLOOKUP((I25&amp;L25),Hoja1!$B$4:$C$28,2,0)</f>
        <v>Moderado</v>
      </c>
      <c r="O25" s="193">
        <v>1</v>
      </c>
      <c r="P25" s="141" t="s">
        <v>338</v>
      </c>
      <c r="Q25" s="193" t="str">
        <f t="shared" si="0"/>
        <v>Probabilidad</v>
      </c>
      <c r="R25" s="193" t="s">
        <v>269</v>
      </c>
      <c r="S25" s="193" t="s">
        <v>270</v>
      </c>
      <c r="T25" s="194">
        <f>VLOOKUP(R25&amp;S25,Hoja1!$Q$4:$R$9,2,0)</f>
        <v>0.45</v>
      </c>
      <c r="U25" s="193" t="s">
        <v>271</v>
      </c>
      <c r="V25" s="193" t="s">
        <v>272</v>
      </c>
      <c r="W25" s="193" t="s">
        <v>273</v>
      </c>
      <c r="X25" s="194">
        <f>IF(Q25="Probabilidad",($J$25*T25),IF(Q25="Impacto"," "))</f>
        <v>0.18000000000000002</v>
      </c>
      <c r="Y25" s="194" t="str">
        <f>IF(Z25&lt;=20%,'Tabla probabilidad'!$B$5,IF(Z25&lt;=40%,'Tabla probabilidad'!$B$6,IF(Z25&lt;=60%,'Tabla probabilidad'!$B$7,IF(Z25&lt;=80%,'Tabla probabilidad'!$B$8,IF(Z25&lt;=100%,'Tabla probabilidad'!$B$9)))))</f>
        <v>Baja</v>
      </c>
      <c r="Z25" s="194">
        <f>IF(R25="Preventivo",(J25-(J25*T25)),IF(R25="Detectivo",(J25-(J25*T25)),IF(R25="Correctivo",(J25))))</f>
        <v>0.22</v>
      </c>
      <c r="AA25" s="307" t="str">
        <f>IF(AB25&lt;=20%,'Tabla probabilidad'!$B$5,IF(AB25&lt;=40%,'Tabla probabilidad'!$B$6,IF(AB25&lt;=60%,'Tabla probabilidad'!$B$7,IF(AB25&lt;=80%,'Tabla probabilidad'!$B$8,IF(AB25&lt;=100%,'Tabla probabilidad'!$B$9)))))</f>
        <v>Baja</v>
      </c>
      <c r="AB25" s="307">
        <f>AVERAGE(Z25:Z28)</f>
        <v>0.22999999999999998</v>
      </c>
      <c r="AC25" s="194" t="str">
        <f t="shared" si="1"/>
        <v>Moderado</v>
      </c>
      <c r="AD25" s="194">
        <f>IF(Q25="Probabilidad",(($M$25-0)),IF(Q25="Impacto",($M$25-($M$25*T25))))</f>
        <v>0.6</v>
      </c>
      <c r="AE25" s="307" t="str">
        <f>IF(AF25&lt;=20%,"Leve",IF(AF25&lt;=40%,"Menor",IF(AF25&lt;=60%,"Moderado",IF(AF25&lt;=80%,"Mayor",IF(AF25&lt;=100%,"Catastrófico")))))</f>
        <v>Moderado</v>
      </c>
      <c r="AF25" s="307">
        <f>AVERAGE(AD25:AD28)</f>
        <v>0.6</v>
      </c>
      <c r="AG25" s="315" t="str">
        <f>VLOOKUP(AA25&amp;AE25,Hoja1!$B$4:$C$28,2,0)</f>
        <v>Moderado</v>
      </c>
      <c r="AH25" s="441" t="s">
        <v>274</v>
      </c>
      <c r="AI25" s="220" t="s">
        <v>338</v>
      </c>
      <c r="AJ25" s="203" t="s">
        <v>482</v>
      </c>
      <c r="AK25" s="204"/>
      <c r="AL25" s="211">
        <v>44470</v>
      </c>
      <c r="AM25" s="212">
        <v>44561</v>
      </c>
      <c r="AN25" s="438" t="s">
        <v>529</v>
      </c>
    </row>
    <row r="26" spans="1:40" ht="43.15">
      <c r="A26" s="286"/>
      <c r="B26" s="293"/>
      <c r="C26" s="310"/>
      <c r="D26" s="199" t="s">
        <v>339</v>
      </c>
      <c r="E26" s="287"/>
      <c r="F26" s="286"/>
      <c r="G26" s="286"/>
      <c r="H26" s="286"/>
      <c r="I26" s="309"/>
      <c r="J26" s="311"/>
      <c r="K26" s="286"/>
      <c r="L26" s="306"/>
      <c r="M26" s="306"/>
      <c r="N26" s="286"/>
      <c r="O26" s="193">
        <v>2</v>
      </c>
      <c r="P26" s="141" t="s">
        <v>340</v>
      </c>
      <c r="Q26" s="193" t="str">
        <f t="shared" si="0"/>
        <v>Probabilidad</v>
      </c>
      <c r="R26" s="193" t="s">
        <v>269</v>
      </c>
      <c r="S26" s="193" t="s">
        <v>270</v>
      </c>
      <c r="T26" s="194">
        <f>VLOOKUP(R26&amp;S26,Hoja1!$Q$4:$R$9,2,0)</f>
        <v>0.45</v>
      </c>
      <c r="U26" s="193" t="s">
        <v>271</v>
      </c>
      <c r="V26" s="193" t="s">
        <v>272</v>
      </c>
      <c r="W26" s="193" t="s">
        <v>273</v>
      </c>
      <c r="X26" s="194">
        <f>IF(Q26="Probabilidad",($J$25*T26),IF(Q26="Impacto"," "))</f>
        <v>0.18000000000000002</v>
      </c>
      <c r="Y26" s="194" t="str">
        <f>IF(Z26&lt;=20%,'Tabla probabilidad'!$B$5,IF(Z26&lt;=40%,'Tabla probabilidad'!$B$6,IF(Z26&lt;=60%,'Tabla probabilidad'!$B$7,IF(Z26&lt;=80%,'Tabla probabilidad'!$B$8,IF(Z26&lt;=100%,'Tabla probabilidad'!$B$9)))))</f>
        <v>Baja</v>
      </c>
      <c r="Z26" s="194">
        <f>IF(R26="Preventivo",(J25-(J25*T26)),IF(R26="Detectivo",(J25-(J25*T26)),IF(R26="Correctivo",(J25))))</f>
        <v>0.22</v>
      </c>
      <c r="AA26" s="308"/>
      <c r="AB26" s="308"/>
      <c r="AC26" s="194" t="str">
        <f t="shared" si="1"/>
        <v>Moderado</v>
      </c>
      <c r="AD26" s="194">
        <f>IF(Q26="Probabilidad",(($M$25-0)),IF(Q26="Impacto",($M$25-($M$25*T26))))</f>
        <v>0.6</v>
      </c>
      <c r="AE26" s="308"/>
      <c r="AF26" s="308"/>
      <c r="AG26" s="316"/>
      <c r="AH26" s="441"/>
      <c r="AI26" s="220" t="s">
        <v>340</v>
      </c>
      <c r="AJ26" s="203" t="s">
        <v>482</v>
      </c>
      <c r="AK26" s="204"/>
      <c r="AL26" s="211">
        <v>44470</v>
      </c>
      <c r="AM26" s="212">
        <v>44561</v>
      </c>
      <c r="AN26" s="439"/>
    </row>
    <row r="27" spans="1:40" ht="57.6">
      <c r="A27" s="286"/>
      <c r="B27" s="293"/>
      <c r="C27" s="310"/>
      <c r="D27" s="199" t="s">
        <v>341</v>
      </c>
      <c r="E27" s="287"/>
      <c r="F27" s="286"/>
      <c r="G27" s="286"/>
      <c r="H27" s="286"/>
      <c r="I27" s="309"/>
      <c r="J27" s="311"/>
      <c r="K27" s="286"/>
      <c r="L27" s="306"/>
      <c r="M27" s="306"/>
      <c r="N27" s="286"/>
      <c r="O27" s="193">
        <v>3</v>
      </c>
      <c r="P27" s="141" t="s">
        <v>342</v>
      </c>
      <c r="Q27" s="193" t="str">
        <f t="shared" si="0"/>
        <v>Probabilidad</v>
      </c>
      <c r="R27" s="193" t="s">
        <v>319</v>
      </c>
      <c r="S27" s="193" t="s">
        <v>270</v>
      </c>
      <c r="T27" s="194">
        <f>VLOOKUP(R27&amp;S27,Hoja1!$Q$4:$R$9,2,0)</f>
        <v>0.35</v>
      </c>
      <c r="U27" s="193" t="s">
        <v>271</v>
      </c>
      <c r="V27" s="193" t="s">
        <v>272</v>
      </c>
      <c r="W27" s="193" t="s">
        <v>273</v>
      </c>
      <c r="X27" s="194">
        <f>IF(Q27="Probabilidad",($J$25*T27),IF(Q27="Impacto"," "))</f>
        <v>0.13999999999999999</v>
      </c>
      <c r="Y27" s="194" t="str">
        <f>IF(Z27&lt;=20%,'Tabla probabilidad'!$B$5,IF(Z27&lt;=40%,'Tabla probabilidad'!$B$6,IF(Z27&lt;=60%,'Tabla probabilidad'!$B$7,IF(Z27&lt;=80%,'Tabla probabilidad'!$B$8,IF(Z27&lt;=100%,'Tabla probabilidad'!$B$9)))))</f>
        <v>Baja</v>
      </c>
      <c r="Z27" s="194">
        <f>IF(R27="Preventivo",(J25-(J25*T27)),IF(R27="Detectivo",(J25-(J25*T27)),IF(R27="Correctivo",(J25))))</f>
        <v>0.26</v>
      </c>
      <c r="AA27" s="308"/>
      <c r="AB27" s="308"/>
      <c r="AC27" s="194" t="str">
        <f t="shared" si="1"/>
        <v>Moderado</v>
      </c>
      <c r="AD27" s="194">
        <f>IF(Q27="Probabilidad",(($M$25-0)),IF(Q27="Impacto",($M$25-($M$25*T27))))</f>
        <v>0.6</v>
      </c>
      <c r="AE27" s="308"/>
      <c r="AF27" s="308"/>
      <c r="AG27" s="316"/>
      <c r="AH27" s="441"/>
      <c r="AI27" s="220" t="s">
        <v>342</v>
      </c>
      <c r="AJ27" s="203" t="s">
        <v>482</v>
      </c>
      <c r="AK27" s="204"/>
      <c r="AL27" s="211">
        <v>44470</v>
      </c>
      <c r="AM27" s="212">
        <v>44561</v>
      </c>
      <c r="AN27" s="439"/>
    </row>
    <row r="28" spans="1:40" ht="45.75" customHeight="1">
      <c r="A28" s="286"/>
      <c r="B28" s="294"/>
      <c r="C28" s="310"/>
      <c r="D28" s="199" t="s">
        <v>343</v>
      </c>
      <c r="E28" s="287"/>
      <c r="F28" s="286"/>
      <c r="G28" s="286"/>
      <c r="H28" s="286"/>
      <c r="I28" s="309"/>
      <c r="J28" s="311"/>
      <c r="K28" s="286"/>
      <c r="L28" s="306"/>
      <c r="M28" s="306"/>
      <c r="N28" s="286"/>
      <c r="O28" s="193">
        <v>5</v>
      </c>
      <c r="P28" s="141" t="s">
        <v>504</v>
      </c>
      <c r="Q28" s="193" t="str">
        <f t="shared" si="0"/>
        <v>Probabilidad</v>
      </c>
      <c r="R28" s="193" t="s">
        <v>269</v>
      </c>
      <c r="S28" s="193" t="s">
        <v>270</v>
      </c>
      <c r="T28" s="194">
        <f>VLOOKUP(R28&amp;S28,Hoja1!$Q$4:$R$9,2,0)</f>
        <v>0.45</v>
      </c>
      <c r="U28" s="193" t="s">
        <v>271</v>
      </c>
      <c r="V28" s="193" t="s">
        <v>272</v>
      </c>
      <c r="W28" s="193" t="s">
        <v>273</v>
      </c>
      <c r="X28" s="194">
        <f>IF(Q28="Probabilidad",($J$25*T28),IF(Q28="Impacto"," "))</f>
        <v>0.18000000000000002</v>
      </c>
      <c r="Y28" s="194" t="str">
        <f>IF(Z28&lt;=20%,'Tabla probabilidad'!$B$5,IF(Z28&lt;=40%,'Tabla probabilidad'!$B$6,IF(Z28&lt;=60%,'Tabla probabilidad'!$B$7,IF(Z28&lt;=80%,'Tabla probabilidad'!$B$8,IF(Z28&lt;=100%,'Tabla probabilidad'!$B$9)))))</f>
        <v>Baja</v>
      </c>
      <c r="Z28" s="194">
        <f>IF(R28="Preventivo",(J25-(J25*T28)),IF(R28="Detectivo",(J25-(J25*T28)),IF(R28="Correctivo",(J25))))</f>
        <v>0.22</v>
      </c>
      <c r="AA28" s="312"/>
      <c r="AB28" s="312"/>
      <c r="AC28" s="194" t="str">
        <f t="shared" si="1"/>
        <v>Moderado</v>
      </c>
      <c r="AD28" s="194">
        <f>IF(Q28="Probabilidad",(($M$25-0)),IF(Q28="Impacto",($M$25-($M$25*T28))))</f>
        <v>0.6</v>
      </c>
      <c r="AE28" s="312"/>
      <c r="AF28" s="312"/>
      <c r="AG28" s="317"/>
      <c r="AH28" s="441"/>
      <c r="AI28" s="220" t="s">
        <v>505</v>
      </c>
      <c r="AJ28" s="203" t="s">
        <v>482</v>
      </c>
      <c r="AK28" s="204"/>
      <c r="AL28" s="211">
        <v>44470</v>
      </c>
      <c r="AM28" s="212">
        <v>44561</v>
      </c>
      <c r="AN28" s="440"/>
    </row>
    <row r="29" spans="1:40">
      <c r="A29"/>
      <c r="B29"/>
      <c r="C29"/>
      <c r="E29"/>
      <c r="F29"/>
      <c r="G29"/>
      <c r="H29"/>
      <c r="I29"/>
      <c r="J29"/>
      <c r="K29"/>
      <c r="L29"/>
      <c r="M29"/>
      <c r="N29"/>
      <c r="O29"/>
      <c r="Q29"/>
      <c r="R29"/>
      <c r="S29"/>
      <c r="T29"/>
      <c r="U29"/>
      <c r="V29"/>
      <c r="W29"/>
      <c r="X29"/>
      <c r="Y29"/>
      <c r="Z29"/>
      <c r="AA29"/>
      <c r="AB29"/>
      <c r="AC29"/>
      <c r="AD29"/>
      <c r="AE29"/>
      <c r="AF29"/>
      <c r="AG29"/>
      <c r="AH29"/>
    </row>
    <row r="30" spans="1:40">
      <c r="A30"/>
      <c r="B30"/>
      <c r="C30"/>
      <c r="E30"/>
      <c r="F30"/>
      <c r="G30"/>
      <c r="H30"/>
      <c r="I30"/>
      <c r="J30"/>
      <c r="K30"/>
      <c r="L30"/>
      <c r="M30"/>
      <c r="N30"/>
      <c r="O30"/>
      <c r="Q30"/>
      <c r="R30"/>
      <c r="S30"/>
      <c r="T30"/>
      <c r="U30"/>
      <c r="V30"/>
      <c r="W30"/>
      <c r="X30"/>
      <c r="Y30"/>
      <c r="Z30"/>
      <c r="AA30"/>
      <c r="AB30"/>
      <c r="AC30"/>
      <c r="AD30"/>
      <c r="AE30"/>
      <c r="AF30"/>
      <c r="AG30"/>
      <c r="AH30"/>
    </row>
    <row r="31" spans="1:40">
      <c r="A31"/>
      <c r="B31"/>
      <c r="C31"/>
      <c r="E31"/>
      <c r="F31"/>
      <c r="G31"/>
      <c r="H31"/>
      <c r="I31"/>
      <c r="J31"/>
      <c r="K31"/>
      <c r="L31"/>
      <c r="M31"/>
      <c r="N31"/>
      <c r="O31"/>
      <c r="Q31"/>
      <c r="R31"/>
      <c r="S31"/>
      <c r="T31"/>
      <c r="U31"/>
      <c r="V31"/>
      <c r="W31"/>
      <c r="X31"/>
      <c r="Y31"/>
      <c r="Z31"/>
      <c r="AA31"/>
      <c r="AB31"/>
      <c r="AC31"/>
      <c r="AD31"/>
      <c r="AE31"/>
      <c r="AF31"/>
      <c r="AG31"/>
      <c r="AH31"/>
    </row>
    <row r="32" spans="1:40">
      <c r="A32"/>
      <c r="B32"/>
      <c r="C32"/>
      <c r="E32"/>
      <c r="F32"/>
      <c r="G32"/>
      <c r="H32"/>
      <c r="I32"/>
      <c r="J32"/>
      <c r="K32"/>
      <c r="L32"/>
      <c r="M32"/>
      <c r="N32"/>
      <c r="O32"/>
      <c r="Q32"/>
      <c r="R32"/>
      <c r="S32"/>
      <c r="T32"/>
      <c r="U32"/>
      <c r="V32"/>
      <c r="W32"/>
      <c r="X32"/>
      <c r="Y32"/>
      <c r="Z32"/>
      <c r="AA32"/>
      <c r="AB32"/>
      <c r="AC32"/>
      <c r="AD32"/>
      <c r="AE32"/>
      <c r="AF32"/>
      <c r="AG32"/>
      <c r="AH32"/>
    </row>
    <row r="33" spans="1:34">
      <c r="A33"/>
      <c r="B33"/>
      <c r="C33"/>
      <c r="E33"/>
      <c r="F33"/>
      <c r="G33"/>
      <c r="H33"/>
      <c r="I33"/>
      <c r="J33"/>
      <c r="K33"/>
      <c r="L33"/>
      <c r="M33"/>
      <c r="N33"/>
      <c r="O33"/>
      <c r="Q33"/>
      <c r="R33"/>
      <c r="S33"/>
      <c r="T33"/>
      <c r="U33"/>
      <c r="V33"/>
      <c r="W33"/>
      <c r="X33"/>
      <c r="Y33"/>
      <c r="Z33"/>
      <c r="AA33"/>
      <c r="AB33"/>
      <c r="AC33"/>
      <c r="AD33"/>
      <c r="AE33"/>
      <c r="AF33"/>
      <c r="AG33"/>
      <c r="AH33"/>
    </row>
    <row r="34" spans="1:34">
      <c r="A34"/>
      <c r="B34"/>
      <c r="C34"/>
      <c r="E34"/>
      <c r="F34"/>
      <c r="G34"/>
      <c r="H34"/>
      <c r="I34"/>
      <c r="J34"/>
      <c r="K34"/>
      <c r="L34"/>
      <c r="M34"/>
      <c r="N34"/>
      <c r="O34"/>
      <c r="Q34"/>
      <c r="R34"/>
      <c r="S34"/>
      <c r="T34"/>
      <c r="U34"/>
      <c r="V34"/>
      <c r="W34"/>
      <c r="X34"/>
      <c r="Y34"/>
      <c r="Z34"/>
      <c r="AA34"/>
      <c r="AB34"/>
      <c r="AC34"/>
      <c r="AD34"/>
      <c r="AE34"/>
      <c r="AF34"/>
      <c r="AG34"/>
      <c r="AH34"/>
    </row>
    <row r="35" spans="1:34">
      <c r="A35"/>
      <c r="B35"/>
      <c r="C35"/>
      <c r="E35"/>
      <c r="F35"/>
      <c r="G35"/>
      <c r="H35"/>
      <c r="I35"/>
      <c r="J35"/>
      <c r="K35"/>
      <c r="L35"/>
      <c r="M35"/>
      <c r="N35"/>
      <c r="O35"/>
      <c r="Q35"/>
      <c r="R35"/>
      <c r="S35"/>
      <c r="T35"/>
      <c r="U35"/>
      <c r="V35"/>
      <c r="W35"/>
      <c r="X35"/>
      <c r="Y35"/>
      <c r="Z35"/>
      <c r="AA35"/>
      <c r="AB35"/>
      <c r="AC35"/>
      <c r="AD35"/>
      <c r="AE35"/>
      <c r="AF35"/>
      <c r="AG35"/>
      <c r="AH35"/>
    </row>
    <row r="36" spans="1:34">
      <c r="A36"/>
      <c r="B36"/>
      <c r="C36"/>
      <c r="E36"/>
      <c r="F36"/>
      <c r="G36"/>
      <c r="H36"/>
      <c r="I36"/>
      <c r="J36"/>
      <c r="K36"/>
      <c r="L36"/>
      <c r="M36"/>
      <c r="N36"/>
      <c r="O36"/>
      <c r="Q36"/>
      <c r="R36"/>
      <c r="S36"/>
      <c r="T36"/>
      <c r="U36"/>
      <c r="V36"/>
      <c r="W36"/>
      <c r="X36"/>
      <c r="Y36"/>
      <c r="Z36"/>
      <c r="AA36"/>
      <c r="AB36"/>
      <c r="AC36"/>
      <c r="AD36"/>
      <c r="AE36"/>
      <c r="AF36"/>
      <c r="AG36"/>
      <c r="AH36"/>
    </row>
    <row r="37" spans="1:34">
      <c r="A37"/>
      <c r="B37"/>
      <c r="C37"/>
      <c r="E37"/>
      <c r="F37"/>
      <c r="G37"/>
      <c r="H37"/>
      <c r="I37"/>
      <c r="J37"/>
      <c r="K37"/>
      <c r="L37"/>
      <c r="M37"/>
      <c r="N37"/>
      <c r="O37"/>
      <c r="Q37"/>
      <c r="R37"/>
      <c r="S37"/>
      <c r="T37"/>
      <c r="U37"/>
      <c r="V37"/>
      <c r="W37"/>
      <c r="X37"/>
      <c r="Y37"/>
      <c r="Z37"/>
      <c r="AA37"/>
      <c r="AB37"/>
      <c r="AC37"/>
      <c r="AD37"/>
      <c r="AE37"/>
      <c r="AF37"/>
      <c r="AG37"/>
      <c r="AH37"/>
    </row>
    <row r="38" spans="1:34">
      <c r="A38"/>
      <c r="B38"/>
      <c r="C38"/>
      <c r="E38"/>
      <c r="F38"/>
      <c r="G38"/>
      <c r="H38"/>
      <c r="I38"/>
      <c r="J38"/>
      <c r="K38"/>
      <c r="L38"/>
      <c r="M38"/>
      <c r="N38"/>
      <c r="O38"/>
      <c r="Q38"/>
      <c r="R38"/>
      <c r="S38"/>
      <c r="T38"/>
      <c r="U38"/>
      <c r="V38"/>
      <c r="W38"/>
      <c r="X38"/>
      <c r="Y38"/>
      <c r="Z38"/>
      <c r="AA38"/>
      <c r="AB38"/>
      <c r="AC38"/>
      <c r="AD38"/>
      <c r="AE38"/>
      <c r="AF38"/>
      <c r="AG38"/>
      <c r="AH38"/>
    </row>
    <row r="39" spans="1:34">
      <c r="A39"/>
      <c r="B39"/>
      <c r="C39"/>
      <c r="E39"/>
      <c r="F39"/>
      <c r="G39"/>
      <c r="H39"/>
      <c r="I39"/>
      <c r="J39"/>
      <c r="K39"/>
      <c r="L39"/>
      <c r="M39"/>
      <c r="N39"/>
      <c r="O39"/>
      <c r="Q39"/>
      <c r="R39"/>
      <c r="S39"/>
      <c r="T39"/>
      <c r="U39"/>
      <c r="V39"/>
      <c r="W39"/>
      <c r="X39"/>
      <c r="Y39"/>
      <c r="Z39"/>
      <c r="AA39"/>
      <c r="AB39"/>
      <c r="AC39"/>
      <c r="AD39"/>
      <c r="AE39"/>
      <c r="AF39"/>
      <c r="AG39"/>
      <c r="AH39"/>
    </row>
    <row r="40" spans="1:34">
      <c r="A40"/>
      <c r="B40"/>
      <c r="C40"/>
      <c r="E40"/>
      <c r="F40"/>
      <c r="G40"/>
      <c r="H40"/>
      <c r="I40"/>
      <c r="J40"/>
      <c r="K40"/>
      <c r="L40"/>
      <c r="M40"/>
      <c r="N40"/>
      <c r="O40"/>
      <c r="Q40"/>
      <c r="R40"/>
      <c r="S40"/>
      <c r="T40"/>
      <c r="U40"/>
      <c r="V40"/>
      <c r="W40"/>
      <c r="X40"/>
      <c r="Y40"/>
      <c r="Z40"/>
      <c r="AA40"/>
      <c r="AB40"/>
      <c r="AC40"/>
      <c r="AD40"/>
      <c r="AE40"/>
      <c r="AF40"/>
      <c r="AG40"/>
      <c r="AH40"/>
    </row>
    <row r="41" spans="1:34">
      <c r="A41"/>
      <c r="B41"/>
      <c r="C41"/>
      <c r="E41"/>
      <c r="F41"/>
      <c r="G41"/>
      <c r="H41"/>
      <c r="I41"/>
      <c r="J41"/>
      <c r="K41"/>
      <c r="L41"/>
      <c r="M41"/>
      <c r="N41"/>
      <c r="O41"/>
      <c r="Q41"/>
      <c r="R41"/>
      <c r="S41"/>
      <c r="T41"/>
      <c r="U41"/>
      <c r="V41"/>
      <c r="W41"/>
      <c r="X41"/>
      <c r="Y41"/>
      <c r="Z41"/>
      <c r="AA41"/>
      <c r="AB41"/>
      <c r="AC41"/>
      <c r="AD41"/>
      <c r="AE41"/>
      <c r="AF41"/>
      <c r="AG41"/>
      <c r="AH41"/>
    </row>
    <row r="42" spans="1:34">
      <c r="A42"/>
      <c r="B42"/>
      <c r="C42"/>
      <c r="E42"/>
      <c r="F42"/>
      <c r="G42"/>
      <c r="H42"/>
      <c r="I42"/>
      <c r="J42"/>
      <c r="K42"/>
      <c r="L42"/>
      <c r="M42"/>
      <c r="N42"/>
      <c r="O42"/>
      <c r="Q42"/>
      <c r="R42"/>
      <c r="S42"/>
      <c r="T42"/>
      <c r="U42"/>
      <c r="V42"/>
      <c r="W42"/>
      <c r="X42"/>
      <c r="Y42"/>
      <c r="Z42"/>
      <c r="AA42"/>
      <c r="AB42"/>
      <c r="AC42"/>
      <c r="AD42"/>
      <c r="AE42"/>
      <c r="AF42"/>
      <c r="AG42"/>
      <c r="AH42"/>
    </row>
    <row r="43" spans="1:34">
      <c r="A43"/>
      <c r="B43"/>
      <c r="C43"/>
      <c r="E43"/>
      <c r="F43"/>
      <c r="G43"/>
      <c r="H43"/>
      <c r="I43"/>
      <c r="J43"/>
      <c r="K43"/>
      <c r="L43"/>
      <c r="M43"/>
      <c r="N43"/>
      <c r="O43"/>
      <c r="Q43"/>
      <c r="R43"/>
      <c r="S43"/>
      <c r="T43"/>
      <c r="U43"/>
      <c r="V43"/>
      <c r="W43"/>
      <c r="X43"/>
      <c r="Y43"/>
      <c r="Z43"/>
      <c r="AA43"/>
      <c r="AB43"/>
      <c r="AC43"/>
      <c r="AD43"/>
      <c r="AE43"/>
      <c r="AF43"/>
      <c r="AG43"/>
      <c r="AH43"/>
    </row>
    <row r="44" spans="1:34">
      <c r="A44"/>
      <c r="B44"/>
      <c r="C44"/>
      <c r="E44"/>
      <c r="F44"/>
      <c r="G44"/>
      <c r="H44"/>
      <c r="I44"/>
      <c r="J44"/>
      <c r="K44"/>
      <c r="L44"/>
      <c r="M44"/>
      <c r="N44"/>
      <c r="O44"/>
      <c r="Q44"/>
      <c r="R44"/>
      <c r="S44"/>
      <c r="T44"/>
      <c r="U44"/>
      <c r="V44"/>
      <c r="W44"/>
      <c r="X44"/>
      <c r="Y44"/>
      <c r="Z44"/>
      <c r="AA44"/>
      <c r="AB44"/>
      <c r="AC44"/>
      <c r="AD44"/>
      <c r="AE44"/>
      <c r="AF44"/>
      <c r="AG44"/>
      <c r="AH44"/>
    </row>
    <row r="45" spans="1:34">
      <c r="A45"/>
      <c r="B45"/>
      <c r="C45"/>
      <c r="E45"/>
      <c r="F45"/>
      <c r="G45"/>
      <c r="H45"/>
      <c r="I45"/>
      <c r="J45"/>
      <c r="K45"/>
      <c r="L45"/>
      <c r="M45"/>
      <c r="N45"/>
      <c r="O45"/>
      <c r="Q45"/>
      <c r="R45"/>
      <c r="S45"/>
      <c r="T45"/>
      <c r="U45"/>
      <c r="V45"/>
      <c r="W45"/>
      <c r="X45"/>
      <c r="Y45"/>
      <c r="Z45"/>
      <c r="AA45"/>
      <c r="AB45"/>
      <c r="AC45"/>
      <c r="AD45"/>
      <c r="AE45"/>
      <c r="AF45"/>
      <c r="AG45"/>
      <c r="AH45"/>
    </row>
    <row r="46" spans="1:34">
      <c r="A46"/>
      <c r="B46"/>
      <c r="C46"/>
      <c r="E46"/>
      <c r="F46"/>
      <c r="G46"/>
      <c r="H46"/>
      <c r="I46"/>
      <c r="J46"/>
      <c r="K46"/>
      <c r="L46"/>
      <c r="M46"/>
      <c r="N46"/>
      <c r="O46"/>
      <c r="Q46"/>
      <c r="R46"/>
      <c r="S46"/>
      <c r="T46"/>
      <c r="U46"/>
      <c r="V46"/>
      <c r="W46"/>
      <c r="X46"/>
      <c r="Y46"/>
      <c r="Z46"/>
      <c r="AA46"/>
      <c r="AB46"/>
      <c r="AC46"/>
      <c r="AD46"/>
      <c r="AE46"/>
      <c r="AF46"/>
      <c r="AG46"/>
      <c r="AH46"/>
    </row>
    <row r="47" spans="1:34">
      <c r="A47"/>
      <c r="B47"/>
      <c r="C47"/>
      <c r="E47"/>
      <c r="F47"/>
      <c r="G47"/>
      <c r="H47"/>
      <c r="I47"/>
      <c r="J47"/>
      <c r="K47"/>
      <c r="L47"/>
      <c r="M47"/>
      <c r="N47"/>
      <c r="O47"/>
      <c r="Q47"/>
      <c r="R47"/>
      <c r="S47"/>
      <c r="T47"/>
      <c r="U47"/>
      <c r="V47"/>
      <c r="W47"/>
      <c r="X47"/>
      <c r="Y47"/>
      <c r="Z47"/>
      <c r="AA47"/>
      <c r="AB47"/>
      <c r="AC47"/>
      <c r="AD47"/>
      <c r="AE47"/>
      <c r="AF47"/>
      <c r="AG47"/>
      <c r="AH47"/>
    </row>
    <row r="48" spans="1:34">
      <c r="A48"/>
      <c r="B48"/>
      <c r="C48"/>
      <c r="E48"/>
      <c r="F48"/>
      <c r="G48"/>
      <c r="H48"/>
      <c r="I48"/>
      <c r="J48"/>
      <c r="K48"/>
      <c r="L48"/>
      <c r="M48"/>
      <c r="N48"/>
      <c r="O48"/>
      <c r="Q48"/>
      <c r="R48"/>
      <c r="S48"/>
      <c r="T48"/>
      <c r="U48"/>
      <c r="V48"/>
      <c r="W48"/>
      <c r="X48"/>
      <c r="Y48"/>
      <c r="Z48"/>
      <c r="AA48"/>
      <c r="AB48"/>
      <c r="AC48"/>
      <c r="AD48"/>
      <c r="AE48"/>
      <c r="AF48"/>
      <c r="AG48"/>
      <c r="AH48"/>
    </row>
    <row r="49" spans="1:34">
      <c r="A49"/>
      <c r="B49"/>
      <c r="C49"/>
      <c r="E49"/>
      <c r="F49"/>
      <c r="G49"/>
      <c r="H49"/>
      <c r="I49"/>
      <c r="J49"/>
      <c r="K49"/>
      <c r="L49"/>
      <c r="M49"/>
      <c r="N49"/>
      <c r="O49"/>
      <c r="Q49"/>
      <c r="R49"/>
      <c r="S49"/>
      <c r="T49"/>
      <c r="U49"/>
      <c r="V49"/>
      <c r="W49"/>
      <c r="X49"/>
      <c r="Y49"/>
      <c r="Z49"/>
      <c r="AA49"/>
      <c r="AB49"/>
      <c r="AC49"/>
      <c r="AD49"/>
      <c r="AE49"/>
      <c r="AF49"/>
      <c r="AG49"/>
      <c r="AH49"/>
    </row>
    <row r="50" spans="1:34">
      <c r="A50"/>
      <c r="B50"/>
      <c r="C50"/>
      <c r="E50"/>
      <c r="F50"/>
      <c r="G50"/>
      <c r="H50"/>
      <c r="I50"/>
      <c r="J50"/>
      <c r="K50"/>
      <c r="L50"/>
      <c r="M50"/>
      <c r="N50"/>
      <c r="O50"/>
      <c r="Q50"/>
      <c r="R50"/>
      <c r="S50"/>
      <c r="T50"/>
      <c r="U50"/>
      <c r="V50"/>
      <c r="W50"/>
      <c r="X50"/>
      <c r="Y50"/>
      <c r="Z50"/>
      <c r="AA50"/>
      <c r="AB50"/>
      <c r="AC50"/>
      <c r="AD50"/>
      <c r="AE50"/>
      <c r="AF50"/>
      <c r="AG50"/>
      <c r="AH50"/>
    </row>
    <row r="51" spans="1:34">
      <c r="A51"/>
      <c r="B51"/>
      <c r="C51"/>
      <c r="E51"/>
      <c r="F51"/>
      <c r="G51"/>
      <c r="H51"/>
      <c r="I51"/>
      <c r="J51"/>
      <c r="K51"/>
      <c r="L51"/>
      <c r="M51"/>
      <c r="N51"/>
      <c r="O51"/>
      <c r="Q51"/>
      <c r="R51"/>
      <c r="S51"/>
      <c r="T51"/>
      <c r="U51"/>
      <c r="V51"/>
      <c r="W51"/>
      <c r="X51"/>
      <c r="Y51"/>
      <c r="Z51"/>
      <c r="AA51"/>
      <c r="AB51"/>
      <c r="AC51"/>
      <c r="AD51"/>
      <c r="AE51"/>
      <c r="AF51"/>
      <c r="AG51"/>
      <c r="AH51"/>
    </row>
    <row r="52" spans="1:34">
      <c r="A52"/>
      <c r="B52"/>
      <c r="C52"/>
      <c r="E52"/>
      <c r="F52"/>
      <c r="G52"/>
      <c r="H52"/>
      <c r="I52"/>
      <c r="J52"/>
      <c r="K52"/>
      <c r="L52"/>
      <c r="M52"/>
      <c r="N52"/>
      <c r="O52"/>
      <c r="Q52"/>
      <c r="R52"/>
      <c r="S52"/>
      <c r="T52"/>
      <c r="U52"/>
      <c r="V52"/>
      <c r="W52"/>
      <c r="X52"/>
      <c r="Y52"/>
      <c r="Z52"/>
      <c r="AA52"/>
      <c r="AB52"/>
      <c r="AC52"/>
      <c r="AD52"/>
      <c r="AE52"/>
      <c r="AF52"/>
      <c r="AG52"/>
      <c r="AH52"/>
    </row>
    <row r="53" spans="1:34">
      <c r="A53"/>
      <c r="B53"/>
      <c r="C53"/>
      <c r="E53"/>
      <c r="F53"/>
      <c r="G53"/>
      <c r="H53"/>
      <c r="I53"/>
      <c r="J53"/>
      <c r="K53"/>
      <c r="L53"/>
      <c r="M53"/>
      <c r="N53"/>
      <c r="O53"/>
      <c r="Q53"/>
      <c r="R53"/>
      <c r="S53"/>
      <c r="T53"/>
      <c r="U53"/>
      <c r="V53"/>
      <c r="W53"/>
      <c r="X53"/>
      <c r="Y53"/>
      <c r="Z53"/>
      <c r="AA53"/>
      <c r="AB53"/>
      <c r="AC53"/>
      <c r="AD53"/>
      <c r="AE53"/>
      <c r="AF53"/>
      <c r="AG53"/>
      <c r="AH53"/>
    </row>
    <row r="54" spans="1:34">
      <c r="A54"/>
      <c r="B54"/>
      <c r="C54"/>
      <c r="E54"/>
      <c r="F54"/>
      <c r="G54"/>
      <c r="H54"/>
      <c r="I54"/>
      <c r="J54"/>
      <c r="K54"/>
      <c r="L54"/>
      <c r="M54"/>
      <c r="N54"/>
      <c r="O54"/>
      <c r="Q54"/>
      <c r="R54"/>
      <c r="S54"/>
      <c r="T54"/>
      <c r="U54"/>
      <c r="V54"/>
      <c r="W54"/>
      <c r="X54"/>
      <c r="Y54"/>
      <c r="Z54"/>
      <c r="AA54"/>
      <c r="AB54"/>
      <c r="AC54"/>
      <c r="AD54"/>
      <c r="AE54"/>
      <c r="AF54"/>
      <c r="AG54"/>
      <c r="AH54"/>
    </row>
    <row r="55" spans="1:34">
      <c r="A55"/>
      <c r="B55"/>
      <c r="C55"/>
      <c r="E55"/>
      <c r="F55"/>
      <c r="G55"/>
      <c r="H55"/>
      <c r="I55"/>
      <c r="J55"/>
      <c r="K55"/>
      <c r="L55"/>
      <c r="M55"/>
      <c r="N55"/>
      <c r="O55"/>
      <c r="Q55"/>
      <c r="R55"/>
      <c r="S55"/>
      <c r="T55"/>
      <c r="U55"/>
      <c r="V55"/>
      <c r="W55"/>
      <c r="X55"/>
      <c r="Y55"/>
      <c r="Z55"/>
      <c r="AA55"/>
      <c r="AB55"/>
      <c r="AC55"/>
      <c r="AD55"/>
      <c r="AE55"/>
      <c r="AF55"/>
      <c r="AG55"/>
      <c r="AH55"/>
    </row>
    <row r="56" spans="1:34">
      <c r="A56"/>
      <c r="B56"/>
      <c r="C56"/>
      <c r="E56"/>
      <c r="F56"/>
      <c r="G56"/>
      <c r="H56"/>
      <c r="I56"/>
      <c r="J56"/>
      <c r="K56"/>
      <c r="L56"/>
      <c r="M56"/>
      <c r="N56"/>
      <c r="O56"/>
      <c r="Q56"/>
      <c r="R56"/>
      <c r="S56"/>
      <c r="T56"/>
      <c r="U56"/>
      <c r="V56"/>
      <c r="W56"/>
      <c r="X56"/>
      <c r="Y56"/>
      <c r="Z56"/>
      <c r="AA56"/>
      <c r="AB56"/>
      <c r="AC56"/>
      <c r="AD56"/>
      <c r="AE56"/>
      <c r="AF56"/>
      <c r="AG56"/>
      <c r="AH56"/>
    </row>
    <row r="57" spans="1:34">
      <c r="A57"/>
      <c r="B57"/>
      <c r="C57"/>
      <c r="E57"/>
      <c r="F57"/>
      <c r="G57"/>
      <c r="H57"/>
      <c r="I57"/>
      <c r="J57"/>
      <c r="K57"/>
      <c r="L57"/>
      <c r="M57"/>
      <c r="N57"/>
      <c r="O57"/>
      <c r="Q57"/>
      <c r="R57"/>
      <c r="S57"/>
      <c r="T57"/>
      <c r="U57"/>
      <c r="V57"/>
      <c r="W57"/>
      <c r="X57"/>
      <c r="Y57"/>
      <c r="Z57"/>
      <c r="AA57"/>
      <c r="AB57"/>
      <c r="AC57"/>
      <c r="AD57"/>
      <c r="AE57"/>
      <c r="AF57"/>
      <c r="AG57"/>
      <c r="AH57"/>
    </row>
    <row r="58" spans="1:34">
      <c r="A58"/>
      <c r="B58"/>
      <c r="C58"/>
      <c r="E58"/>
      <c r="F58"/>
      <c r="G58"/>
      <c r="H58"/>
      <c r="I58"/>
      <c r="J58"/>
      <c r="K58"/>
      <c r="L58"/>
      <c r="M58"/>
      <c r="N58"/>
      <c r="O58"/>
      <c r="Q58"/>
      <c r="R58"/>
      <c r="S58"/>
      <c r="T58"/>
      <c r="U58"/>
      <c r="V58"/>
      <c r="W58"/>
      <c r="X58"/>
      <c r="Y58"/>
      <c r="Z58"/>
      <c r="AA58"/>
      <c r="AB58"/>
      <c r="AC58"/>
      <c r="AD58"/>
      <c r="AE58"/>
      <c r="AF58"/>
      <c r="AG58"/>
      <c r="AH58"/>
    </row>
    <row r="59" spans="1:34" ht="15"/>
  </sheetData>
  <mergeCells count="161">
    <mergeCell ref="K13:K14"/>
    <mergeCell ref="L13:L14"/>
    <mergeCell ref="M13:M14"/>
    <mergeCell ref="N13:N14"/>
    <mergeCell ref="AA13:AA14"/>
    <mergeCell ref="AE13:AE14"/>
    <mergeCell ref="AG13:AG14"/>
    <mergeCell ref="AH13:AH14"/>
    <mergeCell ref="AN13:AN14"/>
    <mergeCell ref="AF13:AF14"/>
    <mergeCell ref="A13:A14"/>
    <mergeCell ref="B13:B14"/>
    <mergeCell ref="C13:C14"/>
    <mergeCell ref="E13:E14"/>
    <mergeCell ref="F13:F14"/>
    <mergeCell ref="G13:G14"/>
    <mergeCell ref="H13:H14"/>
    <mergeCell ref="I13:I14"/>
    <mergeCell ref="J13:J14"/>
    <mergeCell ref="A6:C6"/>
    <mergeCell ref="D6:N6"/>
    <mergeCell ref="A7:H7"/>
    <mergeCell ref="I7:N7"/>
    <mergeCell ref="O7:W7"/>
    <mergeCell ref="X7:AH7"/>
    <mergeCell ref="A1:C2"/>
    <mergeCell ref="D1:AH3"/>
    <mergeCell ref="A4:C4"/>
    <mergeCell ref="D4:N4"/>
    <mergeCell ref="O4:Q4"/>
    <mergeCell ref="A5:C5"/>
    <mergeCell ref="D5:N5"/>
    <mergeCell ref="I8:I9"/>
    <mergeCell ref="J8:J9"/>
    <mergeCell ref="K8:K9"/>
    <mergeCell ref="L8:L9"/>
    <mergeCell ref="A8:A9"/>
    <mergeCell ref="B8:B9"/>
    <mergeCell ref="C8:C9"/>
    <mergeCell ref="D8:D9"/>
    <mergeCell ref="E8:E9"/>
    <mergeCell ref="F8:F9"/>
    <mergeCell ref="AH8:AH9"/>
    <mergeCell ref="AI8:AI9"/>
    <mergeCell ref="AJ8:AK8"/>
    <mergeCell ref="AL8:AM8"/>
    <mergeCell ref="AN8:AN9"/>
    <mergeCell ref="A10:A12"/>
    <mergeCell ref="B10:B12"/>
    <mergeCell ref="C10:C12"/>
    <mergeCell ref="E10:E12"/>
    <mergeCell ref="F10:F12"/>
    <mergeCell ref="X8:X9"/>
    <mergeCell ref="Y8:Y9"/>
    <mergeCell ref="Z8:Z9"/>
    <mergeCell ref="AC8:AC9"/>
    <mergeCell ref="AD8:AD9"/>
    <mergeCell ref="AG8:AG9"/>
    <mergeCell ref="M8:M9"/>
    <mergeCell ref="N8:N9"/>
    <mergeCell ref="O8:O9"/>
    <mergeCell ref="P8:P9"/>
    <mergeCell ref="Q8:Q9"/>
    <mergeCell ref="R8:W8"/>
    <mergeCell ref="G8:G9"/>
    <mergeCell ref="H8:H9"/>
    <mergeCell ref="M10:M12"/>
    <mergeCell ref="N10:N12"/>
    <mergeCell ref="AA10:AA12"/>
    <mergeCell ref="AB10:AB12"/>
    <mergeCell ref="AE10:AE12"/>
    <mergeCell ref="AF10:AF12"/>
    <mergeCell ref="G10:G12"/>
    <mergeCell ref="H10:H12"/>
    <mergeCell ref="I10:I12"/>
    <mergeCell ref="J10:J12"/>
    <mergeCell ref="K10:K12"/>
    <mergeCell ref="L10:L12"/>
    <mergeCell ref="C15:C18"/>
    <mergeCell ref="E15:E18"/>
    <mergeCell ref="F15:F18"/>
    <mergeCell ref="M15:M18"/>
    <mergeCell ref="G15:G18"/>
    <mergeCell ref="H15:H18"/>
    <mergeCell ref="I15:I18"/>
    <mergeCell ref="J15:J18"/>
    <mergeCell ref="K15:K18"/>
    <mergeCell ref="L15:L18"/>
    <mergeCell ref="AA23:AA24"/>
    <mergeCell ref="AB23:AB24"/>
    <mergeCell ref="AE23:AE24"/>
    <mergeCell ref="AF23:AF24"/>
    <mergeCell ref="M23:M24"/>
    <mergeCell ref="G23:G24"/>
    <mergeCell ref="H23:H24"/>
    <mergeCell ref="I23:I24"/>
    <mergeCell ref="J23:J24"/>
    <mergeCell ref="K23:K24"/>
    <mergeCell ref="L23:L24"/>
    <mergeCell ref="N23:N24"/>
    <mergeCell ref="AG10:AG12"/>
    <mergeCell ref="AH10:AH12"/>
    <mergeCell ref="A19:A22"/>
    <mergeCell ref="B19:B22"/>
    <mergeCell ref="C19:C22"/>
    <mergeCell ref="E19:E22"/>
    <mergeCell ref="F19:F22"/>
    <mergeCell ref="G19:G22"/>
    <mergeCell ref="H19:H22"/>
    <mergeCell ref="I19:I22"/>
    <mergeCell ref="AG15:AG18"/>
    <mergeCell ref="N15:N18"/>
    <mergeCell ref="AA15:AA18"/>
    <mergeCell ref="N19:N22"/>
    <mergeCell ref="AB15:AB18"/>
    <mergeCell ref="AE15:AE18"/>
    <mergeCell ref="AF15:AF18"/>
    <mergeCell ref="J19:J22"/>
    <mergeCell ref="K19:K22"/>
    <mergeCell ref="L19:L22"/>
    <mergeCell ref="M19:M22"/>
    <mergeCell ref="AA19:AA22"/>
    <mergeCell ref="A15:A18"/>
    <mergeCell ref="B15:B18"/>
    <mergeCell ref="J25:J28"/>
    <mergeCell ref="K25:K28"/>
    <mergeCell ref="L25:L28"/>
    <mergeCell ref="M25:M28"/>
    <mergeCell ref="N25:N28"/>
    <mergeCell ref="AN10:AN12"/>
    <mergeCell ref="AN15:AN18"/>
    <mergeCell ref="AN19:AN22"/>
    <mergeCell ref="AN23:AN24"/>
    <mergeCell ref="AN25:AN28"/>
    <mergeCell ref="AB25:AB28"/>
    <mergeCell ref="AE25:AE28"/>
    <mergeCell ref="AF25:AF28"/>
    <mergeCell ref="AG25:AG28"/>
    <mergeCell ref="AH25:AH28"/>
    <mergeCell ref="AF19:AF22"/>
    <mergeCell ref="AG19:AG22"/>
    <mergeCell ref="AH19:AH22"/>
    <mergeCell ref="AG23:AG24"/>
    <mergeCell ref="AH23:AH24"/>
    <mergeCell ref="AB19:AB22"/>
    <mergeCell ref="AE19:AE22"/>
    <mergeCell ref="AA25:AA28"/>
    <mergeCell ref="AH15:AH18"/>
    <mergeCell ref="H25:H28"/>
    <mergeCell ref="I25:I28"/>
    <mergeCell ref="A23:A24"/>
    <mergeCell ref="B23:B24"/>
    <mergeCell ref="C23:C24"/>
    <mergeCell ref="A25:A28"/>
    <mergeCell ref="B25:B28"/>
    <mergeCell ref="C25:C28"/>
    <mergeCell ref="E25:E28"/>
    <mergeCell ref="F25:F28"/>
    <mergeCell ref="G25:G28"/>
    <mergeCell ref="E23:E24"/>
    <mergeCell ref="F23:F24"/>
  </mergeCells>
  <conditionalFormatting sqref="I10">
    <cfRule type="containsText" dxfId="204" priority="199" operator="containsText" text="Muy Baja">
      <formula>NOT(ISERROR(SEARCH("Muy Baja",I10)))</formula>
    </cfRule>
    <cfRule type="containsText" dxfId="203" priority="200" operator="containsText" text="Baja">
      <formula>NOT(ISERROR(SEARCH("Baja",I10)))</formula>
    </cfRule>
    <cfRule type="containsText" dxfId="202" priority="202" operator="containsText" text="Muy Alta">
      <formula>NOT(ISERROR(SEARCH("Muy Alta",I10)))</formula>
    </cfRule>
    <cfRule type="containsText" dxfId="201" priority="203" operator="containsText" text="Alta">
      <formula>NOT(ISERROR(SEARCH("Alta",I10)))</formula>
    </cfRule>
    <cfRule type="containsText" dxfId="200" priority="204" operator="containsText" text="Media">
      <formula>NOT(ISERROR(SEARCH("Media",I10)))</formula>
    </cfRule>
    <cfRule type="containsText" dxfId="199" priority="205" operator="containsText" text="Media">
      <formula>NOT(ISERROR(SEARCH("Media",I10)))</formula>
    </cfRule>
    <cfRule type="containsText" dxfId="198" priority="206" operator="containsText" text="Media">
      <formula>NOT(ISERROR(SEARCH("Media",I10)))</formula>
    </cfRule>
    <cfRule type="containsText" dxfId="197" priority="207" operator="containsText" text="Muy Baja">
      <formula>NOT(ISERROR(SEARCH("Muy Baja",I10)))</formula>
    </cfRule>
    <cfRule type="containsText" dxfId="196" priority="208" operator="containsText" text="Baja">
      <formula>NOT(ISERROR(SEARCH("Baja",I10)))</formula>
    </cfRule>
    <cfRule type="containsText" dxfId="195" priority="209" operator="containsText" text="Muy Baja">
      <formula>NOT(ISERROR(SEARCH("Muy Baja",I10)))</formula>
    </cfRule>
    <cfRule type="containsText" dxfId="194" priority="210" operator="containsText" text="Muy Baja">
      <formula>NOT(ISERROR(SEARCH("Muy Baja",I10)))</formula>
    </cfRule>
    <cfRule type="containsText" dxfId="193" priority="211" operator="containsText" text="Muy Baja">
      <formula>NOT(ISERROR(SEARCH("Muy Baja",I10)))</formula>
    </cfRule>
    <cfRule type="containsText" dxfId="192" priority="212" operator="containsText" text="Muy Baja'Tabla probabilidad'!">
      <formula>NOT(ISERROR(SEARCH("Muy Baja'Tabla probabilidad'!",I10)))</formula>
    </cfRule>
    <cfRule type="containsText" dxfId="191" priority="213" operator="containsText" text="Muy bajo">
      <formula>NOT(ISERROR(SEARCH("Muy bajo",I10)))</formula>
    </cfRule>
    <cfRule type="containsText" dxfId="190" priority="214" operator="containsText" text="Alta">
      <formula>NOT(ISERROR(SEARCH("Alta",I10)))</formula>
    </cfRule>
    <cfRule type="containsText" dxfId="189" priority="215" operator="containsText" text="Media">
      <formula>NOT(ISERROR(SEARCH("Media",I10)))</formula>
    </cfRule>
    <cfRule type="containsText" dxfId="188" priority="216" operator="containsText" text="Baja">
      <formula>NOT(ISERROR(SEARCH("Baja",I10)))</formula>
    </cfRule>
    <cfRule type="containsText" dxfId="187" priority="217" operator="containsText" text="Muy baja">
      <formula>NOT(ISERROR(SEARCH("Muy baja",I10)))</formula>
    </cfRule>
    <cfRule type="cellIs" dxfId="186" priority="220" operator="between">
      <formula>1</formula>
      <formula>2</formula>
    </cfRule>
    <cfRule type="cellIs" dxfId="185" priority="221" operator="between">
      <formula>0</formula>
      <formula>2</formula>
    </cfRule>
  </conditionalFormatting>
  <conditionalFormatting sqref="I10">
    <cfRule type="containsText" dxfId="184" priority="201" operator="containsText" text="Muy Alta">
      <formula>NOT(ISERROR(SEARCH("Muy Alta",I10)))</formula>
    </cfRule>
  </conditionalFormatting>
  <conditionalFormatting sqref="L10 L15 L19 L23 L25">
    <cfRule type="containsText" dxfId="183" priority="193" operator="containsText" text="Catastrófico">
      <formula>NOT(ISERROR(SEARCH("Catastrófico",L10)))</formula>
    </cfRule>
    <cfRule type="containsText" dxfId="182" priority="194" operator="containsText" text="Mayor">
      <formula>NOT(ISERROR(SEARCH("Mayor",L10)))</formula>
    </cfRule>
    <cfRule type="containsText" dxfId="181" priority="195" operator="containsText" text="Alta">
      <formula>NOT(ISERROR(SEARCH("Alta",L10)))</formula>
    </cfRule>
    <cfRule type="containsText" dxfId="180" priority="196" operator="containsText" text="Moderado">
      <formula>NOT(ISERROR(SEARCH("Moderado",L10)))</formula>
    </cfRule>
    <cfRule type="containsText" dxfId="179" priority="197" operator="containsText" text="Menor">
      <formula>NOT(ISERROR(SEARCH("Menor",L10)))</formula>
    </cfRule>
    <cfRule type="containsText" dxfId="178" priority="198" operator="containsText" text="Leve">
      <formula>NOT(ISERROR(SEARCH("Leve",L10)))</formula>
    </cfRule>
  </conditionalFormatting>
  <conditionalFormatting sqref="N10 N13 N15 N19">
    <cfRule type="containsText" dxfId="177" priority="188" operator="containsText" text="Extremo">
      <formula>NOT(ISERROR(SEARCH("Extremo",N10)))</formula>
    </cfRule>
    <cfRule type="containsText" dxfId="176" priority="189" operator="containsText" text="Alto">
      <formula>NOT(ISERROR(SEARCH("Alto",N10)))</formula>
    </cfRule>
    <cfRule type="containsText" dxfId="175" priority="190" operator="containsText" text="Bajo">
      <formula>NOT(ISERROR(SEARCH("Bajo",N10)))</formula>
    </cfRule>
    <cfRule type="containsText" dxfId="174" priority="191" operator="containsText" text="Moderado">
      <formula>NOT(ISERROR(SEARCH("Moderado",N10)))</formula>
    </cfRule>
    <cfRule type="containsText" dxfId="173" priority="192" operator="containsText" text="Extremo">
      <formula>NOT(ISERROR(SEARCH("Extremo",N10)))</formula>
    </cfRule>
  </conditionalFormatting>
  <conditionalFormatting sqref="M10 M13 M15 M19 M23 M25">
    <cfRule type="containsText" dxfId="172" priority="182" operator="containsText" text="Catastrófico">
      <formula>NOT(ISERROR(SEARCH("Catastrófico",M10)))</formula>
    </cfRule>
    <cfRule type="containsText" dxfId="171" priority="183" operator="containsText" text="Mayor">
      <formula>NOT(ISERROR(SEARCH("Mayor",M10)))</formula>
    </cfRule>
    <cfRule type="containsText" dxfId="170" priority="184" operator="containsText" text="Alta">
      <formula>NOT(ISERROR(SEARCH("Alta",M10)))</formula>
    </cfRule>
    <cfRule type="containsText" dxfId="169" priority="185" operator="containsText" text="Moderado">
      <formula>NOT(ISERROR(SEARCH("Moderado",M10)))</formula>
    </cfRule>
    <cfRule type="containsText" dxfId="168" priority="186" operator="containsText" text="Menor">
      <formula>NOT(ISERROR(SEARCH("Menor",M10)))</formula>
    </cfRule>
    <cfRule type="containsText" dxfId="167" priority="187" operator="containsText" text="Leve">
      <formula>NOT(ISERROR(SEARCH("Leve",M10)))</formula>
    </cfRule>
  </conditionalFormatting>
  <conditionalFormatting sqref="Y25:Y28 Y10:Y18">
    <cfRule type="containsText" dxfId="166" priority="176" operator="containsText" text="Muy Alta">
      <formula>NOT(ISERROR(SEARCH("Muy Alta",Y10)))</formula>
    </cfRule>
    <cfRule type="containsText" dxfId="165" priority="177" operator="containsText" text="Alta">
      <formula>NOT(ISERROR(SEARCH("Alta",Y10)))</formula>
    </cfRule>
    <cfRule type="containsText" dxfId="164" priority="178" operator="containsText" text="Media">
      <formula>NOT(ISERROR(SEARCH("Media",Y10)))</formula>
    </cfRule>
    <cfRule type="containsText" dxfId="163" priority="179" operator="containsText" text="Muy Baja">
      <formula>NOT(ISERROR(SEARCH("Muy Baja",Y10)))</formula>
    </cfRule>
    <cfRule type="containsText" dxfId="162" priority="180" operator="containsText" text="Baja">
      <formula>NOT(ISERROR(SEARCH("Baja",Y10)))</formula>
    </cfRule>
    <cfRule type="containsText" dxfId="161" priority="181" operator="containsText" text="Muy Baja">
      <formula>NOT(ISERROR(SEARCH("Muy Baja",Y10)))</formula>
    </cfRule>
  </conditionalFormatting>
  <conditionalFormatting sqref="AC25:AC28 AC10:AC18">
    <cfRule type="containsText" dxfId="160" priority="171" operator="containsText" text="Catastrófico">
      <formula>NOT(ISERROR(SEARCH("Catastrófico",AC10)))</formula>
    </cfRule>
    <cfRule type="containsText" dxfId="159" priority="172" operator="containsText" text="Mayor">
      <formula>NOT(ISERROR(SEARCH("Mayor",AC10)))</formula>
    </cfRule>
    <cfRule type="containsText" dxfId="158" priority="173" operator="containsText" text="Moderado">
      <formula>NOT(ISERROR(SEARCH("Moderado",AC10)))</formula>
    </cfRule>
    <cfRule type="containsText" dxfId="157" priority="174" operator="containsText" text="Menor">
      <formula>NOT(ISERROR(SEARCH("Menor",AC10)))</formula>
    </cfRule>
    <cfRule type="containsText" dxfId="156" priority="175" operator="containsText" text="Leve">
      <formula>NOT(ISERROR(SEARCH("Leve",AC10)))</formula>
    </cfRule>
  </conditionalFormatting>
  <conditionalFormatting sqref="AG10">
    <cfRule type="containsText" dxfId="155" priority="162" operator="containsText" text="Extremo">
      <formula>NOT(ISERROR(SEARCH("Extremo",AG10)))</formula>
    </cfRule>
    <cfRule type="containsText" dxfId="154" priority="163" operator="containsText" text="Alto">
      <formula>NOT(ISERROR(SEARCH("Alto",AG10)))</formula>
    </cfRule>
    <cfRule type="containsText" dxfId="153" priority="164" operator="containsText" text="Moderado">
      <formula>NOT(ISERROR(SEARCH("Moderado",AG10)))</formula>
    </cfRule>
    <cfRule type="containsText" dxfId="152" priority="165" operator="containsText" text="Menor">
      <formula>NOT(ISERROR(SEARCH("Menor",AG10)))</formula>
    </cfRule>
    <cfRule type="containsText" dxfId="151" priority="166" operator="containsText" text="Bajo">
      <formula>NOT(ISERROR(SEARCH("Bajo",AG10)))</formula>
    </cfRule>
    <cfRule type="containsText" dxfId="150" priority="167" operator="containsText" text="Moderado">
      <formula>NOT(ISERROR(SEARCH("Moderado",AG10)))</formula>
    </cfRule>
    <cfRule type="containsText" dxfId="149" priority="168" operator="containsText" text="Extremo">
      <formula>NOT(ISERROR(SEARCH("Extremo",AG10)))</formula>
    </cfRule>
    <cfRule type="containsText" dxfId="148" priority="169" operator="containsText" text="Baja">
      <formula>NOT(ISERROR(SEARCH("Baja",AG10)))</formula>
    </cfRule>
    <cfRule type="containsText" dxfId="147" priority="170" operator="containsText" text="Alto">
      <formula>NOT(ISERROR(SEARCH("Alto",AG10)))</formula>
    </cfRule>
  </conditionalFormatting>
  <conditionalFormatting sqref="AA10:AA13 AA15:AA28">
    <cfRule type="containsText" dxfId="146" priority="7" operator="containsText" text="Muy Baja">
      <formula>NOT(ISERROR(SEARCH("Muy Baja",AA10)))</formula>
    </cfRule>
    <cfRule type="containsText" dxfId="145" priority="157" operator="containsText" text="Muy Alta">
      <formula>NOT(ISERROR(SEARCH("Muy Alta",AA10)))</formula>
    </cfRule>
    <cfRule type="containsText" dxfId="144" priority="158" operator="containsText" text="Alta">
      <formula>NOT(ISERROR(SEARCH("Alta",AA10)))</formula>
    </cfRule>
    <cfRule type="containsText" dxfId="143" priority="159" operator="containsText" text="Media">
      <formula>NOT(ISERROR(SEARCH("Media",AA10)))</formula>
    </cfRule>
    <cfRule type="containsText" dxfId="142" priority="160" operator="containsText" text="Baja">
      <formula>NOT(ISERROR(SEARCH("Baja",AA10)))</formula>
    </cfRule>
    <cfRule type="containsText" dxfId="141" priority="161" operator="containsText" text="Muy Baja">
      <formula>NOT(ISERROR(SEARCH("Muy Baja",AA10)))</formula>
    </cfRule>
  </conditionalFormatting>
  <conditionalFormatting sqref="AE25:AE28 AE10:AE13 AE15:AE18">
    <cfRule type="containsText" dxfId="140" priority="152" operator="containsText" text="Catastrófico">
      <formula>NOT(ISERROR(SEARCH("Catastrófico",AE10)))</formula>
    </cfRule>
    <cfRule type="containsText" dxfId="139" priority="153" operator="containsText" text="Moderado">
      <formula>NOT(ISERROR(SEARCH("Moderado",AE10)))</formula>
    </cfRule>
    <cfRule type="containsText" dxfId="138" priority="154" operator="containsText" text="Menor">
      <formula>NOT(ISERROR(SEARCH("Menor",AE10)))</formula>
    </cfRule>
    <cfRule type="containsText" dxfId="137" priority="155" operator="containsText" text="Leve">
      <formula>NOT(ISERROR(SEARCH("Leve",AE10)))</formula>
    </cfRule>
    <cfRule type="containsText" dxfId="136" priority="156" operator="containsText" text="Mayor">
      <formula>NOT(ISERROR(SEARCH("Mayor",AE10)))</formula>
    </cfRule>
  </conditionalFormatting>
  <conditionalFormatting sqref="I13 I15 I19">
    <cfRule type="containsText" dxfId="135" priority="129" operator="containsText" text="Muy Baja">
      <formula>NOT(ISERROR(SEARCH("Muy Baja",I13)))</formula>
    </cfRule>
    <cfRule type="containsText" dxfId="134" priority="130" operator="containsText" text="Baja">
      <formula>NOT(ISERROR(SEARCH("Baja",I13)))</formula>
    </cfRule>
    <cfRule type="containsText" dxfId="133" priority="132" operator="containsText" text="Muy Alta">
      <formula>NOT(ISERROR(SEARCH("Muy Alta",I13)))</formula>
    </cfRule>
    <cfRule type="containsText" dxfId="132" priority="133" operator="containsText" text="Alta">
      <formula>NOT(ISERROR(SEARCH("Alta",I13)))</formula>
    </cfRule>
    <cfRule type="containsText" dxfId="131" priority="134" operator="containsText" text="Media">
      <formula>NOT(ISERROR(SEARCH("Media",I13)))</formula>
    </cfRule>
    <cfRule type="containsText" dxfId="130" priority="135" operator="containsText" text="Media">
      <formula>NOT(ISERROR(SEARCH("Media",I13)))</formula>
    </cfRule>
    <cfRule type="containsText" dxfId="129" priority="136" operator="containsText" text="Media">
      <formula>NOT(ISERROR(SEARCH("Media",I13)))</formula>
    </cfRule>
    <cfRule type="containsText" dxfId="128" priority="137" operator="containsText" text="Muy Baja">
      <formula>NOT(ISERROR(SEARCH("Muy Baja",I13)))</formula>
    </cfRule>
    <cfRule type="containsText" dxfId="127" priority="138" operator="containsText" text="Baja">
      <formula>NOT(ISERROR(SEARCH("Baja",I13)))</formula>
    </cfRule>
    <cfRule type="containsText" dxfId="126" priority="139" operator="containsText" text="Muy Baja">
      <formula>NOT(ISERROR(SEARCH("Muy Baja",I13)))</formula>
    </cfRule>
    <cfRule type="containsText" dxfId="125" priority="140" operator="containsText" text="Muy Baja">
      <formula>NOT(ISERROR(SEARCH("Muy Baja",I13)))</formula>
    </cfRule>
    <cfRule type="containsText" dxfId="124" priority="141" operator="containsText" text="Muy Baja">
      <formula>NOT(ISERROR(SEARCH("Muy Baja",I13)))</formula>
    </cfRule>
    <cfRule type="containsText" dxfId="123" priority="142" operator="containsText" text="Muy Baja'Tabla probabilidad'!">
      <formula>NOT(ISERROR(SEARCH("Muy Baja'Tabla probabilidad'!",I13)))</formula>
    </cfRule>
    <cfRule type="containsText" dxfId="122" priority="143" operator="containsText" text="Muy bajo">
      <formula>NOT(ISERROR(SEARCH("Muy bajo",I13)))</formula>
    </cfRule>
    <cfRule type="containsText" dxfId="121" priority="144" operator="containsText" text="Alta">
      <formula>NOT(ISERROR(SEARCH("Alta",I13)))</formula>
    </cfRule>
    <cfRule type="containsText" dxfId="120" priority="145" operator="containsText" text="Media">
      <formula>NOT(ISERROR(SEARCH("Media",I13)))</formula>
    </cfRule>
    <cfRule type="containsText" dxfId="119" priority="146" operator="containsText" text="Baja">
      <formula>NOT(ISERROR(SEARCH("Baja",I13)))</formula>
    </cfRule>
    <cfRule type="containsText" dxfId="118" priority="147" operator="containsText" text="Muy baja">
      <formula>NOT(ISERROR(SEARCH("Muy baja",I13)))</formula>
    </cfRule>
    <cfRule type="cellIs" dxfId="117" priority="150" operator="between">
      <formula>1</formula>
      <formula>2</formula>
    </cfRule>
    <cfRule type="cellIs" dxfId="116" priority="151" operator="between">
      <formula>0</formula>
      <formula>2</formula>
    </cfRule>
  </conditionalFormatting>
  <conditionalFormatting sqref="I13 I15 I19">
    <cfRule type="containsText" dxfId="115" priority="131" operator="containsText" text="Muy Alta">
      <formula>NOT(ISERROR(SEARCH("Muy Alta",I13)))</formula>
    </cfRule>
  </conditionalFormatting>
  <conditionalFormatting sqref="AG13">
    <cfRule type="containsText" dxfId="114" priority="109" operator="containsText" text="Extremo">
      <formula>NOT(ISERROR(SEARCH("Extremo",AG13)))</formula>
    </cfRule>
    <cfRule type="containsText" dxfId="113" priority="110" operator="containsText" text="Alto">
      <formula>NOT(ISERROR(SEARCH("Alto",AG13)))</formula>
    </cfRule>
    <cfRule type="containsText" dxfId="112" priority="111" operator="containsText" text="Moderado">
      <formula>NOT(ISERROR(SEARCH("Moderado",AG13)))</formula>
    </cfRule>
    <cfRule type="containsText" dxfId="111" priority="112" operator="containsText" text="Menor">
      <formula>NOT(ISERROR(SEARCH("Menor",AG13)))</formula>
    </cfRule>
    <cfRule type="containsText" dxfId="110" priority="113" operator="containsText" text="Bajo">
      <formula>NOT(ISERROR(SEARCH("Bajo",AG13)))</formula>
    </cfRule>
    <cfRule type="containsText" dxfId="109" priority="114" operator="containsText" text="Moderado">
      <formula>NOT(ISERROR(SEARCH("Moderado",AG13)))</formula>
    </cfRule>
    <cfRule type="containsText" dxfId="108" priority="115" operator="containsText" text="Extremo">
      <formula>NOT(ISERROR(SEARCH("Extremo",AG13)))</formula>
    </cfRule>
    <cfRule type="containsText" dxfId="107" priority="116" operator="containsText" text="Baja">
      <formula>NOT(ISERROR(SEARCH("Baja",AG13)))</formula>
    </cfRule>
    <cfRule type="containsText" dxfId="106" priority="117" operator="containsText" text="Alto">
      <formula>NOT(ISERROR(SEARCH("Alto",AG13)))</formula>
    </cfRule>
  </conditionalFormatting>
  <conditionalFormatting sqref="AG15">
    <cfRule type="containsText" dxfId="105" priority="95" operator="containsText" text="Extremo">
      <formula>NOT(ISERROR(SEARCH("Extremo",AG15)))</formula>
    </cfRule>
    <cfRule type="containsText" dxfId="104" priority="96" operator="containsText" text="Alto">
      <formula>NOT(ISERROR(SEARCH("Alto",AG15)))</formula>
    </cfRule>
    <cfRule type="containsText" dxfId="103" priority="97" operator="containsText" text="Moderado">
      <formula>NOT(ISERROR(SEARCH("Moderado",AG15)))</formula>
    </cfRule>
    <cfRule type="containsText" dxfId="102" priority="98" operator="containsText" text="Menor">
      <formula>NOT(ISERROR(SEARCH("Menor",AG15)))</formula>
    </cfRule>
    <cfRule type="containsText" dxfId="101" priority="99" operator="containsText" text="Bajo">
      <formula>NOT(ISERROR(SEARCH("Bajo",AG15)))</formula>
    </cfRule>
    <cfRule type="containsText" dxfId="100" priority="100" operator="containsText" text="Moderado">
      <formula>NOT(ISERROR(SEARCH("Moderado",AG15)))</formula>
    </cfRule>
    <cfRule type="containsText" dxfId="99" priority="101" operator="containsText" text="Extremo">
      <formula>NOT(ISERROR(SEARCH("Extremo",AG15)))</formula>
    </cfRule>
    <cfRule type="containsText" dxfId="98" priority="102" operator="containsText" text="Baja">
      <formula>NOT(ISERROR(SEARCH("Baja",AG15)))</formula>
    </cfRule>
    <cfRule type="containsText" dxfId="97" priority="103" operator="containsText" text="Alto">
      <formula>NOT(ISERROR(SEARCH("Alto",AG15)))</formula>
    </cfRule>
  </conditionalFormatting>
  <conditionalFormatting sqref="Y19:Y22">
    <cfRule type="containsText" dxfId="96" priority="89" operator="containsText" text="Muy Alta">
      <formula>NOT(ISERROR(SEARCH("Muy Alta",Y19)))</formula>
    </cfRule>
    <cfRule type="containsText" dxfId="95" priority="90" operator="containsText" text="Alta">
      <formula>NOT(ISERROR(SEARCH("Alta",Y19)))</formula>
    </cfRule>
    <cfRule type="containsText" dxfId="94" priority="91" operator="containsText" text="Media">
      <formula>NOT(ISERROR(SEARCH("Media",Y19)))</formula>
    </cfRule>
    <cfRule type="containsText" dxfId="93" priority="92" operator="containsText" text="Muy Baja">
      <formula>NOT(ISERROR(SEARCH("Muy Baja",Y19)))</formula>
    </cfRule>
    <cfRule type="containsText" dxfId="92" priority="93" operator="containsText" text="Baja">
      <formula>NOT(ISERROR(SEARCH("Baja",Y19)))</formula>
    </cfRule>
    <cfRule type="containsText" dxfId="91" priority="94" operator="containsText" text="Muy Baja">
      <formula>NOT(ISERROR(SEARCH("Muy Baja",Y19)))</formula>
    </cfRule>
  </conditionalFormatting>
  <conditionalFormatting sqref="AC19:AC22">
    <cfRule type="containsText" dxfId="90" priority="84" operator="containsText" text="Catastrófico">
      <formula>NOT(ISERROR(SEARCH("Catastrófico",AC19)))</formula>
    </cfRule>
    <cfRule type="containsText" dxfId="89" priority="85" operator="containsText" text="Mayor">
      <formula>NOT(ISERROR(SEARCH("Mayor",AC19)))</formula>
    </cfRule>
    <cfRule type="containsText" dxfId="88" priority="86" operator="containsText" text="Moderado">
      <formula>NOT(ISERROR(SEARCH("Moderado",AC19)))</formula>
    </cfRule>
    <cfRule type="containsText" dxfId="87" priority="87" operator="containsText" text="Menor">
      <formula>NOT(ISERROR(SEARCH("Menor",AC19)))</formula>
    </cfRule>
    <cfRule type="containsText" dxfId="86" priority="88" operator="containsText" text="Leve">
      <formula>NOT(ISERROR(SEARCH("Leve",AC19)))</formula>
    </cfRule>
  </conditionalFormatting>
  <conditionalFormatting sqref="AG19">
    <cfRule type="containsText" dxfId="85" priority="75" operator="containsText" text="Extremo">
      <formula>NOT(ISERROR(SEARCH("Extremo",AG19)))</formula>
    </cfRule>
    <cfRule type="containsText" dxfId="84" priority="76" operator="containsText" text="Alto">
      <formula>NOT(ISERROR(SEARCH("Alto",AG19)))</formula>
    </cfRule>
    <cfRule type="containsText" dxfId="83" priority="77" operator="containsText" text="Moderado">
      <formula>NOT(ISERROR(SEARCH("Moderado",AG19)))</formula>
    </cfRule>
    <cfRule type="containsText" dxfId="82" priority="78" operator="containsText" text="Menor">
      <formula>NOT(ISERROR(SEARCH("Menor",AG19)))</formula>
    </cfRule>
    <cfRule type="containsText" dxfId="81" priority="79" operator="containsText" text="Bajo">
      <formula>NOT(ISERROR(SEARCH("Bajo",AG19)))</formula>
    </cfRule>
    <cfRule type="containsText" dxfId="80" priority="80" operator="containsText" text="Moderado">
      <formula>NOT(ISERROR(SEARCH("Moderado",AG19)))</formula>
    </cfRule>
    <cfRule type="containsText" dxfId="79" priority="81" operator="containsText" text="Extremo">
      <formula>NOT(ISERROR(SEARCH("Extremo",AG19)))</formula>
    </cfRule>
    <cfRule type="containsText" dxfId="78" priority="82" operator="containsText" text="Baja">
      <formula>NOT(ISERROR(SEARCH("Baja",AG19)))</formula>
    </cfRule>
    <cfRule type="containsText" dxfId="77" priority="83" operator="containsText" text="Alto">
      <formula>NOT(ISERROR(SEARCH("Alto",AG19)))</formula>
    </cfRule>
  </conditionalFormatting>
  <conditionalFormatting sqref="AE19:AE22">
    <cfRule type="containsText" dxfId="76" priority="70" operator="containsText" text="Catastrófico">
      <formula>NOT(ISERROR(SEARCH("Catastrófico",AE19)))</formula>
    </cfRule>
    <cfRule type="containsText" dxfId="75" priority="71" operator="containsText" text="Moderado">
      <formula>NOT(ISERROR(SEARCH("Moderado",AE19)))</formula>
    </cfRule>
    <cfRule type="containsText" dxfId="74" priority="72" operator="containsText" text="Menor">
      <formula>NOT(ISERROR(SEARCH("Menor",AE19)))</formula>
    </cfRule>
    <cfRule type="containsText" dxfId="73" priority="73" operator="containsText" text="Leve">
      <formula>NOT(ISERROR(SEARCH("Leve",AE19)))</formula>
    </cfRule>
    <cfRule type="containsText" dxfId="72" priority="74" operator="containsText" text="Mayor">
      <formula>NOT(ISERROR(SEARCH("Mayor",AE19)))</formula>
    </cfRule>
  </conditionalFormatting>
  <conditionalFormatting sqref="N23 N25">
    <cfRule type="containsText" dxfId="71" priority="65" operator="containsText" text="Extremo">
      <formula>NOT(ISERROR(SEARCH("Extremo",N23)))</formula>
    </cfRule>
    <cfRule type="containsText" dxfId="70" priority="66" operator="containsText" text="Alto">
      <formula>NOT(ISERROR(SEARCH("Alto",N23)))</formula>
    </cfRule>
    <cfRule type="containsText" dxfId="69" priority="67" operator="containsText" text="Bajo">
      <formula>NOT(ISERROR(SEARCH("Bajo",N23)))</formula>
    </cfRule>
    <cfRule type="containsText" dxfId="68" priority="68" operator="containsText" text="Moderado">
      <formula>NOT(ISERROR(SEARCH("Moderado",N23)))</formula>
    </cfRule>
    <cfRule type="containsText" dxfId="67" priority="69" operator="containsText" text="Extremo">
      <formula>NOT(ISERROR(SEARCH("Extremo",N23)))</formula>
    </cfRule>
  </conditionalFormatting>
  <conditionalFormatting sqref="I23 I25">
    <cfRule type="containsText" dxfId="66" priority="42" operator="containsText" text="Muy Baja">
      <formula>NOT(ISERROR(SEARCH("Muy Baja",I23)))</formula>
    </cfRule>
    <cfRule type="containsText" dxfId="65" priority="43" operator="containsText" text="Baja">
      <formula>NOT(ISERROR(SEARCH("Baja",I23)))</formula>
    </cfRule>
    <cfRule type="containsText" dxfId="64" priority="45" operator="containsText" text="Muy Alta">
      <formula>NOT(ISERROR(SEARCH("Muy Alta",I23)))</formula>
    </cfRule>
    <cfRule type="containsText" dxfId="63" priority="46" operator="containsText" text="Alta">
      <formula>NOT(ISERROR(SEARCH("Alta",I23)))</formula>
    </cfRule>
    <cfRule type="containsText" dxfId="62" priority="47" operator="containsText" text="Media">
      <formula>NOT(ISERROR(SEARCH("Media",I23)))</formula>
    </cfRule>
    <cfRule type="containsText" dxfId="61" priority="48" operator="containsText" text="Media">
      <formula>NOT(ISERROR(SEARCH("Media",I23)))</formula>
    </cfRule>
    <cfRule type="containsText" dxfId="60" priority="49" operator="containsText" text="Media">
      <formula>NOT(ISERROR(SEARCH("Media",I23)))</formula>
    </cfRule>
    <cfRule type="containsText" dxfId="59" priority="50" operator="containsText" text="Muy Baja">
      <formula>NOT(ISERROR(SEARCH("Muy Baja",I23)))</formula>
    </cfRule>
    <cfRule type="containsText" dxfId="58" priority="51" operator="containsText" text="Baja">
      <formula>NOT(ISERROR(SEARCH("Baja",I23)))</formula>
    </cfRule>
    <cfRule type="containsText" dxfId="57" priority="52" operator="containsText" text="Muy Baja">
      <formula>NOT(ISERROR(SEARCH("Muy Baja",I23)))</formula>
    </cfRule>
    <cfRule type="containsText" dxfId="56" priority="53" operator="containsText" text="Muy Baja">
      <formula>NOT(ISERROR(SEARCH("Muy Baja",I23)))</formula>
    </cfRule>
    <cfRule type="containsText" dxfId="55" priority="54" operator="containsText" text="Muy Baja">
      <formula>NOT(ISERROR(SEARCH("Muy Baja",I23)))</formula>
    </cfRule>
    <cfRule type="containsText" dxfId="54" priority="55" operator="containsText" text="Muy Baja'Tabla probabilidad'!">
      <formula>NOT(ISERROR(SEARCH("Muy Baja'Tabla probabilidad'!",I23)))</formula>
    </cfRule>
    <cfRule type="containsText" dxfId="53" priority="56" operator="containsText" text="Muy bajo">
      <formula>NOT(ISERROR(SEARCH("Muy bajo",I23)))</formula>
    </cfRule>
    <cfRule type="containsText" dxfId="52" priority="57" operator="containsText" text="Alta">
      <formula>NOT(ISERROR(SEARCH("Alta",I23)))</formula>
    </cfRule>
    <cfRule type="containsText" dxfId="51" priority="58" operator="containsText" text="Media">
      <formula>NOT(ISERROR(SEARCH("Media",I23)))</formula>
    </cfRule>
    <cfRule type="containsText" dxfId="50" priority="59" operator="containsText" text="Baja">
      <formula>NOT(ISERROR(SEARCH("Baja",I23)))</formula>
    </cfRule>
    <cfRule type="containsText" dxfId="49" priority="60" operator="containsText" text="Muy baja">
      <formula>NOT(ISERROR(SEARCH("Muy baja",I23)))</formula>
    </cfRule>
    <cfRule type="cellIs" dxfId="48" priority="63" operator="between">
      <formula>1</formula>
      <formula>2</formula>
    </cfRule>
    <cfRule type="cellIs" dxfId="47" priority="64" operator="between">
      <formula>0</formula>
      <formula>2</formula>
    </cfRule>
  </conditionalFormatting>
  <conditionalFormatting sqref="I23 I25">
    <cfRule type="containsText" dxfId="46" priority="44" operator="containsText" text="Muy Alta">
      <formula>NOT(ISERROR(SEARCH("Muy Alta",I23)))</formula>
    </cfRule>
  </conditionalFormatting>
  <conditionalFormatting sqref="Y23:Y24">
    <cfRule type="containsText" dxfId="45" priority="36" operator="containsText" text="Muy Alta">
      <formula>NOT(ISERROR(SEARCH("Muy Alta",Y23)))</formula>
    </cfRule>
    <cfRule type="containsText" dxfId="44" priority="37" operator="containsText" text="Alta">
      <formula>NOT(ISERROR(SEARCH("Alta",Y23)))</formula>
    </cfRule>
    <cfRule type="containsText" dxfId="43" priority="38" operator="containsText" text="Media">
      <formula>NOT(ISERROR(SEARCH("Media",Y23)))</formula>
    </cfRule>
    <cfRule type="containsText" dxfId="42" priority="39" operator="containsText" text="Muy Baja">
      <formula>NOT(ISERROR(SEARCH("Muy Baja",Y23)))</formula>
    </cfRule>
    <cfRule type="containsText" dxfId="41" priority="40" operator="containsText" text="Baja">
      <formula>NOT(ISERROR(SEARCH("Baja",Y23)))</formula>
    </cfRule>
    <cfRule type="containsText" dxfId="40" priority="41" operator="containsText" text="Muy Baja">
      <formula>NOT(ISERROR(SEARCH("Muy Baja",Y23)))</formula>
    </cfRule>
  </conditionalFormatting>
  <conditionalFormatting sqref="AC23:AC24">
    <cfRule type="containsText" dxfId="39" priority="31" operator="containsText" text="Catastrófico">
      <formula>NOT(ISERROR(SEARCH("Catastrófico",AC23)))</formula>
    </cfRule>
    <cfRule type="containsText" dxfId="38" priority="32" operator="containsText" text="Mayor">
      <formula>NOT(ISERROR(SEARCH("Mayor",AC23)))</formula>
    </cfRule>
    <cfRule type="containsText" dxfId="37" priority="33" operator="containsText" text="Moderado">
      <formula>NOT(ISERROR(SEARCH("Moderado",AC23)))</formula>
    </cfRule>
    <cfRule type="containsText" dxfId="36" priority="34" operator="containsText" text="Menor">
      <formula>NOT(ISERROR(SEARCH("Menor",AC23)))</formula>
    </cfRule>
    <cfRule type="containsText" dxfId="35" priority="35" operator="containsText" text="Leve">
      <formula>NOT(ISERROR(SEARCH("Leve",AC23)))</formula>
    </cfRule>
  </conditionalFormatting>
  <conditionalFormatting sqref="AG23">
    <cfRule type="containsText" dxfId="34" priority="22" operator="containsText" text="Extremo">
      <formula>NOT(ISERROR(SEARCH("Extremo",AG23)))</formula>
    </cfRule>
    <cfRule type="containsText" dxfId="33" priority="23" operator="containsText" text="Alto">
      <formula>NOT(ISERROR(SEARCH("Alto",AG23)))</formula>
    </cfRule>
    <cfRule type="containsText" dxfId="32" priority="24" operator="containsText" text="Moderado">
      <formula>NOT(ISERROR(SEARCH("Moderado",AG23)))</formula>
    </cfRule>
    <cfRule type="containsText" dxfId="31" priority="25" operator="containsText" text="Menor">
      <formula>NOT(ISERROR(SEARCH("Menor",AG23)))</formula>
    </cfRule>
    <cfRule type="containsText" dxfId="30" priority="26" operator="containsText" text="Bajo">
      <formula>NOT(ISERROR(SEARCH("Bajo",AG23)))</formula>
    </cfRule>
    <cfRule type="containsText" dxfId="29" priority="27" operator="containsText" text="Moderado">
      <formula>NOT(ISERROR(SEARCH("Moderado",AG23)))</formula>
    </cfRule>
    <cfRule type="containsText" dxfId="28" priority="28" operator="containsText" text="Extremo">
      <formula>NOT(ISERROR(SEARCH("Extremo",AG23)))</formula>
    </cfRule>
    <cfRule type="containsText" dxfId="27" priority="29" operator="containsText" text="Baja">
      <formula>NOT(ISERROR(SEARCH("Baja",AG23)))</formula>
    </cfRule>
    <cfRule type="containsText" dxfId="26" priority="30" operator="containsText" text="Alto">
      <formula>NOT(ISERROR(SEARCH("Alto",AG23)))</formula>
    </cfRule>
  </conditionalFormatting>
  <conditionalFormatting sqref="AE23:AE24">
    <cfRule type="containsText" dxfId="25" priority="17" operator="containsText" text="Catastrófico">
      <formula>NOT(ISERROR(SEARCH("Catastrófico",AE23)))</formula>
    </cfRule>
    <cfRule type="containsText" dxfId="24" priority="18" operator="containsText" text="Moderado">
      <formula>NOT(ISERROR(SEARCH("Moderado",AE23)))</formula>
    </cfRule>
    <cfRule type="containsText" dxfId="23" priority="19" operator="containsText" text="Menor">
      <formula>NOT(ISERROR(SEARCH("Menor",AE23)))</formula>
    </cfRule>
    <cfRule type="containsText" dxfId="22" priority="20" operator="containsText" text="Leve">
      <formula>NOT(ISERROR(SEARCH("Leve",AE23)))</formula>
    </cfRule>
    <cfRule type="containsText" dxfId="21" priority="21" operator="containsText" text="Mayor">
      <formula>NOT(ISERROR(SEARCH("Mayor",AE23)))</formula>
    </cfRule>
  </conditionalFormatting>
  <conditionalFormatting sqref="AG25">
    <cfRule type="containsText" dxfId="20" priority="8" operator="containsText" text="Extremo">
      <formula>NOT(ISERROR(SEARCH("Extremo",AG25)))</formula>
    </cfRule>
    <cfRule type="containsText" dxfId="19" priority="9" operator="containsText" text="Alto">
      <formula>NOT(ISERROR(SEARCH("Alto",AG25)))</formula>
    </cfRule>
    <cfRule type="containsText" dxfId="18" priority="10" operator="containsText" text="Moderado">
      <formula>NOT(ISERROR(SEARCH("Moderado",AG25)))</formula>
    </cfRule>
    <cfRule type="containsText" dxfId="17" priority="11" operator="containsText" text="Menor">
      <formula>NOT(ISERROR(SEARCH("Menor",AG25)))</formula>
    </cfRule>
    <cfRule type="containsText" dxfId="16" priority="12" operator="containsText" text="Bajo">
      <formula>NOT(ISERROR(SEARCH("Bajo",AG25)))</formula>
    </cfRule>
    <cfRule type="containsText" dxfId="15" priority="13" operator="containsText" text="Moderado">
      <formula>NOT(ISERROR(SEARCH("Moderado",AG25)))</formula>
    </cfRule>
    <cfRule type="containsText" dxfId="14" priority="14" operator="containsText" text="Extremo">
      <formula>NOT(ISERROR(SEARCH("Extremo",AG25)))</formula>
    </cfRule>
    <cfRule type="containsText" dxfId="13" priority="15" operator="containsText" text="Baja">
      <formula>NOT(ISERROR(SEARCH("Baja",AG25)))</formula>
    </cfRule>
    <cfRule type="containsText" dxfId="12" priority="16" operator="containsText" text="Alto">
      <formula>NOT(ISERROR(SEARCH("Alto",AG25)))</formula>
    </cfRule>
  </conditionalFormatting>
  <conditionalFormatting sqref="L13">
    <cfRule type="containsText" dxfId="11" priority="1" operator="containsText" text="Catastrófico">
      <formula>NOT(ISERROR(SEARCH("Catastrófico",L13)))</formula>
    </cfRule>
    <cfRule type="containsText" dxfId="10" priority="2" operator="containsText" text="Mayor">
      <formula>NOT(ISERROR(SEARCH("Mayor",L13)))</formula>
    </cfRule>
    <cfRule type="containsText" dxfId="9" priority="3" operator="containsText" text="Alta">
      <formula>NOT(ISERROR(SEARCH("Alta",L13)))</formula>
    </cfRule>
    <cfRule type="containsText" dxfId="8" priority="4" operator="containsText" text="Moderado">
      <formula>NOT(ISERROR(SEARCH("Moderado",L13)))</formula>
    </cfRule>
    <cfRule type="containsText" dxfId="7" priority="5" operator="containsText" text="Menor">
      <formula>NOT(ISERROR(SEARCH("Menor",L13)))</formula>
    </cfRule>
    <cfRule type="containsText" dxfId="6" priority="6" operator="containsText" text="Leve">
      <formula>NOT(ISERROR(SEARCH("Leve",L13)))</formula>
    </cfRule>
  </conditionalFormatting>
  <dataValidations count="4">
    <dataValidation allowBlank="1" showInputMessage="1" showErrorMessage="1" prompt="Seleccionar si el responsable es el responsable de las acciones es el nivel central" sqref="AJ8:AJ9" xr:uid="{92558D51-C635-4B80-BDEF-FD0DA2EF1D37}"/>
    <dataValidation allowBlank="1" showInputMessage="1" showErrorMessage="1" prompt="seleccionar si el responsable de ejecutar las acciones es el nivel central" sqref="AK9" xr:uid="{94F4EA6B-40EE-46B0-BD78-0591E9E508D4}"/>
    <dataValidation allowBlank="1" showInputMessage="1" showErrorMessage="1" prompt="Describir las actividades que se van a desarrollar para el proyecto" sqref="AI8" xr:uid="{4FFB1BBA-F18F-44BB-86DC-BAA401CA58BA}"/>
    <dataValidation allowBlank="1" showInputMessage="1" showErrorMessage="1" prompt="Enunciar cuál es el control" sqref="P10:P12 P15 AI10:AI12 AI21:AI24 AI15 P17:P19 P21:P24 AI17:AI19" xr:uid="{AB2FE665-8AA5-45BA-9186-BB71837CB8B3}"/>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218" operator="containsText" id="{B8598410-89BB-4DC8-8A78-08BBF7628356}">
            <xm:f>NOT(ISERROR(SEARCH('Tabla probabilidad'!$B$5,I10)))</xm:f>
            <xm:f>'Tabla probabilidad'!$B$5</xm:f>
            <x14:dxf>
              <font>
                <color rgb="FF006100"/>
              </font>
              <fill>
                <patternFill>
                  <bgColor rgb="FFC6EFCE"/>
                </patternFill>
              </fill>
            </x14:dxf>
          </x14:cfRule>
          <x14:cfRule type="containsText" priority="219" operator="containsText" id="{8FE388FF-8242-4B2E-8FB3-E57C45F740B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148" operator="containsText" id="{46919A64-5E28-4F73-A1BE-E699C50B791C}">
            <xm:f>NOT(ISERROR(SEARCH('Tabla probabilidad'!$B$5,I13)))</xm:f>
            <xm:f>'Tabla probabilidad'!$B$5</xm:f>
            <x14:dxf>
              <font>
                <color rgb="FF006100"/>
              </font>
              <fill>
                <patternFill>
                  <bgColor rgb="FFC6EFCE"/>
                </patternFill>
              </fill>
            </x14:dxf>
          </x14:cfRule>
          <x14:cfRule type="containsText" priority="149" operator="containsText" id="{077244DA-9D35-4D0A-8A12-83BE3E9A14B7}">
            <xm:f>NOT(ISERROR(SEARCH('Tabla probabilidad'!$B$5,I13)))</xm:f>
            <xm:f>'Tabla probabilidad'!$B$5</xm:f>
            <x14:dxf>
              <font>
                <color rgb="FF9C0006"/>
              </font>
              <fill>
                <patternFill>
                  <bgColor rgb="FFFFC7CE"/>
                </patternFill>
              </fill>
            </x14:dxf>
          </x14:cfRule>
          <xm:sqref>I13 I15 I19</xm:sqref>
        </x14:conditionalFormatting>
        <x14:conditionalFormatting xmlns:xm="http://schemas.microsoft.com/office/excel/2006/main">
          <x14:cfRule type="containsText" priority="61" operator="containsText" id="{1B0A0E70-3510-44C3-AC49-CC819B4D85AE}">
            <xm:f>NOT(ISERROR(SEARCH('Tabla probabilidad'!$B$5,I23)))</xm:f>
            <xm:f>'Tabla probabilidad'!$B$5</xm:f>
            <x14:dxf>
              <font>
                <color rgb="FF006100"/>
              </font>
              <fill>
                <patternFill>
                  <bgColor rgb="FFC6EFCE"/>
                </patternFill>
              </fill>
            </x14:dxf>
          </x14:cfRule>
          <x14:cfRule type="containsText" priority="62" operator="containsText" id="{BE3D93C7-1F09-41E4-A0E2-1F6EC70DDFBA}">
            <xm:f>NOT(ISERROR(SEARCH('Tabla probabilidad'!$B$5,I23)))</xm:f>
            <xm:f>'Tabla probabilidad'!$B$5</xm:f>
            <x14:dxf>
              <font>
                <color rgb="FF9C0006"/>
              </font>
              <fill>
                <patternFill>
                  <bgColor rgb="FFFFC7CE"/>
                </patternFill>
              </fill>
            </x14:dxf>
          </x14:cfRule>
          <xm:sqref>I23 I25</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A464F273-9DBA-43DB-89D9-857F0A882E2E}">
          <x14:formula1>
            <xm:f>LISTA!$K$3:$K$6</xm:f>
          </x14:formula1>
          <xm:sqref>AH10 AH13 AH15 AH19 AH23 AH25</xm:sqref>
        </x14:dataValidation>
        <x14:dataValidation type="list" allowBlank="1" showInputMessage="1" showErrorMessage="1" xr:uid="{C19E15F9-C8C7-49FE-B7E2-133984C5A4C0}">
          <x14:formula1>
            <xm:f>LISTA!$B$3:$B$9</xm:f>
          </x14:formula1>
          <xm:sqref>C10:C12 C13 C15:C28</xm:sqref>
        </x14:dataValidation>
        <x14:dataValidation type="list" allowBlank="1" showInputMessage="1" showErrorMessage="1" xr:uid="{A1B691E5-F0C6-445D-9A00-C78E0048D8D0}">
          <x14:formula1>
            <xm:f>LISTA!$C$3:$C$10</xm:f>
          </x14:formula1>
          <xm:sqref>G10:G12 G13 G15:G28</xm:sqref>
        </x14:dataValidation>
        <x14:dataValidation type="list" allowBlank="1" showInputMessage="1" showErrorMessage="1" xr:uid="{87DC1F61-6A07-4248-B89C-60D7D45C6B7B}">
          <x14:formula1>
            <xm:f>LISTA!$D$3:$D$31</xm:f>
          </x14:formula1>
          <xm:sqref>K10:K12 K13 K15:K28</xm:sqref>
        </x14:dataValidation>
        <x14:dataValidation type="list" allowBlank="1" showInputMessage="1" showErrorMessage="1" xr:uid="{9016931B-8650-499B-AD8B-901B5C4130D3}">
          <x14:formula1>
            <xm:f>LISTA!$I$3:$I$4</xm:f>
          </x14:formula1>
          <xm:sqref>W10:W28</xm:sqref>
        </x14:dataValidation>
        <x14:dataValidation type="list" allowBlank="1" showInputMessage="1" showErrorMessage="1" xr:uid="{50923EB0-D921-4AEE-AE20-5B92540351DF}">
          <x14:formula1>
            <xm:f>LISTA!$H$3:$H$4</xm:f>
          </x14:formula1>
          <xm:sqref>V10:V28</xm:sqref>
        </x14:dataValidation>
        <x14:dataValidation type="list" allowBlank="1" showInputMessage="1" showErrorMessage="1" xr:uid="{0BBA789C-ABDF-4883-98C4-89B4B74E0025}">
          <x14:formula1>
            <xm:f>LISTA!$G$3:$G$4</xm:f>
          </x14:formula1>
          <xm:sqref>U10:U28</xm:sqref>
        </x14:dataValidation>
        <x14:dataValidation type="list" allowBlank="1" showInputMessage="1" showErrorMessage="1" xr:uid="{B9ECC8D2-09D2-4571-B971-5E07E99C7967}">
          <x14:formula1>
            <xm:f>LISTA!$F$3:$F$4</xm:f>
          </x14:formula1>
          <xm:sqref>S10:S28</xm:sqref>
        </x14:dataValidation>
        <x14:dataValidation type="list" allowBlank="1" showInputMessage="1" showErrorMessage="1" xr:uid="{A385E4F2-52C3-49AC-84F1-7592C8DF50E2}">
          <x14:formula1>
            <xm:f>LISTA!$E$3:$E$5</xm:f>
          </x14:formula1>
          <xm:sqref>R10:R28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Z61"/>
  <sheetViews>
    <sheetView workbookViewId="0">
      <selection activeCell="Q15" sqref="Q15"/>
    </sheetView>
  </sheetViews>
  <sheetFormatPr defaultColWidth="11.42578125" defaultRowHeight="14.45"/>
  <cols>
    <col min="2" max="2" width="25.5703125" customWidth="1"/>
    <col min="6" max="6" width="27.42578125" customWidth="1"/>
    <col min="7" max="7" width="24.7109375" style="125" customWidth="1"/>
    <col min="8" max="8" width="11.42578125" style="125"/>
    <col min="9" max="9" width="18.28515625" style="125" customWidth="1"/>
    <col min="10" max="12" width="11.42578125" style="125"/>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c r="G1" s="125" t="s">
        <v>248</v>
      </c>
      <c r="H1" s="125" t="s">
        <v>241</v>
      </c>
    </row>
    <row r="4" spans="2:26">
      <c r="B4" t="s">
        <v>530</v>
      </c>
      <c r="C4" t="s">
        <v>465</v>
      </c>
      <c r="F4" t="s">
        <v>269</v>
      </c>
      <c r="G4" s="124" t="s">
        <v>531</v>
      </c>
      <c r="H4" s="124">
        <v>0.2</v>
      </c>
      <c r="I4" s="124"/>
      <c r="K4" s="124"/>
      <c r="Q4" t="s">
        <v>532</v>
      </c>
      <c r="R4" s="124">
        <v>0.5</v>
      </c>
      <c r="S4" s="125" t="s">
        <v>366</v>
      </c>
      <c r="T4" s="124">
        <v>0.3</v>
      </c>
      <c r="U4" s="125" t="s">
        <v>381</v>
      </c>
      <c r="V4" s="124">
        <v>0.4</v>
      </c>
      <c r="W4" s="125" t="s">
        <v>384</v>
      </c>
    </row>
    <row r="5" spans="2:26">
      <c r="B5" t="s">
        <v>533</v>
      </c>
      <c r="C5" t="s">
        <v>465</v>
      </c>
      <c r="F5" t="s">
        <v>319</v>
      </c>
      <c r="G5" s="124" t="s">
        <v>531</v>
      </c>
      <c r="H5" s="124">
        <v>0.2</v>
      </c>
      <c r="I5" s="124"/>
      <c r="K5" s="124"/>
      <c r="Q5" t="s">
        <v>534</v>
      </c>
      <c r="R5" s="124">
        <v>0.45</v>
      </c>
      <c r="S5" s="125" t="s">
        <v>366</v>
      </c>
      <c r="T5" s="124">
        <v>0.36</v>
      </c>
      <c r="U5" s="125" t="s">
        <v>381</v>
      </c>
      <c r="V5" s="124">
        <v>0.4</v>
      </c>
      <c r="W5" s="125" t="s">
        <v>384</v>
      </c>
    </row>
    <row r="6" spans="2:26">
      <c r="B6" t="s">
        <v>535</v>
      </c>
      <c r="C6" t="s">
        <v>384</v>
      </c>
      <c r="F6" t="s">
        <v>438</v>
      </c>
      <c r="G6" s="124" t="s">
        <v>368</v>
      </c>
      <c r="H6" s="124">
        <v>0.6</v>
      </c>
      <c r="I6" s="124" t="s">
        <v>536</v>
      </c>
      <c r="K6" s="124"/>
      <c r="Q6" t="s">
        <v>537</v>
      </c>
      <c r="R6" s="124">
        <v>0.4</v>
      </c>
      <c r="S6" s="125" t="s">
        <v>366</v>
      </c>
      <c r="T6" s="124">
        <v>0.36</v>
      </c>
      <c r="U6" s="125" t="s">
        <v>381</v>
      </c>
      <c r="V6" s="124">
        <v>0.4</v>
      </c>
      <c r="W6" s="125" t="s">
        <v>384</v>
      </c>
    </row>
    <row r="7" spans="2:26">
      <c r="B7" t="s">
        <v>538</v>
      </c>
      <c r="C7" t="s">
        <v>539</v>
      </c>
      <c r="G7" s="124"/>
      <c r="I7" s="124"/>
      <c r="K7" s="124"/>
      <c r="Q7" t="s">
        <v>540</v>
      </c>
      <c r="R7" s="124">
        <v>0.35</v>
      </c>
      <c r="S7" s="125" t="s">
        <v>368</v>
      </c>
      <c r="T7" s="124">
        <v>0.42</v>
      </c>
      <c r="U7" s="125" t="s">
        <v>381</v>
      </c>
      <c r="V7" s="124">
        <v>0.4</v>
      </c>
      <c r="W7" s="125" t="s">
        <v>384</v>
      </c>
    </row>
    <row r="8" spans="2:26">
      <c r="B8" t="s">
        <v>541</v>
      </c>
      <c r="C8" t="s">
        <v>457</v>
      </c>
      <c r="G8" s="124"/>
      <c r="I8" s="124"/>
      <c r="K8" s="124"/>
      <c r="Q8" t="s">
        <v>542</v>
      </c>
      <c r="R8" s="124">
        <v>0.35</v>
      </c>
      <c r="S8" s="125" t="s">
        <v>368</v>
      </c>
      <c r="T8" s="124">
        <v>0.6</v>
      </c>
      <c r="U8" s="125" t="s">
        <v>381</v>
      </c>
      <c r="V8" s="124">
        <v>0.26</v>
      </c>
      <c r="W8" s="125" t="s">
        <v>384</v>
      </c>
    </row>
    <row r="9" spans="2:26">
      <c r="B9" t="s">
        <v>543</v>
      </c>
      <c r="C9" t="s">
        <v>465</v>
      </c>
      <c r="G9" s="124"/>
      <c r="I9" s="124"/>
      <c r="K9" s="124"/>
      <c r="Q9" t="s">
        <v>544</v>
      </c>
      <c r="R9" s="124">
        <v>0.3</v>
      </c>
      <c r="S9" s="125" t="s">
        <v>368</v>
      </c>
      <c r="T9" s="124">
        <v>0.6</v>
      </c>
      <c r="U9" s="125" t="s">
        <v>381</v>
      </c>
      <c r="V9" s="124">
        <v>0.3</v>
      </c>
      <c r="W9" s="125" t="s">
        <v>384</v>
      </c>
    </row>
    <row r="10" spans="2:26">
      <c r="B10" t="s">
        <v>545</v>
      </c>
      <c r="C10" t="s">
        <v>384</v>
      </c>
    </row>
    <row r="11" spans="2:26">
      <c r="B11" t="s">
        <v>546</v>
      </c>
      <c r="C11" t="s">
        <v>384</v>
      </c>
      <c r="F11" t="s">
        <v>530</v>
      </c>
      <c r="G11" s="125" t="s">
        <v>364</v>
      </c>
      <c r="H11" s="124">
        <v>0.1</v>
      </c>
      <c r="I11" s="125" t="s">
        <v>531</v>
      </c>
      <c r="J11" s="124">
        <v>0.2</v>
      </c>
      <c r="K11" s="125" t="s">
        <v>465</v>
      </c>
    </row>
    <row r="12" spans="2:26">
      <c r="B12" t="s">
        <v>547</v>
      </c>
      <c r="C12" t="s">
        <v>539</v>
      </c>
      <c r="F12" t="s">
        <v>533</v>
      </c>
      <c r="G12" s="125" t="s">
        <v>364</v>
      </c>
      <c r="H12" s="124">
        <v>0.1</v>
      </c>
      <c r="I12" s="125" t="s">
        <v>381</v>
      </c>
      <c r="J12" s="124">
        <v>0.4</v>
      </c>
      <c r="K12" s="125" t="s">
        <v>465</v>
      </c>
      <c r="Q12" t="s">
        <v>240</v>
      </c>
      <c r="R12" t="s">
        <v>548</v>
      </c>
      <c r="S12" s="125" t="s">
        <v>193</v>
      </c>
      <c r="T12" t="s">
        <v>254</v>
      </c>
      <c r="U12" s="125" t="s">
        <v>255</v>
      </c>
      <c r="V12" t="s">
        <v>260</v>
      </c>
      <c r="W12" s="125" t="s">
        <v>241</v>
      </c>
      <c r="X12" t="s">
        <v>248</v>
      </c>
      <c r="Y12" s="125" t="s">
        <v>241</v>
      </c>
      <c r="Z12" t="s">
        <v>549</v>
      </c>
    </row>
    <row r="13" spans="2:26">
      <c r="B13" t="s">
        <v>550</v>
      </c>
      <c r="C13" t="s">
        <v>457</v>
      </c>
      <c r="F13" t="s">
        <v>535</v>
      </c>
      <c r="G13" s="125" t="s">
        <v>364</v>
      </c>
      <c r="H13" s="124">
        <v>0.1</v>
      </c>
      <c r="I13" s="125" t="s">
        <v>384</v>
      </c>
      <c r="J13" s="124">
        <v>0.6</v>
      </c>
      <c r="K13" s="125" t="s">
        <v>384</v>
      </c>
      <c r="Q13" t="s">
        <v>364</v>
      </c>
      <c r="R13" t="s">
        <v>531</v>
      </c>
      <c r="S13" t="s">
        <v>465</v>
      </c>
      <c r="T13" t="s">
        <v>269</v>
      </c>
      <c r="U13" t="s">
        <v>431</v>
      </c>
      <c r="V13" t="s">
        <v>364</v>
      </c>
      <c r="W13" s="123">
        <v>0.1</v>
      </c>
      <c r="X13" t="s">
        <v>531</v>
      </c>
      <c r="Y13" s="123">
        <v>0.2</v>
      </c>
      <c r="Z13" t="s">
        <v>465</v>
      </c>
    </row>
    <row r="14" spans="2:26">
      <c r="B14" t="s">
        <v>551</v>
      </c>
      <c r="C14" t="s">
        <v>384</v>
      </c>
      <c r="F14" t="s">
        <v>538</v>
      </c>
      <c r="G14" s="125" t="s">
        <v>364</v>
      </c>
      <c r="H14" s="124">
        <v>0.1</v>
      </c>
      <c r="I14" s="125" t="s">
        <v>388</v>
      </c>
      <c r="J14" s="124">
        <v>0.8</v>
      </c>
      <c r="K14" s="125" t="s">
        <v>460</v>
      </c>
      <c r="Q14" t="s">
        <v>364</v>
      </c>
      <c r="R14" t="s">
        <v>381</v>
      </c>
      <c r="S14" t="s">
        <v>465</v>
      </c>
      <c r="T14" t="s">
        <v>269</v>
      </c>
      <c r="U14" t="s">
        <v>431</v>
      </c>
      <c r="V14" t="s">
        <v>364</v>
      </c>
      <c r="W14" s="123">
        <v>0.1</v>
      </c>
      <c r="X14" t="s">
        <v>381</v>
      </c>
      <c r="Y14" s="123">
        <v>0.4</v>
      </c>
      <c r="Z14" t="s">
        <v>465</v>
      </c>
    </row>
    <row r="15" spans="2:26">
      <c r="B15" t="s">
        <v>552</v>
      </c>
      <c r="C15" t="s">
        <v>384</v>
      </c>
      <c r="F15" t="s">
        <v>541</v>
      </c>
      <c r="G15" s="125" t="s">
        <v>364</v>
      </c>
      <c r="H15" s="124">
        <v>0.1</v>
      </c>
      <c r="I15" s="125" t="s">
        <v>392</v>
      </c>
      <c r="J15" s="124">
        <v>1</v>
      </c>
      <c r="K15" s="125" t="s">
        <v>457</v>
      </c>
      <c r="Q15" t="s">
        <v>364</v>
      </c>
      <c r="R15" t="s">
        <v>384</v>
      </c>
      <c r="S15" t="s">
        <v>384</v>
      </c>
      <c r="T15" t="s">
        <v>269</v>
      </c>
      <c r="U15" t="s">
        <v>431</v>
      </c>
      <c r="V15" t="s">
        <v>364</v>
      </c>
      <c r="W15" s="123">
        <v>0.1</v>
      </c>
      <c r="X15" t="s">
        <v>384</v>
      </c>
      <c r="Y15" s="123">
        <v>0.6</v>
      </c>
      <c r="Z15" t="s">
        <v>384</v>
      </c>
    </row>
    <row r="16" spans="2:26">
      <c r="B16" t="s">
        <v>553</v>
      </c>
      <c r="C16" t="s">
        <v>384</v>
      </c>
      <c r="F16" t="s">
        <v>543</v>
      </c>
      <c r="G16" s="125" t="s">
        <v>364</v>
      </c>
      <c r="H16" s="124">
        <v>0.2</v>
      </c>
      <c r="I16" s="125" t="s">
        <v>531</v>
      </c>
      <c r="J16" s="124">
        <v>0.2</v>
      </c>
      <c r="K16" s="125" t="s">
        <v>465</v>
      </c>
      <c r="T16" t="s">
        <v>269</v>
      </c>
      <c r="U16" t="s">
        <v>431</v>
      </c>
    </row>
    <row r="17" spans="2:21">
      <c r="B17" t="s">
        <v>554</v>
      </c>
      <c r="C17" t="s">
        <v>539</v>
      </c>
      <c r="F17" t="s">
        <v>545</v>
      </c>
      <c r="G17" s="125" t="s">
        <v>364</v>
      </c>
      <c r="H17" s="124">
        <v>0.2</v>
      </c>
      <c r="I17" s="125" t="s">
        <v>381</v>
      </c>
      <c r="J17" s="124">
        <v>0.4</v>
      </c>
      <c r="K17" s="125" t="s">
        <v>465</v>
      </c>
      <c r="R17" s="124">
        <v>0.5</v>
      </c>
      <c r="S17" s="123">
        <v>0.5</v>
      </c>
      <c r="T17" t="s">
        <v>269</v>
      </c>
      <c r="U17" t="s">
        <v>431</v>
      </c>
    </row>
    <row r="18" spans="2:21">
      <c r="B18" t="s">
        <v>555</v>
      </c>
      <c r="C18" t="s">
        <v>457</v>
      </c>
      <c r="F18" t="s">
        <v>546</v>
      </c>
      <c r="G18" s="125" t="s">
        <v>364</v>
      </c>
      <c r="H18" s="124">
        <v>0.2</v>
      </c>
      <c r="I18" s="125" t="s">
        <v>384</v>
      </c>
      <c r="J18" s="124">
        <v>0.6</v>
      </c>
      <c r="K18" s="125" t="s">
        <v>384</v>
      </c>
      <c r="R18" s="124">
        <v>0.45</v>
      </c>
      <c r="S18" s="123">
        <v>0.35</v>
      </c>
      <c r="T18" t="s">
        <v>269</v>
      </c>
      <c r="U18" t="s">
        <v>431</v>
      </c>
    </row>
    <row r="19" spans="2:21">
      <c r="B19" t="s">
        <v>556</v>
      </c>
      <c r="C19" t="s">
        <v>384</v>
      </c>
      <c r="F19" t="s">
        <v>547</v>
      </c>
      <c r="G19" s="125" t="s">
        <v>364</v>
      </c>
      <c r="H19" s="124">
        <v>0.2</v>
      </c>
      <c r="I19" s="125" t="s">
        <v>388</v>
      </c>
      <c r="J19" s="124">
        <v>0.8</v>
      </c>
      <c r="K19" s="125" t="s">
        <v>460</v>
      </c>
      <c r="R19" s="124">
        <v>0.4</v>
      </c>
      <c r="T19" t="s">
        <v>269</v>
      </c>
      <c r="U19" t="s">
        <v>431</v>
      </c>
    </row>
    <row r="20" spans="2:21">
      <c r="B20" t="s">
        <v>557</v>
      </c>
      <c r="C20" t="s">
        <v>384</v>
      </c>
      <c r="F20" t="s">
        <v>550</v>
      </c>
      <c r="G20" s="125" t="s">
        <v>364</v>
      </c>
      <c r="H20" s="124">
        <v>0.2</v>
      </c>
      <c r="I20" s="125" t="s">
        <v>392</v>
      </c>
      <c r="J20" s="124">
        <v>1</v>
      </c>
      <c r="K20" s="125" t="s">
        <v>457</v>
      </c>
      <c r="R20" s="124">
        <v>0.35</v>
      </c>
      <c r="T20" t="s">
        <v>269</v>
      </c>
      <c r="U20" t="s">
        <v>431</v>
      </c>
    </row>
    <row r="21" spans="2:21">
      <c r="B21" t="s">
        <v>558</v>
      </c>
      <c r="C21" t="s">
        <v>539</v>
      </c>
      <c r="F21" t="s">
        <v>551</v>
      </c>
      <c r="G21" s="125" t="s">
        <v>366</v>
      </c>
      <c r="H21" s="124">
        <v>0.3</v>
      </c>
      <c r="I21" s="125" t="s">
        <v>531</v>
      </c>
      <c r="J21" s="124">
        <v>0.2</v>
      </c>
      <c r="K21" s="125" t="s">
        <v>465</v>
      </c>
      <c r="R21" s="124">
        <v>0.35</v>
      </c>
      <c r="T21" t="s">
        <v>269</v>
      </c>
      <c r="U21" t="s">
        <v>431</v>
      </c>
    </row>
    <row r="22" spans="2:21">
      <c r="B22" t="s">
        <v>559</v>
      </c>
      <c r="C22" t="s">
        <v>539</v>
      </c>
      <c r="F22" t="s">
        <v>552</v>
      </c>
      <c r="G22" s="125" t="s">
        <v>366</v>
      </c>
      <c r="H22" s="124">
        <v>0.3</v>
      </c>
      <c r="I22" s="125" t="s">
        <v>381</v>
      </c>
      <c r="J22" s="124">
        <v>0.4</v>
      </c>
      <c r="K22" s="125" t="s">
        <v>384</v>
      </c>
      <c r="R22" s="124">
        <v>0.3</v>
      </c>
      <c r="T22" t="s">
        <v>269</v>
      </c>
      <c r="U22" t="s">
        <v>431</v>
      </c>
    </row>
    <row r="23" spans="2:21">
      <c r="B23" t="s">
        <v>560</v>
      </c>
      <c r="C23" t="s">
        <v>457</v>
      </c>
      <c r="F23" t="s">
        <v>553</v>
      </c>
      <c r="G23" s="125" t="s">
        <v>366</v>
      </c>
      <c r="H23" s="124">
        <v>0.3</v>
      </c>
      <c r="I23" s="125" t="s">
        <v>384</v>
      </c>
      <c r="J23" s="124">
        <v>0.6</v>
      </c>
      <c r="K23" s="125" t="s">
        <v>384</v>
      </c>
      <c r="T23" t="s">
        <v>269</v>
      </c>
      <c r="U23" t="s">
        <v>431</v>
      </c>
    </row>
    <row r="24" spans="2:21">
      <c r="B24" t="s">
        <v>561</v>
      </c>
      <c r="C24" t="s">
        <v>539</v>
      </c>
      <c r="F24" t="s">
        <v>554</v>
      </c>
      <c r="G24" s="125" t="s">
        <v>366</v>
      </c>
      <c r="H24" s="124">
        <v>0.3</v>
      </c>
      <c r="I24" s="125" t="s">
        <v>388</v>
      </c>
      <c r="J24" s="124">
        <v>0.8</v>
      </c>
      <c r="K24" s="125" t="s">
        <v>460</v>
      </c>
      <c r="T24" t="s">
        <v>269</v>
      </c>
      <c r="U24" t="s">
        <v>431</v>
      </c>
    </row>
    <row r="25" spans="2:21">
      <c r="B25" t="s">
        <v>562</v>
      </c>
      <c r="C25" t="s">
        <v>539</v>
      </c>
      <c r="F25" t="s">
        <v>555</v>
      </c>
      <c r="G25" s="125" t="s">
        <v>366</v>
      </c>
      <c r="H25" s="124">
        <v>0.3</v>
      </c>
      <c r="I25" s="125" t="s">
        <v>392</v>
      </c>
      <c r="J25" s="124">
        <v>1</v>
      </c>
      <c r="K25" s="125" t="s">
        <v>457</v>
      </c>
    </row>
    <row r="26" spans="2:21">
      <c r="B26" t="s">
        <v>563</v>
      </c>
      <c r="C26" t="s">
        <v>539</v>
      </c>
      <c r="F26" t="s">
        <v>556</v>
      </c>
      <c r="G26" s="125" t="s">
        <v>366</v>
      </c>
      <c r="H26" s="124">
        <v>0.4</v>
      </c>
      <c r="I26" s="125" t="s">
        <v>531</v>
      </c>
      <c r="J26" s="124">
        <v>0.2</v>
      </c>
      <c r="K26" s="125" t="s">
        <v>465</v>
      </c>
    </row>
    <row r="27" spans="2:21">
      <c r="B27" t="s">
        <v>564</v>
      </c>
      <c r="C27" t="s">
        <v>539</v>
      </c>
      <c r="F27" t="s">
        <v>557</v>
      </c>
      <c r="G27" s="125" t="s">
        <v>366</v>
      </c>
      <c r="H27" s="124">
        <v>0.4</v>
      </c>
      <c r="I27" s="125" t="s">
        <v>381</v>
      </c>
      <c r="J27" s="124">
        <v>0.4</v>
      </c>
      <c r="K27" s="125" t="s">
        <v>384</v>
      </c>
    </row>
    <row r="28" spans="2:21">
      <c r="B28" t="s">
        <v>565</v>
      </c>
      <c r="C28" t="s">
        <v>457</v>
      </c>
      <c r="F28" t="s">
        <v>558</v>
      </c>
      <c r="G28" s="125" t="s">
        <v>366</v>
      </c>
      <c r="H28" s="124">
        <v>0.4</v>
      </c>
      <c r="I28" s="125" t="s">
        <v>384</v>
      </c>
      <c r="J28" s="124">
        <v>0.6</v>
      </c>
      <c r="K28" s="125" t="s">
        <v>384</v>
      </c>
    </row>
    <row r="29" spans="2:21">
      <c r="F29" t="s">
        <v>559</v>
      </c>
      <c r="G29" s="125" t="s">
        <v>366</v>
      </c>
      <c r="H29" s="124">
        <v>0.4</v>
      </c>
      <c r="I29" s="125" t="s">
        <v>388</v>
      </c>
      <c r="J29" s="124">
        <v>0.8</v>
      </c>
      <c r="K29" s="125" t="s">
        <v>460</v>
      </c>
    </row>
    <row r="30" spans="2:21">
      <c r="F30" t="s">
        <v>560</v>
      </c>
      <c r="G30" s="125" t="s">
        <v>366</v>
      </c>
      <c r="H30" s="124">
        <v>0.4</v>
      </c>
      <c r="I30" s="125" t="s">
        <v>392</v>
      </c>
      <c r="J30" s="124">
        <v>1</v>
      </c>
      <c r="K30" s="125" t="s">
        <v>457</v>
      </c>
    </row>
    <row r="31" spans="2:21">
      <c r="F31" t="s">
        <v>566</v>
      </c>
      <c r="G31" s="125" t="s">
        <v>368</v>
      </c>
      <c r="H31" s="124">
        <v>0.5</v>
      </c>
      <c r="I31" s="125" t="s">
        <v>531</v>
      </c>
      <c r="J31" s="124">
        <v>0.2</v>
      </c>
      <c r="K31" s="125" t="s">
        <v>384</v>
      </c>
    </row>
    <row r="32" spans="2:21">
      <c r="F32" t="s">
        <v>567</v>
      </c>
      <c r="G32" s="125" t="s">
        <v>368</v>
      </c>
      <c r="H32" s="124">
        <v>0.5</v>
      </c>
      <c r="I32" s="125" t="s">
        <v>381</v>
      </c>
      <c r="J32" s="124">
        <v>0.4</v>
      </c>
      <c r="K32" s="125" t="s">
        <v>384</v>
      </c>
    </row>
    <row r="33" spans="6:11">
      <c r="F33" t="s">
        <v>568</v>
      </c>
      <c r="G33" s="125" t="s">
        <v>368</v>
      </c>
      <c r="H33" s="124">
        <v>0.5</v>
      </c>
      <c r="I33" s="125" t="s">
        <v>384</v>
      </c>
      <c r="J33" s="124">
        <v>0.6</v>
      </c>
      <c r="K33" s="125" t="s">
        <v>384</v>
      </c>
    </row>
    <row r="34" spans="6:11">
      <c r="F34" t="s">
        <v>569</v>
      </c>
      <c r="G34" s="125" t="s">
        <v>368</v>
      </c>
      <c r="H34" s="124">
        <v>0.5</v>
      </c>
      <c r="I34" s="125" t="s">
        <v>388</v>
      </c>
      <c r="J34" s="124">
        <v>0.8</v>
      </c>
      <c r="K34" s="125" t="s">
        <v>460</v>
      </c>
    </row>
    <row r="35" spans="6:11">
      <c r="F35" t="s">
        <v>570</v>
      </c>
      <c r="G35" s="125" t="s">
        <v>368</v>
      </c>
      <c r="H35" s="124">
        <v>0.5</v>
      </c>
      <c r="I35" s="125" t="s">
        <v>392</v>
      </c>
      <c r="J35" s="124">
        <v>1</v>
      </c>
      <c r="K35" s="125" t="s">
        <v>457</v>
      </c>
    </row>
    <row r="37" spans="6:11" ht="43.15">
      <c r="G37" s="126" t="s">
        <v>571</v>
      </c>
    </row>
    <row r="38" spans="6:11" ht="100.9">
      <c r="G38" s="126" t="s">
        <v>572</v>
      </c>
    </row>
    <row r="39" spans="6:11" ht="72">
      <c r="G39" s="126" t="s">
        <v>573</v>
      </c>
    </row>
    <row r="40" spans="6:11" ht="57.6">
      <c r="G40" s="126" t="s">
        <v>574</v>
      </c>
    </row>
    <row r="41" spans="6:11" ht="72">
      <c r="G41" s="126" t="s">
        <v>575</v>
      </c>
    </row>
    <row r="42" spans="6:11" ht="43.15">
      <c r="G42" s="126" t="s">
        <v>576</v>
      </c>
    </row>
    <row r="43" spans="6:11" ht="100.9">
      <c r="G43" s="126" t="s">
        <v>577</v>
      </c>
    </row>
    <row r="44" spans="6:11" ht="72">
      <c r="G44" s="126" t="s">
        <v>578</v>
      </c>
    </row>
    <row r="45" spans="6:11" ht="57.6">
      <c r="G45" s="126" t="s">
        <v>579</v>
      </c>
    </row>
    <row r="46" spans="6:11" ht="72">
      <c r="G46" s="126" t="s">
        <v>580</v>
      </c>
    </row>
    <row r="47" spans="6:11" ht="43.15">
      <c r="G47" s="126" t="s">
        <v>581</v>
      </c>
    </row>
    <row r="48" spans="6:11" ht="100.9">
      <c r="G48" s="126" t="s">
        <v>582</v>
      </c>
    </row>
    <row r="49" spans="7:7" ht="72">
      <c r="G49" s="126" t="s">
        <v>583</v>
      </c>
    </row>
    <row r="50" spans="7:7" ht="57.6">
      <c r="G50" s="126" t="s">
        <v>584</v>
      </c>
    </row>
    <row r="51" spans="7:7" ht="72">
      <c r="G51" s="126" t="s">
        <v>585</v>
      </c>
    </row>
    <row r="52" spans="7:7" ht="43.15">
      <c r="G52" s="126" t="s">
        <v>586</v>
      </c>
    </row>
    <row r="53" spans="7:7" ht="100.9">
      <c r="G53" s="126" t="s">
        <v>587</v>
      </c>
    </row>
    <row r="54" spans="7:7" ht="72">
      <c r="G54" s="126" t="s">
        <v>588</v>
      </c>
    </row>
    <row r="55" spans="7:7" ht="57.6">
      <c r="G55" s="126" t="s">
        <v>589</v>
      </c>
    </row>
    <row r="56" spans="7:7" ht="72">
      <c r="G56" s="126" t="s">
        <v>590</v>
      </c>
    </row>
    <row r="57" spans="7:7" ht="43.15">
      <c r="G57" s="126" t="s">
        <v>591</v>
      </c>
    </row>
    <row r="58" spans="7:7" ht="100.9">
      <c r="G58" s="126" t="s">
        <v>592</v>
      </c>
    </row>
    <row r="59" spans="7:7" ht="72">
      <c r="G59" s="126" t="s">
        <v>593</v>
      </c>
    </row>
    <row r="60" spans="7:7" ht="57.6">
      <c r="G60" s="126" t="s">
        <v>594</v>
      </c>
    </row>
    <row r="61" spans="7:7" ht="72">
      <c r="G61" s="126" t="s">
        <v>595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K31"/>
  <sheetViews>
    <sheetView topLeftCell="A6" workbookViewId="0">
      <selection activeCell="B10" sqref="B10"/>
    </sheetView>
  </sheetViews>
  <sheetFormatPr defaultColWidth="11.42578125" defaultRowHeight="14.4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c r="B2" s="4" t="s">
        <v>596</v>
      </c>
      <c r="C2" s="4" t="s">
        <v>597</v>
      </c>
      <c r="D2" s="4" t="s">
        <v>598</v>
      </c>
      <c r="E2" s="6" t="s">
        <v>599</v>
      </c>
      <c r="F2" s="4" t="s">
        <v>600</v>
      </c>
      <c r="G2" s="4" t="s">
        <v>601</v>
      </c>
      <c r="H2" s="4" t="s">
        <v>602</v>
      </c>
      <c r="I2" s="4" t="s">
        <v>603</v>
      </c>
      <c r="J2" s="4" t="s">
        <v>604</v>
      </c>
      <c r="K2" s="4" t="s">
        <v>605</v>
      </c>
    </row>
    <row r="3" spans="2:11" ht="28.9">
      <c r="B3" t="s">
        <v>606</v>
      </c>
      <c r="C3" s="82" t="s">
        <v>266</v>
      </c>
      <c r="D3" s="5" t="s">
        <v>380</v>
      </c>
      <c r="E3" t="s">
        <v>269</v>
      </c>
      <c r="F3" t="s">
        <v>431</v>
      </c>
      <c r="G3" t="s">
        <v>271</v>
      </c>
      <c r="H3" t="s">
        <v>272</v>
      </c>
      <c r="I3" t="s">
        <v>273</v>
      </c>
      <c r="J3" t="s">
        <v>607</v>
      </c>
      <c r="K3" t="s">
        <v>326</v>
      </c>
    </row>
    <row r="4" spans="2:11" ht="72">
      <c r="B4" s="136" t="s">
        <v>396</v>
      </c>
      <c r="C4" t="s">
        <v>608</v>
      </c>
      <c r="D4" s="5" t="s">
        <v>383</v>
      </c>
      <c r="E4" t="s">
        <v>319</v>
      </c>
      <c r="F4" t="s">
        <v>270</v>
      </c>
      <c r="G4" t="s">
        <v>609</v>
      </c>
      <c r="H4" t="s">
        <v>448</v>
      </c>
      <c r="I4" t="s">
        <v>451</v>
      </c>
      <c r="J4" t="s">
        <v>279</v>
      </c>
      <c r="K4" t="s">
        <v>610</v>
      </c>
    </row>
    <row r="5" spans="2:11" ht="57.6">
      <c r="B5" s="136" t="s">
        <v>262</v>
      </c>
      <c r="C5" t="s">
        <v>611</v>
      </c>
      <c r="D5" s="5" t="s">
        <v>387</v>
      </c>
      <c r="E5" t="s">
        <v>438</v>
      </c>
      <c r="K5" t="s">
        <v>612</v>
      </c>
    </row>
    <row r="6" spans="2:11" ht="43.15">
      <c r="B6" s="136" t="s">
        <v>418</v>
      </c>
      <c r="C6" t="s">
        <v>613</v>
      </c>
      <c r="D6" s="5" t="s">
        <v>391</v>
      </c>
      <c r="K6" t="s">
        <v>274</v>
      </c>
    </row>
    <row r="7" spans="2:11" ht="43.15">
      <c r="B7" s="136" t="s">
        <v>285</v>
      </c>
      <c r="C7" t="s">
        <v>614</v>
      </c>
      <c r="D7" s="83" t="s">
        <v>395</v>
      </c>
    </row>
    <row r="8" spans="2:11" ht="28.9">
      <c r="B8" s="136" t="s">
        <v>615</v>
      </c>
      <c r="C8" t="s">
        <v>289</v>
      </c>
      <c r="D8" s="5" t="s">
        <v>397</v>
      </c>
    </row>
    <row r="9" spans="2:11" ht="28.9">
      <c r="B9" s="136" t="s">
        <v>332</v>
      </c>
      <c r="C9" t="s">
        <v>324</v>
      </c>
      <c r="D9" s="5" t="s">
        <v>398</v>
      </c>
    </row>
    <row r="10" spans="2:11" ht="28.9">
      <c r="C10" t="s">
        <v>336</v>
      </c>
      <c r="D10" s="5" t="s">
        <v>399</v>
      </c>
    </row>
    <row r="11" spans="2:11" ht="28.9">
      <c r="D11" s="5" t="s">
        <v>400</v>
      </c>
    </row>
    <row r="12" spans="2:11" ht="28.9">
      <c r="D12" s="5" t="s">
        <v>401</v>
      </c>
    </row>
    <row r="13" spans="2:11" ht="28.9">
      <c r="D13" s="130" t="s">
        <v>290</v>
      </c>
    </row>
    <row r="14" spans="2:11" ht="28.9">
      <c r="D14" s="130" t="s">
        <v>267</v>
      </c>
    </row>
    <row r="15" spans="2:11" ht="28.9">
      <c r="D15" s="130" t="s">
        <v>402</v>
      </c>
    </row>
    <row r="16" spans="2:11" ht="28.9">
      <c r="D16" s="130" t="s">
        <v>403</v>
      </c>
    </row>
    <row r="17" spans="4:4" ht="28.9">
      <c r="D17" s="130" t="s">
        <v>404</v>
      </c>
    </row>
    <row r="18" spans="4:4" ht="43.15">
      <c r="D18" s="82" t="s">
        <v>616</v>
      </c>
    </row>
    <row r="19" spans="4:4" ht="57.6">
      <c r="D19" s="82" t="s">
        <v>617</v>
      </c>
    </row>
    <row r="20" spans="4:4" ht="28.9">
      <c r="D20" s="126" t="s">
        <v>300</v>
      </c>
    </row>
    <row r="21" spans="4:4" ht="28.9">
      <c r="D21" s="126" t="s">
        <v>618</v>
      </c>
    </row>
    <row r="22" spans="4:4" ht="28.9">
      <c r="D22" s="126" t="s">
        <v>619</v>
      </c>
    </row>
    <row r="23" spans="4:4" ht="28.9">
      <c r="D23" s="126" t="s">
        <v>620</v>
      </c>
    </row>
    <row r="24" spans="4:4" ht="43.15">
      <c r="D24" s="126" t="s">
        <v>621</v>
      </c>
    </row>
    <row r="25" spans="4:4" ht="43.15">
      <c r="D25" s="126" t="s">
        <v>422</v>
      </c>
    </row>
    <row r="26" spans="4:4" ht="57.6">
      <c r="D26" s="126" t="s">
        <v>423</v>
      </c>
    </row>
    <row r="27" spans="4:4" ht="43.15">
      <c r="D27" s="126" t="s">
        <v>622</v>
      </c>
    </row>
    <row r="28" spans="4:4" ht="43.15">
      <c r="D28" s="126" t="s">
        <v>623</v>
      </c>
    </row>
    <row r="29" spans="4:4" ht="43.15">
      <c r="D29" s="126" t="s">
        <v>337</v>
      </c>
    </row>
    <row r="30" spans="4:4" ht="43.15">
      <c r="D30" s="126" t="s">
        <v>624</v>
      </c>
    </row>
    <row r="31" spans="4:4" ht="43.15">
      <c r="D31" s="126" t="s">
        <v>625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5"/>
  <sheetViews>
    <sheetView topLeftCell="A13" zoomScaleNormal="100" workbookViewId="0">
      <selection activeCell="C20" sqref="C20"/>
    </sheetView>
  </sheetViews>
  <sheetFormatPr defaultColWidth="10.5703125" defaultRowHeight="13.9"/>
  <cols>
    <col min="1" max="1" width="44.42578125" style="174" customWidth="1"/>
    <col min="2" max="2" width="15.5703125" style="175" customWidth="1"/>
    <col min="3" max="3" width="40.28515625" style="160" customWidth="1"/>
    <col min="4" max="4" width="16.7109375" style="175" customWidth="1"/>
    <col min="5" max="5" width="46.5703125" style="160" customWidth="1"/>
    <col min="6" max="16384" width="10.5703125" style="160"/>
  </cols>
  <sheetData>
    <row r="1" spans="1:8" ht="12.75" customHeight="1">
      <c r="A1" s="158"/>
      <c r="B1" s="236" t="s">
        <v>13</v>
      </c>
      <c r="C1" s="236"/>
      <c r="D1" s="236"/>
      <c r="E1" s="159"/>
      <c r="F1" s="158"/>
      <c r="G1" s="158"/>
      <c r="H1" s="158"/>
    </row>
    <row r="2" spans="1:8" ht="12.75" customHeight="1">
      <c r="A2" s="158"/>
      <c r="B2" s="236" t="s">
        <v>14</v>
      </c>
      <c r="C2" s="236"/>
      <c r="D2" s="236"/>
      <c r="E2" s="159"/>
      <c r="F2" s="158"/>
      <c r="G2" s="158"/>
      <c r="H2" s="158"/>
    </row>
    <row r="3" spans="1:8" ht="12.75" customHeight="1">
      <c r="A3" s="158"/>
      <c r="B3" s="161"/>
      <c r="C3" s="161"/>
      <c r="D3" s="161"/>
      <c r="E3" s="159"/>
      <c r="F3" s="158"/>
      <c r="G3" s="158"/>
      <c r="H3" s="158"/>
    </row>
    <row r="4" spans="1:8" ht="12.75" customHeight="1">
      <c r="A4" s="158"/>
      <c r="B4" s="161"/>
      <c r="C4" s="161"/>
      <c r="D4" s="161"/>
      <c r="E4" s="159"/>
      <c r="F4" s="158"/>
      <c r="G4" s="158"/>
      <c r="H4" s="158"/>
    </row>
    <row r="5" spans="1:8" ht="54.75" customHeight="1">
      <c r="A5" s="95" t="s">
        <v>15</v>
      </c>
      <c r="B5" s="237" t="s">
        <v>16</v>
      </c>
      <c r="C5" s="237"/>
      <c r="D5" s="95" t="s">
        <v>17</v>
      </c>
      <c r="E5" s="162" t="s">
        <v>18</v>
      </c>
    </row>
    <row r="6" spans="1:8">
      <c r="A6" s="92"/>
      <c r="B6" s="93"/>
      <c r="C6" s="93"/>
      <c r="D6" s="92"/>
      <c r="E6" s="91"/>
    </row>
    <row r="7" spans="1:8" ht="54.75" customHeight="1">
      <c r="A7" s="96" t="s">
        <v>19</v>
      </c>
      <c r="B7" s="238" t="s">
        <v>20</v>
      </c>
      <c r="C7" s="238"/>
      <c r="D7" s="238"/>
      <c r="E7" s="238"/>
    </row>
    <row r="8" spans="1:8">
      <c r="A8" s="92"/>
      <c r="B8" s="92"/>
      <c r="D8" s="97"/>
      <c r="E8" s="97"/>
    </row>
    <row r="9" spans="1:8" ht="63.75" customHeight="1">
      <c r="A9" s="92" t="s">
        <v>21</v>
      </c>
      <c r="B9" s="239" t="s">
        <v>22</v>
      </c>
      <c r="C9" s="239"/>
      <c r="D9" s="239"/>
      <c r="E9" s="239"/>
    </row>
    <row r="10" spans="1:8" ht="15" customHeight="1">
      <c r="A10" s="92"/>
      <c r="B10" s="92"/>
      <c r="D10" s="97"/>
      <c r="E10" s="97"/>
    </row>
    <row r="11" spans="1:8" s="98" customFormat="1" ht="13.15">
      <c r="A11" s="234" t="s">
        <v>23</v>
      </c>
      <c r="B11" s="234"/>
      <c r="C11" s="234"/>
      <c r="D11" s="234"/>
      <c r="E11" s="234"/>
    </row>
    <row r="12" spans="1:8" s="98" customFormat="1" ht="14.25" customHeight="1">
      <c r="A12" s="99" t="s">
        <v>24</v>
      </c>
      <c r="B12" s="99" t="s">
        <v>25</v>
      </c>
      <c r="C12" s="100" t="s">
        <v>26</v>
      </c>
      <c r="D12" s="100" t="s">
        <v>27</v>
      </c>
      <c r="E12" s="100" t="s">
        <v>28</v>
      </c>
    </row>
    <row r="13" spans="1:8" s="98" customFormat="1" ht="12.75" customHeight="1">
      <c r="A13" s="99"/>
      <c r="B13" s="99"/>
      <c r="C13" s="100"/>
      <c r="D13" s="100"/>
      <c r="E13" s="100"/>
    </row>
    <row r="14" spans="1:8" s="166" customFormat="1" ht="39.6">
      <c r="A14" s="229" t="s">
        <v>29</v>
      </c>
      <c r="B14" s="163">
        <v>1</v>
      </c>
      <c r="C14" s="164" t="s">
        <v>30</v>
      </c>
      <c r="D14" s="163">
        <v>1</v>
      </c>
      <c r="E14" s="165" t="s">
        <v>31</v>
      </c>
    </row>
    <row r="15" spans="1:8" s="166" customFormat="1" ht="39.6">
      <c r="A15" s="230"/>
      <c r="B15" s="163">
        <v>2</v>
      </c>
      <c r="C15" s="167" t="s">
        <v>32</v>
      </c>
      <c r="D15" s="163">
        <v>2</v>
      </c>
      <c r="E15" s="165" t="s">
        <v>33</v>
      </c>
    </row>
    <row r="16" spans="1:8" s="166" customFormat="1" ht="39.6">
      <c r="A16" s="233"/>
      <c r="B16" s="163">
        <v>3</v>
      </c>
      <c r="C16" s="164" t="s">
        <v>34</v>
      </c>
      <c r="D16" s="163">
        <v>3</v>
      </c>
      <c r="E16" s="164" t="s">
        <v>35</v>
      </c>
    </row>
    <row r="17" spans="1:5" s="166" customFormat="1" ht="39.6">
      <c r="A17" s="229" t="s">
        <v>36</v>
      </c>
      <c r="B17" s="163">
        <v>4</v>
      </c>
      <c r="C17" s="164" t="s">
        <v>37</v>
      </c>
      <c r="D17" s="163">
        <v>4</v>
      </c>
      <c r="E17" s="165" t="s">
        <v>38</v>
      </c>
    </row>
    <row r="18" spans="1:5" s="166" customFormat="1" ht="52.9">
      <c r="A18" s="230"/>
      <c r="B18" s="163">
        <v>5</v>
      </c>
      <c r="C18" s="164" t="s">
        <v>39</v>
      </c>
      <c r="D18" s="163">
        <v>5</v>
      </c>
      <c r="E18" s="165" t="s">
        <v>40</v>
      </c>
    </row>
    <row r="19" spans="1:5" s="166" customFormat="1" ht="39.6">
      <c r="A19" s="168" t="s">
        <v>41</v>
      </c>
      <c r="B19" s="163">
        <v>6</v>
      </c>
      <c r="C19" s="164" t="s">
        <v>42</v>
      </c>
      <c r="D19" s="163">
        <v>6</v>
      </c>
      <c r="E19" s="165" t="s">
        <v>43</v>
      </c>
    </row>
    <row r="20" spans="1:5" s="166" customFormat="1" ht="96.75" customHeight="1">
      <c r="A20" s="229" t="s">
        <v>44</v>
      </c>
      <c r="B20" s="163">
        <v>7</v>
      </c>
      <c r="C20" s="164" t="s">
        <v>45</v>
      </c>
      <c r="D20" s="163">
        <v>7</v>
      </c>
      <c r="E20" s="165" t="s">
        <v>46</v>
      </c>
    </row>
    <row r="21" spans="1:5" s="166" customFormat="1" ht="79.150000000000006">
      <c r="A21" s="233"/>
      <c r="B21" s="163"/>
      <c r="C21" s="164"/>
      <c r="D21" s="163">
        <v>8</v>
      </c>
      <c r="E21" s="165" t="s">
        <v>47</v>
      </c>
    </row>
    <row r="22" spans="1:5" s="166" customFormat="1" ht="79.150000000000006">
      <c r="A22" s="165" t="s">
        <v>48</v>
      </c>
      <c r="B22" s="163">
        <v>8</v>
      </c>
      <c r="C22" s="164" t="s">
        <v>49</v>
      </c>
      <c r="D22" s="163">
        <v>9</v>
      </c>
      <c r="E22" s="165" t="s">
        <v>50</v>
      </c>
    </row>
    <row r="23" spans="1:5" s="166" customFormat="1" ht="39.6">
      <c r="A23" s="229" t="s">
        <v>51</v>
      </c>
      <c r="B23" s="163">
        <v>9</v>
      </c>
      <c r="C23" s="164" t="s">
        <v>52</v>
      </c>
      <c r="D23" s="163">
        <v>10</v>
      </c>
      <c r="E23" s="165" t="s">
        <v>53</v>
      </c>
    </row>
    <row r="24" spans="1:5" s="166" customFormat="1" ht="52.9">
      <c r="A24" s="230"/>
      <c r="B24" s="163">
        <v>10</v>
      </c>
      <c r="C24" s="164" t="s">
        <v>54</v>
      </c>
      <c r="D24" s="163">
        <v>11</v>
      </c>
      <c r="E24" s="165" t="s">
        <v>55</v>
      </c>
    </row>
    <row r="25" spans="1:5" s="166" customFormat="1" ht="52.9">
      <c r="A25" s="233"/>
      <c r="B25" s="163">
        <v>11</v>
      </c>
      <c r="C25" s="164" t="s">
        <v>56</v>
      </c>
      <c r="D25" s="163">
        <v>12</v>
      </c>
      <c r="E25" s="165" t="s">
        <v>57</v>
      </c>
    </row>
    <row r="26" spans="1:5" s="98" customFormat="1" ht="13.15">
      <c r="A26" s="234" t="s">
        <v>58</v>
      </c>
      <c r="B26" s="234"/>
      <c r="C26" s="234"/>
      <c r="D26" s="234"/>
      <c r="E26" s="234"/>
    </row>
    <row r="27" spans="1:5" s="98" customFormat="1" ht="12.75" customHeight="1">
      <c r="A27" s="99" t="s">
        <v>59</v>
      </c>
      <c r="B27" s="99" t="s">
        <v>25</v>
      </c>
      <c r="C27" s="100" t="s">
        <v>60</v>
      </c>
      <c r="D27" s="100" t="s">
        <v>27</v>
      </c>
      <c r="E27" s="100" t="s">
        <v>61</v>
      </c>
    </row>
    <row r="28" spans="1:5" s="98" customFormat="1" ht="7.5" customHeight="1">
      <c r="A28" s="169"/>
      <c r="B28" s="99"/>
      <c r="C28" s="100"/>
      <c r="D28" s="100"/>
      <c r="E28" s="100"/>
    </row>
    <row r="29" spans="1:5" s="166" customFormat="1" ht="52.9">
      <c r="A29" s="227" t="s">
        <v>62</v>
      </c>
      <c r="B29" s="163">
        <v>1</v>
      </c>
      <c r="C29" s="164" t="s">
        <v>63</v>
      </c>
      <c r="D29" s="163">
        <v>1</v>
      </c>
      <c r="E29" s="165" t="s">
        <v>64</v>
      </c>
    </row>
    <row r="30" spans="1:5" s="166" customFormat="1" ht="66.75" customHeight="1">
      <c r="A30" s="235"/>
      <c r="B30" s="163">
        <v>2</v>
      </c>
      <c r="C30" s="167" t="s">
        <v>65</v>
      </c>
      <c r="D30" s="163">
        <v>2</v>
      </c>
      <c r="E30" s="165" t="s">
        <v>66</v>
      </c>
    </row>
    <row r="31" spans="1:5" s="171" customFormat="1" ht="71.25" customHeight="1">
      <c r="A31" s="227" t="s">
        <v>67</v>
      </c>
      <c r="B31" s="163">
        <v>3</v>
      </c>
      <c r="C31" s="170" t="s">
        <v>68</v>
      </c>
      <c r="D31" s="163">
        <v>3</v>
      </c>
      <c r="E31" s="165" t="s">
        <v>69</v>
      </c>
    </row>
    <row r="32" spans="1:5" s="171" customFormat="1" ht="78" customHeight="1">
      <c r="A32" s="228"/>
      <c r="B32" s="163">
        <v>4</v>
      </c>
      <c r="C32" s="170" t="s">
        <v>70</v>
      </c>
      <c r="D32" s="163">
        <v>4</v>
      </c>
      <c r="E32" s="165" t="s">
        <v>71</v>
      </c>
    </row>
    <row r="33" spans="1:5" s="166" customFormat="1" ht="52.9">
      <c r="A33" s="229" t="s">
        <v>72</v>
      </c>
      <c r="B33" s="163">
        <v>5</v>
      </c>
      <c r="C33" s="165" t="s">
        <v>73</v>
      </c>
      <c r="D33" s="163">
        <v>5</v>
      </c>
      <c r="E33" s="145" t="s">
        <v>74</v>
      </c>
    </row>
    <row r="34" spans="1:5" s="166" customFormat="1" ht="39.6">
      <c r="A34" s="230"/>
      <c r="B34" s="163">
        <v>6</v>
      </c>
      <c r="C34" s="165" t="s">
        <v>75</v>
      </c>
      <c r="D34" s="163">
        <v>6</v>
      </c>
      <c r="E34" s="145" t="s">
        <v>76</v>
      </c>
    </row>
    <row r="35" spans="1:5" s="166" customFormat="1" ht="54.75" customHeight="1">
      <c r="A35" s="230"/>
      <c r="B35" s="163">
        <v>7</v>
      </c>
      <c r="C35" s="165" t="s">
        <v>77</v>
      </c>
      <c r="D35" s="163">
        <v>7</v>
      </c>
      <c r="E35" s="145" t="s">
        <v>78</v>
      </c>
    </row>
    <row r="36" spans="1:5" s="166" customFormat="1" ht="79.150000000000006">
      <c r="A36" s="231" t="s">
        <v>79</v>
      </c>
      <c r="B36" s="163">
        <v>8</v>
      </c>
      <c r="C36" s="165" t="s">
        <v>80</v>
      </c>
      <c r="D36" s="163">
        <v>8</v>
      </c>
      <c r="E36" s="145" t="s">
        <v>81</v>
      </c>
    </row>
    <row r="37" spans="1:5" s="166" customFormat="1" ht="66">
      <c r="A37" s="232"/>
      <c r="B37" s="163">
        <v>9</v>
      </c>
      <c r="C37" s="164" t="s">
        <v>82</v>
      </c>
      <c r="D37" s="163">
        <v>9</v>
      </c>
      <c r="E37" s="145" t="s">
        <v>83</v>
      </c>
    </row>
    <row r="38" spans="1:5" s="166" customFormat="1" ht="52.9">
      <c r="A38" s="232"/>
      <c r="B38" s="163"/>
      <c r="D38" s="163">
        <v>10</v>
      </c>
      <c r="E38" s="145" t="s">
        <v>84</v>
      </c>
    </row>
    <row r="39" spans="1:5" s="166" customFormat="1" ht="52.9">
      <c r="A39" s="168" t="s">
        <v>85</v>
      </c>
      <c r="B39" s="163">
        <v>10</v>
      </c>
      <c r="C39" s="165" t="s">
        <v>86</v>
      </c>
      <c r="D39" s="163">
        <v>11</v>
      </c>
      <c r="E39" s="145" t="s">
        <v>87</v>
      </c>
    </row>
    <row r="40" spans="1:5" s="166" customFormat="1" ht="66">
      <c r="A40" s="168" t="s">
        <v>88</v>
      </c>
      <c r="B40" s="163">
        <v>11</v>
      </c>
      <c r="C40" s="165" t="s">
        <v>89</v>
      </c>
      <c r="D40" s="163">
        <v>12</v>
      </c>
      <c r="E40" s="164" t="s">
        <v>90</v>
      </c>
    </row>
    <row r="41" spans="1:5" s="166" customFormat="1" ht="105.6">
      <c r="A41" s="172" t="s">
        <v>91</v>
      </c>
      <c r="B41" s="163">
        <v>12</v>
      </c>
      <c r="C41" s="165" t="s">
        <v>92</v>
      </c>
      <c r="D41" s="163">
        <v>13</v>
      </c>
      <c r="E41" s="145" t="s">
        <v>93</v>
      </c>
    </row>
    <row r="42" spans="1:5" s="166" customFormat="1" ht="13.15">
      <c r="A42" s="172" t="s">
        <v>94</v>
      </c>
      <c r="B42" s="163"/>
      <c r="C42" s="165"/>
      <c r="D42" s="163">
        <v>14</v>
      </c>
      <c r="E42" s="145" t="s">
        <v>95</v>
      </c>
    </row>
    <row r="43" spans="1:5" s="166" customFormat="1" ht="39.6">
      <c r="A43" s="229" t="s">
        <v>96</v>
      </c>
      <c r="B43" s="163">
        <v>13</v>
      </c>
      <c r="C43" s="165" t="s">
        <v>97</v>
      </c>
      <c r="D43" s="163">
        <v>15</v>
      </c>
      <c r="E43" s="145" t="s">
        <v>98</v>
      </c>
    </row>
    <row r="44" spans="1:5" s="166" customFormat="1" ht="26.45">
      <c r="A44" s="230"/>
      <c r="B44" s="173"/>
      <c r="C44" s="167"/>
      <c r="D44" s="163">
        <v>16</v>
      </c>
      <c r="E44" s="145" t="s">
        <v>99</v>
      </c>
    </row>
    <row r="45" spans="1:5" s="166" customFormat="1" ht="13.15">
      <c r="A45" s="172" t="s">
        <v>100</v>
      </c>
      <c r="B45" s="163"/>
      <c r="C45" s="164"/>
      <c r="D45" s="163"/>
      <c r="E45" s="101"/>
    </row>
  </sheetData>
  <mergeCells count="16">
    <mergeCell ref="A11:E11"/>
    <mergeCell ref="B1:D1"/>
    <mergeCell ref="B2:D2"/>
    <mergeCell ref="B5:C5"/>
    <mergeCell ref="B7:E7"/>
    <mergeCell ref="B9:E9"/>
    <mergeCell ref="A31:A32"/>
    <mergeCell ref="A33:A35"/>
    <mergeCell ref="A36:A38"/>
    <mergeCell ref="A43:A44"/>
    <mergeCell ref="A14:A16"/>
    <mergeCell ref="A17:A18"/>
    <mergeCell ref="A20:A21"/>
    <mergeCell ref="A23:A25"/>
    <mergeCell ref="A26:E26"/>
    <mergeCell ref="A29:A3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G24"/>
  <sheetViews>
    <sheetView zoomScaleNormal="100" workbookViewId="0">
      <pane ySplit="5" topLeftCell="A16" activePane="bottomLeft" state="frozen"/>
      <selection pane="bottomLeft" activeCell="A26" sqref="A26"/>
    </sheetView>
  </sheetViews>
  <sheetFormatPr defaultColWidth="10.5703125" defaultRowHeight="17.45"/>
  <cols>
    <col min="1" max="1" width="52.140625" style="185" customWidth="1"/>
    <col min="2" max="2" width="5.5703125" style="186" customWidth="1"/>
    <col min="3" max="5" width="5.5703125" style="187" customWidth="1"/>
    <col min="6" max="6" width="44.42578125" style="185" customWidth="1"/>
    <col min="7" max="16384" width="10.5703125" style="87"/>
  </cols>
  <sheetData>
    <row r="1" spans="1:6" ht="22.5" customHeight="1">
      <c r="A1" s="240" t="s">
        <v>13</v>
      </c>
      <c r="B1" s="240"/>
      <c r="C1" s="240"/>
      <c r="D1" s="240"/>
      <c r="E1" s="240"/>
      <c r="F1" s="240"/>
    </row>
    <row r="2" spans="1:6">
      <c r="A2" s="241" t="s">
        <v>101</v>
      </c>
      <c r="B2" s="241"/>
      <c r="C2" s="241"/>
      <c r="D2" s="241"/>
      <c r="E2" s="241"/>
      <c r="F2" s="241"/>
    </row>
    <row r="3" spans="1:6">
      <c r="A3" s="242" t="s">
        <v>102</v>
      </c>
      <c r="B3" s="243"/>
      <c r="C3" s="243"/>
      <c r="D3" s="243"/>
      <c r="E3" s="243"/>
      <c r="F3" s="244"/>
    </row>
    <row r="4" spans="1:6" ht="28.5" customHeight="1">
      <c r="A4" s="245" t="s">
        <v>103</v>
      </c>
      <c r="B4" s="247" t="s">
        <v>104</v>
      </c>
      <c r="C4" s="248"/>
      <c r="D4" s="248"/>
      <c r="E4" s="249"/>
      <c r="F4" s="176" t="s">
        <v>105</v>
      </c>
    </row>
    <row r="5" spans="1:6" ht="46.5" customHeight="1">
      <c r="A5" s="246"/>
      <c r="B5" s="177" t="s">
        <v>106</v>
      </c>
      <c r="C5" s="177" t="s">
        <v>107</v>
      </c>
      <c r="D5" s="177" t="s">
        <v>108</v>
      </c>
      <c r="E5" s="177" t="s">
        <v>109</v>
      </c>
      <c r="F5" s="178"/>
    </row>
    <row r="6" spans="1:6" ht="92.45">
      <c r="A6" s="179" t="s">
        <v>110</v>
      </c>
      <c r="B6" s="163" t="s">
        <v>111</v>
      </c>
      <c r="C6" s="163">
        <v>1</v>
      </c>
      <c r="D6" s="163">
        <v>2</v>
      </c>
      <c r="E6" s="163">
        <v>1</v>
      </c>
      <c r="F6" s="145" t="s">
        <v>112</v>
      </c>
    </row>
    <row r="7" spans="1:6" ht="79.150000000000006">
      <c r="A7" s="179" t="s">
        <v>113</v>
      </c>
      <c r="B7" s="163">
        <v>4.5</v>
      </c>
      <c r="C7" s="163">
        <v>2.2999999999999998</v>
      </c>
      <c r="D7" s="163"/>
      <c r="E7" s="163">
        <v>1</v>
      </c>
      <c r="F7" s="145" t="s">
        <v>114</v>
      </c>
    </row>
    <row r="8" spans="1:6" ht="26.45">
      <c r="A8" s="179" t="s">
        <v>115</v>
      </c>
      <c r="B8" s="163">
        <v>6</v>
      </c>
      <c r="C8" s="163"/>
      <c r="D8" s="163"/>
      <c r="E8" s="163">
        <v>2</v>
      </c>
      <c r="F8" s="145" t="s">
        <v>116</v>
      </c>
    </row>
    <row r="9" spans="1:6" ht="72.75" customHeight="1">
      <c r="A9" s="179" t="s">
        <v>117</v>
      </c>
      <c r="B9" s="163">
        <v>7</v>
      </c>
      <c r="C9" s="163">
        <v>7</v>
      </c>
      <c r="D9" s="163">
        <v>10</v>
      </c>
      <c r="E9" s="163">
        <v>11</v>
      </c>
      <c r="F9" s="145" t="s">
        <v>118</v>
      </c>
    </row>
    <row r="10" spans="1:6" ht="26.45">
      <c r="A10" s="179" t="s">
        <v>119</v>
      </c>
      <c r="B10" s="163">
        <v>8</v>
      </c>
      <c r="C10" s="163">
        <v>2.2999999999999998</v>
      </c>
      <c r="D10" s="163"/>
      <c r="E10" s="163"/>
      <c r="F10" s="145" t="s">
        <v>120</v>
      </c>
    </row>
    <row r="11" spans="1:6" ht="92.45">
      <c r="A11" s="179" t="s">
        <v>121</v>
      </c>
      <c r="B11" s="163" t="s">
        <v>122</v>
      </c>
      <c r="C11" s="163" t="s">
        <v>123</v>
      </c>
      <c r="D11" s="163"/>
      <c r="E11" s="163">
        <v>2.2999999999999998</v>
      </c>
      <c r="F11" s="145" t="s">
        <v>124</v>
      </c>
    </row>
    <row r="12" spans="1:6" ht="118.9">
      <c r="A12" s="179" t="s">
        <v>125</v>
      </c>
      <c r="B12" s="163">
        <v>3</v>
      </c>
      <c r="C12" s="163" t="s">
        <v>111</v>
      </c>
      <c r="D12" s="163">
        <v>1.2</v>
      </c>
      <c r="E12" s="163" t="s">
        <v>111</v>
      </c>
      <c r="F12" s="180" t="s">
        <v>126</v>
      </c>
    </row>
    <row r="13" spans="1:6" ht="79.150000000000006">
      <c r="A13" s="179" t="s">
        <v>127</v>
      </c>
      <c r="B13" s="163">
        <v>4</v>
      </c>
      <c r="C13" s="163">
        <v>8</v>
      </c>
      <c r="D13" s="163" t="s">
        <v>128</v>
      </c>
      <c r="E13" s="163">
        <v>7.9</v>
      </c>
      <c r="F13" s="145" t="s">
        <v>129</v>
      </c>
    </row>
    <row r="14" spans="1:6" ht="105.6">
      <c r="A14" s="179" t="s">
        <v>130</v>
      </c>
      <c r="B14" s="163"/>
      <c r="C14" s="163"/>
      <c r="D14" s="163">
        <v>4.5</v>
      </c>
      <c r="E14" s="163" t="s">
        <v>131</v>
      </c>
      <c r="F14" s="145" t="s">
        <v>132</v>
      </c>
    </row>
    <row r="15" spans="1:6" ht="79.150000000000006">
      <c r="A15" s="179" t="s">
        <v>133</v>
      </c>
      <c r="B15" s="163" t="s">
        <v>111</v>
      </c>
      <c r="C15" s="163" t="s">
        <v>134</v>
      </c>
      <c r="D15" s="163" t="s">
        <v>135</v>
      </c>
      <c r="E15" s="163" t="s">
        <v>136</v>
      </c>
      <c r="F15" s="145" t="s">
        <v>137</v>
      </c>
    </row>
    <row r="16" spans="1:6" ht="79.150000000000006">
      <c r="A16" s="179" t="s">
        <v>138</v>
      </c>
      <c r="B16" s="163">
        <v>1.8</v>
      </c>
      <c r="C16" s="163">
        <v>9</v>
      </c>
      <c r="D16" s="163" t="s">
        <v>139</v>
      </c>
      <c r="E16" s="163">
        <v>6.7</v>
      </c>
      <c r="F16" s="145" t="s">
        <v>140</v>
      </c>
    </row>
    <row r="17" spans="1:7" ht="39.6">
      <c r="A17" s="179" t="s">
        <v>141</v>
      </c>
      <c r="B17" s="163" t="s">
        <v>142</v>
      </c>
      <c r="C17" s="163" t="s">
        <v>143</v>
      </c>
      <c r="D17" s="163" t="s">
        <v>144</v>
      </c>
      <c r="E17" s="163" t="s">
        <v>145</v>
      </c>
      <c r="F17" s="145" t="s">
        <v>146</v>
      </c>
    </row>
    <row r="18" spans="1:7" ht="39.6">
      <c r="A18" s="179" t="s">
        <v>147</v>
      </c>
      <c r="B18" s="163" t="s">
        <v>148</v>
      </c>
      <c r="C18" s="163" t="s">
        <v>149</v>
      </c>
      <c r="D18" s="163" t="s">
        <v>150</v>
      </c>
      <c r="E18" s="163" t="s">
        <v>151</v>
      </c>
      <c r="F18" s="145" t="s">
        <v>152</v>
      </c>
    </row>
    <row r="19" spans="1:7" ht="92.45">
      <c r="A19" s="179" t="s">
        <v>153</v>
      </c>
      <c r="B19" s="163" t="s">
        <v>154</v>
      </c>
      <c r="C19" s="163" t="s">
        <v>155</v>
      </c>
      <c r="D19" s="163" t="s">
        <v>156</v>
      </c>
      <c r="E19" s="163" t="s">
        <v>157</v>
      </c>
      <c r="F19" s="145" t="s">
        <v>158</v>
      </c>
    </row>
    <row r="20" spans="1:7" ht="31.15" hidden="1">
      <c r="A20" s="181" t="s">
        <v>159</v>
      </c>
      <c r="B20" s="163"/>
      <c r="C20" s="163"/>
      <c r="D20" s="163"/>
      <c r="E20" s="163"/>
      <c r="F20" s="145" t="s">
        <v>160</v>
      </c>
      <c r="G20" s="182"/>
    </row>
    <row r="21" spans="1:7" ht="46.9" hidden="1">
      <c r="A21" s="183" t="s">
        <v>161</v>
      </c>
      <c r="B21" s="163"/>
      <c r="C21" s="163"/>
      <c r="D21" s="163">
        <v>3</v>
      </c>
      <c r="E21" s="163">
        <v>3</v>
      </c>
      <c r="F21" s="145" t="s">
        <v>160</v>
      </c>
    </row>
    <row r="22" spans="1:7" ht="62.45" hidden="1">
      <c r="A22" s="181" t="s">
        <v>162</v>
      </c>
      <c r="B22" s="163"/>
      <c r="C22" s="163"/>
      <c r="D22" s="163"/>
      <c r="E22" s="163"/>
      <c r="F22" s="145" t="s">
        <v>160</v>
      </c>
    </row>
    <row r="23" spans="1:7" ht="62.45" hidden="1">
      <c r="A23" s="181" t="s">
        <v>163</v>
      </c>
      <c r="B23" s="163"/>
      <c r="C23" s="163"/>
      <c r="D23" s="163"/>
      <c r="E23" s="163"/>
      <c r="F23" s="145" t="s">
        <v>160</v>
      </c>
    </row>
    <row r="24" spans="1:7" ht="46.9" hidden="1">
      <c r="A24" s="181" t="s">
        <v>164</v>
      </c>
      <c r="B24" s="184"/>
      <c r="C24" s="184"/>
      <c r="D24" s="184"/>
      <c r="E24" s="184"/>
      <c r="F24" s="145" t="s">
        <v>160</v>
      </c>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J5:J19" xr:uid="{00000000-0002-0000-0200-000000000000}"/>
    <dataValidation allowBlank="1" showInputMessage="1" showErrorMessage="1" prompt="Proponer y escribir en una frase la estrategia para gestionar la debilidad, la oportunidad, la amenaza o la fortaleza.Usar verbo de acción en infinitivo._x000a_" sqref="G1 A4" xr:uid="{00000000-0002-0000-0200-000001000000}"/>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H41"/>
  <sheetViews>
    <sheetView topLeftCell="B5" zoomScale="140" zoomScaleNormal="140" workbookViewId="0">
      <selection activeCell="E14" sqref="E14:F14"/>
    </sheetView>
  </sheetViews>
  <sheetFormatPr defaultColWidth="11.42578125" defaultRowHeight="14.4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 thickBot="1"/>
    <row r="2" spans="2:8" ht="18">
      <c r="B2" s="274" t="s">
        <v>165</v>
      </c>
      <c r="C2" s="275"/>
      <c r="D2" s="275"/>
      <c r="E2" s="275"/>
      <c r="F2" s="275"/>
      <c r="G2" s="275"/>
      <c r="H2" s="276"/>
    </row>
    <row r="3" spans="2:8">
      <c r="B3" s="277" t="s">
        <v>166</v>
      </c>
      <c r="C3" s="278"/>
      <c r="D3" s="278"/>
      <c r="E3" s="278"/>
      <c r="F3" s="278"/>
      <c r="G3" s="278"/>
      <c r="H3" s="279"/>
    </row>
    <row r="4" spans="2:8" ht="88.5" customHeight="1">
      <c r="B4" s="280" t="s">
        <v>167</v>
      </c>
      <c r="C4" s="281"/>
      <c r="D4" s="281"/>
      <c r="E4" s="281"/>
      <c r="F4" s="281"/>
      <c r="G4" s="281"/>
      <c r="H4" s="282"/>
    </row>
    <row r="5" spans="2:8">
      <c r="B5" s="8"/>
      <c r="C5" s="9"/>
      <c r="D5" s="9"/>
      <c r="E5" s="9"/>
      <c r="F5" s="9"/>
      <c r="G5" s="9"/>
      <c r="H5" s="10"/>
    </row>
    <row r="6" spans="2:8" ht="16.5" customHeight="1">
      <c r="B6" s="283" t="s">
        <v>168</v>
      </c>
      <c r="C6" s="284"/>
      <c r="D6" s="284"/>
      <c r="E6" s="284"/>
      <c r="F6" s="284"/>
      <c r="G6" s="284"/>
      <c r="H6" s="285"/>
    </row>
    <row r="7" spans="2:8" ht="44.25" customHeight="1">
      <c r="B7" s="283"/>
      <c r="C7" s="284"/>
      <c r="D7" s="284"/>
      <c r="E7" s="284"/>
      <c r="F7" s="284"/>
      <c r="G7" s="284"/>
      <c r="H7" s="285"/>
    </row>
    <row r="8" spans="2:8" ht="15" thickBot="1">
      <c r="B8" s="11"/>
      <c r="C8" s="12"/>
      <c r="D8" s="13"/>
      <c r="E8" s="14"/>
      <c r="F8" s="14"/>
      <c r="G8" s="15"/>
      <c r="H8" s="16"/>
    </row>
    <row r="9" spans="2:8">
      <c r="B9" s="11"/>
      <c r="C9" s="270" t="s">
        <v>169</v>
      </c>
      <c r="D9" s="271"/>
      <c r="E9" s="272" t="s">
        <v>170</v>
      </c>
      <c r="F9" s="273"/>
      <c r="G9" s="12"/>
      <c r="H9" s="16"/>
    </row>
    <row r="10" spans="2:8" ht="35.25" customHeight="1">
      <c r="B10" s="11"/>
      <c r="C10" s="266" t="s">
        <v>171</v>
      </c>
      <c r="D10" s="267"/>
      <c r="E10" s="268" t="s">
        <v>172</v>
      </c>
      <c r="F10" s="269"/>
      <c r="G10" s="12"/>
      <c r="H10" s="16"/>
    </row>
    <row r="11" spans="2:8" ht="17.25" customHeight="1">
      <c r="B11" s="11"/>
      <c r="C11" s="266" t="s">
        <v>173</v>
      </c>
      <c r="D11" s="267"/>
      <c r="E11" s="268" t="s">
        <v>174</v>
      </c>
      <c r="F11" s="269"/>
      <c r="G11" s="12"/>
      <c r="H11" s="16"/>
    </row>
    <row r="12" spans="2:8" ht="19.5" customHeight="1">
      <c r="B12" s="11"/>
      <c r="C12" s="266" t="s">
        <v>175</v>
      </c>
      <c r="D12" s="267"/>
      <c r="E12" s="268" t="s">
        <v>176</v>
      </c>
      <c r="F12" s="269"/>
      <c r="G12" s="12"/>
      <c r="H12" s="16"/>
    </row>
    <row r="13" spans="2:8" ht="27" customHeight="1">
      <c r="B13" s="11"/>
      <c r="C13" s="266" t="s">
        <v>177</v>
      </c>
      <c r="D13" s="267"/>
      <c r="E13" s="268" t="s">
        <v>178</v>
      </c>
      <c r="F13" s="269"/>
      <c r="G13" s="12"/>
      <c r="H13" s="16"/>
    </row>
    <row r="14" spans="2:8" ht="34.5" customHeight="1">
      <c r="B14" s="11"/>
      <c r="C14" s="264" t="s">
        <v>179</v>
      </c>
      <c r="D14" s="265"/>
      <c r="E14" s="258" t="s">
        <v>180</v>
      </c>
      <c r="F14" s="259"/>
      <c r="G14" s="12"/>
      <c r="H14" s="16"/>
    </row>
    <row r="15" spans="2:8" ht="27.75" customHeight="1">
      <c r="B15" s="11"/>
      <c r="C15" s="264" t="s">
        <v>181</v>
      </c>
      <c r="D15" s="265"/>
      <c r="E15" s="258" t="s">
        <v>182</v>
      </c>
      <c r="F15" s="259"/>
      <c r="G15" s="12"/>
      <c r="H15" s="16"/>
    </row>
    <row r="16" spans="2:8" ht="28.5" customHeight="1">
      <c r="B16" s="11"/>
      <c r="C16" s="264" t="s">
        <v>183</v>
      </c>
      <c r="D16" s="265"/>
      <c r="E16" s="258" t="s">
        <v>184</v>
      </c>
      <c r="F16" s="259"/>
      <c r="G16" s="12"/>
      <c r="H16" s="16"/>
    </row>
    <row r="17" spans="2:8" ht="72.75" customHeight="1">
      <c r="B17" s="11"/>
      <c r="C17" s="264" t="s">
        <v>185</v>
      </c>
      <c r="D17" s="265"/>
      <c r="E17" s="258" t="s">
        <v>186</v>
      </c>
      <c r="F17" s="259"/>
      <c r="G17" s="12"/>
      <c r="H17" s="16"/>
    </row>
    <row r="18" spans="2:8" ht="64.5" customHeight="1">
      <c r="B18" s="11"/>
      <c r="C18" s="264" t="s">
        <v>187</v>
      </c>
      <c r="D18" s="265"/>
      <c r="E18" s="258" t="s">
        <v>188</v>
      </c>
      <c r="F18" s="259"/>
      <c r="G18" s="12"/>
      <c r="H18" s="16"/>
    </row>
    <row r="19" spans="2:8" ht="71.25" customHeight="1">
      <c r="B19" s="11"/>
      <c r="C19" s="264" t="s">
        <v>189</v>
      </c>
      <c r="D19" s="265"/>
      <c r="E19" s="258" t="s">
        <v>190</v>
      </c>
      <c r="F19" s="259"/>
      <c r="G19" s="12"/>
      <c r="H19" s="16"/>
    </row>
    <row r="20" spans="2:8" ht="55.5" customHeight="1">
      <c r="B20" s="11"/>
      <c r="C20" s="256" t="s">
        <v>191</v>
      </c>
      <c r="D20" s="257"/>
      <c r="E20" s="258" t="s">
        <v>192</v>
      </c>
      <c r="F20" s="259"/>
      <c r="G20" s="12"/>
      <c r="H20" s="16"/>
    </row>
    <row r="21" spans="2:8" ht="42" customHeight="1">
      <c r="B21" s="11"/>
      <c r="C21" s="256" t="s">
        <v>193</v>
      </c>
      <c r="D21" s="257"/>
      <c r="E21" s="258" t="s">
        <v>194</v>
      </c>
      <c r="F21" s="259"/>
      <c r="G21" s="12"/>
      <c r="H21" s="16"/>
    </row>
    <row r="22" spans="2:8" ht="59.25" customHeight="1">
      <c r="B22" s="11"/>
      <c r="C22" s="256" t="s">
        <v>195</v>
      </c>
      <c r="D22" s="257"/>
      <c r="E22" s="258" t="s">
        <v>196</v>
      </c>
      <c r="F22" s="259"/>
      <c r="G22" s="12"/>
      <c r="H22" s="16"/>
    </row>
    <row r="23" spans="2:8" ht="23.25" customHeight="1">
      <c r="B23" s="11"/>
      <c r="C23" s="256" t="s">
        <v>197</v>
      </c>
      <c r="D23" s="257"/>
      <c r="E23" s="258" t="s">
        <v>198</v>
      </c>
      <c r="F23" s="259"/>
      <c r="G23" s="12"/>
      <c r="H23" s="16"/>
    </row>
    <row r="24" spans="2:8" ht="30.75" customHeight="1">
      <c r="B24" s="11"/>
      <c r="C24" s="256" t="s">
        <v>199</v>
      </c>
      <c r="D24" s="257"/>
      <c r="E24" s="258" t="s">
        <v>200</v>
      </c>
      <c r="F24" s="259"/>
      <c r="G24" s="12"/>
      <c r="H24" s="16"/>
    </row>
    <row r="25" spans="2:8" ht="33" customHeight="1">
      <c r="B25" s="11"/>
      <c r="C25" s="256" t="s">
        <v>201</v>
      </c>
      <c r="D25" s="257"/>
      <c r="E25" s="258" t="s">
        <v>202</v>
      </c>
      <c r="F25" s="259"/>
      <c r="G25" s="12"/>
      <c r="H25" s="16"/>
    </row>
    <row r="26" spans="2:8" ht="30" customHeight="1">
      <c r="B26" s="11"/>
      <c r="C26" s="256" t="s">
        <v>203</v>
      </c>
      <c r="D26" s="257"/>
      <c r="E26" s="258" t="s">
        <v>204</v>
      </c>
      <c r="F26" s="259"/>
      <c r="G26" s="12"/>
      <c r="H26" s="16"/>
    </row>
    <row r="27" spans="2:8" ht="35.25" customHeight="1">
      <c r="B27" s="11"/>
      <c r="C27" s="256" t="s">
        <v>205</v>
      </c>
      <c r="D27" s="257"/>
      <c r="E27" s="258" t="s">
        <v>206</v>
      </c>
      <c r="F27" s="259"/>
      <c r="G27" s="12"/>
      <c r="H27" s="16"/>
    </row>
    <row r="28" spans="2:8" ht="31.5" customHeight="1">
      <c r="B28" s="11"/>
      <c r="C28" s="256" t="s">
        <v>207</v>
      </c>
      <c r="D28" s="257"/>
      <c r="E28" s="258" t="s">
        <v>208</v>
      </c>
      <c r="F28" s="259"/>
      <c r="G28" s="12"/>
      <c r="H28" s="16"/>
    </row>
    <row r="29" spans="2:8" ht="35.25" customHeight="1">
      <c r="B29" s="11"/>
      <c r="C29" s="256" t="s">
        <v>209</v>
      </c>
      <c r="D29" s="257"/>
      <c r="E29" s="258" t="s">
        <v>210</v>
      </c>
      <c r="F29" s="259"/>
      <c r="G29" s="12"/>
      <c r="H29" s="16"/>
    </row>
    <row r="30" spans="2:8" ht="59.25" customHeight="1">
      <c r="B30" s="11"/>
      <c r="C30" s="256" t="s">
        <v>211</v>
      </c>
      <c r="D30" s="257"/>
      <c r="E30" s="258" t="s">
        <v>212</v>
      </c>
      <c r="F30" s="259"/>
      <c r="G30" s="12"/>
      <c r="H30" s="16"/>
    </row>
    <row r="31" spans="2:8" ht="57" customHeight="1">
      <c r="B31" s="11"/>
      <c r="C31" s="256" t="s">
        <v>213</v>
      </c>
      <c r="D31" s="257"/>
      <c r="E31" s="258" t="s">
        <v>214</v>
      </c>
      <c r="F31" s="259"/>
      <c r="G31" s="12"/>
      <c r="H31" s="16"/>
    </row>
    <row r="32" spans="2:8" ht="82.5" customHeight="1">
      <c r="B32" s="11"/>
      <c r="C32" s="256" t="s">
        <v>215</v>
      </c>
      <c r="D32" s="257"/>
      <c r="E32" s="258" t="s">
        <v>216</v>
      </c>
      <c r="F32" s="259"/>
      <c r="G32" s="12"/>
      <c r="H32" s="16"/>
    </row>
    <row r="33" spans="2:8" ht="46.5" customHeight="1">
      <c r="B33" s="11"/>
      <c r="C33" s="256" t="s">
        <v>217</v>
      </c>
      <c r="D33" s="257"/>
      <c r="E33" s="258" t="s">
        <v>218</v>
      </c>
      <c r="F33" s="259"/>
      <c r="G33" s="12"/>
      <c r="H33" s="16"/>
    </row>
    <row r="34" spans="2:8" ht="6.75" customHeight="1" thickBot="1">
      <c r="B34" s="11"/>
      <c r="C34" s="260"/>
      <c r="D34" s="261"/>
      <c r="E34" s="262"/>
      <c r="F34" s="263"/>
      <c r="G34" s="12"/>
      <c r="H34" s="16"/>
    </row>
    <row r="35" spans="2:8" ht="15" thickTop="1">
      <c r="B35" s="11"/>
      <c r="C35" s="17"/>
      <c r="D35" s="17"/>
      <c r="E35" s="18"/>
      <c r="F35" s="18"/>
      <c r="G35" s="12"/>
      <c r="H35" s="16"/>
    </row>
    <row r="36" spans="2:8" ht="21" customHeight="1">
      <c r="B36" s="253" t="s">
        <v>219</v>
      </c>
      <c r="C36" s="254"/>
      <c r="D36" s="254"/>
      <c r="E36" s="254"/>
      <c r="F36" s="254"/>
      <c r="G36" s="254"/>
      <c r="H36" s="255"/>
    </row>
    <row r="37" spans="2:8" ht="20.25" customHeight="1">
      <c r="B37" s="253" t="s">
        <v>220</v>
      </c>
      <c r="C37" s="254"/>
      <c r="D37" s="254"/>
      <c r="E37" s="254"/>
      <c r="F37" s="254"/>
      <c r="G37" s="254"/>
      <c r="H37" s="255"/>
    </row>
    <row r="38" spans="2:8" ht="20.25" customHeight="1">
      <c r="B38" s="253" t="s">
        <v>221</v>
      </c>
      <c r="C38" s="254"/>
      <c r="D38" s="254"/>
      <c r="E38" s="254"/>
      <c r="F38" s="254"/>
      <c r="G38" s="254"/>
      <c r="H38" s="255"/>
    </row>
    <row r="39" spans="2:8" ht="21.75" customHeight="1">
      <c r="B39" s="253" t="s">
        <v>222</v>
      </c>
      <c r="C39" s="254"/>
      <c r="D39" s="254"/>
      <c r="E39" s="254"/>
      <c r="F39" s="254"/>
      <c r="G39" s="254"/>
      <c r="H39" s="255"/>
    </row>
    <row r="40" spans="2:8" ht="22.5" customHeight="1">
      <c r="B40" s="253" t="s">
        <v>223</v>
      </c>
      <c r="C40" s="254"/>
      <c r="D40" s="254"/>
      <c r="E40" s="254"/>
      <c r="F40" s="254"/>
      <c r="G40" s="254"/>
      <c r="H40" s="255"/>
    </row>
    <row r="41" spans="2:8" ht="32.25" customHeight="1" thickBot="1">
      <c r="B41" s="250" t="s">
        <v>224</v>
      </c>
      <c r="C41" s="251"/>
      <c r="D41" s="251"/>
      <c r="E41" s="251"/>
      <c r="F41" s="251"/>
      <c r="G41" s="251"/>
      <c r="H41" s="252"/>
    </row>
  </sheetData>
  <mergeCells count="62">
    <mergeCell ref="C9:D9"/>
    <mergeCell ref="E9:F9"/>
    <mergeCell ref="B2:H2"/>
    <mergeCell ref="B3:H3"/>
    <mergeCell ref="B4:H4"/>
    <mergeCell ref="B6:H7"/>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B37:H37"/>
    <mergeCell ref="B41:H41"/>
    <mergeCell ref="B40:H40"/>
    <mergeCell ref="B38:H38"/>
    <mergeCell ref="B39:H39"/>
    <mergeCell ref="C33:D33"/>
    <mergeCell ref="E33:F33"/>
    <mergeCell ref="C34:D34"/>
    <mergeCell ref="E34:F34"/>
    <mergeCell ref="B36:H3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KL29"/>
  <sheetViews>
    <sheetView zoomScale="85" zoomScaleNormal="85" workbookViewId="0">
      <pane xSplit="3" ySplit="9" topLeftCell="Y22" activePane="bottomRight" state="frozen"/>
      <selection pane="bottomRight" activeCell="L26" sqref="L26:L29"/>
      <selection pane="bottomLeft"/>
      <selection pane="topRight"/>
    </sheetView>
  </sheetViews>
  <sheetFormatPr defaultColWidth="11.42578125" defaultRowHeight="14.45"/>
  <cols>
    <col min="2" max="2" width="20" customWidth="1"/>
    <col min="3" max="3" width="25.7109375" customWidth="1"/>
    <col min="4" max="4" width="28.28515625" style="191" customWidth="1"/>
    <col min="5" max="5" width="21.5703125" customWidth="1"/>
    <col min="6" max="6" width="30.7109375" customWidth="1"/>
    <col min="7" max="7" width="23.28515625" customWidth="1"/>
    <col min="8" max="8" width="12.140625" customWidth="1"/>
    <col min="9" max="9" width="13.28515625" customWidth="1"/>
    <col min="11" max="11" width="24.28515625" customWidth="1"/>
    <col min="12" max="12" width="22.85546875" customWidth="1"/>
    <col min="16" max="16" width="33.42578125" style="191" customWidth="1"/>
    <col min="17" max="17" width="13.140625" customWidth="1"/>
    <col min="21" max="21" width="14.5703125" customWidth="1"/>
    <col min="23" max="23" width="14" bestFit="1" customWidth="1"/>
    <col min="24" max="24" width="38.5703125" customWidth="1"/>
    <col min="25" max="25" width="44.85546875" customWidth="1"/>
    <col min="26" max="26" width="6.5703125" customWidth="1"/>
    <col min="27" max="27" width="11.85546875" customWidth="1"/>
    <col min="28" max="28" width="10.85546875" customWidth="1"/>
    <col min="29" max="29" width="39.42578125" customWidth="1"/>
    <col min="30" max="30" width="6.5703125" customWidth="1"/>
    <col min="31" max="31" width="13.42578125" customWidth="1"/>
    <col min="33" max="33" width="13.42578125" customWidth="1"/>
    <col min="34" max="34" width="20.5703125" customWidth="1"/>
    <col min="35" max="35" width="19.85546875" customWidth="1"/>
    <col min="36" max="36" width="15" customWidth="1"/>
    <col min="37" max="37" width="16.140625" customWidth="1"/>
    <col min="38" max="38" width="17.85546875" bestFit="1" customWidth="1"/>
    <col min="39" max="39" width="12" bestFit="1" customWidth="1"/>
    <col min="41" max="298" width="11.42578125" style="26"/>
    <col min="299" max="16384" width="11.42578125" style="29"/>
  </cols>
  <sheetData>
    <row r="1" spans="1:298" s="138" customFormat="1" ht="16.5" customHeight="1">
      <c r="A1" s="344"/>
      <c r="B1" s="345"/>
      <c r="C1" s="345"/>
      <c r="D1" s="335" t="s">
        <v>225</v>
      </c>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7" t="s">
        <v>226</v>
      </c>
      <c r="AM1" s="337"/>
      <c r="AN1" s="3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c r="CN1" s="137"/>
      <c r="CO1" s="137"/>
      <c r="CP1" s="137"/>
      <c r="CQ1" s="137"/>
      <c r="CR1" s="137"/>
      <c r="CS1" s="137"/>
      <c r="CT1" s="137"/>
      <c r="CU1" s="137"/>
      <c r="CV1" s="137"/>
      <c r="CW1" s="137"/>
      <c r="CX1" s="137"/>
      <c r="CY1" s="137"/>
      <c r="CZ1" s="137"/>
      <c r="DA1" s="137"/>
      <c r="DB1" s="137"/>
      <c r="DC1" s="137"/>
      <c r="DD1" s="137"/>
      <c r="DE1" s="137"/>
      <c r="DF1" s="137"/>
      <c r="DG1" s="137"/>
      <c r="DH1" s="137"/>
      <c r="DI1" s="137"/>
      <c r="DJ1" s="137"/>
      <c r="DK1" s="137"/>
      <c r="DL1" s="137"/>
      <c r="DM1" s="137"/>
      <c r="DN1" s="137"/>
      <c r="DO1" s="137"/>
      <c r="DP1" s="137"/>
      <c r="DQ1" s="137"/>
      <c r="DR1" s="137"/>
      <c r="DS1" s="137"/>
      <c r="DT1" s="137"/>
      <c r="DU1" s="137"/>
      <c r="DV1" s="137"/>
      <c r="DW1" s="137"/>
      <c r="DX1" s="137"/>
      <c r="DY1" s="137"/>
      <c r="DZ1" s="137"/>
      <c r="EA1" s="137"/>
      <c r="EB1" s="137"/>
      <c r="EC1" s="137"/>
      <c r="ED1" s="137"/>
      <c r="EE1" s="137"/>
      <c r="EF1" s="137"/>
      <c r="EG1" s="137"/>
      <c r="EH1" s="137"/>
      <c r="EI1" s="137"/>
      <c r="EJ1" s="137"/>
      <c r="EK1" s="137"/>
      <c r="EL1" s="137"/>
      <c r="EM1" s="137"/>
      <c r="EN1" s="137"/>
      <c r="EO1" s="137"/>
      <c r="EP1" s="137"/>
      <c r="EQ1" s="137"/>
      <c r="ER1" s="137"/>
      <c r="ES1" s="137"/>
      <c r="ET1" s="137"/>
      <c r="EU1" s="137"/>
      <c r="EV1" s="137"/>
      <c r="EW1" s="137"/>
      <c r="EX1" s="137"/>
      <c r="EY1" s="137"/>
      <c r="EZ1" s="137"/>
      <c r="FA1" s="137"/>
      <c r="FB1" s="137"/>
      <c r="FC1" s="137"/>
      <c r="FD1" s="137"/>
      <c r="FE1" s="137"/>
      <c r="FF1" s="137"/>
      <c r="FG1" s="137"/>
      <c r="FH1" s="137"/>
      <c r="FI1" s="137"/>
      <c r="FJ1" s="137"/>
      <c r="FK1" s="137"/>
      <c r="FL1" s="137"/>
      <c r="FM1" s="137"/>
      <c r="FN1" s="137"/>
      <c r="FO1" s="137"/>
      <c r="FP1" s="137"/>
      <c r="FQ1" s="137"/>
      <c r="FR1" s="137"/>
      <c r="FS1" s="137"/>
      <c r="FT1" s="137"/>
      <c r="FU1" s="137"/>
      <c r="FV1" s="137"/>
      <c r="FW1" s="137"/>
      <c r="FX1" s="137"/>
      <c r="FY1" s="137"/>
      <c r="FZ1" s="137"/>
      <c r="GA1" s="137"/>
      <c r="GB1" s="137"/>
      <c r="GC1" s="137"/>
      <c r="GD1" s="137"/>
      <c r="GE1" s="137"/>
      <c r="GF1" s="137"/>
      <c r="GG1" s="137"/>
      <c r="GH1" s="137"/>
      <c r="GI1" s="137"/>
      <c r="GJ1" s="137"/>
      <c r="GK1" s="137"/>
      <c r="GL1" s="137"/>
      <c r="GM1" s="137"/>
      <c r="GN1" s="137"/>
      <c r="GO1" s="137"/>
      <c r="GP1" s="137"/>
      <c r="GQ1" s="137"/>
      <c r="GR1" s="137"/>
      <c r="GS1" s="137"/>
      <c r="GT1" s="137"/>
      <c r="GU1" s="137"/>
      <c r="GV1" s="137"/>
      <c r="GW1" s="137"/>
      <c r="GX1" s="137"/>
      <c r="GY1" s="137"/>
      <c r="GZ1" s="137"/>
      <c r="HA1" s="137"/>
      <c r="HB1" s="137"/>
      <c r="HC1" s="137"/>
      <c r="HD1" s="137"/>
      <c r="HE1" s="137"/>
      <c r="HF1" s="137"/>
      <c r="HG1" s="137"/>
      <c r="HH1" s="137"/>
      <c r="HI1" s="137"/>
      <c r="HJ1" s="137"/>
      <c r="HK1" s="137"/>
      <c r="HL1" s="137"/>
      <c r="HM1" s="137"/>
      <c r="HN1" s="137"/>
      <c r="HO1" s="137"/>
      <c r="HP1" s="137"/>
      <c r="HQ1" s="137"/>
      <c r="HR1" s="137"/>
      <c r="HS1" s="137"/>
      <c r="HT1" s="137"/>
      <c r="HU1" s="137"/>
      <c r="HV1" s="137"/>
      <c r="HW1" s="137"/>
      <c r="HX1" s="137"/>
      <c r="HY1" s="137"/>
      <c r="HZ1" s="137"/>
      <c r="IA1" s="137"/>
      <c r="IB1" s="137"/>
      <c r="IC1" s="137"/>
      <c r="ID1" s="137"/>
      <c r="IE1" s="137"/>
      <c r="IF1" s="137"/>
      <c r="IG1" s="137"/>
      <c r="IH1" s="137"/>
      <c r="II1" s="137"/>
      <c r="IJ1" s="137"/>
      <c r="IK1" s="137"/>
      <c r="IL1" s="137"/>
      <c r="IM1" s="137"/>
      <c r="IN1" s="137"/>
      <c r="IO1" s="137"/>
      <c r="IP1" s="137"/>
      <c r="IQ1" s="137"/>
      <c r="IR1" s="137"/>
      <c r="IS1" s="137"/>
      <c r="IT1" s="137"/>
      <c r="IU1" s="137"/>
      <c r="IV1" s="137"/>
      <c r="IW1" s="137"/>
      <c r="IX1" s="137"/>
      <c r="IY1" s="137"/>
      <c r="IZ1" s="137"/>
      <c r="JA1" s="137"/>
      <c r="JB1" s="137"/>
      <c r="JC1" s="137"/>
      <c r="JD1" s="137"/>
      <c r="JE1" s="137"/>
      <c r="JF1" s="137"/>
      <c r="JG1" s="137"/>
      <c r="JH1" s="137"/>
      <c r="JI1" s="137"/>
      <c r="JJ1" s="137"/>
      <c r="JK1" s="137"/>
      <c r="JL1" s="137"/>
      <c r="JM1" s="137"/>
      <c r="JN1" s="137"/>
      <c r="JO1" s="137"/>
      <c r="JP1" s="137"/>
      <c r="JQ1" s="137"/>
      <c r="JR1" s="137"/>
      <c r="JS1" s="137"/>
      <c r="JT1" s="137"/>
      <c r="JU1" s="137"/>
      <c r="JV1" s="137"/>
      <c r="JW1" s="137"/>
      <c r="JX1" s="137"/>
      <c r="JY1" s="137"/>
      <c r="JZ1" s="137"/>
      <c r="KA1" s="137"/>
      <c r="KB1" s="137"/>
      <c r="KC1" s="137"/>
      <c r="KD1" s="137"/>
      <c r="KE1" s="137"/>
      <c r="KF1" s="137"/>
      <c r="KG1" s="137"/>
      <c r="KH1" s="137"/>
      <c r="KI1" s="137"/>
      <c r="KJ1" s="137"/>
      <c r="KK1" s="137"/>
      <c r="KL1" s="137"/>
    </row>
    <row r="2" spans="1:298" s="138" customFormat="1" ht="39.75" customHeight="1">
      <c r="A2" s="346"/>
      <c r="B2" s="347"/>
      <c r="C2" s="347"/>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336"/>
      <c r="AJ2" s="336"/>
      <c r="AK2" s="336"/>
      <c r="AL2" s="337"/>
      <c r="AM2" s="337"/>
      <c r="AN2" s="3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row>
    <row r="3" spans="1:298" s="138" customFormat="1" ht="13.9">
      <c r="A3" s="2"/>
      <c r="B3" s="2"/>
      <c r="C3" s="3"/>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6"/>
      <c r="AK3" s="336"/>
      <c r="AL3" s="337"/>
      <c r="AM3" s="337"/>
      <c r="AN3" s="3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row>
    <row r="4" spans="1:298" s="138" customFormat="1" ht="26.25" customHeight="1">
      <c r="A4" s="338" t="s">
        <v>227</v>
      </c>
      <c r="B4" s="339"/>
      <c r="C4" s="340"/>
      <c r="D4" s="341" t="s">
        <v>228</v>
      </c>
      <c r="E4" s="342"/>
      <c r="F4" s="342"/>
      <c r="G4" s="342"/>
      <c r="H4" s="342"/>
      <c r="I4" s="342"/>
      <c r="J4" s="342"/>
      <c r="K4" s="342"/>
      <c r="L4" s="342"/>
      <c r="M4" s="342"/>
      <c r="N4" s="342"/>
      <c r="O4" s="343"/>
      <c r="P4" s="343"/>
      <c r="Q4" s="343"/>
      <c r="R4" s="1"/>
      <c r="S4" s="1"/>
      <c r="T4" s="1"/>
      <c r="U4" s="1"/>
      <c r="V4" s="1"/>
      <c r="W4" s="1"/>
      <c r="X4" s="1"/>
      <c r="Y4" s="1"/>
      <c r="Z4" s="1"/>
      <c r="AA4" s="1"/>
      <c r="AB4" s="1"/>
      <c r="AC4" s="1"/>
      <c r="AD4" s="1"/>
      <c r="AE4" s="1"/>
      <c r="AF4" s="1"/>
      <c r="AG4" s="1"/>
      <c r="AH4" s="1"/>
      <c r="AI4" s="1"/>
      <c r="AJ4" s="1"/>
      <c r="AK4" s="1"/>
      <c r="AL4" s="1"/>
      <c r="AM4" s="1"/>
      <c r="AN4" s="1"/>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row>
    <row r="5" spans="1:298" s="138" customFormat="1" ht="58.5" customHeight="1">
      <c r="A5" s="338" t="s">
        <v>229</v>
      </c>
      <c r="B5" s="339"/>
      <c r="C5" s="340"/>
      <c r="D5" s="348" t="s">
        <v>22</v>
      </c>
      <c r="E5" s="349"/>
      <c r="F5" s="349"/>
      <c r="G5" s="349"/>
      <c r="H5" s="349"/>
      <c r="I5" s="349"/>
      <c r="J5" s="349"/>
      <c r="K5" s="349"/>
      <c r="L5" s="349"/>
      <c r="M5" s="349"/>
      <c r="N5" s="349"/>
      <c r="O5" s="1"/>
      <c r="P5" s="192"/>
      <c r="Q5" s="1"/>
      <c r="R5" s="1"/>
      <c r="S5" s="1"/>
      <c r="T5" s="1"/>
      <c r="U5" s="1"/>
      <c r="V5" s="1"/>
      <c r="W5" s="1"/>
      <c r="X5" s="1"/>
      <c r="Y5" s="1"/>
      <c r="Z5" s="1"/>
      <c r="AA5" s="1"/>
      <c r="AB5" s="1"/>
      <c r="AC5" s="1"/>
      <c r="AD5" s="1"/>
      <c r="AE5" s="1"/>
      <c r="AF5" s="1"/>
      <c r="AG5" s="1"/>
      <c r="AH5" s="1"/>
      <c r="AI5" s="1"/>
      <c r="AJ5" s="1"/>
      <c r="AK5" s="1"/>
      <c r="AL5" s="1"/>
      <c r="AM5" s="1"/>
      <c r="AN5" s="1"/>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c r="CN5" s="137"/>
      <c r="CO5" s="137"/>
      <c r="CP5" s="137"/>
      <c r="CQ5" s="137"/>
      <c r="CR5" s="137"/>
      <c r="CS5" s="137"/>
      <c r="CT5" s="137"/>
      <c r="CU5" s="137"/>
      <c r="CV5" s="137"/>
      <c r="CW5" s="137"/>
      <c r="CX5" s="137"/>
      <c r="CY5" s="137"/>
      <c r="CZ5" s="137"/>
      <c r="DA5" s="137"/>
      <c r="DB5" s="137"/>
      <c r="DC5" s="137"/>
      <c r="DD5" s="137"/>
      <c r="DE5" s="137"/>
      <c r="DF5" s="137"/>
      <c r="DG5" s="137"/>
      <c r="DH5" s="137"/>
      <c r="DI5" s="137"/>
      <c r="DJ5" s="137"/>
      <c r="DK5" s="137"/>
      <c r="DL5" s="137"/>
      <c r="DM5" s="137"/>
      <c r="DN5" s="137"/>
      <c r="DO5" s="137"/>
      <c r="DP5" s="137"/>
      <c r="DQ5" s="137"/>
      <c r="DR5" s="137"/>
      <c r="DS5" s="137"/>
      <c r="DT5" s="137"/>
      <c r="DU5" s="137"/>
      <c r="DV5" s="137"/>
      <c r="DW5" s="137"/>
      <c r="DX5" s="137"/>
      <c r="DY5" s="137"/>
      <c r="DZ5" s="137"/>
      <c r="EA5" s="137"/>
      <c r="EB5" s="137"/>
      <c r="EC5" s="137"/>
      <c r="ED5" s="137"/>
      <c r="EE5" s="137"/>
      <c r="EF5" s="137"/>
      <c r="EG5" s="137"/>
      <c r="EH5" s="137"/>
      <c r="EI5" s="137"/>
      <c r="EJ5" s="137"/>
      <c r="EK5" s="137"/>
      <c r="EL5" s="137"/>
      <c r="EM5" s="137"/>
      <c r="EN5" s="137"/>
      <c r="EO5" s="137"/>
      <c r="EP5" s="137"/>
      <c r="EQ5" s="137"/>
      <c r="ER5" s="137"/>
      <c r="ES5" s="137"/>
      <c r="ET5" s="137"/>
      <c r="EU5" s="137"/>
      <c r="EV5" s="137"/>
      <c r="EW5" s="137"/>
      <c r="EX5" s="137"/>
      <c r="EY5" s="137"/>
      <c r="EZ5" s="137"/>
      <c r="FA5" s="137"/>
      <c r="FB5" s="137"/>
      <c r="FC5" s="137"/>
      <c r="FD5" s="137"/>
      <c r="FE5" s="137"/>
      <c r="FF5" s="137"/>
      <c r="FG5" s="137"/>
      <c r="FH5" s="137"/>
      <c r="FI5" s="137"/>
      <c r="FJ5" s="137"/>
      <c r="FK5" s="137"/>
      <c r="FL5" s="137"/>
      <c r="FM5" s="137"/>
      <c r="FN5" s="137"/>
      <c r="FO5" s="137"/>
      <c r="FP5" s="137"/>
      <c r="FQ5" s="137"/>
      <c r="FR5" s="137"/>
      <c r="FS5" s="137"/>
      <c r="FT5" s="137"/>
      <c r="FU5" s="137"/>
      <c r="FV5" s="137"/>
      <c r="FW5" s="137"/>
      <c r="FX5" s="137"/>
      <c r="FY5" s="137"/>
      <c r="FZ5" s="137"/>
      <c r="GA5" s="137"/>
      <c r="GB5" s="137"/>
      <c r="GC5" s="137"/>
      <c r="GD5" s="137"/>
      <c r="GE5" s="137"/>
      <c r="GF5" s="137"/>
      <c r="GG5" s="137"/>
      <c r="GH5" s="137"/>
      <c r="GI5" s="137"/>
      <c r="GJ5" s="137"/>
      <c r="GK5" s="137"/>
      <c r="GL5" s="137"/>
      <c r="GM5" s="137"/>
      <c r="GN5" s="137"/>
      <c r="GO5" s="137"/>
      <c r="GP5" s="137"/>
      <c r="GQ5" s="137"/>
      <c r="GR5" s="137"/>
      <c r="GS5" s="137"/>
      <c r="GT5" s="137"/>
      <c r="GU5" s="137"/>
      <c r="GV5" s="137"/>
      <c r="GW5" s="137"/>
      <c r="GX5" s="137"/>
      <c r="GY5" s="137"/>
      <c r="GZ5" s="137"/>
      <c r="HA5" s="137"/>
      <c r="HB5" s="137"/>
      <c r="HC5" s="137"/>
      <c r="HD5" s="137"/>
      <c r="HE5" s="137"/>
      <c r="HF5" s="137"/>
      <c r="HG5" s="137"/>
      <c r="HH5" s="137"/>
      <c r="HI5" s="137"/>
      <c r="HJ5" s="137"/>
      <c r="HK5" s="137"/>
      <c r="HL5" s="137"/>
      <c r="HM5" s="137"/>
      <c r="HN5" s="137"/>
      <c r="HO5" s="137"/>
      <c r="HP5" s="137"/>
      <c r="HQ5" s="137"/>
      <c r="HR5" s="137"/>
      <c r="HS5" s="137"/>
      <c r="HT5" s="137"/>
      <c r="HU5" s="137"/>
      <c r="HV5" s="137"/>
      <c r="HW5" s="137"/>
      <c r="HX5" s="137"/>
      <c r="HY5" s="137"/>
      <c r="HZ5" s="137"/>
      <c r="IA5" s="137"/>
      <c r="IB5" s="137"/>
      <c r="IC5" s="137"/>
      <c r="ID5" s="137"/>
      <c r="IE5" s="137"/>
      <c r="IF5" s="137"/>
      <c r="IG5" s="137"/>
      <c r="IH5" s="137"/>
      <c r="II5" s="137"/>
      <c r="IJ5" s="137"/>
      <c r="IK5" s="137"/>
      <c r="IL5" s="137"/>
      <c r="IM5" s="137"/>
      <c r="IN5" s="137"/>
      <c r="IO5" s="137"/>
      <c r="IP5" s="137"/>
      <c r="IQ5" s="137"/>
      <c r="IR5" s="137"/>
      <c r="IS5" s="137"/>
      <c r="IT5" s="137"/>
      <c r="IU5" s="137"/>
      <c r="IV5" s="137"/>
      <c r="IW5" s="137"/>
      <c r="IX5" s="137"/>
      <c r="IY5" s="137"/>
      <c r="IZ5" s="137"/>
      <c r="JA5" s="137"/>
      <c r="JB5" s="137"/>
      <c r="JC5" s="137"/>
      <c r="JD5" s="137"/>
      <c r="JE5" s="137"/>
      <c r="JF5" s="137"/>
      <c r="JG5" s="137"/>
      <c r="JH5" s="137"/>
      <c r="JI5" s="137"/>
      <c r="JJ5" s="137"/>
      <c r="JK5" s="137"/>
      <c r="JL5" s="137"/>
      <c r="JM5" s="137"/>
      <c r="JN5" s="137"/>
      <c r="JO5" s="137"/>
      <c r="JP5" s="137"/>
      <c r="JQ5" s="137"/>
      <c r="JR5" s="137"/>
      <c r="JS5" s="137"/>
      <c r="JT5" s="137"/>
      <c r="JU5" s="137"/>
      <c r="JV5" s="137"/>
      <c r="JW5" s="137"/>
      <c r="JX5" s="137"/>
      <c r="JY5" s="137"/>
      <c r="JZ5" s="137"/>
      <c r="KA5" s="137"/>
      <c r="KB5" s="137"/>
      <c r="KC5" s="137"/>
      <c r="KD5" s="137"/>
      <c r="KE5" s="137"/>
      <c r="KF5" s="137"/>
      <c r="KG5" s="137"/>
      <c r="KH5" s="137"/>
      <c r="KI5" s="137"/>
      <c r="KJ5" s="137"/>
      <c r="KK5" s="137"/>
      <c r="KL5" s="137"/>
    </row>
    <row r="6" spans="1:298" s="138" customFormat="1" ht="18">
      <c r="A6" s="338" t="s">
        <v>230</v>
      </c>
      <c r="B6" s="339"/>
      <c r="C6" s="340"/>
      <c r="D6" s="341" t="s">
        <v>231</v>
      </c>
      <c r="E6" s="342"/>
      <c r="F6" s="342"/>
      <c r="G6" s="342"/>
      <c r="H6" s="342"/>
      <c r="I6" s="342"/>
      <c r="J6" s="342"/>
      <c r="K6" s="342"/>
      <c r="L6" s="342"/>
      <c r="M6" s="342"/>
      <c r="N6" s="342"/>
      <c r="O6" s="1"/>
      <c r="P6" s="192"/>
      <c r="Q6" s="1"/>
      <c r="R6" s="1"/>
      <c r="S6" s="1"/>
      <c r="T6" s="1"/>
      <c r="U6" s="1"/>
      <c r="V6" s="1"/>
      <c r="W6" s="1"/>
      <c r="X6" s="1"/>
      <c r="Y6" s="1"/>
      <c r="Z6" s="1"/>
      <c r="AA6" s="1"/>
      <c r="AB6" s="1"/>
      <c r="AC6" s="1"/>
      <c r="AD6" s="1"/>
      <c r="AE6" s="1"/>
      <c r="AF6" s="1"/>
      <c r="AG6" s="1"/>
      <c r="AH6" s="1"/>
      <c r="AI6" s="1"/>
      <c r="AJ6" s="1"/>
      <c r="AK6" s="1"/>
      <c r="AL6" s="1"/>
      <c r="AM6" s="1"/>
      <c r="AN6" s="1"/>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137"/>
      <c r="GA6" s="137"/>
      <c r="GB6" s="137"/>
      <c r="GC6" s="137"/>
      <c r="GD6" s="137"/>
      <c r="GE6" s="137"/>
      <c r="GF6" s="137"/>
      <c r="GG6" s="137"/>
      <c r="GH6" s="137"/>
      <c r="GI6" s="137"/>
      <c r="GJ6" s="137"/>
      <c r="GK6" s="137"/>
      <c r="GL6" s="137"/>
      <c r="GM6" s="137"/>
      <c r="GN6" s="137"/>
      <c r="GO6" s="137"/>
      <c r="GP6" s="137"/>
      <c r="GQ6" s="137"/>
      <c r="GR6" s="137"/>
      <c r="GS6" s="137"/>
      <c r="GT6" s="137"/>
      <c r="GU6" s="137"/>
      <c r="GV6" s="137"/>
      <c r="GW6" s="137"/>
      <c r="GX6" s="137"/>
      <c r="GY6" s="137"/>
      <c r="GZ6" s="137"/>
      <c r="HA6" s="137"/>
      <c r="HB6" s="137"/>
      <c r="HC6" s="137"/>
      <c r="HD6" s="137"/>
      <c r="HE6" s="137"/>
      <c r="HF6" s="137"/>
      <c r="HG6" s="137"/>
      <c r="HH6" s="137"/>
      <c r="HI6" s="137"/>
      <c r="HJ6" s="137"/>
      <c r="HK6" s="137"/>
      <c r="HL6" s="137"/>
      <c r="HM6" s="137"/>
      <c r="HN6" s="137"/>
      <c r="HO6" s="137"/>
      <c r="HP6" s="137"/>
      <c r="HQ6" s="137"/>
      <c r="HR6" s="137"/>
      <c r="HS6" s="137"/>
      <c r="HT6" s="137"/>
      <c r="HU6" s="137"/>
      <c r="HV6" s="137"/>
      <c r="HW6" s="137"/>
      <c r="HX6" s="137"/>
      <c r="HY6" s="137"/>
      <c r="HZ6" s="137"/>
      <c r="IA6" s="137"/>
      <c r="IB6" s="137"/>
      <c r="IC6" s="137"/>
      <c r="ID6" s="137"/>
      <c r="IE6" s="137"/>
      <c r="IF6" s="137"/>
      <c r="IG6" s="137"/>
      <c r="IH6" s="137"/>
      <c r="II6" s="137"/>
      <c r="IJ6" s="137"/>
      <c r="IK6" s="137"/>
      <c r="IL6" s="137"/>
      <c r="IM6" s="137"/>
      <c r="IN6" s="137"/>
      <c r="IO6" s="137"/>
      <c r="IP6" s="137"/>
      <c r="IQ6" s="137"/>
      <c r="IR6" s="137"/>
      <c r="IS6" s="137"/>
      <c r="IT6" s="137"/>
      <c r="IU6" s="137"/>
      <c r="IV6" s="137"/>
      <c r="IW6" s="137"/>
      <c r="IX6" s="137"/>
      <c r="IY6" s="137"/>
      <c r="IZ6" s="137"/>
      <c r="JA6" s="137"/>
      <c r="JB6" s="137"/>
      <c r="JC6" s="137"/>
      <c r="JD6" s="137"/>
      <c r="JE6" s="137"/>
      <c r="JF6" s="137"/>
      <c r="JG6" s="137"/>
      <c r="JH6" s="137"/>
      <c r="JI6" s="137"/>
      <c r="JJ6" s="137"/>
      <c r="JK6" s="137"/>
      <c r="JL6" s="137"/>
      <c r="JM6" s="137"/>
      <c r="JN6" s="137"/>
      <c r="JO6" s="137"/>
      <c r="JP6" s="137"/>
      <c r="JQ6" s="137"/>
      <c r="JR6" s="137"/>
      <c r="JS6" s="137"/>
      <c r="JT6" s="137"/>
      <c r="JU6" s="137"/>
      <c r="JV6" s="137"/>
      <c r="JW6" s="137"/>
      <c r="JX6" s="137"/>
      <c r="JY6" s="137"/>
      <c r="JZ6" s="137"/>
      <c r="KA6" s="137"/>
      <c r="KB6" s="137"/>
      <c r="KC6" s="137"/>
      <c r="KD6" s="137"/>
      <c r="KE6" s="137"/>
      <c r="KF6" s="137"/>
      <c r="KG6" s="137"/>
      <c r="KH6" s="137"/>
      <c r="KI6" s="137"/>
      <c r="KJ6" s="137"/>
      <c r="KK6" s="137"/>
      <c r="KL6" s="137"/>
    </row>
    <row r="7" spans="1:298" s="138" customFormat="1" ht="13.9">
      <c r="A7" s="332" t="s">
        <v>232</v>
      </c>
      <c r="B7" s="333"/>
      <c r="C7" s="333"/>
      <c r="D7" s="333"/>
      <c r="E7" s="333"/>
      <c r="F7" s="333"/>
      <c r="G7" s="333"/>
      <c r="H7" s="334"/>
      <c r="I7" s="332" t="s">
        <v>233</v>
      </c>
      <c r="J7" s="333"/>
      <c r="K7" s="333"/>
      <c r="L7" s="333"/>
      <c r="M7" s="333"/>
      <c r="N7" s="334"/>
      <c r="O7" s="332" t="s">
        <v>234</v>
      </c>
      <c r="P7" s="333"/>
      <c r="Q7" s="333"/>
      <c r="R7" s="333"/>
      <c r="S7" s="333"/>
      <c r="T7" s="333"/>
      <c r="U7" s="333"/>
      <c r="V7" s="333"/>
      <c r="W7" s="334"/>
      <c r="X7" s="332" t="s">
        <v>235</v>
      </c>
      <c r="Y7" s="333"/>
      <c r="Z7" s="333"/>
      <c r="AA7" s="333"/>
      <c r="AB7" s="333"/>
      <c r="AC7" s="333"/>
      <c r="AD7" s="333"/>
      <c r="AE7" s="333"/>
      <c r="AF7" s="333"/>
      <c r="AG7" s="333"/>
      <c r="AH7" s="334"/>
      <c r="AI7" s="332" t="s">
        <v>236</v>
      </c>
      <c r="AJ7" s="333"/>
      <c r="AK7" s="333"/>
      <c r="AL7" s="333"/>
      <c r="AM7" s="333"/>
      <c r="AN7" s="350"/>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c r="CN7" s="137"/>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7"/>
      <c r="DY7" s="137"/>
      <c r="DZ7" s="137"/>
      <c r="EA7" s="137"/>
      <c r="EB7" s="137"/>
      <c r="EC7" s="137"/>
      <c r="ED7" s="137"/>
      <c r="EE7" s="137"/>
      <c r="EF7" s="137"/>
      <c r="EG7" s="137"/>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37"/>
      <c r="FK7" s="137"/>
      <c r="FL7" s="137"/>
      <c r="FM7" s="137"/>
      <c r="FN7" s="137"/>
      <c r="FO7" s="137"/>
      <c r="FP7" s="137"/>
      <c r="FQ7" s="137"/>
      <c r="FR7" s="137"/>
      <c r="FS7" s="137"/>
      <c r="FT7" s="137"/>
      <c r="FU7" s="137"/>
      <c r="FV7" s="137"/>
      <c r="FW7" s="137"/>
      <c r="FX7" s="137"/>
      <c r="FY7" s="137"/>
      <c r="FZ7" s="137"/>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137"/>
      <c r="GZ7" s="137"/>
      <c r="HA7" s="137"/>
      <c r="HB7" s="137"/>
      <c r="HC7" s="137"/>
      <c r="HD7" s="137"/>
      <c r="HE7" s="137"/>
      <c r="HF7" s="137"/>
      <c r="HG7" s="137"/>
      <c r="HH7" s="137"/>
      <c r="HI7" s="137"/>
      <c r="HJ7" s="137"/>
      <c r="HK7" s="137"/>
      <c r="HL7" s="137"/>
      <c r="HM7" s="137"/>
      <c r="HN7" s="137"/>
      <c r="HO7" s="137"/>
      <c r="HP7" s="137"/>
      <c r="HQ7" s="137"/>
      <c r="HR7" s="137"/>
      <c r="HS7" s="137"/>
      <c r="HT7" s="137"/>
      <c r="HU7" s="137"/>
      <c r="HV7" s="137"/>
      <c r="HW7" s="137"/>
      <c r="HX7" s="137"/>
      <c r="HY7" s="137"/>
      <c r="HZ7" s="137"/>
      <c r="IA7" s="137"/>
      <c r="IB7" s="137"/>
      <c r="IC7" s="137"/>
      <c r="ID7" s="137"/>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c r="JR7" s="137"/>
      <c r="JS7" s="137"/>
      <c r="JT7" s="137"/>
      <c r="JU7" s="137"/>
      <c r="JV7" s="137"/>
      <c r="JW7" s="137"/>
      <c r="JX7" s="137"/>
      <c r="JY7" s="137"/>
      <c r="JZ7" s="137"/>
      <c r="KA7" s="137"/>
      <c r="KB7" s="137"/>
      <c r="KC7" s="137"/>
      <c r="KD7" s="137"/>
      <c r="KE7" s="137"/>
      <c r="KF7" s="137"/>
      <c r="KG7" s="137"/>
      <c r="KH7" s="137"/>
      <c r="KI7" s="137"/>
      <c r="KJ7" s="137"/>
      <c r="KK7" s="137"/>
      <c r="KL7" s="137"/>
    </row>
    <row r="8" spans="1:298" s="138" customFormat="1" ht="16.5" customHeight="1">
      <c r="A8" s="302" t="s">
        <v>237</v>
      </c>
      <c r="B8" s="295" t="s">
        <v>238</v>
      </c>
      <c r="C8" s="323" t="s">
        <v>179</v>
      </c>
      <c r="D8" s="324" t="s">
        <v>181</v>
      </c>
      <c r="E8" s="324" t="s">
        <v>183</v>
      </c>
      <c r="F8" s="325" t="s">
        <v>185</v>
      </c>
      <c r="G8" s="320" t="s">
        <v>187</v>
      </c>
      <c r="H8" s="324" t="s">
        <v>239</v>
      </c>
      <c r="I8" s="321" t="s">
        <v>240</v>
      </c>
      <c r="J8" s="322" t="s">
        <v>241</v>
      </c>
      <c r="K8" s="320" t="s">
        <v>242</v>
      </c>
      <c r="L8" s="320" t="s">
        <v>243</v>
      </c>
      <c r="M8" s="322" t="s">
        <v>241</v>
      </c>
      <c r="N8" s="324" t="s">
        <v>193</v>
      </c>
      <c r="O8" s="326" t="s">
        <v>244</v>
      </c>
      <c r="P8" s="319" t="s">
        <v>195</v>
      </c>
      <c r="Q8" s="320" t="s">
        <v>197</v>
      </c>
      <c r="R8" s="319" t="s">
        <v>245</v>
      </c>
      <c r="S8" s="319"/>
      <c r="T8" s="319"/>
      <c r="U8" s="319"/>
      <c r="V8" s="319"/>
      <c r="W8" s="319"/>
      <c r="X8" s="330" t="s">
        <v>246</v>
      </c>
      <c r="Y8" s="326" t="s">
        <v>247</v>
      </c>
      <c r="Z8" s="326" t="s">
        <v>241</v>
      </c>
      <c r="AA8" s="200"/>
      <c r="AB8" s="200"/>
      <c r="AC8" s="326" t="s">
        <v>248</v>
      </c>
      <c r="AD8" s="326" t="s">
        <v>241</v>
      </c>
      <c r="AE8" s="200"/>
      <c r="AF8" s="200"/>
      <c r="AG8" s="330" t="s">
        <v>249</v>
      </c>
      <c r="AH8" s="326" t="s">
        <v>213</v>
      </c>
      <c r="AI8" s="319" t="s">
        <v>236</v>
      </c>
      <c r="AJ8" s="319" t="s">
        <v>250</v>
      </c>
      <c r="AK8" s="319" t="s">
        <v>251</v>
      </c>
      <c r="AL8" s="319" t="s">
        <v>252</v>
      </c>
      <c r="AM8" s="328" t="s">
        <v>253</v>
      </c>
      <c r="AN8" s="328" t="s">
        <v>217</v>
      </c>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c r="CN8" s="137"/>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7"/>
      <c r="EG8" s="137"/>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7"/>
      <c r="FZ8" s="137"/>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7"/>
      <c r="HS8" s="137"/>
      <c r="HT8" s="137"/>
      <c r="HU8" s="137"/>
      <c r="HV8" s="137"/>
      <c r="HW8" s="137"/>
      <c r="HX8" s="137"/>
      <c r="HY8" s="137"/>
      <c r="HZ8" s="137"/>
      <c r="IA8" s="137"/>
      <c r="IB8" s="137"/>
      <c r="IC8" s="137"/>
      <c r="ID8" s="137"/>
      <c r="IE8" s="137"/>
      <c r="IF8" s="137"/>
      <c r="IG8" s="137"/>
      <c r="IH8" s="137"/>
      <c r="II8" s="137"/>
      <c r="IJ8" s="137"/>
      <c r="IK8" s="137"/>
      <c r="IL8" s="137"/>
      <c r="IM8" s="137"/>
      <c r="IN8" s="137"/>
      <c r="IO8" s="137"/>
      <c r="IP8" s="137"/>
      <c r="IQ8" s="137"/>
      <c r="IR8" s="137"/>
      <c r="IS8" s="137"/>
      <c r="IT8" s="137"/>
      <c r="IU8" s="137"/>
      <c r="IV8" s="137"/>
      <c r="IW8" s="137"/>
      <c r="IX8" s="137"/>
      <c r="IY8" s="137"/>
      <c r="IZ8" s="137"/>
      <c r="JA8" s="137"/>
      <c r="JB8" s="137"/>
      <c r="JC8" s="137"/>
      <c r="JD8" s="137"/>
      <c r="JE8" s="137"/>
      <c r="JF8" s="137"/>
      <c r="JG8" s="137"/>
      <c r="JH8" s="137"/>
      <c r="JI8" s="137"/>
      <c r="JJ8" s="137"/>
      <c r="JK8" s="137"/>
      <c r="JL8" s="137"/>
      <c r="JM8" s="137"/>
      <c r="JN8" s="137"/>
      <c r="JO8" s="137"/>
      <c r="JP8" s="137"/>
      <c r="JQ8" s="137"/>
      <c r="JR8" s="137"/>
      <c r="JS8" s="137"/>
      <c r="JT8" s="137"/>
      <c r="JU8" s="137"/>
      <c r="JV8" s="137"/>
      <c r="JW8" s="137"/>
      <c r="JX8" s="137"/>
      <c r="JY8" s="137"/>
      <c r="JZ8" s="137"/>
      <c r="KA8" s="137"/>
      <c r="KB8" s="137"/>
      <c r="KC8" s="137"/>
      <c r="KD8" s="137"/>
      <c r="KE8" s="137"/>
      <c r="KF8" s="137"/>
      <c r="KG8" s="137"/>
      <c r="KH8" s="137"/>
      <c r="KI8" s="137"/>
      <c r="KJ8" s="137"/>
      <c r="KK8" s="137"/>
      <c r="KL8" s="137"/>
    </row>
    <row r="9" spans="1:298" s="140" customFormat="1" ht="63" customHeight="1">
      <c r="A9" s="303"/>
      <c r="B9" s="296"/>
      <c r="C9" s="295"/>
      <c r="D9" s="320"/>
      <c r="E9" s="320"/>
      <c r="F9" s="295"/>
      <c r="G9" s="321"/>
      <c r="H9" s="320"/>
      <c r="I9" s="321"/>
      <c r="J9" s="322"/>
      <c r="K9" s="321"/>
      <c r="L9" s="321"/>
      <c r="M9" s="322"/>
      <c r="N9" s="320"/>
      <c r="O9" s="327"/>
      <c r="P9" s="320"/>
      <c r="Q9" s="321"/>
      <c r="R9" s="127" t="s">
        <v>254</v>
      </c>
      <c r="S9" s="127" t="s">
        <v>255</v>
      </c>
      <c r="T9" s="127" t="s">
        <v>256</v>
      </c>
      <c r="U9" s="127" t="s">
        <v>257</v>
      </c>
      <c r="V9" s="127" t="s">
        <v>258</v>
      </c>
      <c r="W9" s="127" t="s">
        <v>259</v>
      </c>
      <c r="X9" s="326"/>
      <c r="Y9" s="331"/>
      <c r="Z9" s="331"/>
      <c r="AA9" s="202" t="s">
        <v>260</v>
      </c>
      <c r="AB9" s="202" t="s">
        <v>241</v>
      </c>
      <c r="AC9" s="331"/>
      <c r="AD9" s="331"/>
      <c r="AE9" s="201" t="s">
        <v>248</v>
      </c>
      <c r="AF9" s="201" t="s">
        <v>241</v>
      </c>
      <c r="AG9" s="326"/>
      <c r="AH9" s="327"/>
      <c r="AI9" s="320"/>
      <c r="AJ9" s="320"/>
      <c r="AK9" s="320"/>
      <c r="AL9" s="320"/>
      <c r="AM9" s="329"/>
      <c r="AN9" s="32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39"/>
      <c r="DU9" s="139"/>
      <c r="DV9" s="139"/>
      <c r="DW9" s="139"/>
      <c r="DX9" s="139"/>
      <c r="DY9" s="139"/>
      <c r="DZ9" s="139"/>
      <c r="EA9" s="139"/>
      <c r="EB9" s="139"/>
      <c r="EC9" s="139"/>
      <c r="ED9" s="139"/>
      <c r="EE9" s="139"/>
      <c r="EF9" s="139"/>
      <c r="EG9" s="139"/>
      <c r="EH9" s="139"/>
      <c r="EI9" s="139"/>
      <c r="EJ9" s="139"/>
      <c r="EK9" s="139"/>
      <c r="EL9" s="139"/>
      <c r="EM9" s="139"/>
      <c r="EN9" s="139"/>
      <c r="EO9" s="139"/>
      <c r="EP9" s="139"/>
      <c r="EQ9" s="139"/>
      <c r="ER9" s="139"/>
      <c r="ES9" s="139"/>
      <c r="ET9" s="139"/>
      <c r="EU9" s="139"/>
      <c r="EV9" s="139"/>
      <c r="EW9" s="139"/>
      <c r="EX9" s="139"/>
      <c r="EY9" s="139"/>
      <c r="EZ9" s="139"/>
      <c r="FA9" s="139"/>
      <c r="FB9" s="139"/>
      <c r="FC9" s="139"/>
      <c r="FD9" s="139"/>
      <c r="FE9" s="139"/>
      <c r="FF9" s="139"/>
      <c r="FG9" s="139"/>
      <c r="FH9" s="139"/>
      <c r="FI9" s="139"/>
      <c r="FJ9" s="139"/>
      <c r="FK9" s="139"/>
      <c r="FL9" s="139"/>
      <c r="FM9" s="139"/>
      <c r="FN9" s="139"/>
      <c r="FO9" s="139"/>
      <c r="FP9" s="139"/>
      <c r="FQ9" s="139"/>
      <c r="FR9" s="139"/>
      <c r="FS9" s="139"/>
      <c r="FT9" s="139"/>
      <c r="FU9" s="139"/>
      <c r="FV9" s="139"/>
      <c r="FW9" s="139"/>
      <c r="FX9" s="139"/>
      <c r="FY9" s="139"/>
      <c r="FZ9" s="139"/>
      <c r="GA9" s="139"/>
      <c r="GB9" s="139"/>
      <c r="GC9" s="139"/>
      <c r="GD9" s="139"/>
      <c r="GE9" s="139"/>
      <c r="GF9" s="139"/>
      <c r="GG9" s="139"/>
      <c r="GH9" s="139"/>
      <c r="GI9" s="139"/>
      <c r="GJ9" s="139"/>
      <c r="GK9" s="139"/>
      <c r="GL9" s="139"/>
      <c r="GM9" s="139"/>
      <c r="GN9" s="139"/>
      <c r="GO9" s="139"/>
      <c r="GP9" s="139"/>
      <c r="GQ9" s="139"/>
      <c r="GR9" s="139"/>
      <c r="GS9" s="139"/>
      <c r="GT9" s="139"/>
      <c r="GU9" s="139"/>
      <c r="GV9" s="139"/>
      <c r="GW9" s="139"/>
      <c r="GX9" s="139"/>
      <c r="GY9" s="139"/>
      <c r="GZ9" s="139"/>
      <c r="HA9" s="139"/>
      <c r="HB9" s="139"/>
      <c r="HC9" s="139"/>
      <c r="HD9" s="139"/>
      <c r="HE9" s="139"/>
      <c r="HF9" s="139"/>
      <c r="HG9" s="139"/>
      <c r="HH9" s="139"/>
      <c r="HI9" s="139"/>
      <c r="HJ9" s="139"/>
      <c r="HK9" s="139"/>
      <c r="HL9" s="139"/>
      <c r="HM9" s="139"/>
      <c r="HN9" s="139"/>
      <c r="HO9" s="139"/>
      <c r="HP9" s="139"/>
      <c r="HQ9" s="139"/>
      <c r="HR9" s="139"/>
      <c r="HS9" s="139"/>
      <c r="HT9" s="139"/>
      <c r="HU9" s="139"/>
      <c r="HV9" s="139"/>
      <c r="HW9" s="139"/>
      <c r="HX9" s="139"/>
      <c r="HY9" s="139"/>
      <c r="HZ9" s="139"/>
      <c r="IA9" s="139"/>
      <c r="IB9" s="139"/>
      <c r="IC9" s="139"/>
      <c r="ID9" s="139"/>
      <c r="IE9" s="139"/>
      <c r="IF9" s="139"/>
      <c r="IG9" s="139"/>
      <c r="IH9" s="139"/>
      <c r="II9" s="139"/>
      <c r="IJ9" s="139"/>
      <c r="IK9" s="139"/>
      <c r="IL9" s="139"/>
      <c r="IM9" s="139"/>
      <c r="IN9" s="139"/>
      <c r="IO9" s="139"/>
      <c r="IP9" s="139"/>
      <c r="IQ9" s="139"/>
      <c r="IR9" s="139"/>
      <c r="IS9" s="139"/>
      <c r="IT9" s="139"/>
      <c r="IU9" s="139"/>
      <c r="IV9" s="139"/>
      <c r="IW9" s="139"/>
      <c r="IX9" s="139"/>
      <c r="IY9" s="139"/>
      <c r="IZ9" s="139"/>
      <c r="JA9" s="139"/>
      <c r="JB9" s="139"/>
      <c r="JC9" s="139"/>
      <c r="JD9" s="139"/>
      <c r="JE9" s="139"/>
      <c r="JF9" s="139"/>
      <c r="JG9" s="139"/>
      <c r="JH9" s="139"/>
      <c r="JI9" s="139"/>
      <c r="JJ9" s="139"/>
      <c r="JK9" s="139"/>
      <c r="JL9" s="139"/>
      <c r="JM9" s="139"/>
      <c r="JN9" s="139"/>
      <c r="JO9" s="139"/>
      <c r="JP9" s="139"/>
      <c r="JQ9" s="139"/>
      <c r="JR9" s="139"/>
      <c r="JS9" s="139"/>
      <c r="JT9" s="139"/>
      <c r="JU9" s="139"/>
      <c r="JV9" s="139"/>
      <c r="JW9" s="139"/>
      <c r="JX9" s="139"/>
      <c r="JY9" s="139"/>
      <c r="JZ9" s="139"/>
      <c r="KA9" s="139"/>
      <c r="KB9" s="139"/>
      <c r="KC9" s="139"/>
      <c r="KD9" s="139"/>
      <c r="KE9" s="139"/>
      <c r="KF9" s="139"/>
      <c r="KG9" s="139"/>
      <c r="KH9" s="139"/>
      <c r="KI9" s="139"/>
      <c r="KJ9" s="139"/>
      <c r="KK9" s="139"/>
      <c r="KL9" s="139"/>
    </row>
    <row r="10" spans="1:298" ht="28.9">
      <c r="A10" s="288">
        <v>1</v>
      </c>
      <c r="B10" s="289" t="s">
        <v>261</v>
      </c>
      <c r="C10" s="297" t="s">
        <v>262</v>
      </c>
      <c r="D10" s="195" t="s">
        <v>263</v>
      </c>
      <c r="E10" s="298" t="s">
        <v>264</v>
      </c>
      <c r="F10" s="300" t="s">
        <v>265</v>
      </c>
      <c r="G10" s="288" t="s">
        <v>266</v>
      </c>
      <c r="H10" s="286">
        <v>24</v>
      </c>
      <c r="I10" s="309" t="str">
        <f>IF(H10&lt;=2,'Tabla probabilidad'!$B$5,IF(H10&lt;=24,'Tabla probabilidad'!$B$6,IF(H10&lt;=500,'Tabla probabilidad'!$B$7,IF(H10&lt;=5000,'Tabla probabilidad'!$B$8,IF(H10&gt;5000,'Tabla probabilidad'!$B$9)))))</f>
        <v>Baja</v>
      </c>
      <c r="J10" s="311">
        <f>IF(H10&lt;=2,'Tabla probabilidad'!$D$5,IF(H10&lt;=24,'Tabla probabilidad'!$D$6,IF(H10&lt;=500,'Tabla probabilidad'!$D$7,IF(H10&lt;=5000,'Tabla probabilidad'!$D$8,IF(H10&gt;5000,'Tabla probabilidad'!$D$9)))))</f>
        <v>0.4</v>
      </c>
      <c r="K10" s="286" t="s">
        <v>267</v>
      </c>
      <c r="L10" s="286"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Menor</v>
      </c>
      <c r="M10" s="286"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40%</v>
      </c>
      <c r="N10" s="286" t="str">
        <f>VLOOKUP((I10&amp;L10),Hoja1!$B$4:$C$28,2,0)</f>
        <v>Moderado</v>
      </c>
      <c r="O10" s="193">
        <v>1</v>
      </c>
      <c r="P10" s="189" t="s">
        <v>268</v>
      </c>
      <c r="Q10" s="193" t="str">
        <f t="shared" ref="Q10:Q25" si="0">IF(R10="Preventivo","Probabilidad",IF(R10="Detectivo","Probabilidad", IF(R10="Correctivo","Impacto")))</f>
        <v>Probabilidad</v>
      </c>
      <c r="R10" s="193" t="s">
        <v>269</v>
      </c>
      <c r="S10" s="193" t="s">
        <v>270</v>
      </c>
      <c r="T10" s="194">
        <f>VLOOKUP(R10&amp;S10,Hoja1!$Q$4:$R$9,2,0)</f>
        <v>0.45</v>
      </c>
      <c r="U10" s="193" t="s">
        <v>271</v>
      </c>
      <c r="V10" s="193" t="s">
        <v>272</v>
      </c>
      <c r="W10" s="193" t="s">
        <v>273</v>
      </c>
      <c r="X10" s="194">
        <f>IF(Q10="Probabilidad",($J$10*T10),IF(Q10="Impacto"," "))</f>
        <v>0.18000000000000002</v>
      </c>
      <c r="Y10" s="194" t="str">
        <f>IF(Z10&lt;=20%,'Tabla probabilidad'!$B$5,IF(Z10&lt;=40%,'Tabla probabilidad'!$B$6,IF(Z10&lt;=60%,'Tabla probabilidad'!$B$7,IF(Z10&lt;=80%,'Tabla probabilidad'!$B$8,IF(Z10&lt;=100%,'Tabla probabilidad'!$B$9)))))</f>
        <v>Baja</v>
      </c>
      <c r="Z10" s="194">
        <f>IF(R10="Preventivo",(J10-(J10*T10)),IF(R10="Detectivo",(J10-(J10*T10)),IF(R10="Correctivo",(J10))))</f>
        <v>0.22</v>
      </c>
      <c r="AA10" s="307" t="str">
        <f>IF(AB10&lt;=20%,'Tabla probabilidad'!$B$5,IF(AB10&lt;=40%,'Tabla probabilidad'!$B$6,IF(AB10&lt;=60%,'Tabla probabilidad'!$B$7,IF(AB10&lt;=80%,'Tabla probabilidad'!$B$8,IF(AB10&lt;=100%,'Tabla probabilidad'!$B$9)))))</f>
        <v>Baja</v>
      </c>
      <c r="AB10" s="307">
        <f>AVERAGE(Z10:Z12)</f>
        <v>0.22</v>
      </c>
      <c r="AC10" s="194" t="str">
        <f t="shared" ref="AC10:AC25" si="1">IF(AD10&lt;=20%,"Leve",IF(AD10&lt;=40%,"Menor",IF(AD10&lt;=60%,"Moderado",IF(AD10&lt;=80%,"Mayor",IF(AD10&lt;=100%,"Catastrófico")))))</f>
        <v>Menor</v>
      </c>
      <c r="AD10" s="194">
        <f>IF(Q10="Probabilidad",(($M$10-0)),IF(Q10="Impacto",($M$10-($M$10*T10))))</f>
        <v>0.4</v>
      </c>
      <c r="AE10" s="307" t="str">
        <f>IF(AF10&lt;=20%,"Leve",IF(AF10&lt;=40%,"Menor",IF(AF10&lt;=60%,"Moderado",IF(AF10&lt;=80%,"Mayor",IF(AF10&lt;=100%,"Catastrófico")))))</f>
        <v>Menor</v>
      </c>
      <c r="AF10" s="307">
        <f>AVERAGE(AD10:AD12)</f>
        <v>0.40000000000000008</v>
      </c>
      <c r="AG10" s="292" t="str">
        <f>VLOOKUP(AA10&amp;AE10,Hoja1!$B$4:$C$28,2,0)</f>
        <v>Moderado</v>
      </c>
      <c r="AH10" s="292" t="s">
        <v>274</v>
      </c>
      <c r="AI10" s="292" t="s">
        <v>275</v>
      </c>
      <c r="AJ10" s="292" t="s">
        <v>276</v>
      </c>
      <c r="AK10" s="292" t="s">
        <v>277</v>
      </c>
      <c r="AL10" s="292" t="s">
        <v>277</v>
      </c>
      <c r="AM10" s="315" t="s">
        <v>278</v>
      </c>
      <c r="AN10" s="286" t="s">
        <v>279</v>
      </c>
    </row>
    <row r="11" spans="1:298" ht="43.15">
      <c r="A11" s="288"/>
      <c r="B11" s="290"/>
      <c r="C11" s="297"/>
      <c r="D11" s="196" t="s">
        <v>280</v>
      </c>
      <c r="E11" s="299"/>
      <c r="F11" s="301"/>
      <c r="G11" s="288"/>
      <c r="H11" s="286"/>
      <c r="I11" s="309"/>
      <c r="J11" s="311"/>
      <c r="K11" s="286"/>
      <c r="L11" s="306"/>
      <c r="M11" s="306"/>
      <c r="N11" s="286"/>
      <c r="O11" s="193">
        <v>2</v>
      </c>
      <c r="P11" s="189" t="s">
        <v>281</v>
      </c>
      <c r="Q11" s="193" t="str">
        <f t="shared" si="0"/>
        <v>Probabilidad</v>
      </c>
      <c r="R11" s="193" t="s">
        <v>269</v>
      </c>
      <c r="S11" s="193" t="s">
        <v>270</v>
      </c>
      <c r="T11" s="194">
        <f>VLOOKUP(R11&amp;S11,Hoja1!$Q$4:$R$9,2,0)</f>
        <v>0.45</v>
      </c>
      <c r="U11" s="193" t="s">
        <v>271</v>
      </c>
      <c r="V11" s="193" t="s">
        <v>272</v>
      </c>
      <c r="W11" s="193" t="s">
        <v>273</v>
      </c>
      <c r="X11" s="194">
        <f>IF(Q11="Probabilidad",($J$10*T11),IF(Q11="Impacto"," "))</f>
        <v>0.18000000000000002</v>
      </c>
      <c r="Y11" s="194" t="str">
        <f>IF(Z11&lt;=20%,'Tabla probabilidad'!$B$5,IF(Z11&lt;=40%,'Tabla probabilidad'!$B$6,IF(Z11&lt;=60%,'Tabla probabilidad'!$B$7,IF(Z11&lt;=80%,'Tabla probabilidad'!$B$8,IF(Z11&lt;=100%,'Tabla probabilidad'!$B$9)))))</f>
        <v>Baja</v>
      </c>
      <c r="Z11" s="194">
        <f>IF(R11="Preventivo",(J10-(J10*T11)),IF(R11="Detectivo",(J10-(J10*T11)),IF(R11="Correctivo",(J10))))</f>
        <v>0.22</v>
      </c>
      <c r="AA11" s="308"/>
      <c r="AB11" s="308"/>
      <c r="AC11" s="194" t="str">
        <f t="shared" si="1"/>
        <v>Menor</v>
      </c>
      <c r="AD11" s="194">
        <f>IF(Q11="Probabilidad",(($M$10-0)),IF(Q11="Impacto",($M$10-($M$10*T11))))</f>
        <v>0.4</v>
      </c>
      <c r="AE11" s="308"/>
      <c r="AF11" s="308"/>
      <c r="AG11" s="293"/>
      <c r="AH11" s="293"/>
      <c r="AI11" s="293"/>
      <c r="AJ11" s="293"/>
      <c r="AK11" s="293"/>
      <c r="AL11" s="293"/>
      <c r="AM11" s="316"/>
      <c r="AN11" s="286"/>
    </row>
    <row r="12" spans="1:298" ht="57.6">
      <c r="A12" s="288"/>
      <c r="B12" s="290"/>
      <c r="C12" s="297"/>
      <c r="D12" s="196" t="s">
        <v>282</v>
      </c>
      <c r="E12" s="299"/>
      <c r="F12" s="301"/>
      <c r="G12" s="288"/>
      <c r="H12" s="286"/>
      <c r="I12" s="309"/>
      <c r="J12" s="311"/>
      <c r="K12" s="286"/>
      <c r="L12" s="306"/>
      <c r="M12" s="306"/>
      <c r="N12" s="286"/>
      <c r="O12" s="193">
        <v>3</v>
      </c>
      <c r="P12" s="190" t="s">
        <v>283</v>
      </c>
      <c r="Q12" s="193" t="str">
        <f t="shared" si="0"/>
        <v>Probabilidad</v>
      </c>
      <c r="R12" s="193" t="s">
        <v>269</v>
      </c>
      <c r="S12" s="193" t="s">
        <v>270</v>
      </c>
      <c r="T12" s="194">
        <f>VLOOKUP(R12&amp;S12,Hoja1!$Q$4:$R$9,2,0)</f>
        <v>0.45</v>
      </c>
      <c r="U12" s="193" t="s">
        <v>271</v>
      </c>
      <c r="V12" s="193" t="s">
        <v>272</v>
      </c>
      <c r="W12" s="193" t="s">
        <v>273</v>
      </c>
      <c r="X12" s="194">
        <f t="shared" ref="X12" si="2">IF(Q12="Probabilidad",($J$10*T12),IF(Q12="Impacto"," "))</f>
        <v>0.18000000000000002</v>
      </c>
      <c r="Y12" s="194" t="str">
        <f>IF(Z12&lt;=20%,'Tabla probabilidad'!$B$5,IF(Z12&lt;=40%,'Tabla probabilidad'!$B$6,IF(Z12&lt;=60%,'Tabla probabilidad'!$B$7,IF(Z12&lt;=80%,'Tabla probabilidad'!$B$8,IF(Z12&lt;=100%,'Tabla probabilidad'!$B$9)))))</f>
        <v>Baja</v>
      </c>
      <c r="Z12" s="194">
        <f>IF(R12="Preventivo",(J10-(J10*T12)),IF(R12="Detectivo",(J10-(J10*T12)),IF(R12="Correctivo",(J10))))</f>
        <v>0.22</v>
      </c>
      <c r="AA12" s="308"/>
      <c r="AB12" s="308"/>
      <c r="AC12" s="194" t="str">
        <f t="shared" si="1"/>
        <v>Menor</v>
      </c>
      <c r="AD12" s="194">
        <f>IF(Q12="Probabilidad",(($M$10-0)),IF(Q12="Impacto",($M$10-($M$10*T12))))</f>
        <v>0.4</v>
      </c>
      <c r="AE12" s="308"/>
      <c r="AF12" s="308"/>
      <c r="AG12" s="293"/>
      <c r="AH12" s="293"/>
      <c r="AI12" s="293"/>
      <c r="AJ12" s="293"/>
      <c r="AK12" s="293"/>
      <c r="AL12" s="293"/>
      <c r="AM12" s="316"/>
      <c r="AN12" s="286"/>
    </row>
    <row r="13" spans="1:298" ht="43.15">
      <c r="A13" s="286">
        <v>2</v>
      </c>
      <c r="B13" s="292" t="s">
        <v>284</v>
      </c>
      <c r="C13" s="286" t="s">
        <v>285</v>
      </c>
      <c r="D13" s="198" t="s">
        <v>286</v>
      </c>
      <c r="E13" s="304" t="s">
        <v>287</v>
      </c>
      <c r="F13" s="300" t="s">
        <v>288</v>
      </c>
      <c r="G13" s="286" t="s">
        <v>289</v>
      </c>
      <c r="H13" s="289">
        <v>6</v>
      </c>
      <c r="I13" s="309" t="str">
        <f>IF(H13&lt;=2,'Tabla probabilidad'!$B$5,IF(H13&lt;=24,'Tabla probabilidad'!$B$6,IF(H13&lt;=500,'Tabla probabilidad'!$B$7,IF(H13&lt;=5000,'Tabla probabilidad'!$B$8,IF(H13&gt;5000,'Tabla probabilidad'!$B$9)))))</f>
        <v>Baja</v>
      </c>
      <c r="J13" s="311">
        <f>IF(H13&lt;=2,'Tabla probabilidad'!$D$5,IF(H13&lt;=24,'Tabla probabilidad'!$D$6,IF(H13&lt;=500,'Tabla probabilidad'!$D$7,IF(H13&lt;=5000,'Tabla probabilidad'!$D$8,IF(H13&gt;5000,'Tabla probabilidad'!$D$9)))))</f>
        <v>0.4</v>
      </c>
      <c r="K13" s="286" t="s">
        <v>290</v>
      </c>
      <c r="L13" s="286" t="str">
        <f>IF(K13="El riesgo afecta la imagen de alguna área de la organización","Leve",IF(K13="El riesgo afecta la imagen de la entidad internamente, de conocimiento general, nivel interno, alta dirección, contratista y/o de provedores","Menor",IF(K13="El riesgo afecta la imagen de la entidad con algunos usuarios de relevancia frente al logro de los objetivos","Moderado",IF(K13="El riesgo afecta la imagen de de la entidad con efecto publicitario sostenido a nivel del sector justicia","Mayor",IF(K13="El riesgo afecta la imagen de la entidad a nivel nacional, con efecto publicitarios sostenible a nivel país","Catastrófico",IF(K13="Impacto que afecte la ejecución presupuestal en un valor ≥0,5%.","Leve",IF(K13="Impacto que afecte la ejecución presupuestal en un valor ≥1%.","Menor",IF(K13="Impacto que afecte la ejecución presupuestal en un valor ≥5%.","Moderado",IF(K13="Impacto que afecte la ejecución presupuestal en un valor ≥20%.","Mayor",IF(K13="Impacto que afecte la ejecución presupuestal en un valor ≥50%.","Catastrófico",IF(K13="Incumplimiento máximo del 5% de la meta planeada","Leve",IF(K13="Incumplimiento máximo del 15% de la meta planeada","Menor",IF(K13="Incumplimiento máximo del 20% de la meta planeada","Moderado",IF(K13="Incumplimiento máximo del 50% de la meta planeada","Mayor",IF(K13="Incumplimiento máximo del 80% de la meta planeada","Catastrófico",IF(K13="Cualquier afectación a la violacion de los derechos de los ciudadanos se considera con consecuencias altas","Mayor",IF(K13="Cualquier afectación a la violacion de los derechos de los ciudadanos se considera con consecuencias desastrosas","Catastrófico",IF(K13="Afecta la Prestación del Servicio de Administración de Justicia en 5%","Leve",IF(K13="Afecta la Prestación del Servicio de Administración de Justicia en 10%","Menor",IF(K13="Afecta la Prestación del Servicio de Administración de Justicia en 15%","Moderado",IF(K13="Afecta la Prestación del Servicio de Administración de Justicia en 20%","Mayor",IF(K13="Afecta la Prestación del Servicio de Administración de Justicia en más del 50%","Catastrófico",IF(K13="Cualquier acto indebido de los servidores judiciales genera altas consecuencias para la entidad","Mayor",IF(K13="Cualquier acto indebido de los servidores judiciales genera consecuencias desastrosas para la entidad","Catastrófico",IF(K13="Si el hecho llegara a presentarse, tendría consecuencias o efectos mínimos sobre la entidad","Leve",IF(K13="Si el hecho llegara a presentarse, tendría bajo impacto o efecto sobre la entidad","Menor",IF(K13="Si el hecho llegara a presentarse, tendría medianas consecuencias o efectos sobre la entidad","Moderado",IF(K13="Si el hecho llegara a presentarse, tendría altas consecuencias o efectos sobre la entidad","Mayor",IF(K13="Si el hecho llegara a presentarse, tendría desastrosas consecuencias o efectos sobre la entidad","Catastrófico")))))))))))))))))))))))))))))</f>
        <v>Leve</v>
      </c>
      <c r="M13" s="286" t="str">
        <f>IF(K13="El riesgo afecta la imagen de alguna área de la organización","20%",IF(K13="El riesgo afecta la imagen de la entidad internamente, de conocimiento general, nivel interno, alta dirección, contratista y/o de provedores","40%",IF(K13="El riesgo afecta la imagen de la entidad con algunos usuarios de relevancia frente al logro de los objetivos","60%",IF(K13="El riesgo afecta la imagen de de la entidad con efecto publicitario sostenido a nivel del sector justicia","80%",IF(K13="El riesgo afecta la imagen de la entidad a nivel nacional, con efecto publicitarios sostenible a nivel país","100%",IF(K13="Impacto que afecte la ejecución presupuestal en un valor ≥0,5%.","20%",IF(K13="Impacto que afecte la ejecución presupuestal en un valor ≥1%.","40%",IF(K13="Impacto que afecte la ejecución presupuestal en un valor ≥5%.","60%",IF(K13="Impacto que afecte la ejecución presupuestal en un valor ≥20%.","80%",IF(K13="Impacto que afecte la ejecución presupuestal en un valor ≥50%.","100%",IF(K13="Incumplimiento máximo del 5% de la meta planeada","20%",IF(K13="Incumplimiento máximo del 15% de la meta planeada","40%",IF(K13="Incumplimiento máximo del 20% de la meta planeada","60%",IF(K13="Incumplimiento máximo del 50% de la meta planeada","80%",IF(K13="Incumplimiento máximo del 80% de la meta planeada","100%",IF(K13="Cualquier afectación a la violacion de los derechos de los ciudadanos se considera con consecuencias altas","80%",IF(K13="Cualquier afectación a la violacion de los derechos de los ciudadanos se considera con consecuencias desastrosas","100%",IF(K13="Afecta la Prestación del Servicio de Administración de Justicia en 5%","20%",IF(K13="Afecta la Prestación del Servicio de Administración de Justicia en 10%","40%",IF(K13="Afecta la Prestación del Servicio de Administración de Justicia en 15%","60%",IF(K13="Afecta la Prestación del Servicio de Administración de Justicia en 20%","80%",IF(K13="Afecta la Prestación del Servicio de Administración de Justicia en más del 50%","100%",IF(K13="Cualquier acto indebido de los servidores judiciales genera altas consecuencias para la entidad","80%",IF(K13="Cualquier acto indebido de los servidores judiciales genera consecuencias desastrosas para la entidad","100%",IF(K13="Si el hecho llegara a presentarse, tendría consecuencias o efectos mínimos sobre la entidad","20%",IF(K13="Si el hecho llegara a presentarse, tendría bajo impacto o efecto sobre la entidad","40%",IF(K13="Si el hecho llegara a presentarse, tendría medianas consecuencias o efectos sobre la entidad","60%",IF(K13="Si el hecho llegara a presentarse, tendría altas consecuencias o efectos sobre la entidad","80%",IF(K13="Si el hecho llegara a presentarse, tendría desastrosas consecuencias o efectos sobre la entidad","100%")))))))))))))))))))))))))))))</f>
        <v>20%</v>
      </c>
      <c r="N13" s="286" t="str">
        <f>VLOOKUP((I13&amp;L13),Hoja1!$B$4:$C$28,2,0)</f>
        <v>Bajo</v>
      </c>
      <c r="O13" s="193">
        <v>1</v>
      </c>
      <c r="P13" s="189" t="s">
        <v>291</v>
      </c>
      <c r="Q13" s="193" t="str">
        <f t="shared" si="0"/>
        <v>Probabilidad</v>
      </c>
      <c r="R13" s="193" t="s">
        <v>269</v>
      </c>
      <c r="S13" s="193" t="s">
        <v>270</v>
      </c>
      <c r="T13" s="194">
        <f>VLOOKUP(R13&amp;S13,Hoja1!$Q$4:$R$9,2,0)</f>
        <v>0.45</v>
      </c>
      <c r="U13" s="193" t="s">
        <v>271</v>
      </c>
      <c r="V13" s="193" t="s">
        <v>272</v>
      </c>
      <c r="W13" s="193" t="s">
        <v>273</v>
      </c>
      <c r="X13" s="194">
        <f>IF(Q13="Probabilidad",($J$13*T13),IF(Q13="Impacto"," "))</f>
        <v>0.18000000000000002</v>
      </c>
      <c r="Y13" s="194" t="str">
        <f>IF(Z13&lt;=20%,'Tabla probabilidad'!$B$5,IF(Z13&lt;=40%,'Tabla probabilidad'!$B$6,IF(Z13&lt;=60%,'Tabla probabilidad'!$B$7,IF(Z13&lt;=80%,'Tabla probabilidad'!$B$8,IF(Z13&lt;=100%,'Tabla probabilidad'!$B$9)))))</f>
        <v>Baja</v>
      </c>
      <c r="Z13" s="194">
        <f>IF(R13="Preventivo",(J13-(J13*T13)),IF(R13="Detectivo",(J13-(J13*T13)),IF(R13="Correctivo",(J13))))</f>
        <v>0.22</v>
      </c>
      <c r="AA13" s="307" t="str">
        <f>IF(AB13&lt;=20%,'Tabla probabilidad'!$B$5,IF(AB13&lt;=40%,'Tabla probabilidad'!$B$6,IF(AB13&lt;=60%,'Tabla probabilidad'!$B$7,IF(AB13&lt;=80%,'Tabla probabilidad'!$B$8,IF(AB13&lt;=100%,'Tabla probabilidad'!$B$9)))))</f>
        <v>Baja</v>
      </c>
      <c r="AB13" s="307">
        <f>AVERAGE(Z13:Z15)</f>
        <v>0.22</v>
      </c>
      <c r="AC13" s="194" t="str">
        <f t="shared" si="1"/>
        <v>Leve</v>
      </c>
      <c r="AD13" s="194">
        <f>IF(Q13="Probabilidad",(($M$13-0)),IF(Q13="Impacto",($M$13-($M$13*T13))))</f>
        <v>0.2</v>
      </c>
      <c r="AE13" s="307" t="str">
        <f>IF(AF13&lt;=20%,"Leve",IF(AF13&lt;=40%,"Menor",IF(AF13&lt;=60%,"Moderado",IF(AF13&lt;=80%,"Mayor",IF(AF13&lt;=100%,"Catastrófico")))))</f>
        <v>Leve</v>
      </c>
      <c r="AF13" s="307">
        <f>AVERAGE(AD13:AD15)</f>
        <v>0.20000000000000004</v>
      </c>
      <c r="AG13" s="292" t="str">
        <f>VLOOKUP(AA13&amp;AE13,Hoja1!$B$4:$C$28,2,0)</f>
        <v>Bajo</v>
      </c>
      <c r="AH13" s="292" t="s">
        <v>274</v>
      </c>
      <c r="AI13" s="304" t="s">
        <v>275</v>
      </c>
      <c r="AJ13" s="292" t="s">
        <v>276</v>
      </c>
      <c r="AK13" s="318" t="s">
        <v>277</v>
      </c>
      <c r="AL13" s="318" t="s">
        <v>277</v>
      </c>
      <c r="AM13" s="315" t="s">
        <v>278</v>
      </c>
      <c r="AN13" s="286" t="s">
        <v>279</v>
      </c>
    </row>
    <row r="14" spans="1:298" ht="57.75" customHeight="1">
      <c r="A14" s="286"/>
      <c r="B14" s="293"/>
      <c r="C14" s="286"/>
      <c r="D14" s="199" t="s">
        <v>292</v>
      </c>
      <c r="E14" s="305"/>
      <c r="F14" s="305"/>
      <c r="G14" s="286"/>
      <c r="H14" s="290"/>
      <c r="I14" s="309"/>
      <c r="J14" s="311"/>
      <c r="K14" s="286"/>
      <c r="L14" s="306"/>
      <c r="M14" s="306"/>
      <c r="N14" s="286"/>
      <c r="O14" s="193">
        <v>2</v>
      </c>
      <c r="P14" s="189" t="s">
        <v>293</v>
      </c>
      <c r="Q14" s="193" t="str">
        <f t="shared" si="0"/>
        <v>Probabilidad</v>
      </c>
      <c r="R14" s="193" t="s">
        <v>269</v>
      </c>
      <c r="S14" s="193" t="s">
        <v>270</v>
      </c>
      <c r="T14" s="194">
        <f>VLOOKUP(R14&amp;S14,Hoja1!$Q$4:$R$9,2,0)</f>
        <v>0.45</v>
      </c>
      <c r="U14" s="193" t="s">
        <v>271</v>
      </c>
      <c r="V14" s="193" t="s">
        <v>272</v>
      </c>
      <c r="W14" s="193" t="s">
        <v>273</v>
      </c>
      <c r="X14" s="194">
        <f>IF(Q14="Probabilidad",($J$13*T14),IF(Q14="Impacto"," "))</f>
        <v>0.18000000000000002</v>
      </c>
      <c r="Y14" s="194" t="str">
        <f>IF(Z14&lt;=20%,'Tabla probabilidad'!$B$5,IF(Z14&lt;=40%,'Tabla probabilidad'!$B$6,IF(Z14&lt;=60%,'Tabla probabilidad'!$B$7,IF(Z14&lt;=80%,'Tabla probabilidad'!$B$8,IF(Z14&lt;=100%,'Tabla probabilidad'!$B$9)))))</f>
        <v>Baja</v>
      </c>
      <c r="Z14" s="194">
        <f>IF(R14="Preventivo",(J13-(J13*T14)),IF(R14="Detectivo",(J13-(J13*T14)),IF(R14="Correctivo",(J13))))</f>
        <v>0.22</v>
      </c>
      <c r="AA14" s="308"/>
      <c r="AB14" s="308"/>
      <c r="AC14" s="194" t="str">
        <f t="shared" si="1"/>
        <v>Leve</v>
      </c>
      <c r="AD14" s="194">
        <f t="shared" ref="AD14:AD15" si="3">IF(Q14="Probabilidad",(($M$13-0)),IF(Q14="Impacto",($M$13-($M$13*T14))))</f>
        <v>0.2</v>
      </c>
      <c r="AE14" s="308"/>
      <c r="AF14" s="308"/>
      <c r="AG14" s="293"/>
      <c r="AH14" s="293"/>
      <c r="AI14" s="305"/>
      <c r="AJ14" s="293"/>
      <c r="AK14" s="293"/>
      <c r="AL14" s="293"/>
      <c r="AM14" s="316"/>
      <c r="AN14" s="286"/>
    </row>
    <row r="15" spans="1:298" ht="43.15">
      <c r="A15" s="286"/>
      <c r="B15" s="293"/>
      <c r="C15" s="286"/>
      <c r="D15" s="199" t="s">
        <v>294</v>
      </c>
      <c r="E15" s="305"/>
      <c r="F15" s="305"/>
      <c r="G15" s="286"/>
      <c r="H15" s="290"/>
      <c r="I15" s="309"/>
      <c r="J15" s="311"/>
      <c r="K15" s="286"/>
      <c r="L15" s="306"/>
      <c r="M15" s="306"/>
      <c r="N15" s="286"/>
      <c r="O15" s="193">
        <v>3</v>
      </c>
      <c r="P15" s="189" t="s">
        <v>295</v>
      </c>
      <c r="Q15" s="193" t="str">
        <f t="shared" si="0"/>
        <v>Probabilidad</v>
      </c>
      <c r="R15" s="193" t="s">
        <v>269</v>
      </c>
      <c r="S15" s="193" t="s">
        <v>270</v>
      </c>
      <c r="T15" s="194">
        <f>VLOOKUP(R15&amp;S15,Hoja1!$Q$4:$R$9,2,0)</f>
        <v>0.45</v>
      </c>
      <c r="U15" s="193" t="s">
        <v>271</v>
      </c>
      <c r="V15" s="193" t="s">
        <v>272</v>
      </c>
      <c r="W15" s="193" t="s">
        <v>273</v>
      </c>
      <c r="X15" s="194">
        <f t="shared" ref="X15" si="4">IF(Q15="Probabilidad",($J$13*T15),IF(Q15="Impacto"," "))</f>
        <v>0.18000000000000002</v>
      </c>
      <c r="Y15" s="194" t="str">
        <f>IF(Z15&lt;=20%,'Tabla probabilidad'!$B$5,IF(Z15&lt;=40%,'Tabla probabilidad'!$B$6,IF(Z15&lt;=60%,'Tabla probabilidad'!$B$7,IF(Z15&lt;=80%,'Tabla probabilidad'!$B$8,IF(Z15&lt;=100%,'Tabla probabilidad'!$B$9)))))</f>
        <v>Baja</v>
      </c>
      <c r="Z15" s="194">
        <f>IF(R15="Preventivo",(J13-(J13*T15)),IF(R15="Detectivo",(J13-(J13*T15)),IF(R15="Correctivo",(J13))))</f>
        <v>0.22</v>
      </c>
      <c r="AA15" s="308"/>
      <c r="AB15" s="308"/>
      <c r="AC15" s="194" t="str">
        <f t="shared" si="1"/>
        <v>Leve</v>
      </c>
      <c r="AD15" s="194">
        <f t="shared" si="3"/>
        <v>0.2</v>
      </c>
      <c r="AE15" s="308"/>
      <c r="AF15" s="308"/>
      <c r="AG15" s="293"/>
      <c r="AH15" s="293"/>
      <c r="AI15" s="305"/>
      <c r="AJ15" s="293"/>
      <c r="AK15" s="293"/>
      <c r="AL15" s="293"/>
      <c r="AM15" s="316"/>
      <c r="AN15" s="286"/>
    </row>
    <row r="16" spans="1:298" ht="66.75" customHeight="1">
      <c r="A16" s="288">
        <v>3</v>
      </c>
      <c r="B16" s="289" t="s">
        <v>296</v>
      </c>
      <c r="C16" s="288" t="s">
        <v>285</v>
      </c>
      <c r="D16" s="196" t="s">
        <v>297</v>
      </c>
      <c r="E16" s="298" t="s">
        <v>298</v>
      </c>
      <c r="F16" s="300" t="s">
        <v>299</v>
      </c>
      <c r="G16" s="288" t="s">
        <v>266</v>
      </c>
      <c r="H16" s="286">
        <v>4</v>
      </c>
      <c r="I16" s="309" t="str">
        <f>IF(H16&lt;=2,'Tabla probabilidad'!$B$5,IF(H16&lt;=24,'Tabla probabilidad'!$B$6,IF(H16&lt;=500,'Tabla probabilidad'!$B$7,IF(H16&lt;=5000,'Tabla probabilidad'!$B$8,IF(H16&gt;5000,'Tabla probabilidad'!$B$9)))))</f>
        <v>Baja</v>
      </c>
      <c r="J16" s="311">
        <f>IF(H16&lt;=2,'Tabla probabilidad'!$D$5,IF(H16&lt;=24,'Tabla probabilidad'!$D$6,IF(H16&lt;=500,'Tabla probabilidad'!$D$7,IF(H16&lt;=5000,'Tabla probabilidad'!$D$8,IF(H16&gt;5000,'Tabla probabilidad'!$D$9)))))</f>
        <v>0.4</v>
      </c>
      <c r="K16" s="286" t="s">
        <v>300</v>
      </c>
      <c r="L16" s="286" t="str">
        <f>IF(K16="El riesgo afecta la imagen de alguna área de la organización","Leve",IF(K16="El riesgo afecta la imagen de la entidad internamente, de conocimiento general, nivel interno, alta dirección, contratista y/o de provedores","Menor",IF(K16="El riesgo afecta la imagen de la entidad con algunos usuarios de relevancia frente al logro de los objetivos","Moderado",IF(K16="El riesgo afecta la imagen de de la entidad con efecto publicitario sostenido a nivel del sector justicia","Mayor",IF(K16="El riesgo afecta la imagen de la entidad a nivel nacional, con efecto publicitarios sostenible a nivel país","Catastrófico",IF(K16="Impacto que afecte la ejecución presupuestal en un valor ≥0,5%.","Leve",IF(K16="Impacto que afecte la ejecución presupuestal en un valor ≥1%.","Menor",IF(K16="Impacto que afecte la ejecución presupuestal en un valor ≥5%.","Moderado",IF(K16="Impacto que afecte la ejecución presupuestal en un valor ≥20%.","Mayor",IF(K16="Impacto que afecte la ejecución presupuestal en un valor ≥50%.","Catastrófico",IF(K16="Incumplimiento máximo del 5% de la meta planeada","Leve",IF(K16="Incumplimiento máximo del 15% de la meta planeada","Menor",IF(K16="Incumplimiento máximo del 20% de la meta planeada","Moderado",IF(K16="Incumplimiento máximo del 50% de la meta planeada","Mayor",IF(K16="Incumplimiento máximo del 80% de la meta planeada","Catastrófico",IF(K16="Cualquier afectación a la violacion de los derechos de los ciudadanos se considera con consecuencias altas","Mayor",IF(K16="Cualquier afectación a la violacion de los derechos de los ciudadanos se considera con consecuencias desastrosas","Catastrófico",IF(K16="Afecta la Prestación del Servicio de Administración de Justicia en 5%","Leve",IF(K16="Afecta la Prestación del Servicio de Administración de Justicia en 10%","Menor",IF(K16="Afecta la Prestación del Servicio de Administración de Justicia en 15%","Moderado",IF(K16="Afecta la Prestación del Servicio de Administración de Justicia en 20%","Mayor",IF(K16="Afecta la Prestación del Servicio de Administración de Justicia en más del 50%","Catastrófico",IF(K16="Cualquier acto indebido de los servidores judiciales genera altas consecuencias para la entidad","Mayor",IF(K16="Cualquier acto indebido de los servidores judiciales genera consecuencias desastrosas para la entidad","Catastrófico",IF(K16="Si el hecho llegara a presentarse, tendría consecuencias o efectos mínimos sobre la entidad","Leve",IF(K16="Si el hecho llegara a presentarse, tendría bajo impacto o efecto sobre la entidad","Menor",IF(K16="Si el hecho llegara a presentarse, tendría medianas consecuencias o efectos sobre la entidad","Moderado",IF(K16="Si el hecho llegara a presentarse, tendría altas consecuencias o efectos sobre la entidad","Mayor",IF(K16="Si el hecho llegara a presentarse, tendría desastrosas consecuencias o efectos sobre la entidad","Catastrófico")))))))))))))))))))))))))))))</f>
        <v>Leve</v>
      </c>
      <c r="M16" s="286" t="str">
        <f>IF(K16="El riesgo afecta la imagen de alguna área de la organización","20%",IF(K16="El riesgo afecta la imagen de la entidad internamente, de conocimiento general, nivel interno, alta dirección, contratista y/o de provedores","40%",IF(K16="El riesgo afecta la imagen de la entidad con algunos usuarios de relevancia frente al logro de los objetivos","60%",IF(K16="El riesgo afecta la imagen de de la entidad con efecto publicitario sostenido a nivel del sector justicia","80%",IF(K16="El riesgo afecta la imagen de la entidad a nivel nacional, con efecto publicitarios sostenible a nivel país","100%",IF(K16="Impacto que afecte la ejecución presupuestal en un valor ≥0,5%.","20%",IF(K16="Impacto que afecte la ejecución presupuestal en un valor ≥1%.","40%",IF(K16="Impacto que afecte la ejecución presupuestal en un valor ≥5%.","60%",IF(K16="Impacto que afecte la ejecución presupuestal en un valor ≥20%.","80%",IF(K16="Impacto que afecte la ejecución presupuestal en un valor ≥50%.","100%",IF(K16="Incumplimiento máximo del 5% de la meta planeada","20%",IF(K16="Incumplimiento máximo del 15% de la meta planeada","40%",IF(K16="Incumplimiento máximo del 20% de la meta planeada","60%",IF(K16="Incumplimiento máximo del 50% de la meta planeada","80%",IF(K16="Incumplimiento máximo del 80% de la meta planeada","100%",IF(K16="Cualquier afectación a la violacion de los derechos de los ciudadanos se considera con consecuencias altas","80%",IF(K16="Cualquier afectación a la violacion de los derechos de los ciudadanos se considera con consecuencias desastrosas","100%",IF(K16="Afecta la Prestación del Servicio de Administración de Justicia en 5%","20%",IF(K16="Afecta la Prestación del Servicio de Administración de Justicia en 10%","40%",IF(K16="Afecta la Prestación del Servicio de Administración de Justicia en 15%","60%",IF(K16="Afecta la Prestación del Servicio de Administración de Justicia en 20%","80%",IF(K16="Afecta la Prestación del Servicio de Administración de Justicia en más del 50%","100%",IF(K16="Cualquier acto indebido de los servidores judiciales genera altas consecuencias para la entidad","80%",IF(K16="Cualquier acto indebido de los servidores judiciales genera consecuencias desastrosas para la entidad","100%",IF(K16="Si el hecho llegara a presentarse, tendría consecuencias o efectos mínimos sobre la entidad","20%",IF(K16="Si el hecho llegara a presentarse, tendría bajo impacto o efecto sobre la entidad","40%",IF(K16="Si el hecho llegara a presentarse, tendría medianas consecuencias o efectos sobre la entidad","60%",IF(K16="Si el hecho llegara a presentarse, tendría altas consecuencias o efectos sobre la entidad","80%",IF(K16="Si el hecho llegara a presentarse, tendría desastrosas consecuencias o efectos sobre la entidad","100%")))))))))))))))))))))))))))))</f>
        <v>20%</v>
      </c>
      <c r="N16" s="286" t="str">
        <f>VLOOKUP((I16&amp;L16),Hoja1!$B$4:$C$28,2,0)</f>
        <v>Bajo</v>
      </c>
      <c r="O16" s="193">
        <v>1</v>
      </c>
      <c r="P16" s="189" t="s">
        <v>301</v>
      </c>
      <c r="Q16" s="193" t="str">
        <f t="shared" si="0"/>
        <v>Probabilidad</v>
      </c>
      <c r="R16" s="193" t="s">
        <v>269</v>
      </c>
      <c r="S16" s="193" t="s">
        <v>270</v>
      </c>
      <c r="T16" s="194">
        <f>VLOOKUP(R16&amp;S16,Hoja1!$Q$4:$R$9,2,0)</f>
        <v>0.45</v>
      </c>
      <c r="U16" s="193" t="s">
        <v>271</v>
      </c>
      <c r="V16" s="193" t="s">
        <v>272</v>
      </c>
      <c r="W16" s="193" t="s">
        <v>273</v>
      </c>
      <c r="X16" s="194">
        <f>IF(Q16="Probabilidad",($J$16*T16),IF(Q16="Impacto"," "))</f>
        <v>0.18000000000000002</v>
      </c>
      <c r="Y16" s="194" t="str">
        <f>IF(Z16&lt;=20%,'Tabla probabilidad'!$B$5,IF(Z16&lt;=40%,'Tabla probabilidad'!$B$6,IF(Z16&lt;=60%,'Tabla probabilidad'!$B$7,IF(Z16&lt;=80%,'Tabla probabilidad'!$B$8,IF(Z16&lt;=100%,'Tabla probabilidad'!$B$9)))))</f>
        <v>Baja</v>
      </c>
      <c r="Z16" s="194">
        <f>IF(R16="Preventivo",(J16-(J16*T16)),IF(R16="Detectivo",(J16-(J16*T16)),IF(R16="Correctivo",(J16))))</f>
        <v>0.22</v>
      </c>
      <c r="AA16" s="307" t="str">
        <f>IF(AB16&lt;=20%,'Tabla probabilidad'!$B$5,IF(AB16&lt;=40%,'Tabla probabilidad'!$B$6,IF(AB16&lt;=60%,'Tabla probabilidad'!$B$7,IF(AB16&lt;=80%,'Tabla probabilidad'!$B$8,IF(AB16&lt;=100%,'Tabla probabilidad'!$B$9)))))</f>
        <v>Baja</v>
      </c>
      <c r="AB16" s="307">
        <f>AVERAGE(Z16:Z19)</f>
        <v>0.22</v>
      </c>
      <c r="AC16" s="194" t="str">
        <f t="shared" si="1"/>
        <v>Leve</v>
      </c>
      <c r="AD16" s="194">
        <f>IF(Q16="Probabilidad",(($M$16-0)),IF(Q16="Impacto",($M$16-($M$16*T16))))</f>
        <v>0.2</v>
      </c>
      <c r="AE16" s="307" t="str">
        <f>IF(AF16&lt;=20%,"Leve",IF(AF16&lt;=40%,"Menor",IF(AF16&lt;=60%,"Moderado",IF(AF16&lt;=80%,"Mayor",IF(AF16&lt;=100%,"Catastrófico")))))</f>
        <v>Leve</v>
      </c>
      <c r="AF16" s="307">
        <f>AVERAGE(AD16:AD19)</f>
        <v>0.2</v>
      </c>
      <c r="AG16" s="292" t="str">
        <f>VLOOKUP(AA16&amp;AE16,Hoja1!$B$4:$C$28,2,0)</f>
        <v>Bajo</v>
      </c>
      <c r="AH16" s="292" t="s">
        <v>274</v>
      </c>
      <c r="AI16" s="292" t="s">
        <v>275</v>
      </c>
      <c r="AJ16" s="292" t="s">
        <v>276</v>
      </c>
      <c r="AK16" s="292" t="s">
        <v>277</v>
      </c>
      <c r="AL16" s="292" t="s">
        <v>277</v>
      </c>
      <c r="AM16" s="315" t="s">
        <v>278</v>
      </c>
      <c r="AN16" s="286" t="s">
        <v>279</v>
      </c>
    </row>
    <row r="17" spans="1:40" ht="69" customHeight="1">
      <c r="A17" s="288"/>
      <c r="B17" s="290"/>
      <c r="C17" s="288"/>
      <c r="D17" s="136" t="s">
        <v>302</v>
      </c>
      <c r="E17" s="299"/>
      <c r="F17" s="301"/>
      <c r="G17" s="288"/>
      <c r="H17" s="286"/>
      <c r="I17" s="309"/>
      <c r="J17" s="311"/>
      <c r="K17" s="286"/>
      <c r="L17" s="306"/>
      <c r="M17" s="306"/>
      <c r="N17" s="286"/>
      <c r="O17" s="193">
        <v>2</v>
      </c>
      <c r="P17" s="188" t="s">
        <v>303</v>
      </c>
      <c r="Q17" s="193" t="str">
        <f t="shared" si="0"/>
        <v>Probabilidad</v>
      </c>
      <c r="R17" s="193" t="s">
        <v>269</v>
      </c>
      <c r="S17" s="193" t="s">
        <v>270</v>
      </c>
      <c r="T17" s="194">
        <f>VLOOKUP(R17&amp;S17,Hoja1!$Q$4:$R$9,2,0)</f>
        <v>0.45</v>
      </c>
      <c r="U17" s="193" t="s">
        <v>271</v>
      </c>
      <c r="V17" s="193" t="s">
        <v>272</v>
      </c>
      <c r="W17" s="193" t="s">
        <v>273</v>
      </c>
      <c r="X17" s="194">
        <f>IF(Q17="Probabilidad",($J$16*T17),IF(Q17="Impacto"," "))</f>
        <v>0.18000000000000002</v>
      </c>
      <c r="Y17" s="194" t="str">
        <f>IF(Z17&lt;=20%,'Tabla probabilidad'!$B$5,IF(Z17&lt;=40%,'Tabla probabilidad'!$B$6,IF(Z17&lt;=60%,'Tabla probabilidad'!$B$7,IF(Z17&lt;=80%,'Tabla probabilidad'!$B$8,IF(Z17&lt;=100%,'Tabla probabilidad'!$B$9)))))</f>
        <v>Baja</v>
      </c>
      <c r="Z17" s="194">
        <f>IF(R17="Preventivo",(J16-(J16*T17)),IF(R17="Detectivo",(J16-(J16*T17)),IF(R17="Correctivo",(J16))))</f>
        <v>0.22</v>
      </c>
      <c r="AA17" s="308"/>
      <c r="AB17" s="308"/>
      <c r="AC17" s="194" t="str">
        <f t="shared" si="1"/>
        <v>Leve</v>
      </c>
      <c r="AD17" s="194">
        <f>IF(Q17="Probabilidad",(($M$16-0)),IF(Q17="Impacto",($M$16-($M$16*T17))))</f>
        <v>0.2</v>
      </c>
      <c r="AE17" s="308"/>
      <c r="AF17" s="308"/>
      <c r="AG17" s="293"/>
      <c r="AH17" s="293"/>
      <c r="AI17" s="293"/>
      <c r="AJ17" s="293"/>
      <c r="AK17" s="293"/>
      <c r="AL17" s="293"/>
      <c r="AM17" s="316"/>
      <c r="AN17" s="286"/>
    </row>
    <row r="18" spans="1:40" ht="75.75" customHeight="1">
      <c r="A18" s="288"/>
      <c r="B18" s="290"/>
      <c r="C18" s="288"/>
      <c r="D18" s="136" t="s">
        <v>304</v>
      </c>
      <c r="E18" s="299"/>
      <c r="F18" s="301"/>
      <c r="G18" s="288"/>
      <c r="H18" s="286"/>
      <c r="I18" s="309"/>
      <c r="J18" s="311"/>
      <c r="K18" s="286"/>
      <c r="L18" s="306"/>
      <c r="M18" s="306"/>
      <c r="N18" s="286"/>
      <c r="O18" s="193">
        <v>3</v>
      </c>
      <c r="P18" s="189" t="s">
        <v>305</v>
      </c>
      <c r="Q18" s="193" t="str">
        <f t="shared" si="0"/>
        <v>Probabilidad</v>
      </c>
      <c r="R18" s="193" t="s">
        <v>269</v>
      </c>
      <c r="S18" s="193" t="s">
        <v>270</v>
      </c>
      <c r="T18" s="194">
        <f>VLOOKUP(R18&amp;S18,Hoja1!$Q$4:$R$9,2,0)</f>
        <v>0.45</v>
      </c>
      <c r="U18" s="193" t="s">
        <v>271</v>
      </c>
      <c r="V18" s="193" t="s">
        <v>272</v>
      </c>
      <c r="W18" s="193" t="s">
        <v>273</v>
      </c>
      <c r="X18" s="194">
        <f>IF(Q18="Probabilidad",($J$16*T18),IF(Q18="Impacto"," "))</f>
        <v>0.18000000000000002</v>
      </c>
      <c r="Y18" s="194" t="str">
        <f>IF(Z18&lt;=20%,'Tabla probabilidad'!$B$5,IF(Z18&lt;=40%,'Tabla probabilidad'!$B$6,IF(Z18&lt;=60%,'Tabla probabilidad'!$B$7,IF(Z18&lt;=80%,'Tabla probabilidad'!$B$8,IF(Z18&lt;=100%,'Tabla probabilidad'!$B$9)))))</f>
        <v>Baja</v>
      </c>
      <c r="Z18" s="194">
        <f>IF(R18="Preventivo",(J16-(J16*T18)),IF(R18="Detectivo",(J16-(J16*T18)),IF(R18="Correctivo",(J16))))</f>
        <v>0.22</v>
      </c>
      <c r="AA18" s="308"/>
      <c r="AB18" s="308"/>
      <c r="AC18" s="194" t="str">
        <f t="shared" si="1"/>
        <v>Leve</v>
      </c>
      <c r="AD18" s="194">
        <f>IF(Q18="Probabilidad",(($M$16-0)),IF(Q18="Impacto",($M$16-($M$16*T18))))</f>
        <v>0.2</v>
      </c>
      <c r="AE18" s="308"/>
      <c r="AF18" s="308"/>
      <c r="AG18" s="293"/>
      <c r="AH18" s="293"/>
      <c r="AI18" s="293"/>
      <c r="AJ18" s="293"/>
      <c r="AK18" s="293"/>
      <c r="AL18" s="293"/>
      <c r="AM18" s="316"/>
      <c r="AN18" s="286"/>
    </row>
    <row r="19" spans="1:40" ht="64.5" customHeight="1">
      <c r="A19" s="288"/>
      <c r="B19" s="291"/>
      <c r="C19" s="288"/>
      <c r="D19" s="197" t="s">
        <v>306</v>
      </c>
      <c r="E19" s="313"/>
      <c r="F19" s="314"/>
      <c r="G19" s="288"/>
      <c r="H19" s="286"/>
      <c r="I19" s="309"/>
      <c r="J19" s="311"/>
      <c r="K19" s="286"/>
      <c r="L19" s="306"/>
      <c r="M19" s="306"/>
      <c r="N19" s="286"/>
      <c r="O19" s="193">
        <v>4</v>
      </c>
      <c r="P19" s="190" t="s">
        <v>307</v>
      </c>
      <c r="Q19" s="193" t="str">
        <f t="shared" si="0"/>
        <v>Probabilidad</v>
      </c>
      <c r="R19" s="193" t="s">
        <v>269</v>
      </c>
      <c r="S19" s="193" t="s">
        <v>270</v>
      </c>
      <c r="T19" s="194">
        <f>VLOOKUP(R19&amp;S19,Hoja1!$Q$4:$R$9,2,0)</f>
        <v>0.45</v>
      </c>
      <c r="U19" s="193" t="s">
        <v>271</v>
      </c>
      <c r="V19" s="193" t="s">
        <v>272</v>
      </c>
      <c r="W19" s="193" t="s">
        <v>273</v>
      </c>
      <c r="X19" s="194">
        <f>IF(Q19="Probabilidad",($J$16*T19),IF(Q19="Impacto"," "))</f>
        <v>0.18000000000000002</v>
      </c>
      <c r="Y19" s="194" t="str">
        <f>IF(Z19&lt;=20%,'Tabla probabilidad'!$B$5,IF(Z19&lt;=40%,'Tabla probabilidad'!$B$6,IF(Z19&lt;=60%,'Tabla probabilidad'!$B$7,IF(Z19&lt;=80%,'Tabla probabilidad'!$B$8,IF(Z19&lt;=100%,'Tabla probabilidad'!$B$9)))))</f>
        <v>Baja</v>
      </c>
      <c r="Z19" s="194">
        <f>IF(R19="Preventivo",(J16-(J16*T19)),IF(R19="Detectivo",(J16-(J16*T19)),IF(R19="Correctivo",(J16))))</f>
        <v>0.22</v>
      </c>
      <c r="AA19" s="312"/>
      <c r="AB19" s="312"/>
      <c r="AC19" s="194" t="str">
        <f t="shared" si="1"/>
        <v>Leve</v>
      </c>
      <c r="AD19" s="194">
        <f>IF(Q19="Probabilidad",(($M$16-0)),IF(Q19="Impacto",($M$16-($M$16*T19))))</f>
        <v>0.2</v>
      </c>
      <c r="AE19" s="312"/>
      <c r="AF19" s="312"/>
      <c r="AG19" s="294"/>
      <c r="AH19" s="294"/>
      <c r="AI19" s="294"/>
      <c r="AJ19" s="294"/>
      <c r="AK19" s="294"/>
      <c r="AL19" s="294"/>
      <c r="AM19" s="317"/>
      <c r="AN19" s="286"/>
    </row>
    <row r="20" spans="1:40" ht="57" customHeight="1">
      <c r="A20" s="288">
        <v>4</v>
      </c>
      <c r="B20" s="289" t="s">
        <v>308</v>
      </c>
      <c r="C20" s="288" t="s">
        <v>285</v>
      </c>
      <c r="D20" s="195" t="s">
        <v>309</v>
      </c>
      <c r="E20" s="298" t="s">
        <v>310</v>
      </c>
      <c r="F20" s="300" t="s">
        <v>311</v>
      </c>
      <c r="G20" s="288" t="s">
        <v>266</v>
      </c>
      <c r="H20" s="288">
        <v>4</v>
      </c>
      <c r="I20" s="309" t="str">
        <f>IF(H20&lt;=2,'Tabla probabilidad'!$B$5,IF(H20&lt;=24,'Tabla probabilidad'!$B$6,IF(H20&lt;=500,'Tabla probabilidad'!$B$7,IF(H20&lt;=5000,'Tabla probabilidad'!$B$8,IF(H20&gt;5000,'Tabla probabilidad'!$B$9)))))</f>
        <v>Baja</v>
      </c>
      <c r="J20" s="311">
        <f>IF(H20&lt;=2,'Tabla probabilidad'!$D$5,IF(H20&lt;=24,'Tabla probabilidad'!$D$6,IF(H20&lt;=500,'Tabla probabilidad'!$D$7,IF(H20&lt;=5000,'Tabla probabilidad'!$D$8,IF(H20&gt;5000,'Tabla probabilidad'!$D$9)))))</f>
        <v>0.4</v>
      </c>
      <c r="K20" s="286" t="s">
        <v>267</v>
      </c>
      <c r="L20" s="286"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Menor</v>
      </c>
      <c r="M20" s="286"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40%</v>
      </c>
      <c r="N20" s="286" t="str">
        <f>VLOOKUP((I20&amp;L20),Hoja1!$B$4:$C$28,2,0)</f>
        <v>Moderado</v>
      </c>
      <c r="O20" s="193">
        <v>1</v>
      </c>
      <c r="P20" s="189" t="s">
        <v>312</v>
      </c>
      <c r="Q20" s="193" t="str">
        <f t="shared" si="0"/>
        <v>Probabilidad</v>
      </c>
      <c r="R20" s="193" t="s">
        <v>269</v>
      </c>
      <c r="S20" s="193" t="s">
        <v>270</v>
      </c>
      <c r="T20" s="194">
        <f>VLOOKUP(R20&amp;S20,Hoja1!$Q$4:$R$9,2,0)</f>
        <v>0.45</v>
      </c>
      <c r="U20" s="193" t="s">
        <v>271</v>
      </c>
      <c r="V20" s="193" t="s">
        <v>272</v>
      </c>
      <c r="W20" s="193" t="s">
        <v>273</v>
      </c>
      <c r="X20" s="194">
        <f>IF(Q20="Probabilidad",($J$20*T20),IF(Q20="Impacto"," "))</f>
        <v>0.18000000000000002</v>
      </c>
      <c r="Y20" s="194" t="str">
        <f>IF(Z20&lt;=20%,'Tabla probabilidad'!$B$5,IF(Z20&lt;=40%,'Tabla probabilidad'!$B$6,IF(Z20&lt;=60%,'Tabla probabilidad'!$B$7,IF(Z20&lt;=80%,'Tabla probabilidad'!$B$8,IF(Z20&lt;=100%,'Tabla probabilidad'!$B$9)))))</f>
        <v>Baja</v>
      </c>
      <c r="Z20" s="194">
        <f>IF(R20="Preventivo",(J20-(J20*T20)),IF(R20="Detectivo",(J20-(J20*T20)),IF(R20="Correctivo",(J20))))</f>
        <v>0.22</v>
      </c>
      <c r="AA20" s="307" t="str">
        <f>IF(AB20&lt;=20%,'Tabla probabilidad'!$B$5,IF(AB20&lt;=40%,'Tabla probabilidad'!$B$6,IF(AB20&lt;=60%,'Tabla probabilidad'!$B$7,IF(AB20&lt;=80%,'Tabla probabilidad'!$B$8,IF(AB20&lt;=100%,'Tabla probabilidad'!$B$9)))))</f>
        <v>Baja</v>
      </c>
      <c r="AB20" s="307">
        <f>AVERAGE(Z20:Z23)</f>
        <v>0.23</v>
      </c>
      <c r="AC20" s="194" t="str">
        <f t="shared" si="1"/>
        <v>Menor</v>
      </c>
      <c r="AD20" s="194">
        <f>IF(Q20="Probabilidad",(($M$20-0)),IF(Q20="Impacto",($M$20-($M$20*T20))))</f>
        <v>0.4</v>
      </c>
      <c r="AE20" s="307" t="str">
        <f>IF(AF20&lt;=20%,"Leve",IF(AF20&lt;=40%,"Menor",IF(AF20&lt;=60%,"Moderado",IF(AF20&lt;=80%,"Mayor",IF(AF20&lt;=100%,"Catastrófico")))))</f>
        <v>Menor</v>
      </c>
      <c r="AF20" s="307">
        <f>AVERAGE(AD20:AD23)</f>
        <v>0.4</v>
      </c>
      <c r="AG20" s="292" t="str">
        <f>VLOOKUP(AA20&amp;AE20,Hoja1!$B$4:$C$28,2,0)</f>
        <v>Moderado</v>
      </c>
      <c r="AH20" s="292" t="s">
        <v>274</v>
      </c>
      <c r="AI20" s="292" t="s">
        <v>275</v>
      </c>
      <c r="AJ20" s="292" t="s">
        <v>276</v>
      </c>
      <c r="AK20" s="292" t="s">
        <v>277</v>
      </c>
      <c r="AL20" s="292" t="s">
        <v>277</v>
      </c>
      <c r="AM20" s="292" t="s">
        <v>278</v>
      </c>
      <c r="AN20" s="286" t="s">
        <v>279</v>
      </c>
    </row>
    <row r="21" spans="1:40" ht="57.75" customHeight="1">
      <c r="A21" s="288"/>
      <c r="B21" s="290"/>
      <c r="C21" s="288"/>
      <c r="D21" s="195" t="s">
        <v>313</v>
      </c>
      <c r="E21" s="299"/>
      <c r="F21" s="301"/>
      <c r="G21" s="288"/>
      <c r="H21" s="288"/>
      <c r="I21" s="309"/>
      <c r="J21" s="311"/>
      <c r="K21" s="286"/>
      <c r="L21" s="306"/>
      <c r="M21" s="306"/>
      <c r="N21" s="286"/>
      <c r="O21" s="193">
        <v>2</v>
      </c>
      <c r="P21" s="189" t="s">
        <v>314</v>
      </c>
      <c r="Q21" s="193" t="str">
        <f t="shared" si="0"/>
        <v>Probabilidad</v>
      </c>
      <c r="R21" s="193" t="s">
        <v>269</v>
      </c>
      <c r="S21" s="193" t="s">
        <v>270</v>
      </c>
      <c r="T21" s="194">
        <f>VLOOKUP(R21&amp;S21,Hoja1!$Q$4:$R$9,2,0)</f>
        <v>0.45</v>
      </c>
      <c r="U21" s="193" t="s">
        <v>271</v>
      </c>
      <c r="V21" s="193" t="s">
        <v>272</v>
      </c>
      <c r="W21" s="193" t="s">
        <v>273</v>
      </c>
      <c r="X21" s="194">
        <f t="shared" ref="X21:X23" si="5">IF(Q21="Probabilidad",($J$20*T21),IF(Q21="Impacto"," "))</f>
        <v>0.18000000000000002</v>
      </c>
      <c r="Y21" s="194" t="str">
        <f>IF(Z21&lt;=20%,'Tabla probabilidad'!$B$5,IF(Z21&lt;=40%,'Tabla probabilidad'!$B$6,IF(Z21&lt;=60%,'Tabla probabilidad'!$B$7,IF(Z21&lt;=80%,'Tabla probabilidad'!$B$8,IF(Z21&lt;=100%,'Tabla probabilidad'!$B$9)))))</f>
        <v>Baja</v>
      </c>
      <c r="Z21" s="194">
        <f>IF(R21="Preventivo",(J20-(J20*T21)),IF(R21="Detectivo",(J20-(J20*T21)),IF(R21="Correctivo",(J20))))</f>
        <v>0.22</v>
      </c>
      <c r="AA21" s="308"/>
      <c r="AB21" s="308"/>
      <c r="AC21" s="194" t="str">
        <f t="shared" si="1"/>
        <v>Menor</v>
      </c>
      <c r="AD21" s="194">
        <f t="shared" ref="AD21:AD23" si="6">IF(Q21="Probabilidad",(($M$20-0)),IF(Q21="Impacto",($M$20-($M$20*T21))))</f>
        <v>0.4</v>
      </c>
      <c r="AE21" s="308"/>
      <c r="AF21" s="308"/>
      <c r="AG21" s="293"/>
      <c r="AH21" s="293"/>
      <c r="AI21" s="293"/>
      <c r="AJ21" s="293"/>
      <c r="AK21" s="293"/>
      <c r="AL21" s="293"/>
      <c r="AM21" s="293"/>
      <c r="AN21" s="286"/>
    </row>
    <row r="22" spans="1:40" ht="72">
      <c r="A22" s="288"/>
      <c r="B22" s="290"/>
      <c r="C22" s="288"/>
      <c r="D22" s="196" t="s">
        <v>315</v>
      </c>
      <c r="E22" s="299"/>
      <c r="F22" s="301"/>
      <c r="G22" s="288"/>
      <c r="H22" s="288"/>
      <c r="I22" s="309"/>
      <c r="J22" s="311"/>
      <c r="K22" s="286"/>
      <c r="L22" s="306"/>
      <c r="M22" s="306"/>
      <c r="N22" s="286"/>
      <c r="O22" s="193">
        <v>3</v>
      </c>
      <c r="P22" s="189" t="s">
        <v>316</v>
      </c>
      <c r="Q22" s="193" t="str">
        <f t="shared" si="0"/>
        <v>Probabilidad</v>
      </c>
      <c r="R22" s="193" t="s">
        <v>269</v>
      </c>
      <c r="S22" s="193" t="s">
        <v>270</v>
      </c>
      <c r="T22" s="194">
        <f>VLOOKUP(R22&amp;S22,Hoja1!$Q$4:$R$9,2,0)</f>
        <v>0.45</v>
      </c>
      <c r="U22" s="193" t="s">
        <v>271</v>
      </c>
      <c r="V22" s="193" t="s">
        <v>272</v>
      </c>
      <c r="W22" s="193" t="s">
        <v>273</v>
      </c>
      <c r="X22" s="194">
        <f t="shared" si="5"/>
        <v>0.18000000000000002</v>
      </c>
      <c r="Y22" s="194" t="str">
        <f>IF(Z22&lt;=20%,'Tabla probabilidad'!$B$5,IF(Z22&lt;=40%,'Tabla probabilidad'!$B$6,IF(Z22&lt;=60%,'Tabla probabilidad'!$B$7,IF(Z22&lt;=80%,'Tabla probabilidad'!$B$8,IF(Z22&lt;=100%,'Tabla probabilidad'!$B$9)))))</f>
        <v>Baja</v>
      </c>
      <c r="Z22" s="194">
        <f>IF(R22="Preventivo",(J20-(J20*T22)),IF(R22="Detectivo",(J20-(J20*T22)),IF(R22="Correctivo",(J20))))</f>
        <v>0.22</v>
      </c>
      <c r="AA22" s="308"/>
      <c r="AB22" s="308"/>
      <c r="AC22" s="194" t="str">
        <f t="shared" si="1"/>
        <v>Menor</v>
      </c>
      <c r="AD22" s="194">
        <f t="shared" si="6"/>
        <v>0.4</v>
      </c>
      <c r="AE22" s="308"/>
      <c r="AF22" s="308"/>
      <c r="AG22" s="293"/>
      <c r="AH22" s="293"/>
      <c r="AI22" s="293"/>
      <c r="AJ22" s="293"/>
      <c r="AK22" s="293"/>
      <c r="AL22" s="293"/>
      <c r="AM22" s="293"/>
      <c r="AN22" s="286"/>
    </row>
    <row r="23" spans="1:40" ht="72">
      <c r="A23" s="288"/>
      <c r="B23" s="290"/>
      <c r="C23" s="288"/>
      <c r="D23" s="196" t="s">
        <v>317</v>
      </c>
      <c r="E23" s="299"/>
      <c r="F23" s="301"/>
      <c r="G23" s="288"/>
      <c r="H23" s="288"/>
      <c r="I23" s="309"/>
      <c r="J23" s="311"/>
      <c r="K23" s="286"/>
      <c r="L23" s="306"/>
      <c r="M23" s="306"/>
      <c r="N23" s="286"/>
      <c r="O23" s="193">
        <v>4</v>
      </c>
      <c r="P23" s="188" t="s">
        <v>318</v>
      </c>
      <c r="Q23" s="193" t="str">
        <f t="shared" si="0"/>
        <v>Probabilidad</v>
      </c>
      <c r="R23" s="193" t="s">
        <v>319</v>
      </c>
      <c r="S23" s="193" t="s">
        <v>270</v>
      </c>
      <c r="T23" s="194">
        <f>VLOOKUP(R23&amp;S23,Hoja1!$Q$4:$R$9,2,0)</f>
        <v>0.35</v>
      </c>
      <c r="U23" s="193" t="s">
        <v>271</v>
      </c>
      <c r="V23" s="193" t="s">
        <v>272</v>
      </c>
      <c r="W23" s="193" t="s">
        <v>273</v>
      </c>
      <c r="X23" s="194">
        <f t="shared" si="5"/>
        <v>0.13999999999999999</v>
      </c>
      <c r="Y23" s="194" t="str">
        <f>IF(Z23&lt;=20%,'Tabla probabilidad'!$B$5,IF(Z23&lt;=40%,'Tabla probabilidad'!$B$6,IF(Z23&lt;=60%,'Tabla probabilidad'!$B$7,IF(Z23&lt;=80%,'Tabla probabilidad'!$B$8,IF(Z23&lt;=100%,'Tabla probabilidad'!$B$9)))))</f>
        <v>Baja</v>
      </c>
      <c r="Z23" s="194">
        <f>IF(R23="Preventivo",(J20-(J20*T23)),IF(R23="Detectivo",(J20-(J20*T23)),IF(R23="Correctivo",(J20))))</f>
        <v>0.26</v>
      </c>
      <c r="AA23" s="308"/>
      <c r="AB23" s="308"/>
      <c r="AC23" s="194" t="str">
        <f t="shared" si="1"/>
        <v>Menor</v>
      </c>
      <c r="AD23" s="194">
        <f t="shared" si="6"/>
        <v>0.4</v>
      </c>
      <c r="AE23" s="308"/>
      <c r="AF23" s="308"/>
      <c r="AG23" s="293"/>
      <c r="AH23" s="293"/>
      <c r="AI23" s="293"/>
      <c r="AJ23" s="293"/>
      <c r="AK23" s="293"/>
      <c r="AL23" s="293"/>
      <c r="AM23" s="293"/>
      <c r="AN23" s="286"/>
    </row>
    <row r="24" spans="1:40" ht="43.15">
      <c r="A24" s="288">
        <v>5</v>
      </c>
      <c r="B24" s="289" t="s">
        <v>320</v>
      </c>
      <c r="C24" s="288" t="s">
        <v>285</v>
      </c>
      <c r="D24" s="196" t="s">
        <v>321</v>
      </c>
      <c r="E24" s="300" t="s">
        <v>322</v>
      </c>
      <c r="F24" s="300" t="s">
        <v>323</v>
      </c>
      <c r="G24" s="288" t="s">
        <v>324</v>
      </c>
      <c r="H24" s="288">
        <v>4</v>
      </c>
      <c r="I24" s="309" t="str">
        <f>IF(H24&lt;=2,'Tabla probabilidad'!$B$5,IF(H24&lt;=24,'Tabla probabilidad'!$B$6,IF(H24&lt;=500,'Tabla probabilidad'!$B$7,IF(H24&lt;=5000,'Tabla probabilidad'!$B$8,IF(H24&gt;5000,'Tabla probabilidad'!$B$9)))))</f>
        <v>Baja</v>
      </c>
      <c r="J24" s="311">
        <f>IF(H24&lt;=2,'Tabla probabilidad'!$D$5,IF(H24&lt;=24,'Tabla probabilidad'!$D$6,IF(H24&lt;=500,'Tabla probabilidad'!$D$7,IF(H24&lt;=5000,'Tabla probabilidad'!$D$8,IF(H24&gt;5000,'Tabla probabilidad'!$D$9)))))</f>
        <v>0.4</v>
      </c>
      <c r="K24" s="286" t="s">
        <v>300</v>
      </c>
      <c r="L24" s="286" t="str">
        <f>IF(K24="El riesgo afecta la imagen de alguna área de la organización","Leve",IF(K24="El riesgo afecta la imagen de la entidad internamente, de conocimiento general, nivel interno, alta dirección, contratista y/o de provedores","Menor",IF(K24="El riesgo afecta la imagen de la entidad con algunos usuarios de relevancia frente al logro de los objetivos","Moderado",IF(K24="El riesgo afecta la imagen de de la entidad con efecto publicitario sostenido a nivel del sector justicia","Mayor",IF(K24="El riesgo afecta la imagen de la entidad a nivel nacional, con efecto publicitarios sostenible a nivel país","Catastrófico",IF(K24="Impacto que afecte la ejecución presupuestal en un valor ≥0,5%.","Leve",IF(K24="Impacto que afecte la ejecución presupuestal en un valor ≥1%.","Menor",IF(K24="Impacto que afecte la ejecución presupuestal en un valor ≥5%.","Moderado",IF(K24="Impacto que afecte la ejecución presupuestal en un valor ≥20%.","Mayor",IF(K24="Impacto que afecte la ejecución presupuestal en un valor ≥50%.","Catastrófico",IF(K24="Incumplimiento máximo del 5% de la meta planeada","Leve",IF(K24="Incumplimiento máximo del 15% de la meta planeada","Menor",IF(K24="Incumplimiento máximo del 20% de la meta planeada","Moderado",IF(K24="Incumplimiento máximo del 50% de la meta planeada","Mayor",IF(K24="Incumplimiento máximo del 80% de la meta planeada","Catastrófico",IF(K24="Cualquier afectación a la violacion de los derechos de los ciudadanos se considera con consecuencias altas","Mayor",IF(K24="Cualquier afectación a la violacion de los derechos de los ciudadanos se considera con consecuencias desastrosas","Catastrófico",IF(K24="Afecta la Prestación del Servicio de Administración de Justicia en 5%","Leve",IF(K24="Afecta la Prestación del Servicio de Administración de Justicia en 10%","Menor",IF(K24="Afecta la Prestación del Servicio de Administración de Justicia en 15%","Moderado",IF(K24="Afecta la Prestación del Servicio de Administración de Justicia en 20%","Mayor",IF(K24="Afecta la Prestación del Servicio de Administración de Justicia en más del 50%","Catastrófico",IF(K24="Cualquier acto indebido de los servidores judiciales genera altas consecuencias para la entidad","Mayor",IF(K24="Cualquier acto indebido de los servidores judiciales genera consecuencias desastrosas para la entidad","Catastrófico",IF(K24="Si el hecho llegara a presentarse, tendría consecuencias o efectos mínimos sobre la entidad","Leve",IF(K24="Si el hecho llegara a presentarse, tendría bajo impacto o efecto sobre la entidad","Menor",IF(K24="Si el hecho llegara a presentarse, tendría medianas consecuencias o efectos sobre la entidad","Moderado",IF(K24="Si el hecho llegara a presentarse, tendría altas consecuencias o efectos sobre la entidad","Mayor",IF(K24="Si el hecho llegara a presentarse, tendría desastrosas consecuencias o efectos sobre la entidad","Catastrófico")))))))))))))))))))))))))))))</f>
        <v>Leve</v>
      </c>
      <c r="M24" s="286" t="str">
        <f>IF(K24="El riesgo afecta la imagen de alguna área de la organización","20%",IF(K24="El riesgo afecta la imagen de la entidad internamente, de conocimiento general, nivel interno, alta dirección, contratista y/o de provedores","40%",IF(K24="El riesgo afecta la imagen de la entidad con algunos usuarios de relevancia frente al logro de los objetivos","60%",IF(K24="El riesgo afecta la imagen de de la entidad con efecto publicitario sostenido a nivel del sector justicia","80%",IF(K24="El riesgo afecta la imagen de la entidad a nivel nacional, con efecto publicitarios sostenible a nivel país","100%",IF(K24="Impacto que afecte la ejecución presupuestal en un valor ≥0,5%.","20%",IF(K24="Impacto que afecte la ejecución presupuestal en un valor ≥1%.","40%",IF(K24="Impacto que afecte la ejecución presupuestal en un valor ≥5%.","60%",IF(K24="Impacto que afecte la ejecución presupuestal en un valor ≥20%.","80%",IF(K24="Impacto que afecte la ejecución presupuestal en un valor ≥50%.","100%",IF(K24="Incumplimiento máximo del 5% de la meta planeada","20%",IF(K24="Incumplimiento máximo del 15% de la meta planeada","40%",IF(K24="Incumplimiento máximo del 20% de la meta planeada","60%",IF(K24="Incumplimiento máximo del 50% de la meta planeada","80%",IF(K24="Incumplimiento máximo del 80% de la meta planeada","100%",IF(K24="Cualquier afectación a la violacion de los derechos de los ciudadanos se considera con consecuencias altas","80%",IF(K24="Cualquier afectación a la violacion de los derechos de los ciudadanos se considera con consecuencias desastrosas","100%",IF(K24="Afecta la Prestación del Servicio de Administración de Justicia en 5%","20%",IF(K24="Afecta la Prestación del Servicio de Administración de Justicia en 10%","40%",IF(K24="Afecta la Prestación del Servicio de Administración de Justicia en 15%","60%",IF(K24="Afecta la Prestación del Servicio de Administración de Justicia en 20%","80%",IF(K24="Afecta la Prestación del Servicio de Administración de Justicia en más del 50%","100%",IF(K24="Cualquier acto indebido de los servidores judiciales genera altas consecuencias para la entidad","80%",IF(K24="Cualquier acto indebido de los servidores judiciales genera consecuencias desastrosas para la entidad","100%",IF(K24="Si el hecho llegara a presentarse, tendría consecuencias o efectos mínimos sobre la entidad","20%",IF(K24="Si el hecho llegara a presentarse, tendría bajo impacto o efecto sobre la entidad","40%",IF(K24="Si el hecho llegara a presentarse, tendría medianas consecuencias o efectos sobre la entidad","60%",IF(K24="Si el hecho llegara a presentarse, tendría altas consecuencias o efectos sobre la entidad","80%",IF(K24="Si el hecho llegara a presentarse, tendría desastrosas consecuencias o efectos sobre la entidad","100%")))))))))))))))))))))))))))))</f>
        <v>20%</v>
      </c>
      <c r="N24" s="286" t="str">
        <f>VLOOKUP((I24&amp;L24),Hoja1!$B$4:$C$28,2,0)</f>
        <v>Bajo</v>
      </c>
      <c r="O24" s="193">
        <v>1</v>
      </c>
      <c r="P24" s="214" t="s">
        <v>325</v>
      </c>
      <c r="Q24" s="193" t="str">
        <f t="shared" si="0"/>
        <v>Probabilidad</v>
      </c>
      <c r="R24" s="193" t="s">
        <v>269</v>
      </c>
      <c r="S24" s="193" t="s">
        <v>270</v>
      </c>
      <c r="T24" s="194">
        <f>VLOOKUP(R24&amp;S24,Hoja1!$Q$4:$R$9,2,0)</f>
        <v>0.45</v>
      </c>
      <c r="U24" s="193" t="s">
        <v>271</v>
      </c>
      <c r="V24" s="193" t="s">
        <v>272</v>
      </c>
      <c r="W24" s="193" t="s">
        <v>273</v>
      </c>
      <c r="X24" s="194">
        <f>IF(Q24="Probabilidad",($J$24*T24),IF(Q24="Impacto"," "))</f>
        <v>0.18000000000000002</v>
      </c>
      <c r="Y24" s="194" t="str">
        <f>IF(Z24&lt;=20%,'Tabla probabilidad'!$B$5,IF(Z24&lt;=40%,'Tabla probabilidad'!$B$6,IF(Z24&lt;=60%,'Tabla probabilidad'!$B$7,IF(Z24&lt;=80%,'Tabla probabilidad'!$B$8,IF(Z24&lt;=100%,'Tabla probabilidad'!$B$9)))))</f>
        <v>Baja</v>
      </c>
      <c r="Z24" s="194">
        <f>IF(R24="Preventivo",(J24-(J24*T24)),IF(R24="Detectivo",(J24-(J24*T24)),IF(R24="Correctivo",(J24))))</f>
        <v>0.22</v>
      </c>
      <c r="AA24" s="307" t="str">
        <f>IF(AB24&lt;=20%,'Tabla probabilidad'!$B$5,IF(AB24&lt;=40%,'Tabla probabilidad'!$B$6,IF(AB24&lt;=60%,'Tabla probabilidad'!$B$7,IF(AB24&lt;=80%,'Tabla probabilidad'!$B$8,IF(AB24&lt;=100%,'Tabla probabilidad'!$B$9)))))</f>
        <v>Baja</v>
      </c>
      <c r="AB24" s="307">
        <f>AVERAGE(Z24:Z25)</f>
        <v>0.22</v>
      </c>
      <c r="AC24" s="194" t="str">
        <f t="shared" si="1"/>
        <v>Leve</v>
      </c>
      <c r="AD24" s="194">
        <f>IF(Q24="Probabilidad",(($M$24-0)),IF(Q24="Impacto",($M$24-($M$24*T24))))</f>
        <v>0.2</v>
      </c>
      <c r="AE24" s="307" t="str">
        <f>IF(AF24&lt;=20%,"Leve",IF(AF24&lt;=40%,"Menor",IF(AF24&lt;=60%,"Moderado",IF(AF24&lt;=80%,"Mayor",IF(AF24&lt;=100%,"Catastrófico")))))</f>
        <v>Leve</v>
      </c>
      <c r="AF24" s="307">
        <f>AVERAGE(AD24:AD25)</f>
        <v>0.2</v>
      </c>
      <c r="AG24" s="292" t="str">
        <f>VLOOKUP(AA24&amp;AE24,Hoja1!$B$4:$C$28,2,0)</f>
        <v>Bajo</v>
      </c>
      <c r="AH24" s="292" t="s">
        <v>326</v>
      </c>
      <c r="AI24" s="292" t="s">
        <v>327</v>
      </c>
      <c r="AJ24" s="292" t="s">
        <v>276</v>
      </c>
      <c r="AK24" s="292" t="s">
        <v>328</v>
      </c>
      <c r="AL24" s="292" t="s">
        <v>328</v>
      </c>
      <c r="AM24" s="315" t="s">
        <v>278</v>
      </c>
      <c r="AN24" s="286" t="s">
        <v>279</v>
      </c>
    </row>
    <row r="25" spans="1:40" ht="86.45">
      <c r="A25" s="288"/>
      <c r="B25" s="290"/>
      <c r="C25" s="288"/>
      <c r="D25" s="196" t="s">
        <v>329</v>
      </c>
      <c r="E25" s="301"/>
      <c r="F25" s="301"/>
      <c r="G25" s="288"/>
      <c r="H25" s="288"/>
      <c r="I25" s="309"/>
      <c r="J25" s="311"/>
      <c r="K25" s="286"/>
      <c r="L25" s="306"/>
      <c r="M25" s="306"/>
      <c r="N25" s="286"/>
      <c r="O25" s="193">
        <v>2</v>
      </c>
      <c r="P25" s="189" t="s">
        <v>330</v>
      </c>
      <c r="Q25" s="193" t="str">
        <f t="shared" si="0"/>
        <v>Probabilidad</v>
      </c>
      <c r="R25" s="193" t="s">
        <v>269</v>
      </c>
      <c r="S25" s="193" t="s">
        <v>270</v>
      </c>
      <c r="T25" s="194">
        <f>VLOOKUP(R25&amp;S25,Hoja1!$Q$4:$R$9,2,0)</f>
        <v>0.45</v>
      </c>
      <c r="U25" s="193" t="s">
        <v>271</v>
      </c>
      <c r="V25" s="193" t="s">
        <v>272</v>
      </c>
      <c r="W25" s="193" t="s">
        <v>273</v>
      </c>
      <c r="X25" s="194">
        <f t="shared" ref="X25" si="7">IF(Q25="Probabilidad",($J$24*T25),IF(Q25="Impacto"," "))</f>
        <v>0.18000000000000002</v>
      </c>
      <c r="Y25" s="194" t="str">
        <f>IF(Z25&lt;=20%,'Tabla probabilidad'!$B$5,IF(Z25&lt;=40%,'Tabla probabilidad'!$B$6,IF(Z25&lt;=60%,'Tabla probabilidad'!$B$7,IF(Z25&lt;=80%,'Tabla probabilidad'!$B$8,IF(Z25&lt;=100%,'Tabla probabilidad'!$B$9)))))</f>
        <v>Baja</v>
      </c>
      <c r="Z25" s="194">
        <f>IF(R25="Preventivo",(J24-(J24*T25)),IF(R25="Detectivo",(J24-(J24*T25)),IF(R25="Correctivo",(J24))))</f>
        <v>0.22</v>
      </c>
      <c r="AA25" s="308"/>
      <c r="AB25" s="308"/>
      <c r="AC25" s="194" t="str">
        <f t="shared" si="1"/>
        <v>Leve</v>
      </c>
      <c r="AD25" s="194">
        <f t="shared" ref="AD25" si="8">IF(Q25="Probabilidad",(($M$24-0)),IF(Q25="Impacto",($M$24-($M$24*T25))))</f>
        <v>0.2</v>
      </c>
      <c r="AE25" s="308"/>
      <c r="AF25" s="308"/>
      <c r="AG25" s="293"/>
      <c r="AH25" s="293"/>
      <c r="AI25" s="293"/>
      <c r="AJ25" s="293"/>
      <c r="AK25" s="293"/>
      <c r="AL25" s="293"/>
      <c r="AM25" s="316"/>
      <c r="AN25" s="286"/>
    </row>
    <row r="26" spans="1:40" ht="57.6">
      <c r="A26" s="286">
        <v>6</v>
      </c>
      <c r="B26" s="292" t="s">
        <v>331</v>
      </c>
      <c r="C26" s="310" t="s">
        <v>332</v>
      </c>
      <c r="D26" s="198" t="s">
        <v>333</v>
      </c>
      <c r="E26" s="287" t="s">
        <v>334</v>
      </c>
      <c r="F26" s="286" t="s">
        <v>335</v>
      </c>
      <c r="G26" s="286" t="s">
        <v>336</v>
      </c>
      <c r="H26" s="286">
        <v>4</v>
      </c>
      <c r="I26" s="309" t="str">
        <f>IF(H26&lt;=2,'Tabla probabilidad'!$B$5,IF(H26&lt;=24,'Tabla probabilidad'!$B$6,IF(H26&lt;=500,'Tabla probabilidad'!$B$7,IF(H26&lt;=5000,'Tabla probabilidad'!$B$8,IF(H26&gt;5000,'Tabla probabilidad'!$B$9)))))</f>
        <v>Baja</v>
      </c>
      <c r="J26" s="311">
        <f>IF(H26&lt;=2,'Tabla probabilidad'!$D$5,IF(H26&lt;=24,'Tabla probabilidad'!$D$6,IF(H26&lt;=500,'Tabla probabilidad'!$D$7,IF(H26&lt;=5000,'Tabla probabilidad'!$D$8,IF(H26&gt;5000,'Tabla probabilidad'!$D$9)))))</f>
        <v>0.4</v>
      </c>
      <c r="K26" s="286" t="s">
        <v>337</v>
      </c>
      <c r="L26" s="286" t="str">
        <f>IF(K26="El riesgo afecta la imagen de alguna área de la organización","Leve",IF(K26="El riesgo afecta la imagen de la entidad internamente, de conocimiento general, nivel interno, alta dirección, contratista y/o de provedores","Menor",IF(K26="El riesgo afecta la imagen de la entidad con algunos usuarios de relevancia frente al logro de los objetivos","Moderado",IF(K26="El riesgo afecta la imagen de de la entidad con efecto publicitario sostenido a nivel del sector justicia","Mayor",IF(K26="El riesgo afecta la imagen de la entidad a nivel nacional, con efecto publicitarios sostenible a nivel país","Catastrófico",IF(K26="Impacto que afecte la ejecución presupuestal en un valor ≥0,5%.","Leve",IF(K26="Impacto que afecte la ejecución presupuestal en un valor ≥1%.","Menor",IF(K26="Impacto que afecte la ejecución presupuestal en un valor ≥5%.","Moderado",IF(K26="Impacto que afecte la ejecución presupuestal en un valor ≥20%.","Mayor",IF(K26="Impacto que afecte la ejecución presupuestal en un valor ≥50%.","Catastrófico",IF(K26="Incumplimiento máximo del 5% de la meta planeada","Leve",IF(K26="Incumplimiento máximo del 15% de la meta planeada","Menor",IF(K26="Incumplimiento máximo del 20% de la meta planeada","Moderado",IF(K26="Incumplimiento máximo del 50% de la meta planeada","Mayor",IF(K26="Incumplimiento máximo del 80% de la meta planeada","Catastrófico",IF(K26="Cualquier afectación a la violacion de los derechos de los ciudadanos se considera con consecuencias altas","Mayor",IF(K26="Cualquier afectación a la violacion de los derechos de los ciudadanos se considera con consecuencias desastrosas","Catastrófico",IF(K26="Afecta la Prestación del Servicio de Administración de Justicia en 5%","Leve",IF(K26="Afecta la Prestación del Servicio de Administración de Justicia en 10%","Menor",IF(K26="Afecta la Prestación del Servicio de Administración de Justicia en 15%","Moderado",IF(K26="Afecta la Prestación del Servicio de Administración de Justicia en 20%","Mayor",IF(K26="Afecta la Prestación del Servicio de Administración de Justicia en más del 50%","Catastrófico",IF(K26="Cualquier acto indebido de los servidores judiciales genera altas consecuencias para la entidad","Mayor",IF(K26="Cualquier acto indebido de los servidores judiciales genera consecuencias desastrosas para la entidad","Catastrófico",IF(K26="Si el hecho llegara a presentarse, tendría consecuencias o efectos mínimos sobre la entidad","Leve",IF(K26="Si el hecho llegara a presentarse, tendría bajo impacto o efecto sobre la entidad","Menor",IF(K26="Si el hecho llegara a presentarse, tendría medianas consecuencias o efectos sobre la entidad","Moderado",IF(K26="Si el hecho llegara a presentarse, tendría altas consecuencias o efectos sobre la entidad","Mayor",IF(K26="Si el hecho llegara a presentarse, tendría desastrosas consecuencias o efectos sobre la entidad","Catastrófico")))))))))))))))))))))))))))))</f>
        <v>Moderado</v>
      </c>
      <c r="M26" s="286" t="str">
        <f>IF(K26="El riesgo afecta la imagen de alguna área de la organización","20%",IF(K26="El riesgo afecta la imagen de la entidad internamente, de conocimiento general, nivel interno, alta dirección, contratista y/o de provedores","40%",IF(K26="El riesgo afecta la imagen de la entidad con algunos usuarios de relevancia frente al logro de los objetivos","60%",IF(K26="El riesgo afecta la imagen de de la entidad con efecto publicitario sostenido a nivel del sector justicia","80%",IF(K26="El riesgo afecta la imagen de la entidad a nivel nacional, con efecto publicitarios sostenible a nivel país","100%",IF(K26="Impacto que afecte la ejecución presupuestal en un valor ≥0,5%.","20%",IF(K26="Impacto que afecte la ejecución presupuestal en un valor ≥1%.","40%",IF(K26="Impacto que afecte la ejecución presupuestal en un valor ≥5%.","60%",IF(K26="Impacto que afecte la ejecución presupuestal en un valor ≥20%.","80%",IF(K26="Impacto que afecte la ejecución presupuestal en un valor ≥50%.","100%",IF(K26="Incumplimiento máximo del 5% de la meta planeada","20%",IF(K26="Incumplimiento máximo del 15% de la meta planeada","40%",IF(K26="Incumplimiento máximo del 20% de la meta planeada","60%",IF(K26="Incumplimiento máximo del 50% de la meta planeada","80%",IF(K26="Incumplimiento máximo del 80% de la meta planeada","100%",IF(K26="Cualquier afectación a la violacion de los derechos de los ciudadanos se considera con consecuencias altas","80%",IF(K26="Cualquier afectación a la violacion de los derechos de los ciudadanos se considera con consecuencias desastrosas","100%",IF(K26="Afecta la Prestación del Servicio de Administración de Justicia en 5%","20%",IF(K26="Afecta la Prestación del Servicio de Administración de Justicia en 10%","40%",IF(K26="Afecta la Prestación del Servicio de Administración de Justicia en 15%","60%",IF(K26="Afecta la Prestación del Servicio de Administración de Justicia en 20%","80%",IF(K26="Afecta la Prestación del Servicio de Administración de Justicia en más del 50%","100%",IF(K26="Cualquier acto indebido de los servidores judiciales genera altas consecuencias para la entidad","80%",IF(K26="Cualquier acto indebido de los servidores judiciales genera consecuencias desastrosas para la entidad","100%",IF(K26="Si el hecho llegara a presentarse, tendría consecuencias o efectos mínimos sobre la entidad","20%",IF(K26="Si el hecho llegara a presentarse, tendría bajo impacto o efecto sobre la entidad","40%",IF(K26="Si el hecho llegara a presentarse, tendría medianas consecuencias o efectos sobre la entidad","60%",IF(K26="Si el hecho llegara a presentarse, tendría altas consecuencias o efectos sobre la entidad","80%",IF(K26="Si el hecho llegara a presentarse, tendría desastrosas consecuencias o efectos sobre la entidad","100%")))))))))))))))))))))))))))))</f>
        <v>60%</v>
      </c>
      <c r="N26" s="286" t="str">
        <f>VLOOKUP((I26&amp;L26),Hoja1!$B$4:$C$28,2,0)</f>
        <v>Moderado</v>
      </c>
      <c r="O26" s="193">
        <v>1</v>
      </c>
      <c r="P26" s="141" t="s">
        <v>338</v>
      </c>
      <c r="Q26" s="193" t="str">
        <f t="shared" ref="Q26:Q29" si="9">IF(R26="Preventivo","Probabilidad",IF(R26="Detectivo","Probabilidad", IF(R26="Correctivo","Impacto")))</f>
        <v>Probabilidad</v>
      </c>
      <c r="R26" s="193" t="s">
        <v>269</v>
      </c>
      <c r="S26" s="193" t="s">
        <v>270</v>
      </c>
      <c r="T26" s="194">
        <f>VLOOKUP(R26&amp;S26,Hoja1!$Q$4:$R$9,2,0)</f>
        <v>0.45</v>
      </c>
      <c r="U26" s="193" t="s">
        <v>271</v>
      </c>
      <c r="V26" s="193" t="s">
        <v>272</v>
      </c>
      <c r="W26" s="193" t="s">
        <v>273</v>
      </c>
      <c r="X26" s="194">
        <f>IF(Q26="Probabilidad",($J$26*T26),IF(Q26="Impacto"," "))</f>
        <v>0.18000000000000002</v>
      </c>
      <c r="Y26" s="194" t="str">
        <f>IF(Z26&lt;=20%,'Tabla probabilidad'!$B$5,IF(Z26&lt;=40%,'Tabla probabilidad'!$B$6,IF(Z26&lt;=60%,'Tabla probabilidad'!$B$7,IF(Z26&lt;=80%,'Tabla probabilidad'!$B$8,IF(Z26&lt;=100%,'Tabla probabilidad'!$B$9)))))</f>
        <v>Baja</v>
      </c>
      <c r="Z26" s="194">
        <f>IF(R26="Preventivo",(J26-(J26*T26)),IF(R26="Detectivo",(J26-(J26*T26)),IF(R26="Correctivo",(J26))))</f>
        <v>0.22</v>
      </c>
      <c r="AA26" s="307" t="str">
        <f>IF(AB26&lt;=20%,'Tabla probabilidad'!$B$5,IF(AB26&lt;=40%,'Tabla probabilidad'!$B$6,IF(AB26&lt;=60%,'Tabla probabilidad'!$B$7,IF(AB26&lt;=80%,'Tabla probabilidad'!$B$8,IF(AB26&lt;=100%,'Tabla probabilidad'!$B$9)))))</f>
        <v>Baja</v>
      </c>
      <c r="AB26" s="307">
        <f>AVERAGE(Z26:Z29)</f>
        <v>0.22999999999999998</v>
      </c>
      <c r="AC26" s="194" t="str">
        <f t="shared" ref="AC26:AC29" si="10">IF(AD26&lt;=20%,"Leve",IF(AD26&lt;=40%,"Menor",IF(AD26&lt;=60%,"Moderado",IF(AD26&lt;=80%,"Mayor",IF(AD26&lt;=100%,"Catastrófico")))))</f>
        <v>Moderado</v>
      </c>
      <c r="AD26" s="194">
        <f>IF(Q26="Probabilidad",(($M$26-0)),IF(Q26="Impacto",($M$26-($M$26*T26))))</f>
        <v>0.6</v>
      </c>
      <c r="AE26" s="307" t="str">
        <f>IF(AF26&lt;=20%,"Leve",IF(AF26&lt;=40%,"Menor",IF(AF26&lt;=60%,"Moderado",IF(AF26&lt;=80%,"Mayor",IF(AF26&lt;=100%,"Catastrófico")))))</f>
        <v>Moderado</v>
      </c>
      <c r="AF26" s="307">
        <f>AVERAGE(AD26:AD29)</f>
        <v>0.6</v>
      </c>
      <c r="AG26" s="292" t="str">
        <f>VLOOKUP(AA26&amp;AE26,Hoja1!$B$4:$C$28,2,0)</f>
        <v>Moderado</v>
      </c>
      <c r="AH26" s="292" t="s">
        <v>274</v>
      </c>
      <c r="AI26" s="292" t="s">
        <v>275</v>
      </c>
      <c r="AJ26" s="292" t="s">
        <v>276</v>
      </c>
      <c r="AK26" s="292" t="s">
        <v>277</v>
      </c>
      <c r="AL26" s="292" t="s">
        <v>277</v>
      </c>
      <c r="AM26" s="315" t="s">
        <v>278</v>
      </c>
      <c r="AN26" s="286" t="s">
        <v>279</v>
      </c>
    </row>
    <row r="27" spans="1:40" ht="43.15">
      <c r="A27" s="286"/>
      <c r="B27" s="293"/>
      <c r="C27" s="310"/>
      <c r="D27" s="199" t="s">
        <v>339</v>
      </c>
      <c r="E27" s="287"/>
      <c r="F27" s="286"/>
      <c r="G27" s="286"/>
      <c r="H27" s="286"/>
      <c r="I27" s="309"/>
      <c r="J27" s="311"/>
      <c r="K27" s="286"/>
      <c r="L27" s="306"/>
      <c r="M27" s="306"/>
      <c r="N27" s="286"/>
      <c r="O27" s="193">
        <v>2</v>
      </c>
      <c r="P27" s="141" t="s">
        <v>340</v>
      </c>
      <c r="Q27" s="193" t="str">
        <f t="shared" si="9"/>
        <v>Probabilidad</v>
      </c>
      <c r="R27" s="193" t="s">
        <v>269</v>
      </c>
      <c r="S27" s="193" t="s">
        <v>270</v>
      </c>
      <c r="T27" s="194">
        <f>VLOOKUP(R27&amp;S27,Hoja1!$Q$4:$R$9,2,0)</f>
        <v>0.45</v>
      </c>
      <c r="U27" s="193" t="s">
        <v>271</v>
      </c>
      <c r="V27" s="193" t="s">
        <v>272</v>
      </c>
      <c r="W27" s="193" t="s">
        <v>273</v>
      </c>
      <c r="X27" s="194">
        <f t="shared" ref="X27:X29" si="11">IF(Q27="Probabilidad",($J$26*T27),IF(Q27="Impacto"," "))</f>
        <v>0.18000000000000002</v>
      </c>
      <c r="Y27" s="194" t="str">
        <f>IF(Z27&lt;=20%,'Tabla probabilidad'!$B$5,IF(Z27&lt;=40%,'Tabla probabilidad'!$B$6,IF(Z27&lt;=60%,'Tabla probabilidad'!$B$7,IF(Z27&lt;=80%,'Tabla probabilidad'!$B$8,IF(Z27&lt;=100%,'Tabla probabilidad'!$B$9)))))</f>
        <v>Baja</v>
      </c>
      <c r="Z27" s="194">
        <f>IF(R27="Preventivo",(J26-(J26*T27)),IF(R27="Detectivo",(J26-(J26*T27)),IF(R27="Correctivo",(J26))))</f>
        <v>0.22</v>
      </c>
      <c r="AA27" s="308"/>
      <c r="AB27" s="308"/>
      <c r="AC27" s="194" t="str">
        <f t="shared" si="10"/>
        <v>Moderado</v>
      </c>
      <c r="AD27" s="194">
        <f t="shared" ref="AD27:AD29" si="12">IF(Q27="Probabilidad",(($M$26-0)),IF(Q27="Impacto",($M$26-($M$26*T27))))</f>
        <v>0.6</v>
      </c>
      <c r="AE27" s="308"/>
      <c r="AF27" s="308"/>
      <c r="AG27" s="293"/>
      <c r="AH27" s="293"/>
      <c r="AI27" s="293"/>
      <c r="AJ27" s="293"/>
      <c r="AK27" s="293"/>
      <c r="AL27" s="293"/>
      <c r="AM27" s="316"/>
      <c r="AN27" s="286"/>
    </row>
    <row r="28" spans="1:40" ht="57.6">
      <c r="A28" s="286"/>
      <c r="B28" s="293"/>
      <c r="C28" s="310"/>
      <c r="D28" s="199" t="s">
        <v>341</v>
      </c>
      <c r="E28" s="287"/>
      <c r="F28" s="286"/>
      <c r="G28" s="286"/>
      <c r="H28" s="286"/>
      <c r="I28" s="309"/>
      <c r="J28" s="311"/>
      <c r="K28" s="286"/>
      <c r="L28" s="306"/>
      <c r="M28" s="306"/>
      <c r="N28" s="286"/>
      <c r="O28" s="193">
        <v>3</v>
      </c>
      <c r="P28" s="141" t="s">
        <v>342</v>
      </c>
      <c r="Q28" s="193" t="str">
        <f t="shared" si="9"/>
        <v>Probabilidad</v>
      </c>
      <c r="R28" s="193" t="s">
        <v>319</v>
      </c>
      <c r="S28" s="193" t="s">
        <v>270</v>
      </c>
      <c r="T28" s="194">
        <f>VLOOKUP(R28&amp;S28,Hoja1!$Q$4:$R$9,2,0)</f>
        <v>0.35</v>
      </c>
      <c r="U28" s="193" t="s">
        <v>271</v>
      </c>
      <c r="V28" s="193" t="s">
        <v>272</v>
      </c>
      <c r="W28" s="193" t="s">
        <v>273</v>
      </c>
      <c r="X28" s="194">
        <f t="shared" si="11"/>
        <v>0.13999999999999999</v>
      </c>
      <c r="Y28" s="194" t="str">
        <f>IF(Z28&lt;=20%,'Tabla probabilidad'!$B$5,IF(Z28&lt;=40%,'Tabla probabilidad'!$B$6,IF(Z28&lt;=60%,'Tabla probabilidad'!$B$7,IF(Z28&lt;=80%,'Tabla probabilidad'!$B$8,IF(Z28&lt;=100%,'Tabla probabilidad'!$B$9)))))</f>
        <v>Baja</v>
      </c>
      <c r="Z28" s="194">
        <f>IF(R28="Preventivo",(J26-(J26*T28)),IF(R28="Detectivo",(J26-(J26*T28)),IF(R28="Correctivo",(J26))))</f>
        <v>0.26</v>
      </c>
      <c r="AA28" s="308"/>
      <c r="AB28" s="308"/>
      <c r="AC28" s="194" t="str">
        <f t="shared" si="10"/>
        <v>Moderado</v>
      </c>
      <c r="AD28" s="194">
        <f t="shared" si="12"/>
        <v>0.6</v>
      </c>
      <c r="AE28" s="308"/>
      <c r="AF28" s="308"/>
      <c r="AG28" s="293"/>
      <c r="AH28" s="293"/>
      <c r="AI28" s="293"/>
      <c r="AJ28" s="293"/>
      <c r="AK28" s="293"/>
      <c r="AL28" s="293"/>
      <c r="AM28" s="316"/>
      <c r="AN28" s="286"/>
    </row>
    <row r="29" spans="1:40" ht="45.75" customHeight="1">
      <c r="A29" s="286"/>
      <c r="B29" s="294"/>
      <c r="C29" s="310"/>
      <c r="D29" s="199" t="s">
        <v>343</v>
      </c>
      <c r="E29" s="287"/>
      <c r="F29" s="286"/>
      <c r="G29" s="286"/>
      <c r="H29" s="286"/>
      <c r="I29" s="309"/>
      <c r="J29" s="311"/>
      <c r="K29" s="286"/>
      <c r="L29" s="306"/>
      <c r="M29" s="306"/>
      <c r="N29" s="286"/>
      <c r="O29" s="193">
        <v>4</v>
      </c>
      <c r="P29" s="141" t="s">
        <v>344</v>
      </c>
      <c r="Q29" s="193" t="str">
        <f t="shared" si="9"/>
        <v>Probabilidad</v>
      </c>
      <c r="R29" s="193" t="s">
        <v>269</v>
      </c>
      <c r="S29" s="193" t="s">
        <v>270</v>
      </c>
      <c r="T29" s="194">
        <f>VLOOKUP(R29&amp;S29,Hoja1!$Q$4:$R$9,2,0)</f>
        <v>0.45</v>
      </c>
      <c r="U29" s="193" t="s">
        <v>271</v>
      </c>
      <c r="V29" s="193" t="s">
        <v>272</v>
      </c>
      <c r="W29" s="193" t="s">
        <v>273</v>
      </c>
      <c r="X29" s="194">
        <f t="shared" si="11"/>
        <v>0.18000000000000002</v>
      </c>
      <c r="Y29" s="194" t="str">
        <f>IF(Z29&lt;=20%,'Tabla probabilidad'!$B$5,IF(Z29&lt;=40%,'Tabla probabilidad'!$B$6,IF(Z29&lt;=60%,'Tabla probabilidad'!$B$7,IF(Z29&lt;=80%,'Tabla probabilidad'!$B$8,IF(Z29&lt;=100%,'Tabla probabilidad'!$B$9)))))</f>
        <v>Baja</v>
      </c>
      <c r="Z29" s="194">
        <f>IF(R29="Preventivo",(J26-(J26*T29)),IF(R29="Detectivo",(J26-(J26*T29)),IF(R29="Correctivo",(J26))))</f>
        <v>0.22</v>
      </c>
      <c r="AA29" s="312"/>
      <c r="AB29" s="312"/>
      <c r="AC29" s="194" t="str">
        <f t="shared" si="10"/>
        <v>Moderado</v>
      </c>
      <c r="AD29" s="194">
        <f t="shared" si="12"/>
        <v>0.6</v>
      </c>
      <c r="AE29" s="312"/>
      <c r="AF29" s="312"/>
      <c r="AG29" s="294"/>
      <c r="AH29" s="293"/>
      <c r="AI29" s="294"/>
      <c r="AJ29" s="294"/>
      <c r="AK29" s="294"/>
      <c r="AL29" s="294"/>
      <c r="AM29" s="317"/>
      <c r="AN29" s="292"/>
    </row>
  </sheetData>
  <mergeCells count="196">
    <mergeCell ref="AB13:AB15"/>
    <mergeCell ref="AB16:AB19"/>
    <mergeCell ref="AH26:AH29"/>
    <mergeCell ref="AI26:AI29"/>
    <mergeCell ref="AJ26:AJ29"/>
    <mergeCell ref="AK26:AK29"/>
    <mergeCell ref="AL26:AL29"/>
    <mergeCell ref="AM26:AM29"/>
    <mergeCell ref="AH24:AH25"/>
    <mergeCell ref="AI24:AI25"/>
    <mergeCell ref="AJ24:AJ25"/>
    <mergeCell ref="AK24:AK25"/>
    <mergeCell ref="AL24:AL25"/>
    <mergeCell ref="AM24:AM25"/>
    <mergeCell ref="AB26:AB29"/>
    <mergeCell ref="AE26:AE29"/>
    <mergeCell ref="AF26:AF29"/>
    <mergeCell ref="AG26:AG29"/>
    <mergeCell ref="G13:G15"/>
    <mergeCell ref="H13:H15"/>
    <mergeCell ref="I13:I15"/>
    <mergeCell ref="J13:J15"/>
    <mergeCell ref="K13:K15"/>
    <mergeCell ref="L13:L15"/>
    <mergeCell ref="M13:M15"/>
    <mergeCell ref="N13:N15"/>
    <mergeCell ref="AA13:AA15"/>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AM8:AM9"/>
    <mergeCell ref="AN8:AN9"/>
    <mergeCell ref="AI8:AI9"/>
    <mergeCell ref="AJ8:AJ9"/>
    <mergeCell ref="AG8:AG9"/>
    <mergeCell ref="AH8:AH9"/>
    <mergeCell ref="Z8:Z9"/>
    <mergeCell ref="N10:N12"/>
    <mergeCell ref="N8:N9"/>
    <mergeCell ref="X8:X9"/>
    <mergeCell ref="Q8:Q9"/>
    <mergeCell ref="R8:W8"/>
    <mergeCell ref="AH10:AH12"/>
    <mergeCell ref="Y8:Y9"/>
    <mergeCell ref="AC8:AC9"/>
    <mergeCell ref="AD8:AD9"/>
    <mergeCell ref="P8:P9"/>
    <mergeCell ref="AB10:AB12"/>
    <mergeCell ref="AA10:AA12"/>
    <mergeCell ref="AF10:AF12"/>
    <mergeCell ref="AE10:AE12"/>
    <mergeCell ref="AG10:AG12"/>
    <mergeCell ref="AN10:AN12"/>
    <mergeCell ref="AK8:AK9"/>
    <mergeCell ref="L10:L12"/>
    <mergeCell ref="M10:M12"/>
    <mergeCell ref="G10:G12"/>
    <mergeCell ref="H10:H12"/>
    <mergeCell ref="I10:I12"/>
    <mergeCell ref="J10:J12"/>
    <mergeCell ref="K10:K12"/>
    <mergeCell ref="B10:B12"/>
    <mergeCell ref="AL8:AL9"/>
    <mergeCell ref="K8:K9"/>
    <mergeCell ref="L8:L9"/>
    <mergeCell ref="M8:M9"/>
    <mergeCell ref="C8:C9"/>
    <mergeCell ref="D8:D9"/>
    <mergeCell ref="E8:E9"/>
    <mergeCell ref="F8:F9"/>
    <mergeCell ref="G8:G9"/>
    <mergeCell ref="H8:H9"/>
    <mergeCell ref="I8:I9"/>
    <mergeCell ref="J8:J9"/>
    <mergeCell ref="O8:O9"/>
    <mergeCell ref="AI10:AI12"/>
    <mergeCell ref="AJ10:AJ12"/>
    <mergeCell ref="AK10:AK12"/>
    <mergeCell ref="AL10:AL12"/>
    <mergeCell ref="AM10:AM12"/>
    <mergeCell ref="AM13:AM15"/>
    <mergeCell ref="AM16:AM19"/>
    <mergeCell ref="AN13:AN15"/>
    <mergeCell ref="AE13:AE15"/>
    <mergeCell ref="AF13:AF15"/>
    <mergeCell ref="AG13:AG15"/>
    <mergeCell ref="AH13:AH15"/>
    <mergeCell ref="AI13:AI15"/>
    <mergeCell ref="AJ16:AJ19"/>
    <mergeCell ref="AK16:AK19"/>
    <mergeCell ref="AL16:AL19"/>
    <mergeCell ref="AN16:AN19"/>
    <mergeCell ref="AE16:AE19"/>
    <mergeCell ref="AF16:AF19"/>
    <mergeCell ref="AG16:AG19"/>
    <mergeCell ref="AH16:AH19"/>
    <mergeCell ref="AI16:AI19"/>
    <mergeCell ref="AJ13:AJ15"/>
    <mergeCell ref="AK13:AK15"/>
    <mergeCell ref="AL13:AL15"/>
    <mergeCell ref="H16:H19"/>
    <mergeCell ref="I16:I19"/>
    <mergeCell ref="J16:J19"/>
    <mergeCell ref="A16:A19"/>
    <mergeCell ref="C16:C19"/>
    <mergeCell ref="E16:E19"/>
    <mergeCell ref="N24:N25"/>
    <mergeCell ref="AA24:AA25"/>
    <mergeCell ref="A24:A25"/>
    <mergeCell ref="A20:A23"/>
    <mergeCell ref="C20:C23"/>
    <mergeCell ref="E20:E23"/>
    <mergeCell ref="F20:F23"/>
    <mergeCell ref="G20:G23"/>
    <mergeCell ref="H20:H23"/>
    <mergeCell ref="I20:I23"/>
    <mergeCell ref="J20:J23"/>
    <mergeCell ref="F16:F19"/>
    <mergeCell ref="K16:K19"/>
    <mergeCell ref="G16:G19"/>
    <mergeCell ref="L16:L19"/>
    <mergeCell ref="M16:M19"/>
    <mergeCell ref="N16:N19"/>
    <mergeCell ref="AA16:AA19"/>
    <mergeCell ref="G26:G29"/>
    <mergeCell ref="H26:H29"/>
    <mergeCell ref="I26:I29"/>
    <mergeCell ref="AG24:AG25"/>
    <mergeCell ref="C26:C29"/>
    <mergeCell ref="E24:E25"/>
    <mergeCell ref="F24:F25"/>
    <mergeCell ref="G24:G25"/>
    <mergeCell ref="H24:H25"/>
    <mergeCell ref="I24:I25"/>
    <mergeCell ref="J24:J25"/>
    <mergeCell ref="J26:J29"/>
    <mergeCell ref="AB24:AB25"/>
    <mergeCell ref="AE24:AE25"/>
    <mergeCell ref="AF24:AF25"/>
    <mergeCell ref="K24:K25"/>
    <mergeCell ref="L24:L25"/>
    <mergeCell ref="M24:M25"/>
    <mergeCell ref="K26:K29"/>
    <mergeCell ref="L26:L29"/>
    <mergeCell ref="M26:M29"/>
    <mergeCell ref="N26:N29"/>
    <mergeCell ref="AA26:AA29"/>
    <mergeCell ref="K20:K23"/>
    <mergeCell ref="L20:L23"/>
    <mergeCell ref="M20:M23"/>
    <mergeCell ref="N20:N23"/>
    <mergeCell ref="AA20:AA23"/>
    <mergeCell ref="AB20:AB23"/>
    <mergeCell ref="AE20:AE23"/>
    <mergeCell ref="AF20:AF23"/>
    <mergeCell ref="AN26:AN29"/>
    <mergeCell ref="AN24:AN25"/>
    <mergeCell ref="AH20:AH23"/>
    <mergeCell ref="AI20:AI23"/>
    <mergeCell ref="AJ20:AJ23"/>
    <mergeCell ref="AK20:AK23"/>
    <mergeCell ref="AL20:AL23"/>
    <mergeCell ref="AM20:AM23"/>
    <mergeCell ref="AN20:AN23"/>
    <mergeCell ref="AG20:AG23"/>
    <mergeCell ref="A26:A29"/>
    <mergeCell ref="E26:E29"/>
    <mergeCell ref="F26:F29"/>
    <mergeCell ref="C24:C25"/>
    <mergeCell ref="B16:B19"/>
    <mergeCell ref="B20:B23"/>
    <mergeCell ref="B24:B25"/>
    <mergeCell ref="B26:B29"/>
    <mergeCell ref="B8:B9"/>
    <mergeCell ref="A10:A12"/>
    <mergeCell ref="C10:C12"/>
    <mergeCell ref="E10:E12"/>
    <mergeCell ref="F10:F12"/>
    <mergeCell ref="A8:A9"/>
    <mergeCell ref="A13:A15"/>
    <mergeCell ref="C13:C15"/>
    <mergeCell ref="E13:E15"/>
    <mergeCell ref="F13:F15"/>
    <mergeCell ref="B13:B15"/>
  </mergeCells>
  <conditionalFormatting sqref="I10">
    <cfRule type="containsText" dxfId="1092" priority="704" operator="containsText" text="Muy Baja">
      <formula>NOT(ISERROR(SEARCH("Muy Baja",I10)))</formula>
    </cfRule>
    <cfRule type="containsText" dxfId="1091" priority="705" operator="containsText" text="Baja">
      <formula>NOT(ISERROR(SEARCH("Baja",I10)))</formula>
    </cfRule>
    <cfRule type="containsText" dxfId="1090" priority="829" operator="containsText" text="Muy Alta">
      <formula>NOT(ISERROR(SEARCH("Muy Alta",I10)))</formula>
    </cfRule>
    <cfRule type="containsText" dxfId="1089" priority="830" operator="containsText" text="Alta">
      <formula>NOT(ISERROR(SEARCH("Alta",I10)))</formula>
    </cfRule>
    <cfRule type="containsText" dxfId="1088" priority="831" operator="containsText" text="Media">
      <formula>NOT(ISERROR(SEARCH("Media",I10)))</formula>
    </cfRule>
    <cfRule type="containsText" dxfId="1087" priority="832" operator="containsText" text="Media">
      <formula>NOT(ISERROR(SEARCH("Media",I10)))</formula>
    </cfRule>
    <cfRule type="containsText" dxfId="1086" priority="833" operator="containsText" text="Media">
      <formula>NOT(ISERROR(SEARCH("Media",I10)))</formula>
    </cfRule>
    <cfRule type="containsText" dxfId="1085" priority="836" operator="containsText" text="Muy Baja">
      <formula>NOT(ISERROR(SEARCH("Muy Baja",I10)))</formula>
    </cfRule>
    <cfRule type="containsText" dxfId="1084" priority="837" operator="containsText" text="Baja">
      <formula>NOT(ISERROR(SEARCH("Baja",I10)))</formula>
    </cfRule>
    <cfRule type="containsText" dxfId="1083" priority="838" operator="containsText" text="Muy Baja">
      <formula>NOT(ISERROR(SEARCH("Muy Baja",I10)))</formula>
    </cfRule>
    <cfRule type="containsText" dxfId="1082" priority="839" operator="containsText" text="Muy Baja">
      <formula>NOT(ISERROR(SEARCH("Muy Baja",I10)))</formula>
    </cfRule>
    <cfRule type="containsText" dxfId="1081" priority="840" operator="containsText" text="Muy Baja">
      <formula>NOT(ISERROR(SEARCH("Muy Baja",I10)))</formula>
    </cfRule>
    <cfRule type="containsText" dxfId="1080" priority="841" operator="containsText" text="Muy Baja'Tabla probabilidad'!">
      <formula>NOT(ISERROR(SEARCH("Muy Baja'Tabla probabilidad'!",I10)))</formula>
    </cfRule>
    <cfRule type="containsText" dxfId="1079" priority="842" operator="containsText" text="Muy bajo">
      <formula>NOT(ISERROR(SEARCH("Muy bajo",I10)))</formula>
    </cfRule>
    <cfRule type="containsText" dxfId="1078" priority="851" operator="containsText" text="Alta">
      <formula>NOT(ISERROR(SEARCH("Alta",I10)))</formula>
    </cfRule>
    <cfRule type="containsText" dxfId="1077" priority="852" operator="containsText" text="Media">
      <formula>NOT(ISERROR(SEARCH("Media",I10)))</formula>
    </cfRule>
    <cfRule type="containsText" dxfId="1076" priority="853" operator="containsText" text="Baja">
      <formula>NOT(ISERROR(SEARCH("Baja",I10)))</formula>
    </cfRule>
    <cfRule type="containsText" dxfId="1075" priority="854" operator="containsText" text="Muy baja">
      <formula>NOT(ISERROR(SEARCH("Muy baja",I10)))</formula>
    </cfRule>
    <cfRule type="cellIs" dxfId="1074" priority="857" operator="between">
      <formula>1</formula>
      <formula>2</formula>
    </cfRule>
    <cfRule type="cellIs" dxfId="1073" priority="858" operator="between">
      <formula>0</formula>
      <formula>2</formula>
    </cfRule>
  </conditionalFormatting>
  <conditionalFormatting sqref="I10">
    <cfRule type="containsText" dxfId="1072" priority="707" operator="containsText" text="Muy Alta">
      <formula>NOT(ISERROR(SEARCH("Muy Alta",I10)))</formula>
    </cfRule>
  </conditionalFormatting>
  <conditionalFormatting sqref="L10 L16 L20 L24 L26">
    <cfRule type="containsText" dxfId="1071" priority="698" operator="containsText" text="Catastrófico">
      <formula>NOT(ISERROR(SEARCH("Catastrófico",L10)))</formula>
    </cfRule>
    <cfRule type="containsText" dxfId="1070" priority="699" operator="containsText" text="Mayor">
      <formula>NOT(ISERROR(SEARCH("Mayor",L10)))</formula>
    </cfRule>
    <cfRule type="containsText" dxfId="1069" priority="700" operator="containsText" text="Alta">
      <formula>NOT(ISERROR(SEARCH("Alta",L10)))</formula>
    </cfRule>
    <cfRule type="containsText" dxfId="1068" priority="701" operator="containsText" text="Moderado">
      <formula>NOT(ISERROR(SEARCH("Moderado",L10)))</formula>
    </cfRule>
    <cfRule type="containsText" dxfId="1067" priority="702" operator="containsText" text="Menor">
      <formula>NOT(ISERROR(SEARCH("Menor",L10)))</formula>
    </cfRule>
    <cfRule type="containsText" dxfId="1066" priority="703" operator="containsText" text="Leve">
      <formula>NOT(ISERROR(SEARCH("Leve",L10)))</formula>
    </cfRule>
  </conditionalFormatting>
  <conditionalFormatting sqref="N10 N13 N16 N20">
    <cfRule type="containsText" dxfId="1065" priority="693" operator="containsText" text="Extremo">
      <formula>NOT(ISERROR(SEARCH("Extremo",N10)))</formula>
    </cfRule>
    <cfRule type="containsText" dxfId="1064" priority="694" operator="containsText" text="Alto">
      <formula>NOT(ISERROR(SEARCH("Alto",N10)))</formula>
    </cfRule>
    <cfRule type="containsText" dxfId="1063" priority="695" operator="containsText" text="Bajo">
      <formula>NOT(ISERROR(SEARCH("Bajo",N10)))</formula>
    </cfRule>
    <cfRule type="containsText" dxfId="1062" priority="696" operator="containsText" text="Moderado">
      <formula>NOT(ISERROR(SEARCH("Moderado",N10)))</formula>
    </cfRule>
    <cfRule type="containsText" dxfId="1061" priority="697" operator="containsText" text="Extremo">
      <formula>NOT(ISERROR(SEARCH("Extremo",N10)))</formula>
    </cfRule>
  </conditionalFormatting>
  <conditionalFormatting sqref="M10 M13 M16 M20 M24 M26">
    <cfRule type="containsText" dxfId="1060" priority="687" operator="containsText" text="Catastrófico">
      <formula>NOT(ISERROR(SEARCH("Catastrófico",M10)))</formula>
    </cfRule>
    <cfRule type="containsText" dxfId="1059" priority="688" operator="containsText" text="Mayor">
      <formula>NOT(ISERROR(SEARCH("Mayor",M10)))</formula>
    </cfRule>
    <cfRule type="containsText" dxfId="1058" priority="689" operator="containsText" text="Alta">
      <formula>NOT(ISERROR(SEARCH("Alta",M10)))</formula>
    </cfRule>
    <cfRule type="containsText" dxfId="1057" priority="690" operator="containsText" text="Moderado">
      <formula>NOT(ISERROR(SEARCH("Moderado",M10)))</formula>
    </cfRule>
    <cfRule type="containsText" dxfId="1056" priority="691" operator="containsText" text="Menor">
      <formula>NOT(ISERROR(SEARCH("Menor",M10)))</formula>
    </cfRule>
    <cfRule type="containsText" dxfId="1055" priority="692" operator="containsText" text="Leve">
      <formula>NOT(ISERROR(SEARCH("Leve",M10)))</formula>
    </cfRule>
  </conditionalFormatting>
  <conditionalFormatting sqref="Y10:Y12 Y16:Y19 Y26:Y29">
    <cfRule type="containsText" dxfId="1054" priority="621" operator="containsText" text="Muy Alta">
      <formula>NOT(ISERROR(SEARCH("Muy Alta",Y10)))</formula>
    </cfRule>
    <cfRule type="containsText" dxfId="1053" priority="622" operator="containsText" text="Alta">
      <formula>NOT(ISERROR(SEARCH("Alta",Y10)))</formula>
    </cfRule>
    <cfRule type="containsText" dxfId="1052" priority="623" operator="containsText" text="Media">
      <formula>NOT(ISERROR(SEARCH("Media",Y10)))</formula>
    </cfRule>
    <cfRule type="containsText" dxfId="1051" priority="624" operator="containsText" text="Muy Baja">
      <formula>NOT(ISERROR(SEARCH("Muy Baja",Y10)))</formula>
    </cfRule>
    <cfRule type="containsText" dxfId="1050" priority="625" operator="containsText" text="Baja">
      <formula>NOT(ISERROR(SEARCH("Baja",Y10)))</formula>
    </cfRule>
    <cfRule type="containsText" dxfId="1049" priority="626" operator="containsText" text="Muy Baja">
      <formula>NOT(ISERROR(SEARCH("Muy Baja",Y10)))</formula>
    </cfRule>
  </conditionalFormatting>
  <conditionalFormatting sqref="AC10:AC12 AC16:AC19 AC26:AC29">
    <cfRule type="containsText" dxfId="1048" priority="616" operator="containsText" text="Catastrófico">
      <formula>NOT(ISERROR(SEARCH("Catastrófico",AC10)))</formula>
    </cfRule>
    <cfRule type="containsText" dxfId="1047" priority="617" operator="containsText" text="Mayor">
      <formula>NOT(ISERROR(SEARCH("Mayor",AC10)))</formula>
    </cfRule>
    <cfRule type="containsText" dxfId="1046" priority="618" operator="containsText" text="Moderado">
      <formula>NOT(ISERROR(SEARCH("Moderado",AC10)))</formula>
    </cfRule>
    <cfRule type="containsText" dxfId="1045" priority="619" operator="containsText" text="Menor">
      <formula>NOT(ISERROR(SEARCH("Menor",AC10)))</formula>
    </cfRule>
    <cfRule type="containsText" dxfId="1044" priority="620" operator="containsText" text="Leve">
      <formula>NOT(ISERROR(SEARCH("Leve",AC10)))</formula>
    </cfRule>
  </conditionalFormatting>
  <conditionalFormatting sqref="AG10">
    <cfRule type="containsText" dxfId="1043" priority="607" operator="containsText" text="Extremo">
      <formula>NOT(ISERROR(SEARCH("Extremo",AG10)))</formula>
    </cfRule>
    <cfRule type="containsText" dxfId="1042" priority="608" operator="containsText" text="Alto">
      <formula>NOT(ISERROR(SEARCH("Alto",AG10)))</formula>
    </cfRule>
    <cfRule type="containsText" dxfId="1041" priority="609" operator="containsText" text="Moderado">
      <formula>NOT(ISERROR(SEARCH("Moderado",AG10)))</formula>
    </cfRule>
    <cfRule type="containsText" dxfId="1040" priority="610" operator="containsText" text="Menor">
      <formula>NOT(ISERROR(SEARCH("Menor",AG10)))</formula>
    </cfRule>
    <cfRule type="containsText" dxfId="1039" priority="611" operator="containsText" text="Bajo">
      <formula>NOT(ISERROR(SEARCH("Bajo",AG10)))</formula>
    </cfRule>
    <cfRule type="containsText" dxfId="1038" priority="612" operator="containsText" text="Moderado">
      <formula>NOT(ISERROR(SEARCH("Moderado",AG10)))</formula>
    </cfRule>
    <cfRule type="containsText" dxfId="1037" priority="613" operator="containsText" text="Extremo">
      <formula>NOT(ISERROR(SEARCH("Extremo",AG10)))</formula>
    </cfRule>
    <cfRule type="containsText" dxfId="1036" priority="614" operator="containsText" text="Baja">
      <formula>NOT(ISERROR(SEARCH("Baja",AG10)))</formula>
    </cfRule>
    <cfRule type="containsText" dxfId="1035" priority="615" operator="containsText" text="Alto">
      <formula>NOT(ISERROR(SEARCH("Alto",AG10)))</formula>
    </cfRule>
  </conditionalFormatting>
  <conditionalFormatting sqref="AA10:AA29">
    <cfRule type="containsText" dxfId="1034" priority="7" operator="containsText" text="Muy Baja">
      <formula>NOT(ISERROR(SEARCH("Muy Baja",AA10)))</formula>
    </cfRule>
    <cfRule type="containsText" dxfId="1033" priority="596" operator="containsText" text="Muy Alta">
      <formula>NOT(ISERROR(SEARCH("Muy Alta",AA10)))</formula>
    </cfRule>
    <cfRule type="containsText" dxfId="1032" priority="597" operator="containsText" text="Alta">
      <formula>NOT(ISERROR(SEARCH("Alta",AA10)))</formula>
    </cfRule>
    <cfRule type="containsText" dxfId="1031" priority="598" operator="containsText" text="Media">
      <formula>NOT(ISERROR(SEARCH("Media",AA10)))</formula>
    </cfRule>
    <cfRule type="containsText" dxfId="1030" priority="599" operator="containsText" text="Baja">
      <formula>NOT(ISERROR(SEARCH("Baja",AA10)))</formula>
    </cfRule>
    <cfRule type="containsText" dxfId="1029" priority="600" operator="containsText" text="Muy Baja">
      <formula>NOT(ISERROR(SEARCH("Muy Baja",AA10)))</formula>
    </cfRule>
  </conditionalFormatting>
  <conditionalFormatting sqref="AE10:AE12 AE16:AE19 AE26:AE29">
    <cfRule type="containsText" dxfId="1028" priority="591" operator="containsText" text="Catastrófico">
      <formula>NOT(ISERROR(SEARCH("Catastrófico",AE10)))</formula>
    </cfRule>
    <cfRule type="containsText" dxfId="1027" priority="592" operator="containsText" text="Moderado">
      <formula>NOT(ISERROR(SEARCH("Moderado",AE10)))</formula>
    </cfRule>
    <cfRule type="containsText" dxfId="1026" priority="593" operator="containsText" text="Menor">
      <formula>NOT(ISERROR(SEARCH("Menor",AE10)))</formula>
    </cfRule>
    <cfRule type="containsText" dxfId="1025" priority="594" operator="containsText" text="Leve">
      <formula>NOT(ISERROR(SEARCH("Leve",AE10)))</formula>
    </cfRule>
    <cfRule type="containsText" dxfId="1024" priority="595" operator="containsText" text="Mayor">
      <formula>NOT(ISERROR(SEARCH("Mayor",AE10)))</formula>
    </cfRule>
  </conditionalFormatting>
  <conditionalFormatting sqref="I13 I16 I20">
    <cfRule type="containsText" dxfId="1023" priority="568" operator="containsText" text="Muy Baja">
      <formula>NOT(ISERROR(SEARCH("Muy Baja",I13)))</formula>
    </cfRule>
    <cfRule type="containsText" dxfId="1022" priority="569" operator="containsText" text="Baja">
      <formula>NOT(ISERROR(SEARCH("Baja",I13)))</formula>
    </cfRule>
    <cfRule type="containsText" dxfId="1021" priority="571" operator="containsText" text="Muy Alta">
      <formula>NOT(ISERROR(SEARCH("Muy Alta",I13)))</formula>
    </cfRule>
    <cfRule type="containsText" dxfId="1020" priority="572" operator="containsText" text="Alta">
      <formula>NOT(ISERROR(SEARCH("Alta",I13)))</formula>
    </cfRule>
    <cfRule type="containsText" dxfId="1019" priority="573" operator="containsText" text="Media">
      <formula>NOT(ISERROR(SEARCH("Media",I13)))</formula>
    </cfRule>
    <cfRule type="containsText" dxfId="1018" priority="574" operator="containsText" text="Media">
      <formula>NOT(ISERROR(SEARCH("Media",I13)))</formula>
    </cfRule>
    <cfRule type="containsText" dxfId="1017" priority="575" operator="containsText" text="Media">
      <formula>NOT(ISERROR(SEARCH("Media",I13)))</formula>
    </cfRule>
    <cfRule type="containsText" dxfId="1016" priority="576" operator="containsText" text="Muy Baja">
      <formula>NOT(ISERROR(SEARCH("Muy Baja",I13)))</formula>
    </cfRule>
    <cfRule type="containsText" dxfId="1015" priority="577" operator="containsText" text="Baja">
      <formula>NOT(ISERROR(SEARCH("Baja",I13)))</formula>
    </cfRule>
    <cfRule type="containsText" dxfId="1014" priority="578" operator="containsText" text="Muy Baja">
      <formula>NOT(ISERROR(SEARCH("Muy Baja",I13)))</formula>
    </cfRule>
    <cfRule type="containsText" dxfId="1013" priority="579" operator="containsText" text="Muy Baja">
      <formula>NOT(ISERROR(SEARCH("Muy Baja",I13)))</formula>
    </cfRule>
    <cfRule type="containsText" dxfId="1012" priority="580" operator="containsText" text="Muy Baja">
      <formula>NOT(ISERROR(SEARCH("Muy Baja",I13)))</formula>
    </cfRule>
    <cfRule type="containsText" dxfId="1011" priority="581" operator="containsText" text="Muy Baja'Tabla probabilidad'!">
      <formula>NOT(ISERROR(SEARCH("Muy Baja'Tabla probabilidad'!",I13)))</formula>
    </cfRule>
    <cfRule type="containsText" dxfId="1010" priority="582" operator="containsText" text="Muy bajo">
      <formula>NOT(ISERROR(SEARCH("Muy bajo",I13)))</formula>
    </cfRule>
    <cfRule type="containsText" dxfId="1009" priority="583" operator="containsText" text="Alta">
      <formula>NOT(ISERROR(SEARCH("Alta",I13)))</formula>
    </cfRule>
    <cfRule type="containsText" dxfId="1008" priority="584" operator="containsText" text="Media">
      <formula>NOT(ISERROR(SEARCH("Media",I13)))</formula>
    </cfRule>
    <cfRule type="containsText" dxfId="1007" priority="585" operator="containsText" text="Baja">
      <formula>NOT(ISERROR(SEARCH("Baja",I13)))</formula>
    </cfRule>
    <cfRule type="containsText" dxfId="1006" priority="586" operator="containsText" text="Muy baja">
      <formula>NOT(ISERROR(SEARCH("Muy baja",I13)))</formula>
    </cfRule>
    <cfRule type="cellIs" dxfId="1005" priority="589" operator="between">
      <formula>1</formula>
      <formula>2</formula>
    </cfRule>
    <cfRule type="cellIs" dxfId="1004" priority="590" operator="between">
      <formula>0</formula>
      <formula>2</formula>
    </cfRule>
  </conditionalFormatting>
  <conditionalFormatting sqref="I13 I16 I20">
    <cfRule type="containsText" dxfId="1003" priority="570" operator="containsText" text="Muy Alta">
      <formula>NOT(ISERROR(SEARCH("Muy Alta",I13)))</formula>
    </cfRule>
  </conditionalFormatting>
  <conditionalFormatting sqref="Y13:Y15">
    <cfRule type="containsText" dxfId="1002" priority="562" operator="containsText" text="Muy Alta">
      <formula>NOT(ISERROR(SEARCH("Muy Alta",Y13)))</formula>
    </cfRule>
    <cfRule type="containsText" dxfId="1001" priority="563" operator="containsText" text="Alta">
      <formula>NOT(ISERROR(SEARCH("Alta",Y13)))</formula>
    </cfRule>
    <cfRule type="containsText" dxfId="1000" priority="564" operator="containsText" text="Media">
      <formula>NOT(ISERROR(SEARCH("Media",Y13)))</formula>
    </cfRule>
    <cfRule type="containsText" dxfId="999" priority="565" operator="containsText" text="Muy Baja">
      <formula>NOT(ISERROR(SEARCH("Muy Baja",Y13)))</formula>
    </cfRule>
    <cfRule type="containsText" dxfId="998" priority="566" operator="containsText" text="Baja">
      <formula>NOT(ISERROR(SEARCH("Baja",Y13)))</formula>
    </cfRule>
    <cfRule type="containsText" dxfId="997" priority="567" operator="containsText" text="Muy Baja">
      <formula>NOT(ISERROR(SEARCH("Muy Baja",Y13)))</formula>
    </cfRule>
  </conditionalFormatting>
  <conditionalFormatting sqref="AC13:AC15">
    <cfRule type="containsText" dxfId="996" priority="557" operator="containsText" text="Catastrófico">
      <formula>NOT(ISERROR(SEARCH("Catastrófico",AC13)))</formula>
    </cfRule>
    <cfRule type="containsText" dxfId="995" priority="558" operator="containsText" text="Mayor">
      <formula>NOT(ISERROR(SEARCH("Mayor",AC13)))</formula>
    </cfRule>
    <cfRule type="containsText" dxfId="994" priority="559" operator="containsText" text="Moderado">
      <formula>NOT(ISERROR(SEARCH("Moderado",AC13)))</formula>
    </cfRule>
    <cfRule type="containsText" dxfId="993" priority="560" operator="containsText" text="Menor">
      <formula>NOT(ISERROR(SEARCH("Menor",AC13)))</formula>
    </cfRule>
    <cfRule type="containsText" dxfId="992" priority="561" operator="containsText" text="Leve">
      <formula>NOT(ISERROR(SEARCH("Leve",AC13)))</formula>
    </cfRule>
  </conditionalFormatting>
  <conditionalFormatting sqref="AG13">
    <cfRule type="containsText" dxfId="991" priority="548" operator="containsText" text="Extremo">
      <formula>NOT(ISERROR(SEARCH("Extremo",AG13)))</formula>
    </cfRule>
    <cfRule type="containsText" dxfId="990" priority="549" operator="containsText" text="Alto">
      <formula>NOT(ISERROR(SEARCH("Alto",AG13)))</formula>
    </cfRule>
    <cfRule type="containsText" dxfId="989" priority="550" operator="containsText" text="Moderado">
      <formula>NOT(ISERROR(SEARCH("Moderado",AG13)))</formula>
    </cfRule>
    <cfRule type="containsText" dxfId="988" priority="551" operator="containsText" text="Menor">
      <formula>NOT(ISERROR(SEARCH("Menor",AG13)))</formula>
    </cfRule>
    <cfRule type="containsText" dxfId="987" priority="552" operator="containsText" text="Bajo">
      <formula>NOT(ISERROR(SEARCH("Bajo",AG13)))</formula>
    </cfRule>
    <cfRule type="containsText" dxfId="986" priority="553" operator="containsText" text="Moderado">
      <formula>NOT(ISERROR(SEARCH("Moderado",AG13)))</formula>
    </cfRule>
    <cfRule type="containsText" dxfId="985" priority="554" operator="containsText" text="Extremo">
      <formula>NOT(ISERROR(SEARCH("Extremo",AG13)))</formula>
    </cfRule>
    <cfRule type="containsText" dxfId="984" priority="555" operator="containsText" text="Baja">
      <formula>NOT(ISERROR(SEARCH("Baja",AG13)))</formula>
    </cfRule>
    <cfRule type="containsText" dxfId="983" priority="556" operator="containsText" text="Alto">
      <formula>NOT(ISERROR(SEARCH("Alto",AG13)))</formula>
    </cfRule>
  </conditionalFormatting>
  <conditionalFormatting sqref="AE13:AE15">
    <cfRule type="containsText" dxfId="982" priority="538" operator="containsText" text="Catastrófico">
      <formula>NOT(ISERROR(SEARCH("Catastrófico",AE13)))</formula>
    </cfRule>
    <cfRule type="containsText" dxfId="981" priority="539" operator="containsText" text="Moderado">
      <formula>NOT(ISERROR(SEARCH("Moderado",AE13)))</formula>
    </cfRule>
    <cfRule type="containsText" dxfId="980" priority="540" operator="containsText" text="Menor">
      <formula>NOT(ISERROR(SEARCH("Menor",AE13)))</formula>
    </cfRule>
    <cfRule type="containsText" dxfId="979" priority="541" operator="containsText" text="Leve">
      <formula>NOT(ISERROR(SEARCH("Leve",AE13)))</formula>
    </cfRule>
    <cfRule type="containsText" dxfId="978" priority="542" operator="containsText" text="Mayor">
      <formula>NOT(ISERROR(SEARCH("Mayor",AE13)))</formula>
    </cfRule>
  </conditionalFormatting>
  <conditionalFormatting sqref="AG16">
    <cfRule type="containsText" dxfId="977" priority="518" operator="containsText" text="Extremo">
      <formula>NOT(ISERROR(SEARCH("Extremo",AG16)))</formula>
    </cfRule>
    <cfRule type="containsText" dxfId="976" priority="519" operator="containsText" text="Alto">
      <formula>NOT(ISERROR(SEARCH("Alto",AG16)))</formula>
    </cfRule>
    <cfRule type="containsText" dxfId="975" priority="520" operator="containsText" text="Moderado">
      <formula>NOT(ISERROR(SEARCH("Moderado",AG16)))</formula>
    </cfRule>
    <cfRule type="containsText" dxfId="974" priority="521" operator="containsText" text="Menor">
      <formula>NOT(ISERROR(SEARCH("Menor",AG16)))</formula>
    </cfRule>
    <cfRule type="containsText" dxfId="973" priority="522" operator="containsText" text="Bajo">
      <formula>NOT(ISERROR(SEARCH("Bajo",AG16)))</formula>
    </cfRule>
    <cfRule type="containsText" dxfId="972" priority="523" operator="containsText" text="Moderado">
      <formula>NOT(ISERROR(SEARCH("Moderado",AG16)))</formula>
    </cfRule>
    <cfRule type="containsText" dxfId="971" priority="524" operator="containsText" text="Extremo">
      <formula>NOT(ISERROR(SEARCH("Extremo",AG16)))</formula>
    </cfRule>
    <cfRule type="containsText" dxfId="970" priority="525" operator="containsText" text="Baja">
      <formula>NOT(ISERROR(SEARCH("Baja",AG16)))</formula>
    </cfRule>
    <cfRule type="containsText" dxfId="969" priority="526" operator="containsText" text="Alto">
      <formula>NOT(ISERROR(SEARCH("Alto",AG16)))</formula>
    </cfRule>
  </conditionalFormatting>
  <conditionalFormatting sqref="Y20:Y23">
    <cfRule type="containsText" dxfId="968" priority="472" operator="containsText" text="Muy Alta">
      <formula>NOT(ISERROR(SEARCH("Muy Alta",Y20)))</formula>
    </cfRule>
    <cfRule type="containsText" dxfId="967" priority="473" operator="containsText" text="Alta">
      <formula>NOT(ISERROR(SEARCH("Alta",Y20)))</formula>
    </cfRule>
    <cfRule type="containsText" dxfId="966" priority="474" operator="containsText" text="Media">
      <formula>NOT(ISERROR(SEARCH("Media",Y20)))</formula>
    </cfRule>
    <cfRule type="containsText" dxfId="965" priority="475" operator="containsText" text="Muy Baja">
      <formula>NOT(ISERROR(SEARCH("Muy Baja",Y20)))</formula>
    </cfRule>
    <cfRule type="containsText" dxfId="964" priority="476" operator="containsText" text="Baja">
      <formula>NOT(ISERROR(SEARCH("Baja",Y20)))</formula>
    </cfRule>
    <cfRule type="containsText" dxfId="963" priority="477" operator="containsText" text="Muy Baja">
      <formula>NOT(ISERROR(SEARCH("Muy Baja",Y20)))</formula>
    </cfRule>
  </conditionalFormatting>
  <conditionalFormatting sqref="AC20:AC23">
    <cfRule type="containsText" dxfId="962" priority="467" operator="containsText" text="Catastrófico">
      <formula>NOT(ISERROR(SEARCH("Catastrófico",AC20)))</formula>
    </cfRule>
    <cfRule type="containsText" dxfId="961" priority="468" operator="containsText" text="Mayor">
      <formula>NOT(ISERROR(SEARCH("Mayor",AC20)))</formula>
    </cfRule>
    <cfRule type="containsText" dxfId="960" priority="469" operator="containsText" text="Moderado">
      <formula>NOT(ISERROR(SEARCH("Moderado",AC20)))</formula>
    </cfRule>
    <cfRule type="containsText" dxfId="959" priority="470" operator="containsText" text="Menor">
      <formula>NOT(ISERROR(SEARCH("Menor",AC20)))</formula>
    </cfRule>
    <cfRule type="containsText" dxfId="958" priority="471" operator="containsText" text="Leve">
      <formula>NOT(ISERROR(SEARCH("Leve",AC20)))</formula>
    </cfRule>
  </conditionalFormatting>
  <conditionalFormatting sqref="AG20">
    <cfRule type="containsText" dxfId="957" priority="458" operator="containsText" text="Extremo">
      <formula>NOT(ISERROR(SEARCH("Extremo",AG20)))</formula>
    </cfRule>
    <cfRule type="containsText" dxfId="956" priority="459" operator="containsText" text="Alto">
      <formula>NOT(ISERROR(SEARCH("Alto",AG20)))</formula>
    </cfRule>
    <cfRule type="containsText" dxfId="955" priority="460" operator="containsText" text="Moderado">
      <formula>NOT(ISERROR(SEARCH("Moderado",AG20)))</formula>
    </cfRule>
    <cfRule type="containsText" dxfId="954" priority="461" operator="containsText" text="Menor">
      <formula>NOT(ISERROR(SEARCH("Menor",AG20)))</formula>
    </cfRule>
    <cfRule type="containsText" dxfId="953" priority="462" operator="containsText" text="Bajo">
      <formula>NOT(ISERROR(SEARCH("Bajo",AG20)))</formula>
    </cfRule>
    <cfRule type="containsText" dxfId="952" priority="463" operator="containsText" text="Moderado">
      <formula>NOT(ISERROR(SEARCH("Moderado",AG20)))</formula>
    </cfRule>
    <cfRule type="containsText" dxfId="951" priority="464" operator="containsText" text="Extremo">
      <formula>NOT(ISERROR(SEARCH("Extremo",AG20)))</formula>
    </cfRule>
    <cfRule type="containsText" dxfId="950" priority="465" operator="containsText" text="Baja">
      <formula>NOT(ISERROR(SEARCH("Baja",AG20)))</formula>
    </cfRule>
    <cfRule type="containsText" dxfId="949" priority="466" operator="containsText" text="Alto">
      <formula>NOT(ISERROR(SEARCH("Alto",AG20)))</formula>
    </cfRule>
  </conditionalFormatting>
  <conditionalFormatting sqref="AE20:AE23">
    <cfRule type="containsText" dxfId="948" priority="448" operator="containsText" text="Catastrófico">
      <formula>NOT(ISERROR(SEARCH("Catastrófico",AE20)))</formula>
    </cfRule>
    <cfRule type="containsText" dxfId="947" priority="449" operator="containsText" text="Moderado">
      <formula>NOT(ISERROR(SEARCH("Moderado",AE20)))</formula>
    </cfRule>
    <cfRule type="containsText" dxfId="946" priority="450" operator="containsText" text="Menor">
      <formula>NOT(ISERROR(SEARCH("Menor",AE20)))</formula>
    </cfRule>
    <cfRule type="containsText" dxfId="945" priority="451" operator="containsText" text="Leve">
      <formula>NOT(ISERROR(SEARCH("Leve",AE20)))</formula>
    </cfRule>
    <cfRule type="containsText" dxfId="944" priority="452" operator="containsText" text="Mayor">
      <formula>NOT(ISERROR(SEARCH("Mayor",AE20)))</formula>
    </cfRule>
  </conditionalFormatting>
  <conditionalFormatting sqref="N24 N26">
    <cfRule type="containsText" dxfId="943" priority="437" operator="containsText" text="Extremo">
      <formula>NOT(ISERROR(SEARCH("Extremo",N24)))</formula>
    </cfRule>
    <cfRule type="containsText" dxfId="942" priority="438" operator="containsText" text="Alto">
      <formula>NOT(ISERROR(SEARCH("Alto",N24)))</formula>
    </cfRule>
    <cfRule type="containsText" dxfId="941" priority="439" operator="containsText" text="Bajo">
      <formula>NOT(ISERROR(SEARCH("Bajo",N24)))</formula>
    </cfRule>
    <cfRule type="containsText" dxfId="940" priority="440" operator="containsText" text="Moderado">
      <formula>NOT(ISERROR(SEARCH("Moderado",N24)))</formula>
    </cfRule>
    <cfRule type="containsText" dxfId="939" priority="441" operator="containsText" text="Extremo">
      <formula>NOT(ISERROR(SEARCH("Extremo",N24)))</formula>
    </cfRule>
  </conditionalFormatting>
  <conditionalFormatting sqref="I24 I26">
    <cfRule type="containsText" dxfId="938" priority="408" operator="containsText" text="Muy Baja">
      <formula>NOT(ISERROR(SEARCH("Muy Baja",I24)))</formula>
    </cfRule>
    <cfRule type="containsText" dxfId="937" priority="409" operator="containsText" text="Baja">
      <formula>NOT(ISERROR(SEARCH("Baja",I24)))</formula>
    </cfRule>
    <cfRule type="containsText" dxfId="936" priority="411" operator="containsText" text="Muy Alta">
      <formula>NOT(ISERROR(SEARCH("Muy Alta",I24)))</formula>
    </cfRule>
    <cfRule type="containsText" dxfId="935" priority="412" operator="containsText" text="Alta">
      <formula>NOT(ISERROR(SEARCH("Alta",I24)))</formula>
    </cfRule>
    <cfRule type="containsText" dxfId="934" priority="413" operator="containsText" text="Media">
      <formula>NOT(ISERROR(SEARCH("Media",I24)))</formula>
    </cfRule>
    <cfRule type="containsText" dxfId="933" priority="414" operator="containsText" text="Media">
      <formula>NOT(ISERROR(SEARCH("Media",I24)))</formula>
    </cfRule>
    <cfRule type="containsText" dxfId="932" priority="415" operator="containsText" text="Media">
      <formula>NOT(ISERROR(SEARCH("Media",I24)))</formula>
    </cfRule>
    <cfRule type="containsText" dxfId="931" priority="416" operator="containsText" text="Muy Baja">
      <formula>NOT(ISERROR(SEARCH("Muy Baja",I24)))</formula>
    </cfRule>
    <cfRule type="containsText" dxfId="930" priority="417" operator="containsText" text="Baja">
      <formula>NOT(ISERROR(SEARCH("Baja",I24)))</formula>
    </cfRule>
    <cfRule type="containsText" dxfId="929" priority="418" operator="containsText" text="Muy Baja">
      <formula>NOT(ISERROR(SEARCH("Muy Baja",I24)))</formula>
    </cfRule>
    <cfRule type="containsText" dxfId="928" priority="419" operator="containsText" text="Muy Baja">
      <formula>NOT(ISERROR(SEARCH("Muy Baja",I24)))</formula>
    </cfRule>
    <cfRule type="containsText" dxfId="927" priority="420" operator="containsText" text="Muy Baja">
      <formula>NOT(ISERROR(SEARCH("Muy Baja",I24)))</formula>
    </cfRule>
    <cfRule type="containsText" dxfId="926" priority="421" operator="containsText" text="Muy Baja'Tabla probabilidad'!">
      <formula>NOT(ISERROR(SEARCH("Muy Baja'Tabla probabilidad'!",I24)))</formula>
    </cfRule>
    <cfRule type="containsText" dxfId="925" priority="422" operator="containsText" text="Muy bajo">
      <formula>NOT(ISERROR(SEARCH("Muy bajo",I24)))</formula>
    </cfRule>
    <cfRule type="containsText" dxfId="924" priority="423" operator="containsText" text="Alta">
      <formula>NOT(ISERROR(SEARCH("Alta",I24)))</formula>
    </cfRule>
    <cfRule type="containsText" dxfId="923" priority="424" operator="containsText" text="Media">
      <formula>NOT(ISERROR(SEARCH("Media",I24)))</formula>
    </cfRule>
    <cfRule type="containsText" dxfId="922" priority="425" operator="containsText" text="Baja">
      <formula>NOT(ISERROR(SEARCH("Baja",I24)))</formula>
    </cfRule>
    <cfRule type="containsText" dxfId="921" priority="426" operator="containsText" text="Muy baja">
      <formula>NOT(ISERROR(SEARCH("Muy baja",I24)))</formula>
    </cfRule>
    <cfRule type="cellIs" dxfId="920" priority="429" operator="between">
      <formula>1</formula>
      <formula>2</formula>
    </cfRule>
    <cfRule type="cellIs" dxfId="919" priority="430" operator="between">
      <formula>0</formula>
      <formula>2</formula>
    </cfRule>
  </conditionalFormatting>
  <conditionalFormatting sqref="I24 I26">
    <cfRule type="containsText" dxfId="918" priority="410" operator="containsText" text="Muy Alta">
      <formula>NOT(ISERROR(SEARCH("Muy Alta",I24)))</formula>
    </cfRule>
  </conditionalFormatting>
  <conditionalFormatting sqref="Y24:Y25">
    <cfRule type="containsText" dxfId="917" priority="402" operator="containsText" text="Muy Alta">
      <formula>NOT(ISERROR(SEARCH("Muy Alta",Y24)))</formula>
    </cfRule>
    <cfRule type="containsText" dxfId="916" priority="403" operator="containsText" text="Alta">
      <formula>NOT(ISERROR(SEARCH("Alta",Y24)))</formula>
    </cfRule>
    <cfRule type="containsText" dxfId="915" priority="404" operator="containsText" text="Media">
      <formula>NOT(ISERROR(SEARCH("Media",Y24)))</formula>
    </cfRule>
    <cfRule type="containsText" dxfId="914" priority="405" operator="containsText" text="Muy Baja">
      <formula>NOT(ISERROR(SEARCH("Muy Baja",Y24)))</formula>
    </cfRule>
    <cfRule type="containsText" dxfId="913" priority="406" operator="containsText" text="Baja">
      <formula>NOT(ISERROR(SEARCH("Baja",Y24)))</formula>
    </cfRule>
    <cfRule type="containsText" dxfId="912" priority="407" operator="containsText" text="Muy Baja">
      <formula>NOT(ISERROR(SEARCH("Muy Baja",Y24)))</formula>
    </cfRule>
  </conditionalFormatting>
  <conditionalFormatting sqref="AC24:AC25">
    <cfRule type="containsText" dxfId="911" priority="397" operator="containsText" text="Catastrófico">
      <formula>NOT(ISERROR(SEARCH("Catastrófico",AC24)))</formula>
    </cfRule>
    <cfRule type="containsText" dxfId="910" priority="398" operator="containsText" text="Mayor">
      <formula>NOT(ISERROR(SEARCH("Mayor",AC24)))</formula>
    </cfRule>
    <cfRule type="containsText" dxfId="909" priority="399" operator="containsText" text="Moderado">
      <formula>NOT(ISERROR(SEARCH("Moderado",AC24)))</formula>
    </cfRule>
    <cfRule type="containsText" dxfId="908" priority="400" operator="containsText" text="Menor">
      <formula>NOT(ISERROR(SEARCH("Menor",AC24)))</formula>
    </cfRule>
    <cfRule type="containsText" dxfId="907" priority="401" operator="containsText" text="Leve">
      <formula>NOT(ISERROR(SEARCH("Leve",AC24)))</formula>
    </cfRule>
  </conditionalFormatting>
  <conditionalFormatting sqref="AG24">
    <cfRule type="containsText" dxfId="906" priority="388" operator="containsText" text="Extremo">
      <formula>NOT(ISERROR(SEARCH("Extremo",AG24)))</formula>
    </cfRule>
    <cfRule type="containsText" dxfId="905" priority="389" operator="containsText" text="Alto">
      <formula>NOT(ISERROR(SEARCH("Alto",AG24)))</formula>
    </cfRule>
    <cfRule type="containsText" dxfId="904" priority="390" operator="containsText" text="Moderado">
      <formula>NOT(ISERROR(SEARCH("Moderado",AG24)))</formula>
    </cfRule>
    <cfRule type="containsText" dxfId="903" priority="391" operator="containsText" text="Menor">
      <formula>NOT(ISERROR(SEARCH("Menor",AG24)))</formula>
    </cfRule>
    <cfRule type="containsText" dxfId="902" priority="392" operator="containsText" text="Bajo">
      <formula>NOT(ISERROR(SEARCH("Bajo",AG24)))</formula>
    </cfRule>
    <cfRule type="containsText" dxfId="901" priority="393" operator="containsText" text="Moderado">
      <formula>NOT(ISERROR(SEARCH("Moderado",AG24)))</formula>
    </cfRule>
    <cfRule type="containsText" dxfId="900" priority="394" operator="containsText" text="Extremo">
      <formula>NOT(ISERROR(SEARCH("Extremo",AG24)))</formula>
    </cfRule>
    <cfRule type="containsText" dxfId="899" priority="395" operator="containsText" text="Baja">
      <formula>NOT(ISERROR(SEARCH("Baja",AG24)))</formula>
    </cfRule>
    <cfRule type="containsText" dxfId="898" priority="396" operator="containsText" text="Alto">
      <formula>NOT(ISERROR(SEARCH("Alto",AG24)))</formula>
    </cfRule>
  </conditionalFormatting>
  <conditionalFormatting sqref="AE24:AE25">
    <cfRule type="containsText" dxfId="897" priority="378" operator="containsText" text="Catastrófico">
      <formula>NOT(ISERROR(SEARCH("Catastrófico",AE24)))</formula>
    </cfRule>
    <cfRule type="containsText" dxfId="896" priority="379" operator="containsText" text="Moderado">
      <formula>NOT(ISERROR(SEARCH("Moderado",AE24)))</formula>
    </cfRule>
    <cfRule type="containsText" dxfId="895" priority="380" operator="containsText" text="Menor">
      <formula>NOT(ISERROR(SEARCH("Menor",AE24)))</formula>
    </cfRule>
    <cfRule type="containsText" dxfId="894" priority="381" operator="containsText" text="Leve">
      <formula>NOT(ISERROR(SEARCH("Leve",AE24)))</formula>
    </cfRule>
    <cfRule type="containsText" dxfId="893" priority="382" operator="containsText" text="Mayor">
      <formula>NOT(ISERROR(SEARCH("Mayor",AE24)))</formula>
    </cfRule>
  </conditionalFormatting>
  <conditionalFormatting sqref="AG26">
    <cfRule type="containsText" dxfId="892" priority="298" operator="containsText" text="Extremo">
      <formula>NOT(ISERROR(SEARCH("Extremo",AG26)))</formula>
    </cfRule>
    <cfRule type="containsText" dxfId="891" priority="299" operator="containsText" text="Alto">
      <formula>NOT(ISERROR(SEARCH("Alto",AG26)))</formula>
    </cfRule>
    <cfRule type="containsText" dxfId="890" priority="300" operator="containsText" text="Moderado">
      <formula>NOT(ISERROR(SEARCH("Moderado",AG26)))</formula>
    </cfRule>
    <cfRule type="containsText" dxfId="889" priority="301" operator="containsText" text="Menor">
      <formula>NOT(ISERROR(SEARCH("Menor",AG26)))</formula>
    </cfRule>
    <cfRule type="containsText" dxfId="888" priority="302" operator="containsText" text="Bajo">
      <formula>NOT(ISERROR(SEARCH("Bajo",AG26)))</formula>
    </cfRule>
    <cfRule type="containsText" dxfId="887" priority="303" operator="containsText" text="Moderado">
      <formula>NOT(ISERROR(SEARCH("Moderado",AG26)))</formula>
    </cfRule>
    <cfRule type="containsText" dxfId="886" priority="304" operator="containsText" text="Extremo">
      <formula>NOT(ISERROR(SEARCH("Extremo",AG26)))</formula>
    </cfRule>
    <cfRule type="containsText" dxfId="885" priority="305" operator="containsText" text="Baja">
      <formula>NOT(ISERROR(SEARCH("Baja",AG26)))</formula>
    </cfRule>
    <cfRule type="containsText" dxfId="884" priority="306" operator="containsText" text="Alto">
      <formula>NOT(ISERROR(SEARCH("Alto",AG26)))</formula>
    </cfRule>
  </conditionalFormatting>
  <conditionalFormatting sqref="L13">
    <cfRule type="containsText" dxfId="883" priority="1" operator="containsText" text="Catastrófico">
      <formula>NOT(ISERROR(SEARCH("Catastrófico",L13)))</formula>
    </cfRule>
    <cfRule type="containsText" dxfId="882" priority="2" operator="containsText" text="Mayor">
      <formula>NOT(ISERROR(SEARCH("Mayor",L13)))</formula>
    </cfRule>
    <cfRule type="containsText" dxfId="881" priority="3" operator="containsText" text="Alta">
      <formula>NOT(ISERROR(SEARCH("Alta",L13)))</formula>
    </cfRule>
    <cfRule type="containsText" dxfId="880" priority="4" operator="containsText" text="Moderado">
      <formula>NOT(ISERROR(SEARCH("Moderado",L13)))</formula>
    </cfRule>
    <cfRule type="containsText" dxfId="879" priority="5" operator="containsText" text="Menor">
      <formula>NOT(ISERROR(SEARCH("Menor",L13)))</formula>
    </cfRule>
    <cfRule type="containsText" dxfId="878" priority="6" operator="containsText" text="Leve">
      <formula>NOT(ISERROR(SEARCH("Leve",L13)))</formula>
    </cfRule>
  </conditionalFormatting>
  <dataValidations count="1">
    <dataValidation allowBlank="1" showInputMessage="1" showErrorMessage="1" prompt="Enunciar cuál es el control" sqref="P10:P12 P16 P18:P20 P22:P25" xr:uid="{00000000-0002-0000-0400-000000000000}"/>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55" operator="containsText" id="{85F911A9-FF11-4B11-A4CC-F406EAB53E70}">
            <xm:f>NOT(ISERROR(SEARCH('Tabla probabilidad'!$B$5,I10)))</xm:f>
            <xm:f>'Tabla probabilidad'!$B$5</xm:f>
            <x14:dxf>
              <font>
                <color rgb="FF006100"/>
              </font>
              <fill>
                <patternFill>
                  <bgColor rgb="FFC6EFCE"/>
                </patternFill>
              </fill>
            </x14:dxf>
          </x14:cfRule>
          <x14:cfRule type="containsText" priority="856"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587" operator="containsText" id="{130BBF8F-6F36-4C1F-BB40-DA538C9DA4BA}">
            <xm:f>NOT(ISERROR(SEARCH('Tabla probabilidad'!$B$5,I13)))</xm:f>
            <xm:f>'Tabla probabilidad'!$B$5</xm:f>
            <x14:dxf>
              <font>
                <color rgb="FF006100"/>
              </font>
              <fill>
                <patternFill>
                  <bgColor rgb="FFC6EFCE"/>
                </patternFill>
              </fill>
            </x14:dxf>
          </x14:cfRule>
          <x14:cfRule type="containsText" priority="588" operator="containsText" id="{0DBD8F32-72F4-47FE-A8E8-92CA123A277C}">
            <xm:f>NOT(ISERROR(SEARCH('Tabla probabilidad'!$B$5,I13)))</xm:f>
            <xm:f>'Tabla probabilidad'!$B$5</xm:f>
            <x14:dxf>
              <font>
                <color rgb="FF9C0006"/>
              </font>
              <fill>
                <patternFill>
                  <bgColor rgb="FFFFC7CE"/>
                </patternFill>
              </fill>
            </x14:dxf>
          </x14:cfRule>
          <xm:sqref>I13 I16 I20</xm:sqref>
        </x14:conditionalFormatting>
        <x14:conditionalFormatting xmlns:xm="http://schemas.microsoft.com/office/excel/2006/main">
          <x14:cfRule type="containsText" priority="427" operator="containsText" id="{DF7D542B-1BF1-4317-8F9F-9E217298398A}">
            <xm:f>NOT(ISERROR(SEARCH('Tabla probabilidad'!$B$5,I24)))</xm:f>
            <xm:f>'Tabla probabilidad'!$B$5</xm:f>
            <x14:dxf>
              <font>
                <color rgb="FF006100"/>
              </font>
              <fill>
                <patternFill>
                  <bgColor rgb="FFC6EFCE"/>
                </patternFill>
              </fill>
            </x14:dxf>
          </x14:cfRule>
          <x14:cfRule type="containsText" priority="428" operator="containsText" id="{588CF624-76F0-4DA9-B250-68F531E8679C}">
            <xm:f>NOT(ISERROR(SEARCH('Tabla probabilidad'!$B$5,I24)))</xm:f>
            <xm:f>'Tabla probabilidad'!$B$5</xm:f>
            <x14:dxf>
              <font>
                <color rgb="FF9C0006"/>
              </font>
              <fill>
                <patternFill>
                  <bgColor rgb="FFFFC7CE"/>
                </patternFill>
              </fill>
            </x14:dxf>
          </x14:cfRule>
          <xm:sqref>I24 I26</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00000000-0002-0000-0400-000001000000}">
          <x14:formula1>
            <xm:f>LISTA!$J$3:$J$4</xm:f>
          </x14:formula1>
          <xm:sqref>AN10 AN13 AN16 AN26 AN24 AN20</xm:sqref>
        </x14:dataValidation>
        <x14:dataValidation type="list" allowBlank="1" showInputMessage="1" showErrorMessage="1" xr:uid="{00000000-0002-0000-0400-000002000000}">
          <x14:formula1>
            <xm:f>LISTA!$K$3:$K$6</xm:f>
          </x14:formula1>
          <xm:sqref>AH10 AH13 AH16 AH20 AH24 AH26</xm:sqref>
        </x14:dataValidation>
        <x14:dataValidation type="list" allowBlank="1" showInputMessage="1" showErrorMessage="1" xr:uid="{00000000-0002-0000-0400-000003000000}">
          <x14:formula1>
            <xm:f>LISTA!$E$3:$E$5</xm:f>
          </x14:formula1>
          <xm:sqref>R10:R29</xm:sqref>
        </x14:dataValidation>
        <x14:dataValidation type="list" allowBlank="1" showInputMessage="1" showErrorMessage="1" xr:uid="{00000000-0002-0000-0400-000004000000}">
          <x14:formula1>
            <xm:f>LISTA!$F$3:$F$4</xm:f>
          </x14:formula1>
          <xm:sqref>S10:S29</xm:sqref>
        </x14:dataValidation>
        <x14:dataValidation type="list" allowBlank="1" showInputMessage="1" showErrorMessage="1" xr:uid="{00000000-0002-0000-0400-000005000000}">
          <x14:formula1>
            <xm:f>LISTA!$G$3:$G$4</xm:f>
          </x14:formula1>
          <xm:sqref>U10:U29</xm:sqref>
        </x14:dataValidation>
        <x14:dataValidation type="list" allowBlank="1" showInputMessage="1" showErrorMessage="1" xr:uid="{00000000-0002-0000-0400-000006000000}">
          <x14:formula1>
            <xm:f>LISTA!$H$3:$H$4</xm:f>
          </x14:formula1>
          <xm:sqref>V10:V29</xm:sqref>
        </x14:dataValidation>
        <x14:dataValidation type="list" allowBlank="1" showInputMessage="1" showErrorMessage="1" xr:uid="{00000000-0002-0000-0400-000007000000}">
          <x14:formula1>
            <xm:f>LISTA!$I$3:$I$4</xm:f>
          </x14:formula1>
          <xm:sqref>W10:W29</xm:sqref>
        </x14:dataValidation>
        <x14:dataValidation type="list" allowBlank="1" showInputMessage="1" showErrorMessage="1" xr:uid="{00000000-0002-0000-0400-000008000000}">
          <x14:formula1>
            <xm:f>LISTA!$C$3:$C$10</xm:f>
          </x14:formula1>
          <xm:sqref>G10:G29</xm:sqref>
        </x14:dataValidation>
        <x14:dataValidation type="list" allowBlank="1" showInputMessage="1" showErrorMessage="1" xr:uid="{00000000-0002-0000-0400-000009000000}">
          <x14:formula1>
            <xm:f>LISTA!$D$3:$D$31</xm:f>
          </x14:formula1>
          <xm:sqref>K10:K29</xm:sqref>
        </x14:dataValidation>
        <x14:dataValidation type="list" allowBlank="1" showInputMessage="1" showErrorMessage="1" xr:uid="{00000000-0002-0000-0400-00000A000000}">
          <x14:formula1>
            <xm:f>LISTA!$B$3:$B$9</xm:f>
          </x14:formula1>
          <xm:sqref>C10:C29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3:I7"/>
  <sheetViews>
    <sheetView topLeftCell="B1" zoomScale="50" zoomScaleNormal="50" workbookViewId="0">
      <selection activeCell="D7" sqref="D7"/>
    </sheetView>
  </sheetViews>
  <sheetFormatPr defaultColWidth="11.42578125" defaultRowHeight="14.45"/>
  <cols>
    <col min="1" max="1" width="27.42578125" style="7" customWidth="1"/>
    <col min="2" max="2" width="33.2851562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c r="A3" s="351" t="s">
        <v>187</v>
      </c>
      <c r="B3" s="351"/>
      <c r="C3" s="351"/>
      <c r="D3" s="351"/>
      <c r="E3" s="351"/>
      <c r="F3" s="351"/>
      <c r="G3" s="351"/>
      <c r="H3" s="351"/>
    </row>
    <row r="4" spans="1:9">
      <c r="A4" s="351"/>
      <c r="B4" s="351"/>
      <c r="C4" s="351"/>
      <c r="D4" s="351"/>
      <c r="E4" s="351"/>
      <c r="F4" s="351"/>
      <c r="G4" s="351"/>
      <c r="H4" s="351"/>
    </row>
    <row r="5" spans="1:9" ht="33" thickBot="1">
      <c r="A5" s="19"/>
      <c r="B5" s="19"/>
      <c r="C5" s="19"/>
      <c r="D5" s="19"/>
      <c r="E5" s="19"/>
      <c r="F5" s="19"/>
      <c r="G5" s="19"/>
      <c r="H5" s="19"/>
    </row>
    <row r="6" spans="1:9" ht="71.25" customHeight="1" thickBot="1">
      <c r="A6" s="352" t="s">
        <v>187</v>
      </c>
      <c r="B6" s="84" t="s">
        <v>345</v>
      </c>
      <c r="C6" s="85" t="s">
        <v>346</v>
      </c>
      <c r="D6" s="85" t="s">
        <v>347</v>
      </c>
      <c r="E6" s="85" t="s">
        <v>348</v>
      </c>
      <c r="F6" s="85" t="s">
        <v>349</v>
      </c>
      <c r="G6" s="144" t="s">
        <v>350</v>
      </c>
      <c r="H6" s="84" t="s">
        <v>351</v>
      </c>
      <c r="I6" s="84" t="s">
        <v>352</v>
      </c>
    </row>
    <row r="7" spans="1:9" ht="265.5" customHeight="1" thickBot="1">
      <c r="A7" s="353"/>
      <c r="B7" s="20" t="s">
        <v>353</v>
      </c>
      <c r="C7" s="20" t="s">
        <v>354</v>
      </c>
      <c r="D7" s="20" t="s">
        <v>355</v>
      </c>
      <c r="E7" s="20" t="s">
        <v>356</v>
      </c>
      <c r="F7" s="20" t="s">
        <v>357</v>
      </c>
      <c r="G7" s="21" t="s">
        <v>358</v>
      </c>
      <c r="H7" s="146" t="s">
        <v>359</v>
      </c>
      <c r="I7" s="146" t="s">
        <v>360</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EG735"/>
  <sheetViews>
    <sheetView zoomScale="90" zoomScaleNormal="90" workbookViewId="0">
      <selection activeCell="C13" sqref="C13"/>
    </sheetView>
  </sheetViews>
  <sheetFormatPr defaultColWidth="11.42578125" defaultRowHeight="14.45"/>
  <cols>
    <col min="2" max="2" width="24.140625" customWidth="1"/>
    <col min="3" max="3" width="75.7109375" customWidth="1"/>
    <col min="4" max="4" width="29.85546875" customWidth="1"/>
    <col min="32" max="137" width="11.42578125" style="7"/>
  </cols>
  <sheetData>
    <row r="1" spans="1:31" s="7" customFormat="1"/>
    <row r="2" spans="1:31" ht="22.9">
      <c r="A2" s="7"/>
      <c r="B2" s="354" t="s">
        <v>361</v>
      </c>
      <c r="C2" s="354"/>
      <c r="D2" s="354"/>
      <c r="E2" s="7"/>
      <c r="F2" s="7"/>
      <c r="G2" s="7"/>
      <c r="H2" s="7"/>
      <c r="I2" s="7"/>
      <c r="J2" s="7"/>
      <c r="K2" s="7"/>
      <c r="L2" s="7"/>
      <c r="M2" s="7"/>
      <c r="N2" s="7"/>
      <c r="O2" s="7"/>
      <c r="P2" s="7"/>
      <c r="Q2" s="7"/>
      <c r="R2" s="7"/>
      <c r="S2" s="7"/>
      <c r="T2" s="7"/>
      <c r="U2" s="7"/>
      <c r="V2" s="7"/>
      <c r="W2" s="7"/>
      <c r="X2" s="7"/>
      <c r="Y2" s="7"/>
      <c r="Z2" s="7"/>
      <c r="AA2" s="7"/>
      <c r="AB2" s="7"/>
      <c r="AC2" s="7"/>
      <c r="AD2" s="7"/>
      <c r="AE2" s="7"/>
    </row>
    <row r="3" spans="1:31">
      <c r="A3" s="7"/>
      <c r="B3" s="102"/>
      <c r="C3" s="102"/>
      <c r="D3" s="102"/>
      <c r="E3" s="7"/>
      <c r="F3" s="7"/>
      <c r="G3" s="7"/>
      <c r="H3" s="7"/>
      <c r="I3" s="7"/>
      <c r="J3" s="7"/>
      <c r="K3" s="7"/>
      <c r="L3" s="7"/>
      <c r="M3" s="7"/>
      <c r="N3" s="7"/>
      <c r="O3" s="7"/>
      <c r="P3" s="7"/>
      <c r="Q3" s="7"/>
      <c r="R3" s="7"/>
      <c r="S3" s="7"/>
      <c r="T3" s="7"/>
      <c r="U3" s="7"/>
      <c r="V3" s="7"/>
      <c r="W3" s="7"/>
      <c r="X3" s="7"/>
      <c r="Y3" s="7"/>
      <c r="Z3" s="7"/>
      <c r="AA3" s="7"/>
      <c r="AB3" s="7"/>
      <c r="AC3" s="7"/>
      <c r="AD3" s="7"/>
      <c r="AE3" s="7"/>
    </row>
    <row r="4" spans="1:31" ht="22.9">
      <c r="A4" s="7"/>
      <c r="B4" s="22"/>
      <c r="C4" s="113" t="s">
        <v>362</v>
      </c>
      <c r="D4" s="113" t="s">
        <v>363</v>
      </c>
      <c r="E4" s="7"/>
      <c r="F4" s="7"/>
      <c r="G4" s="7"/>
      <c r="H4" s="7"/>
      <c r="I4" s="7"/>
      <c r="J4" s="7"/>
      <c r="K4" s="7"/>
      <c r="L4" s="7"/>
      <c r="M4" s="7"/>
      <c r="N4" s="7"/>
      <c r="O4" s="7"/>
      <c r="P4" s="7"/>
      <c r="Q4" s="7"/>
      <c r="R4" s="7"/>
      <c r="S4" s="7"/>
      <c r="T4" s="7"/>
      <c r="U4" s="7"/>
      <c r="V4" s="7"/>
      <c r="W4" s="7"/>
      <c r="X4" s="7"/>
      <c r="Y4" s="7"/>
      <c r="Z4" s="7"/>
      <c r="AA4" s="7"/>
      <c r="AB4" s="7"/>
      <c r="AC4" s="7"/>
      <c r="AD4" s="7"/>
      <c r="AE4" s="7"/>
    </row>
    <row r="5" spans="1:31" ht="45.6">
      <c r="A5" s="7"/>
      <c r="B5" s="114" t="s">
        <v>364</v>
      </c>
      <c r="C5" s="115" t="s">
        <v>365</v>
      </c>
      <c r="D5" s="116">
        <v>0.2</v>
      </c>
      <c r="E5" s="7"/>
      <c r="F5" s="7"/>
      <c r="G5" s="7"/>
      <c r="H5" s="7"/>
      <c r="I5" s="7"/>
      <c r="J5" s="7"/>
      <c r="K5" s="7"/>
      <c r="L5" s="7"/>
      <c r="M5" s="7"/>
      <c r="N5" s="7"/>
      <c r="O5" s="7"/>
      <c r="P5" s="7"/>
      <c r="Q5" s="7"/>
      <c r="R5" s="7"/>
      <c r="S5" s="7"/>
      <c r="T5" s="7"/>
      <c r="U5" s="7"/>
      <c r="V5" s="7"/>
      <c r="W5" s="7"/>
      <c r="X5" s="7"/>
      <c r="Y5" s="7"/>
      <c r="Z5" s="7"/>
      <c r="AA5" s="7"/>
      <c r="AB5" s="7"/>
      <c r="AC5" s="7"/>
      <c r="AD5" s="7"/>
      <c r="AE5" s="7"/>
    </row>
    <row r="6" spans="1:31" ht="45.6">
      <c r="A6" s="7"/>
      <c r="B6" s="117" t="s">
        <v>366</v>
      </c>
      <c r="C6" s="118" t="s">
        <v>367</v>
      </c>
      <c r="D6" s="119">
        <v>0.4</v>
      </c>
      <c r="E6" s="7"/>
      <c r="F6" s="7"/>
      <c r="G6" s="7"/>
      <c r="H6" s="7"/>
      <c r="I6" s="7"/>
      <c r="J6" s="7"/>
      <c r="K6" s="7"/>
      <c r="L6" s="7"/>
      <c r="M6" s="7"/>
      <c r="N6" s="7"/>
      <c r="O6" s="7"/>
      <c r="P6" s="7"/>
      <c r="Q6" s="7"/>
      <c r="R6" s="7"/>
      <c r="S6" s="7"/>
      <c r="T6" s="7"/>
      <c r="U6" s="7"/>
      <c r="V6" s="7"/>
      <c r="W6" s="7"/>
      <c r="X6" s="7"/>
      <c r="Y6" s="7"/>
      <c r="Z6" s="7"/>
      <c r="AA6" s="7"/>
      <c r="AB6" s="7"/>
      <c r="AC6" s="7"/>
      <c r="AD6" s="7"/>
      <c r="AE6" s="7"/>
    </row>
    <row r="7" spans="1:31" ht="45.6">
      <c r="A7" s="7"/>
      <c r="B7" s="120" t="s">
        <v>368</v>
      </c>
      <c r="C7" s="118" t="s">
        <v>369</v>
      </c>
      <c r="D7" s="119">
        <v>0.6</v>
      </c>
      <c r="E7" s="7"/>
      <c r="F7" s="7"/>
      <c r="G7" s="7"/>
      <c r="H7" s="7"/>
      <c r="I7" s="7"/>
      <c r="J7" s="7"/>
      <c r="K7" s="7"/>
      <c r="L7" s="7"/>
      <c r="M7" s="7"/>
      <c r="N7" s="7"/>
      <c r="O7" s="7"/>
      <c r="P7" s="7"/>
      <c r="Q7" s="7"/>
      <c r="R7" s="7"/>
      <c r="S7" s="7"/>
      <c r="T7" s="7"/>
      <c r="U7" s="7"/>
      <c r="V7" s="7"/>
      <c r="W7" s="7"/>
      <c r="X7" s="7"/>
      <c r="Y7" s="7"/>
      <c r="Z7" s="7"/>
      <c r="AA7" s="7"/>
      <c r="AB7" s="7"/>
      <c r="AC7" s="7"/>
      <c r="AD7" s="7"/>
      <c r="AE7" s="7"/>
    </row>
    <row r="8" spans="1:31" ht="68.45">
      <c r="A8" s="7"/>
      <c r="B8" s="121" t="s">
        <v>370</v>
      </c>
      <c r="C8" s="118" t="s">
        <v>371</v>
      </c>
      <c r="D8" s="119">
        <v>0.8</v>
      </c>
      <c r="E8" s="7"/>
      <c r="F8" s="7"/>
      <c r="G8" s="7"/>
      <c r="H8" s="7"/>
      <c r="I8" s="7"/>
      <c r="J8" s="7"/>
      <c r="K8" s="7"/>
      <c r="L8" s="7"/>
      <c r="M8" s="7"/>
      <c r="N8" s="7"/>
      <c r="O8" s="7"/>
      <c r="P8" s="7"/>
      <c r="Q8" s="7"/>
      <c r="R8" s="7"/>
      <c r="S8" s="7"/>
      <c r="T8" s="7"/>
      <c r="U8" s="7"/>
      <c r="V8" s="7"/>
      <c r="W8" s="7"/>
      <c r="X8" s="7"/>
      <c r="Y8" s="7"/>
      <c r="Z8" s="7"/>
      <c r="AA8" s="7"/>
      <c r="AB8" s="7"/>
      <c r="AC8" s="7"/>
      <c r="AD8" s="7"/>
      <c r="AE8" s="7"/>
    </row>
    <row r="9" spans="1:31" ht="45.6">
      <c r="A9" s="7"/>
      <c r="B9" s="122" t="s">
        <v>372</v>
      </c>
      <c r="C9" s="118" t="s">
        <v>373</v>
      </c>
      <c r="D9" s="119">
        <v>1</v>
      </c>
      <c r="E9" s="7"/>
      <c r="F9" s="7"/>
      <c r="G9" s="7"/>
      <c r="H9" s="7"/>
      <c r="I9" s="7"/>
      <c r="J9" s="7"/>
      <c r="K9" s="7"/>
      <c r="L9" s="7"/>
      <c r="M9" s="7"/>
      <c r="N9" s="7"/>
      <c r="O9" s="7"/>
      <c r="P9" s="7"/>
      <c r="Q9" s="7"/>
      <c r="R9" s="7"/>
      <c r="S9" s="7"/>
      <c r="T9" s="7"/>
      <c r="U9" s="7"/>
      <c r="V9" s="7"/>
      <c r="W9" s="7"/>
      <c r="X9" s="7"/>
      <c r="Y9" s="7"/>
      <c r="Z9" s="7"/>
      <c r="AA9" s="7"/>
      <c r="AB9" s="7"/>
      <c r="AC9" s="7"/>
      <c r="AD9" s="7"/>
      <c r="AE9" s="7"/>
    </row>
    <row r="10" spans="1:31">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7" customFormat="1"/>
    <row r="35" spans="1:31" s="7" customFormat="1"/>
    <row r="36" spans="1:31" s="7" customFormat="1"/>
    <row r="37" spans="1:31" s="7" customFormat="1"/>
    <row r="38" spans="1:31" s="7" customFormat="1"/>
    <row r="39" spans="1:31" s="7" customFormat="1"/>
    <row r="40" spans="1:31" s="7" customFormat="1"/>
    <row r="41" spans="1:31" s="7" customFormat="1"/>
    <row r="42" spans="1:31" s="7" customFormat="1"/>
    <row r="43" spans="1:31" s="7" customFormat="1"/>
    <row r="44" spans="1:31" s="7" customFormat="1"/>
    <row r="45" spans="1:31" s="7" customFormat="1"/>
    <row r="46" spans="1:31" s="7" customFormat="1"/>
    <row r="47" spans="1:31" s="7" customFormat="1"/>
    <row r="48" spans="1:31"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row r="403" s="7" customFormat="1"/>
    <row r="404" s="7" customFormat="1"/>
    <row r="405" s="7" customFormat="1"/>
    <row r="406" s="7" customFormat="1"/>
    <row r="407" s="7" customFormat="1"/>
    <row r="408" s="7" customFormat="1"/>
    <row r="409" s="7" customFormat="1"/>
    <row r="410" s="7" customFormat="1"/>
    <row r="411" s="7" customFormat="1"/>
    <row r="412" s="7" customFormat="1"/>
    <row r="413" s="7" customFormat="1"/>
    <row r="414" s="7" customFormat="1"/>
    <row r="415" s="7" customFormat="1"/>
    <row r="416" s="7" customFormat="1"/>
    <row r="417" s="7" customFormat="1"/>
    <row r="418" s="7" customFormat="1"/>
    <row r="419" s="7" customFormat="1"/>
    <row r="420" s="7" customFormat="1"/>
    <row r="421" s="7" customFormat="1"/>
    <row r="422" s="7" customFormat="1"/>
    <row r="423" s="7" customFormat="1"/>
    <row r="424" s="7" customFormat="1"/>
    <row r="425" s="7" customFormat="1"/>
    <row r="426" s="7" customFormat="1"/>
    <row r="427" s="7" customFormat="1"/>
    <row r="428" s="7" customFormat="1"/>
    <row r="429" s="7" customFormat="1"/>
    <row r="430" s="7" customFormat="1"/>
    <row r="431" s="7" customFormat="1"/>
    <row r="432" s="7" customFormat="1"/>
    <row r="433" s="7" customFormat="1"/>
    <row r="434" s="7" customFormat="1"/>
    <row r="435" s="7" customFormat="1"/>
    <row r="436" s="7" customFormat="1"/>
    <row r="437" s="7" customFormat="1"/>
    <row r="438" s="7" customFormat="1"/>
    <row r="439" s="7" customFormat="1"/>
    <row r="440" s="7" customFormat="1"/>
    <row r="441" s="7" customFormat="1"/>
    <row r="442" s="7" customFormat="1"/>
    <row r="443" s="7" customFormat="1"/>
    <row r="444" s="7" customFormat="1"/>
    <row r="445" s="7" customFormat="1"/>
    <row r="446" s="7" customFormat="1"/>
    <row r="447" s="7" customFormat="1"/>
    <row r="448" s="7" customFormat="1"/>
    <row r="449" s="7" customFormat="1"/>
    <row r="450" s="7" customFormat="1"/>
    <row r="451" s="7" customFormat="1"/>
    <row r="452" s="7" customFormat="1"/>
    <row r="453" s="7" customFormat="1"/>
    <row r="454" s="7" customFormat="1"/>
    <row r="455" s="7" customFormat="1"/>
    <row r="456" s="7" customFormat="1"/>
    <row r="457" s="7" customFormat="1"/>
    <row r="458" s="7" customFormat="1"/>
    <row r="459" s="7" customFormat="1"/>
    <row r="460" s="7" customFormat="1"/>
    <row r="461" s="7" customFormat="1"/>
    <row r="462" s="7" customFormat="1"/>
    <row r="463" s="7" customFormat="1"/>
    <row r="464" s="7" customFormat="1"/>
    <row r="465" s="7" customFormat="1"/>
    <row r="466" s="7" customFormat="1"/>
    <row r="467" s="7" customFormat="1"/>
    <row r="468" s="7" customFormat="1"/>
    <row r="469" s="7" customFormat="1"/>
    <row r="470" s="7" customFormat="1"/>
    <row r="471" s="7" customFormat="1"/>
    <row r="472" s="7" customFormat="1"/>
    <row r="473" s="7" customFormat="1"/>
    <row r="474" s="7" customFormat="1"/>
    <row r="475" s="7" customFormat="1"/>
    <row r="476" s="7" customFormat="1"/>
    <row r="477" s="7" customFormat="1"/>
    <row r="478" s="7" customFormat="1"/>
    <row r="479" s="7" customFormat="1"/>
    <row r="480" s="7" customFormat="1"/>
    <row r="481" s="7" customFormat="1"/>
    <row r="482" s="7" customFormat="1"/>
    <row r="483" s="7" customFormat="1"/>
    <row r="484" s="7" customFormat="1"/>
    <row r="485" s="7" customFormat="1"/>
    <row r="486" s="7" customFormat="1"/>
    <row r="487" s="7" customFormat="1"/>
    <row r="488" s="7" customFormat="1"/>
    <row r="489" s="7" customFormat="1"/>
    <row r="490" s="7" customFormat="1"/>
    <row r="491" s="7" customFormat="1"/>
    <row r="492" s="7" customFormat="1"/>
    <row r="493" s="7" customFormat="1"/>
    <row r="494" s="7" customFormat="1"/>
    <row r="495" s="7" customFormat="1"/>
    <row r="496" s="7" customFormat="1"/>
    <row r="497" s="7" customFormat="1"/>
    <row r="498" s="7" customFormat="1"/>
    <row r="499" s="7" customFormat="1"/>
    <row r="500" s="7" customFormat="1"/>
    <row r="501" s="7" customFormat="1"/>
    <row r="502" s="7" customFormat="1"/>
    <row r="503" s="7" customFormat="1"/>
    <row r="504" s="7" customFormat="1"/>
    <row r="505" s="7" customFormat="1"/>
    <row r="506" s="7" customFormat="1"/>
    <row r="507" s="7" customFormat="1"/>
    <row r="508" s="7" customFormat="1"/>
    <row r="509" s="7" customFormat="1"/>
    <row r="510" s="7" customFormat="1"/>
    <row r="511" s="7" customFormat="1"/>
    <row r="512" s="7" customFormat="1"/>
    <row r="513" s="7" customFormat="1"/>
    <row r="514" s="7" customFormat="1"/>
    <row r="515" s="7" customFormat="1"/>
    <row r="516" s="7" customFormat="1"/>
    <row r="517" s="7" customFormat="1"/>
    <row r="518" s="7" customFormat="1"/>
    <row r="519" s="7" customFormat="1"/>
    <row r="520" s="7" customFormat="1"/>
    <row r="521" s="7" customFormat="1"/>
    <row r="522" s="7" customFormat="1"/>
    <row r="523" s="7" customFormat="1"/>
    <row r="524" s="7" customFormat="1"/>
    <row r="525" s="7" customFormat="1"/>
    <row r="526" s="7" customFormat="1"/>
    <row r="527" s="7" customFormat="1"/>
    <row r="528" s="7" customFormat="1"/>
    <row r="529" s="7" customFormat="1"/>
    <row r="530" s="7" customFormat="1"/>
    <row r="531" s="7" customFormat="1"/>
    <row r="532" s="7" customFormat="1"/>
    <row r="533" s="7" customFormat="1"/>
    <row r="534" s="7" customFormat="1"/>
    <row r="535" s="7" customFormat="1"/>
    <row r="536" s="7" customFormat="1"/>
    <row r="537" s="7" customFormat="1"/>
    <row r="538" s="7" customFormat="1"/>
    <row r="539" s="7" customFormat="1"/>
    <row r="540" s="7" customFormat="1"/>
    <row r="541" s="7" customFormat="1"/>
    <row r="542" s="7" customFormat="1"/>
    <row r="543" s="7" customFormat="1"/>
    <row r="544" s="7" customFormat="1"/>
    <row r="545" s="7" customFormat="1"/>
    <row r="546" s="7" customFormat="1"/>
    <row r="547" s="7" customFormat="1"/>
    <row r="548" s="7" customFormat="1"/>
    <row r="549" s="7" customFormat="1"/>
    <row r="550" s="7" customFormat="1"/>
    <row r="551" s="7" customFormat="1"/>
    <row r="552" s="7" customFormat="1"/>
    <row r="553" s="7" customFormat="1"/>
    <row r="554" s="7" customFormat="1"/>
    <row r="555" s="7" customFormat="1"/>
    <row r="556" s="7" customFormat="1"/>
    <row r="557" s="7" customFormat="1"/>
    <row r="558" s="7" customFormat="1"/>
    <row r="559" s="7" customFormat="1"/>
    <row r="560" s="7" customFormat="1"/>
    <row r="561" s="7" customFormat="1"/>
    <row r="562" s="7" customFormat="1"/>
    <row r="563" s="7" customFormat="1"/>
    <row r="564" s="7" customFormat="1"/>
    <row r="565" s="7" customFormat="1"/>
    <row r="566" s="7" customFormat="1"/>
    <row r="567" s="7" customFormat="1"/>
    <row r="568" s="7" customFormat="1"/>
    <row r="569" s="7" customFormat="1"/>
    <row r="570" s="7" customFormat="1"/>
    <row r="571" s="7" customFormat="1"/>
    <row r="572" s="7" customFormat="1"/>
    <row r="573" s="7" customFormat="1"/>
    <row r="574" s="7" customFormat="1"/>
    <row r="575" s="7" customFormat="1"/>
    <row r="576" s="7" customFormat="1"/>
    <row r="577" s="7" customFormat="1"/>
    <row r="578" s="7" customFormat="1"/>
    <row r="579" s="7" customFormat="1"/>
    <row r="580" s="7" customFormat="1"/>
    <row r="581" s="7" customFormat="1"/>
    <row r="582" s="7" customFormat="1"/>
    <row r="583" s="7" customFormat="1"/>
    <row r="584" s="7" customFormat="1"/>
    <row r="585" s="7" customFormat="1"/>
    <row r="586" s="7" customFormat="1"/>
    <row r="587" s="7" customFormat="1"/>
    <row r="588" s="7" customFormat="1"/>
    <row r="589" s="7" customFormat="1"/>
    <row r="590" s="7" customFormat="1"/>
    <row r="591" s="7" customFormat="1"/>
    <row r="592" s="7" customFormat="1"/>
    <row r="593" s="7" customFormat="1"/>
    <row r="594" s="7" customFormat="1"/>
    <row r="595" s="7" customFormat="1"/>
    <row r="596" s="7" customFormat="1"/>
    <row r="597" s="7" customFormat="1"/>
    <row r="598" s="7" customFormat="1"/>
    <row r="599" s="7" customFormat="1"/>
    <row r="600" s="7" customFormat="1"/>
    <row r="601" s="7" customFormat="1"/>
    <row r="602" s="7" customFormat="1"/>
    <row r="603" s="7" customFormat="1"/>
    <row r="604" s="7" customFormat="1"/>
    <row r="605" s="7" customFormat="1"/>
    <row r="606" s="7" customFormat="1"/>
    <row r="607" s="7" customFormat="1"/>
    <row r="608" s="7" customFormat="1"/>
    <row r="609" s="7" customFormat="1"/>
    <row r="610" s="7" customFormat="1"/>
    <row r="611" s="7" customFormat="1"/>
    <row r="612" s="7" customFormat="1"/>
    <row r="613" s="7" customFormat="1"/>
    <row r="614" s="7" customFormat="1"/>
    <row r="615" s="7" customFormat="1"/>
    <row r="616" s="7" customFormat="1"/>
    <row r="617" s="7" customFormat="1"/>
    <row r="618" s="7" customFormat="1"/>
    <row r="619" s="7" customFormat="1"/>
    <row r="620" s="7" customFormat="1"/>
    <row r="621" s="7" customFormat="1"/>
    <row r="622" s="7" customFormat="1"/>
    <row r="623" s="7" customFormat="1"/>
    <row r="624" s="7" customFormat="1"/>
    <row r="625" s="7" customFormat="1"/>
    <row r="626" s="7" customFormat="1"/>
    <row r="627" s="7" customFormat="1"/>
    <row r="628" s="7" customFormat="1"/>
    <row r="629" s="7" customFormat="1"/>
    <row r="630" s="7" customFormat="1"/>
    <row r="631" s="7" customFormat="1"/>
    <row r="632" s="7" customFormat="1"/>
    <row r="633" s="7" customFormat="1"/>
    <row r="634" s="7" customFormat="1"/>
    <row r="635" s="7" customFormat="1"/>
    <row r="636" s="7" customFormat="1"/>
    <row r="637" s="7" customFormat="1"/>
    <row r="638" s="7" customFormat="1"/>
    <row r="639" s="7" customFormat="1"/>
    <row r="640" s="7" customFormat="1"/>
    <row r="641" s="7" customFormat="1"/>
    <row r="642" s="7" customFormat="1"/>
    <row r="643" s="7" customFormat="1"/>
    <row r="644" s="7" customFormat="1"/>
    <row r="645" s="7" customFormat="1"/>
    <row r="646" s="7" customFormat="1"/>
    <row r="647" s="7" customFormat="1"/>
    <row r="648" s="7" customFormat="1"/>
    <row r="649" s="7" customFormat="1"/>
    <row r="650" s="7" customFormat="1"/>
    <row r="651" s="7" customFormat="1"/>
    <row r="652" s="7" customFormat="1"/>
    <row r="653" s="7" customFormat="1"/>
    <row r="654" s="7" customFormat="1"/>
    <row r="655" s="7" customFormat="1"/>
    <row r="656" s="7" customFormat="1"/>
    <row r="657" s="7" customFormat="1"/>
    <row r="658" s="7" customFormat="1"/>
    <row r="659" s="7" customFormat="1"/>
    <row r="660" s="7" customFormat="1"/>
    <row r="661" s="7" customFormat="1"/>
    <row r="662" s="7" customFormat="1"/>
    <row r="663" s="7" customFormat="1"/>
    <row r="664" s="7" customFormat="1"/>
    <row r="665" s="7" customFormat="1"/>
    <row r="666" s="7" customFormat="1"/>
    <row r="667" s="7" customFormat="1"/>
    <row r="668" s="7" customFormat="1"/>
    <row r="669" s="7" customFormat="1"/>
    <row r="670" s="7" customFormat="1"/>
    <row r="671" s="7" customFormat="1"/>
    <row r="672" s="7" customFormat="1"/>
    <row r="673" s="7" customFormat="1"/>
    <row r="674" s="7" customFormat="1"/>
    <row r="675" s="7" customFormat="1"/>
    <row r="676" s="7" customFormat="1"/>
    <row r="677" s="7" customFormat="1"/>
    <row r="678" s="7" customFormat="1"/>
    <row r="679" s="7" customFormat="1"/>
    <row r="680" s="7" customFormat="1"/>
    <row r="681" s="7" customFormat="1"/>
    <row r="682" s="7" customFormat="1"/>
    <row r="683" s="7" customFormat="1"/>
    <row r="684" s="7" customFormat="1"/>
    <row r="685" s="7" customFormat="1"/>
    <row r="686" s="7" customFormat="1"/>
    <row r="687" s="7" customFormat="1"/>
    <row r="688" s="7" customFormat="1"/>
    <row r="689" s="7" customFormat="1"/>
    <row r="690" s="7" customFormat="1"/>
    <row r="691" s="7" customFormat="1"/>
    <row r="692" s="7" customFormat="1"/>
    <row r="693" s="7" customFormat="1"/>
    <row r="694" s="7" customFormat="1"/>
    <row r="695" s="7" customFormat="1"/>
    <row r="696" s="7" customFormat="1"/>
    <row r="697" s="7" customFormat="1"/>
    <row r="698" s="7" customFormat="1"/>
    <row r="699" s="7" customFormat="1"/>
    <row r="700" s="7" customFormat="1"/>
    <row r="701" s="7" customFormat="1"/>
    <row r="702" s="7" customFormat="1"/>
    <row r="703" s="7" customFormat="1"/>
    <row r="704" s="7" customFormat="1"/>
    <row r="705" s="7" customFormat="1"/>
    <row r="706" s="7" customFormat="1"/>
    <row r="707" s="7" customFormat="1"/>
    <row r="708" s="7" customFormat="1"/>
    <row r="709" s="7" customFormat="1"/>
    <row r="710" s="7" customFormat="1"/>
    <row r="711" s="7" customFormat="1"/>
    <row r="712" s="7" customFormat="1"/>
    <row r="713" s="7" customFormat="1"/>
    <row r="714" s="7" customFormat="1"/>
    <row r="715" s="7" customFormat="1"/>
    <row r="716" s="7" customFormat="1"/>
    <row r="717" s="7" customFormat="1"/>
    <row r="718" s="7" customFormat="1"/>
    <row r="719" s="7" customFormat="1"/>
    <row r="720" s="7" customFormat="1"/>
    <row r="721" s="7" customFormat="1"/>
    <row r="722" s="7" customFormat="1"/>
    <row r="723" s="7" customFormat="1"/>
    <row r="724" s="7" customFormat="1"/>
    <row r="725" s="7" customFormat="1"/>
    <row r="726" s="7" customFormat="1"/>
    <row r="727" s="7" customFormat="1"/>
    <row r="728" s="7" customFormat="1"/>
    <row r="729" s="7" customFormat="1"/>
    <row r="730" s="7" customFormat="1"/>
    <row r="731" s="7" customFormat="1"/>
    <row r="732" s="7" customFormat="1"/>
    <row r="733" s="7" customFormat="1"/>
    <row r="734" s="7" customFormat="1"/>
    <row r="735" s="7" customFormat="1"/>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IX260"/>
  <sheetViews>
    <sheetView topLeftCell="A42" zoomScale="55" zoomScaleNormal="55" workbookViewId="0">
      <selection activeCell="D47" sqref="D47"/>
    </sheetView>
  </sheetViews>
  <sheetFormatPr defaultColWidth="11.42578125" defaultRowHeight="14.45"/>
  <cols>
    <col min="2" max="2" width="40.42578125" customWidth="1"/>
    <col min="3" max="3" width="74.85546875" hidden="1" customWidth="1"/>
    <col min="4" max="4" width="147.85546875" customWidth="1"/>
    <col min="5" max="5" width="26.140625" style="123" customWidth="1"/>
    <col min="11" max="258" width="11.42578125" style="7"/>
  </cols>
  <sheetData>
    <row r="1" spans="1:10" s="7" customFormat="1">
      <c r="E1" s="128"/>
    </row>
    <row r="2" spans="1:10" ht="33">
      <c r="A2" s="7"/>
      <c r="B2" s="355" t="s">
        <v>374</v>
      </c>
      <c r="C2" s="355"/>
      <c r="D2" s="355"/>
      <c r="E2" s="355"/>
      <c r="F2" s="7"/>
      <c r="G2" s="7"/>
      <c r="H2" s="7"/>
      <c r="I2" s="7"/>
      <c r="J2" s="7"/>
    </row>
    <row r="3" spans="1:10">
      <c r="A3" s="7"/>
      <c r="B3" s="102"/>
      <c r="C3" s="102"/>
      <c r="D3" s="102"/>
      <c r="E3" s="128"/>
      <c r="F3" s="7"/>
      <c r="G3" s="7"/>
      <c r="H3" s="7"/>
      <c r="I3" s="7"/>
      <c r="J3" s="7"/>
    </row>
    <row r="4" spans="1:10" ht="60">
      <c r="A4" s="7"/>
      <c r="B4" s="25"/>
      <c r="C4" s="103" t="s">
        <v>375</v>
      </c>
      <c r="D4" s="103" t="s">
        <v>376</v>
      </c>
      <c r="E4" s="128"/>
      <c r="F4" s="7"/>
      <c r="G4" s="7"/>
      <c r="H4" s="7"/>
      <c r="I4" s="7"/>
      <c r="J4" s="7"/>
    </row>
    <row r="5" spans="1:10" ht="76.5" customHeight="1">
      <c r="A5" s="26" t="s">
        <v>377</v>
      </c>
      <c r="B5" s="104" t="s">
        <v>378</v>
      </c>
      <c r="C5" s="105" t="s">
        <v>379</v>
      </c>
      <c r="D5" s="106" t="s">
        <v>380</v>
      </c>
      <c r="E5" s="129">
        <v>0.2</v>
      </c>
      <c r="F5" s="7"/>
      <c r="G5" s="7"/>
      <c r="H5" s="7"/>
      <c r="I5" s="7"/>
      <c r="J5" s="7"/>
    </row>
    <row r="6" spans="1:10" ht="97.15">
      <c r="A6" s="26" t="s">
        <v>381</v>
      </c>
      <c r="B6" s="107" t="s">
        <v>381</v>
      </c>
      <c r="C6" s="108" t="s">
        <v>382</v>
      </c>
      <c r="D6" s="109" t="s">
        <v>383</v>
      </c>
      <c r="E6" s="129">
        <v>0.4</v>
      </c>
      <c r="F6" s="7"/>
      <c r="G6" s="7"/>
      <c r="H6" s="7"/>
      <c r="I6" s="7"/>
      <c r="J6" s="7"/>
    </row>
    <row r="7" spans="1:10" ht="64.900000000000006">
      <c r="A7" s="26" t="s">
        <v>384</v>
      </c>
      <c r="B7" s="110" t="s">
        <v>385</v>
      </c>
      <c r="C7" s="108" t="s">
        <v>386</v>
      </c>
      <c r="D7" s="109" t="s">
        <v>387</v>
      </c>
      <c r="E7" s="129">
        <v>0.6</v>
      </c>
      <c r="F7" s="7"/>
      <c r="G7" s="7"/>
      <c r="H7" s="7"/>
      <c r="I7" s="7"/>
      <c r="J7" s="7"/>
    </row>
    <row r="8" spans="1:10" ht="64.900000000000006">
      <c r="A8" s="26" t="s">
        <v>388</v>
      </c>
      <c r="B8" s="111" t="s">
        <v>389</v>
      </c>
      <c r="C8" s="108" t="s">
        <v>390</v>
      </c>
      <c r="D8" s="109" t="s">
        <v>391</v>
      </c>
      <c r="E8" s="129">
        <v>0.8</v>
      </c>
      <c r="F8" s="7"/>
      <c r="G8" s="7"/>
      <c r="H8" s="7"/>
      <c r="I8" s="7"/>
      <c r="J8" s="7"/>
    </row>
    <row r="9" spans="1:10" ht="64.900000000000006">
      <c r="A9" s="26" t="s">
        <v>392</v>
      </c>
      <c r="B9" s="112" t="s">
        <v>393</v>
      </c>
      <c r="C9" s="108" t="s">
        <v>394</v>
      </c>
      <c r="D9" s="109" t="s">
        <v>395</v>
      </c>
      <c r="E9" s="129">
        <v>1</v>
      </c>
      <c r="F9" s="7"/>
      <c r="G9" s="7"/>
      <c r="H9" s="7"/>
      <c r="I9" s="7"/>
      <c r="J9" s="7"/>
    </row>
    <row r="10" spans="1:10" ht="20.45">
      <c r="A10" s="26"/>
      <c r="B10" s="26"/>
      <c r="C10" s="27"/>
      <c r="D10" s="27"/>
      <c r="E10" s="128"/>
      <c r="F10" s="7"/>
      <c r="G10" s="7"/>
      <c r="H10" s="7"/>
      <c r="I10" s="7"/>
      <c r="J10" s="7"/>
    </row>
    <row r="11" spans="1:10" ht="60">
      <c r="A11" s="26"/>
      <c r="B11" s="25"/>
      <c r="C11" s="103" t="s">
        <v>375</v>
      </c>
      <c r="D11" s="103" t="s">
        <v>396</v>
      </c>
      <c r="E11" s="128"/>
      <c r="F11" s="7"/>
      <c r="G11" s="7"/>
      <c r="H11" s="7"/>
      <c r="I11" s="7"/>
      <c r="J11" s="7"/>
    </row>
    <row r="12" spans="1:10" ht="79.5" customHeight="1">
      <c r="A12" s="26"/>
      <c r="B12" s="104" t="s">
        <v>378</v>
      </c>
      <c r="C12" s="105" t="s">
        <v>379</v>
      </c>
      <c r="D12" s="134" t="s">
        <v>397</v>
      </c>
      <c r="E12" s="129">
        <v>0.2</v>
      </c>
      <c r="F12" s="7"/>
      <c r="G12" s="7"/>
      <c r="H12" s="7"/>
      <c r="I12" s="7"/>
      <c r="J12" s="7"/>
    </row>
    <row r="13" spans="1:10" ht="32.450000000000003">
      <c r="A13" s="26"/>
      <c r="B13" s="107" t="s">
        <v>381</v>
      </c>
      <c r="C13" s="108" t="s">
        <v>382</v>
      </c>
      <c r="D13" s="134" t="s">
        <v>398</v>
      </c>
      <c r="E13" s="129">
        <v>0.4</v>
      </c>
      <c r="F13" s="7"/>
      <c r="G13" s="7"/>
      <c r="H13" s="7"/>
      <c r="I13" s="7"/>
      <c r="J13" s="7"/>
    </row>
    <row r="14" spans="1:10" ht="32.450000000000003">
      <c r="A14" s="26"/>
      <c r="B14" s="110" t="s">
        <v>385</v>
      </c>
      <c r="C14" s="108" t="s">
        <v>386</v>
      </c>
      <c r="D14" s="134" t="s">
        <v>399</v>
      </c>
      <c r="E14" s="129">
        <v>0.6</v>
      </c>
      <c r="F14" s="7"/>
      <c r="G14" s="7"/>
      <c r="H14" s="7"/>
      <c r="I14" s="7"/>
      <c r="J14" s="7"/>
    </row>
    <row r="15" spans="1:10" ht="32.450000000000003">
      <c r="A15" s="26"/>
      <c r="B15" s="111" t="s">
        <v>389</v>
      </c>
      <c r="C15" s="108" t="s">
        <v>390</v>
      </c>
      <c r="D15" s="134" t="s">
        <v>400</v>
      </c>
      <c r="E15" s="129">
        <v>0.8</v>
      </c>
      <c r="F15" s="7"/>
      <c r="G15" s="7"/>
      <c r="H15" s="7"/>
      <c r="I15" s="7"/>
      <c r="J15" s="7"/>
    </row>
    <row r="16" spans="1:10" ht="46.5" customHeight="1">
      <c r="A16" s="26"/>
      <c r="B16" s="112" t="s">
        <v>393</v>
      </c>
      <c r="C16" s="108" t="s">
        <v>394</v>
      </c>
      <c r="D16" s="134" t="s">
        <v>401</v>
      </c>
      <c r="E16" s="129">
        <v>1</v>
      </c>
      <c r="F16" s="7"/>
      <c r="G16" s="7"/>
      <c r="H16" s="7"/>
      <c r="I16" s="7"/>
      <c r="J16" s="7"/>
    </row>
    <row r="17" spans="1:10" ht="20.45">
      <c r="A17" s="26"/>
      <c r="B17" s="26"/>
      <c r="C17" s="27"/>
      <c r="D17" s="27"/>
      <c r="E17" s="128"/>
      <c r="F17" s="7"/>
      <c r="G17" s="7"/>
      <c r="H17" s="7"/>
      <c r="I17" s="7"/>
      <c r="J17" s="7"/>
    </row>
    <row r="18" spans="1:10">
      <c r="A18" s="26"/>
      <c r="B18" s="28"/>
      <c r="C18" s="28"/>
      <c r="D18" s="28"/>
      <c r="E18" s="128"/>
      <c r="F18" s="7"/>
      <c r="G18" s="7"/>
      <c r="H18" s="7"/>
      <c r="I18" s="7"/>
      <c r="J18" s="7"/>
    </row>
    <row r="19" spans="1:10" ht="60">
      <c r="A19" s="26"/>
      <c r="B19" s="25"/>
      <c r="C19" s="103" t="s">
        <v>375</v>
      </c>
      <c r="D19" s="103" t="s">
        <v>262</v>
      </c>
      <c r="E19" s="128"/>
      <c r="F19" s="7"/>
      <c r="G19" s="7"/>
      <c r="H19" s="7"/>
      <c r="I19" s="7"/>
      <c r="J19" s="7"/>
    </row>
    <row r="20" spans="1:10" ht="57.75" customHeight="1">
      <c r="A20" s="26"/>
      <c r="B20" s="104" t="s">
        <v>378</v>
      </c>
      <c r="C20" s="105" t="s">
        <v>379</v>
      </c>
      <c r="D20" s="134" t="s">
        <v>290</v>
      </c>
      <c r="E20" s="129">
        <v>0.2</v>
      </c>
      <c r="F20" s="7"/>
      <c r="G20" s="7"/>
      <c r="H20" s="7"/>
      <c r="I20" s="7"/>
      <c r="J20" s="7"/>
    </row>
    <row r="21" spans="1:10" ht="54" customHeight="1">
      <c r="A21" s="26"/>
      <c r="B21" s="107" t="s">
        <v>381</v>
      </c>
      <c r="C21" s="108" t="s">
        <v>382</v>
      </c>
      <c r="D21" s="134" t="s">
        <v>267</v>
      </c>
      <c r="E21" s="129">
        <v>0.4</v>
      </c>
      <c r="F21" s="7"/>
      <c r="G21" s="7"/>
      <c r="H21" s="7"/>
      <c r="I21" s="7"/>
      <c r="J21" s="7"/>
    </row>
    <row r="22" spans="1:10" ht="64.5" customHeight="1">
      <c r="A22" s="26"/>
      <c r="B22" s="110" t="s">
        <v>385</v>
      </c>
      <c r="C22" s="108" t="s">
        <v>386</v>
      </c>
      <c r="D22" s="134" t="s">
        <v>402</v>
      </c>
      <c r="E22" s="129">
        <v>0.6</v>
      </c>
      <c r="F22" s="7"/>
      <c r="G22" s="7"/>
      <c r="H22" s="7"/>
      <c r="I22" s="7"/>
      <c r="J22" s="7"/>
    </row>
    <row r="23" spans="1:10" ht="51.75" customHeight="1">
      <c r="A23" s="26"/>
      <c r="B23" s="111" t="s">
        <v>389</v>
      </c>
      <c r="C23" s="108" t="s">
        <v>390</v>
      </c>
      <c r="D23" s="134" t="s">
        <v>403</v>
      </c>
      <c r="E23" s="129">
        <v>0.8</v>
      </c>
      <c r="F23" s="7"/>
      <c r="G23" s="7"/>
      <c r="H23" s="7"/>
      <c r="I23" s="7"/>
      <c r="J23" s="7"/>
    </row>
    <row r="24" spans="1:10" ht="51.75" customHeight="1">
      <c r="A24" s="26"/>
      <c r="B24" s="112" t="s">
        <v>393</v>
      </c>
      <c r="C24" s="108" t="s">
        <v>394</v>
      </c>
      <c r="D24" s="134" t="s">
        <v>404</v>
      </c>
      <c r="E24" s="129">
        <v>1</v>
      </c>
      <c r="F24" s="7"/>
      <c r="G24" s="7"/>
      <c r="H24" s="7"/>
      <c r="I24" s="7"/>
      <c r="J24" s="7"/>
    </row>
    <row r="25" spans="1:10">
      <c r="A25" s="26"/>
      <c r="B25" s="28"/>
      <c r="C25" s="28"/>
      <c r="D25" s="28"/>
      <c r="E25" s="128"/>
      <c r="F25" s="7"/>
      <c r="G25" s="7"/>
      <c r="H25" s="7"/>
      <c r="I25" s="7"/>
      <c r="J25" s="7"/>
    </row>
    <row r="26" spans="1:10">
      <c r="A26" s="26"/>
      <c r="B26" s="28"/>
      <c r="C26" s="28"/>
      <c r="D26" s="28"/>
      <c r="E26" s="128"/>
      <c r="F26" s="7"/>
      <c r="G26" s="7"/>
      <c r="H26" s="7"/>
      <c r="I26" s="7"/>
      <c r="J26" s="7"/>
    </row>
    <row r="27" spans="1:10">
      <c r="A27" s="26"/>
      <c r="B27" s="28"/>
      <c r="C27" s="28"/>
      <c r="D27" s="28"/>
      <c r="E27" s="128"/>
      <c r="F27" s="7"/>
      <c r="G27" s="7"/>
      <c r="H27" s="7"/>
      <c r="I27" s="7"/>
      <c r="J27" s="7"/>
    </row>
    <row r="28" spans="1:10">
      <c r="A28" s="26"/>
      <c r="B28" s="28"/>
      <c r="C28" s="28"/>
      <c r="D28" s="28"/>
      <c r="E28" s="128"/>
      <c r="F28" s="7"/>
      <c r="G28" s="7"/>
      <c r="H28" s="7"/>
      <c r="I28" s="7"/>
      <c r="J28" s="7"/>
    </row>
    <row r="29" spans="1:10" ht="60">
      <c r="A29" s="26"/>
      <c r="B29" s="25"/>
      <c r="C29" s="103" t="s">
        <v>375</v>
      </c>
      <c r="D29" s="103" t="s">
        <v>405</v>
      </c>
      <c r="E29" s="128"/>
      <c r="F29" s="7"/>
      <c r="G29" s="7"/>
      <c r="H29" s="7"/>
      <c r="I29" s="7"/>
      <c r="J29" s="7"/>
    </row>
    <row r="30" spans="1:10" ht="75.75" customHeight="1">
      <c r="A30" s="26"/>
      <c r="B30" s="104" t="s">
        <v>378</v>
      </c>
      <c r="C30" s="105" t="s">
        <v>379</v>
      </c>
      <c r="D30" s="134" t="s">
        <v>300</v>
      </c>
      <c r="E30" s="129">
        <v>0.2</v>
      </c>
      <c r="F30" s="7"/>
      <c r="G30" s="7"/>
      <c r="H30" s="7"/>
      <c r="I30" s="7"/>
      <c r="J30" s="7"/>
    </row>
    <row r="31" spans="1:10" ht="65.25" customHeight="1">
      <c r="A31" s="26"/>
      <c r="B31" s="107" t="s">
        <v>381</v>
      </c>
      <c r="C31" s="108" t="s">
        <v>382</v>
      </c>
      <c r="D31" s="134" t="s">
        <v>406</v>
      </c>
      <c r="E31" s="129">
        <v>0.4</v>
      </c>
      <c r="F31" s="7"/>
      <c r="G31" s="7"/>
      <c r="H31" s="7"/>
      <c r="I31" s="7"/>
      <c r="J31" s="7"/>
    </row>
    <row r="32" spans="1:10" ht="57" customHeight="1">
      <c r="A32" s="26"/>
      <c r="B32" s="110" t="s">
        <v>385</v>
      </c>
      <c r="C32" s="108" t="s">
        <v>386</v>
      </c>
      <c r="D32" s="134" t="s">
        <v>407</v>
      </c>
      <c r="E32" s="129">
        <v>0.6</v>
      </c>
      <c r="F32" s="7"/>
      <c r="G32" s="7"/>
      <c r="H32" s="7"/>
      <c r="I32" s="7"/>
      <c r="J32" s="7"/>
    </row>
    <row r="33" spans="1:10" ht="66.75" customHeight="1">
      <c r="A33" s="26"/>
      <c r="B33" s="111" t="s">
        <v>389</v>
      </c>
      <c r="C33" s="108" t="s">
        <v>390</v>
      </c>
      <c r="D33" s="134" t="s">
        <v>408</v>
      </c>
      <c r="E33" s="129">
        <v>0.8</v>
      </c>
      <c r="F33" s="7"/>
      <c r="G33" s="7"/>
      <c r="H33" s="7"/>
      <c r="I33" s="7"/>
      <c r="J33" s="7"/>
    </row>
    <row r="34" spans="1:10" ht="79.5" customHeight="1">
      <c r="A34" s="26"/>
      <c r="B34" s="112" t="s">
        <v>393</v>
      </c>
      <c r="C34" s="108" t="s">
        <v>394</v>
      </c>
      <c r="D34" s="134" t="s">
        <v>409</v>
      </c>
      <c r="E34" s="129">
        <v>1</v>
      </c>
      <c r="F34" s="7"/>
      <c r="G34" s="7"/>
      <c r="H34" s="7"/>
      <c r="I34" s="7"/>
      <c r="J34" s="7"/>
    </row>
    <row r="35" spans="1:10">
      <c r="A35" s="26"/>
      <c r="B35" s="26"/>
      <c r="C35" s="26" t="s">
        <v>410</v>
      </c>
      <c r="D35" s="26" t="s">
        <v>411</v>
      </c>
      <c r="E35" s="128"/>
      <c r="F35" s="7"/>
      <c r="G35" s="7"/>
      <c r="H35" s="7"/>
      <c r="I35" s="7"/>
      <c r="J35" s="7"/>
    </row>
    <row r="36" spans="1:10">
      <c r="A36" s="26"/>
      <c r="B36" s="26"/>
      <c r="C36" s="26"/>
      <c r="D36" s="26"/>
      <c r="E36" s="128"/>
      <c r="F36" s="7"/>
      <c r="G36" s="7"/>
      <c r="H36" s="7"/>
      <c r="I36" s="7"/>
      <c r="J36" s="7"/>
    </row>
    <row r="37" spans="1:10">
      <c r="A37" s="26"/>
      <c r="B37" s="26"/>
      <c r="C37" s="26"/>
      <c r="D37" s="26"/>
      <c r="E37" s="128"/>
      <c r="F37" s="7"/>
      <c r="G37" s="7"/>
      <c r="H37" s="7"/>
      <c r="I37" s="7"/>
      <c r="J37" s="7"/>
    </row>
    <row r="38" spans="1:10" ht="60">
      <c r="A38" s="26"/>
      <c r="B38" s="25"/>
      <c r="C38" s="103" t="s">
        <v>375</v>
      </c>
      <c r="D38" s="103" t="s">
        <v>412</v>
      </c>
      <c r="E38" s="128"/>
      <c r="F38" s="7"/>
      <c r="G38" s="7"/>
      <c r="H38" s="7"/>
      <c r="I38" s="7"/>
      <c r="J38" s="7"/>
    </row>
    <row r="39" spans="1:10" ht="97.15">
      <c r="A39" s="26"/>
      <c r="B39" s="104" t="s">
        <v>378</v>
      </c>
      <c r="C39" s="105" t="s">
        <v>379</v>
      </c>
      <c r="D39" s="135" t="s">
        <v>413</v>
      </c>
      <c r="E39" s="129">
        <v>0.2</v>
      </c>
      <c r="F39" s="7"/>
      <c r="G39" s="7"/>
      <c r="H39" s="7"/>
      <c r="I39" s="7"/>
      <c r="J39" s="7"/>
    </row>
    <row r="40" spans="1:10" ht="97.15">
      <c r="A40" s="26"/>
      <c r="B40" s="107" t="s">
        <v>381</v>
      </c>
      <c r="C40" s="108" t="s">
        <v>382</v>
      </c>
      <c r="D40" s="135" t="s">
        <v>414</v>
      </c>
      <c r="E40" s="129">
        <v>0.4</v>
      </c>
      <c r="F40" s="7"/>
      <c r="G40" s="7"/>
      <c r="H40" s="7"/>
      <c r="I40" s="7"/>
      <c r="J40" s="7"/>
    </row>
    <row r="41" spans="1:10" ht="97.15">
      <c r="A41" s="26"/>
      <c r="B41" s="110" t="s">
        <v>385</v>
      </c>
      <c r="C41" s="108" t="s">
        <v>386</v>
      </c>
      <c r="D41" s="135" t="s">
        <v>415</v>
      </c>
      <c r="E41" s="129">
        <v>0.6</v>
      </c>
      <c r="F41" s="7"/>
      <c r="G41" s="7"/>
      <c r="H41" s="7"/>
      <c r="I41" s="7"/>
      <c r="J41" s="7"/>
    </row>
    <row r="42" spans="1:10" ht="97.15">
      <c r="A42" s="26"/>
      <c r="B42" s="111" t="s">
        <v>389</v>
      </c>
      <c r="C42" s="108" t="s">
        <v>390</v>
      </c>
      <c r="D42" s="135" t="s">
        <v>416</v>
      </c>
      <c r="E42" s="129">
        <v>0.8</v>
      </c>
      <c r="F42" s="7"/>
      <c r="G42" s="7"/>
      <c r="H42" s="7"/>
      <c r="I42" s="7"/>
      <c r="J42" s="7"/>
    </row>
    <row r="43" spans="1:10" ht="97.15">
      <c r="A43" s="26"/>
      <c r="B43" s="112" t="s">
        <v>393</v>
      </c>
      <c r="C43" s="108" t="s">
        <v>394</v>
      </c>
      <c r="D43" s="135" t="s">
        <v>417</v>
      </c>
      <c r="E43" s="129">
        <v>1</v>
      </c>
      <c r="F43" s="7"/>
      <c r="G43" s="7"/>
      <c r="H43" s="7"/>
      <c r="I43" s="7"/>
      <c r="J43" s="7"/>
    </row>
    <row r="44" spans="1:10">
      <c r="A44" s="26"/>
      <c r="B44" s="26"/>
      <c r="C44" s="26"/>
      <c r="D44" s="26"/>
      <c r="E44" s="128"/>
      <c r="F44" s="7"/>
      <c r="G44" s="7"/>
      <c r="H44" s="7"/>
      <c r="I44" s="7"/>
      <c r="J44" s="7"/>
    </row>
    <row r="45" spans="1:10" ht="56.25" customHeight="1">
      <c r="A45" s="26"/>
      <c r="B45" s="26"/>
      <c r="C45" s="26"/>
      <c r="D45" s="103" t="s">
        <v>418</v>
      </c>
      <c r="E45" s="128"/>
      <c r="F45" s="7"/>
      <c r="G45" s="7"/>
      <c r="H45" s="7"/>
      <c r="I45" s="7"/>
      <c r="J45" s="7"/>
    </row>
    <row r="46" spans="1:10" ht="94.5" customHeight="1">
      <c r="A46" s="26"/>
      <c r="B46" s="111" t="s">
        <v>389</v>
      </c>
      <c r="C46" s="26"/>
      <c r="D46" s="109" t="s">
        <v>419</v>
      </c>
      <c r="E46" s="129">
        <v>0.8</v>
      </c>
      <c r="F46" s="7"/>
      <c r="G46" s="7"/>
      <c r="H46" s="7"/>
      <c r="I46" s="7"/>
      <c r="J46" s="7"/>
    </row>
    <row r="47" spans="1:10" ht="105.75" customHeight="1">
      <c r="A47" s="26"/>
      <c r="B47" s="112" t="s">
        <v>393</v>
      </c>
      <c r="C47" s="27"/>
      <c r="D47" s="109" t="s">
        <v>420</v>
      </c>
      <c r="E47" s="129">
        <v>1</v>
      </c>
      <c r="F47" s="7"/>
      <c r="G47" s="7"/>
      <c r="H47" s="7"/>
      <c r="I47" s="7"/>
      <c r="J47" s="7"/>
    </row>
    <row r="48" spans="1:10">
      <c r="A48" s="26"/>
      <c r="B48" s="23"/>
      <c r="C48" s="23"/>
      <c r="D48" s="23"/>
      <c r="E48" s="128"/>
      <c r="F48" s="7"/>
      <c r="G48" s="7"/>
      <c r="H48" s="7"/>
      <c r="I48" s="7"/>
      <c r="J48" s="7"/>
    </row>
    <row r="49" spans="1:10">
      <c r="A49" s="26"/>
      <c r="B49" s="23"/>
      <c r="C49" s="23"/>
      <c r="D49" s="23"/>
      <c r="E49" s="128"/>
      <c r="F49" s="7"/>
      <c r="G49" s="7"/>
      <c r="H49" s="7"/>
      <c r="I49" s="7"/>
      <c r="J49" s="7"/>
    </row>
    <row r="50" spans="1:10" ht="20.45">
      <c r="A50" s="26"/>
      <c r="B50" s="26"/>
      <c r="C50" s="27"/>
      <c r="D50" s="27"/>
      <c r="E50" s="128"/>
      <c r="F50" s="7"/>
      <c r="G50" s="7"/>
      <c r="H50" s="7"/>
      <c r="I50" s="7"/>
      <c r="J50" s="7"/>
    </row>
    <row r="51" spans="1:10" ht="46.5" customHeight="1">
      <c r="A51" s="26"/>
      <c r="B51" s="26"/>
      <c r="C51" s="26"/>
      <c r="D51" s="103" t="s">
        <v>421</v>
      </c>
      <c r="E51" s="128"/>
      <c r="F51" s="7"/>
      <c r="G51" s="7"/>
      <c r="H51" s="7"/>
      <c r="I51" s="7"/>
      <c r="J51" s="7"/>
    </row>
    <row r="52" spans="1:10" ht="90" customHeight="1">
      <c r="A52" s="26"/>
      <c r="B52" s="111" t="s">
        <v>389</v>
      </c>
      <c r="C52" s="26"/>
      <c r="D52" s="109" t="s">
        <v>422</v>
      </c>
      <c r="E52" s="129">
        <v>0.8</v>
      </c>
      <c r="F52" s="7"/>
      <c r="G52" s="7"/>
      <c r="H52" s="7"/>
      <c r="I52" s="7"/>
      <c r="J52" s="7"/>
    </row>
    <row r="53" spans="1:10" ht="64.900000000000006">
      <c r="A53" s="26"/>
      <c r="B53" s="112" t="s">
        <v>393</v>
      </c>
      <c r="C53" s="27"/>
      <c r="D53" s="109" t="s">
        <v>423</v>
      </c>
      <c r="E53" s="129">
        <v>1</v>
      </c>
      <c r="F53" s="7"/>
      <c r="G53" s="7"/>
      <c r="H53" s="7"/>
      <c r="I53" s="7"/>
      <c r="J53" s="7"/>
    </row>
    <row r="54" spans="1:10" ht="20.45">
      <c r="A54" s="26"/>
      <c r="B54" s="26"/>
      <c r="C54" s="27"/>
      <c r="D54" s="27"/>
      <c r="E54" s="128"/>
      <c r="F54" s="7"/>
      <c r="G54" s="7"/>
      <c r="H54" s="7"/>
      <c r="I54" s="7"/>
      <c r="J54" s="7"/>
    </row>
    <row r="55" spans="1:10" ht="20.45">
      <c r="A55" s="26"/>
      <c r="B55" s="26"/>
      <c r="C55" s="27"/>
      <c r="D55" s="27"/>
      <c r="E55" s="128"/>
      <c r="F55" s="7"/>
      <c r="G55" s="7"/>
      <c r="H55" s="7"/>
      <c r="I55" s="7"/>
      <c r="J55" s="7"/>
    </row>
    <row r="56" spans="1:10" ht="20.45">
      <c r="A56" s="26"/>
      <c r="B56" s="26"/>
      <c r="C56" s="27"/>
      <c r="D56" s="27"/>
      <c r="E56" s="128"/>
      <c r="F56" s="7"/>
      <c r="G56" s="7"/>
      <c r="H56" s="7"/>
      <c r="I56" s="7"/>
      <c r="J56" s="7"/>
    </row>
    <row r="57" spans="1:10" ht="20.45">
      <c r="A57" s="26"/>
      <c r="B57" s="26"/>
      <c r="C57" s="27"/>
      <c r="D57" s="27"/>
      <c r="E57" s="128"/>
      <c r="F57" s="7"/>
      <c r="G57" s="7"/>
      <c r="H57" s="7"/>
      <c r="I57" s="7"/>
      <c r="J57" s="7"/>
    </row>
    <row r="58" spans="1:10" ht="20.45">
      <c r="A58" s="26"/>
      <c r="B58" s="26"/>
      <c r="C58" s="27"/>
      <c r="D58" s="27"/>
      <c r="E58" s="128"/>
      <c r="F58" s="7"/>
      <c r="G58" s="7"/>
      <c r="H58" s="7"/>
      <c r="I58" s="7"/>
      <c r="J58" s="7"/>
    </row>
    <row r="59" spans="1:10" ht="20.45">
      <c r="A59" s="26"/>
      <c r="B59" s="26"/>
      <c r="C59" s="27"/>
      <c r="D59" s="27"/>
      <c r="E59" s="128"/>
      <c r="F59" s="7"/>
      <c r="G59" s="7"/>
      <c r="H59" s="7"/>
      <c r="I59" s="7"/>
      <c r="J59" s="7"/>
    </row>
    <row r="60" spans="1:10" ht="20.45">
      <c r="A60" s="26"/>
      <c r="B60" s="26"/>
      <c r="C60" s="27"/>
      <c r="D60" s="27"/>
      <c r="E60" s="128"/>
      <c r="F60" s="7"/>
      <c r="G60" s="7"/>
      <c r="H60" s="7"/>
      <c r="I60" s="7"/>
      <c r="J60" s="7"/>
    </row>
    <row r="61" spans="1:10" ht="20.45">
      <c r="A61" s="26"/>
      <c r="B61" s="26"/>
      <c r="C61" s="27"/>
      <c r="D61" s="27"/>
      <c r="E61" s="128"/>
      <c r="F61" s="7"/>
      <c r="G61" s="7"/>
      <c r="H61" s="7"/>
      <c r="I61" s="7"/>
      <c r="J61" s="7"/>
    </row>
    <row r="62" spans="1:10" ht="20.45">
      <c r="A62" s="26"/>
      <c r="B62" s="26"/>
      <c r="C62" s="27"/>
      <c r="D62" s="27"/>
      <c r="E62" s="128"/>
      <c r="F62" s="7"/>
      <c r="G62" s="7"/>
      <c r="H62" s="7"/>
      <c r="I62" s="7"/>
      <c r="J62" s="7"/>
    </row>
    <row r="63" spans="1:10" ht="20.45">
      <c r="A63" s="26"/>
      <c r="B63" s="26"/>
      <c r="C63" s="27"/>
      <c r="D63" s="27"/>
      <c r="E63" s="128"/>
      <c r="F63" s="7"/>
      <c r="G63" s="7"/>
      <c r="H63" s="7"/>
      <c r="I63" s="7"/>
      <c r="J63" s="7"/>
    </row>
    <row r="64" spans="1:10" ht="20.45">
      <c r="A64" s="26"/>
      <c r="B64" s="26"/>
      <c r="C64" s="27"/>
      <c r="D64" s="27"/>
      <c r="E64" s="128"/>
      <c r="F64" s="7"/>
      <c r="G64" s="7"/>
      <c r="H64" s="7"/>
      <c r="I64" s="7"/>
      <c r="J64" s="7"/>
    </row>
    <row r="65" spans="1:10" ht="20.45">
      <c r="A65" s="26"/>
      <c r="B65" s="26"/>
      <c r="C65" s="27"/>
      <c r="D65" s="27"/>
      <c r="E65" s="128"/>
      <c r="F65" s="7"/>
      <c r="G65" s="7"/>
      <c r="H65" s="7"/>
      <c r="I65" s="7"/>
      <c r="J65" s="7"/>
    </row>
    <row r="66" spans="1:10" ht="20.45">
      <c r="A66" s="26"/>
      <c r="B66" s="26"/>
      <c r="C66" s="27"/>
      <c r="D66" s="27"/>
      <c r="E66" s="128"/>
      <c r="F66" s="7"/>
      <c r="G66" s="7"/>
      <c r="H66" s="7"/>
      <c r="I66" s="7"/>
      <c r="J66" s="7"/>
    </row>
    <row r="67" spans="1:10" ht="20.45">
      <c r="A67" s="26"/>
      <c r="B67" s="26"/>
      <c r="C67" s="27"/>
      <c r="D67" s="27"/>
      <c r="E67" s="128"/>
      <c r="F67" s="7"/>
      <c r="G67" s="7"/>
      <c r="H67" s="7"/>
      <c r="I67" s="7"/>
      <c r="J67" s="7"/>
    </row>
    <row r="68" spans="1:10" ht="20.45">
      <c r="A68" s="26"/>
      <c r="B68" s="26"/>
      <c r="C68" s="27"/>
      <c r="D68" s="27"/>
      <c r="E68" s="128"/>
      <c r="F68" s="7"/>
      <c r="G68" s="7"/>
      <c r="H68" s="7"/>
      <c r="I68" s="7"/>
      <c r="J68" s="7"/>
    </row>
    <row r="69" spans="1:10" ht="20.45">
      <c r="A69" s="26"/>
      <c r="B69" s="26"/>
      <c r="C69" s="27"/>
      <c r="D69" s="27"/>
      <c r="E69" s="128"/>
      <c r="F69" s="7"/>
      <c r="G69" s="7"/>
      <c r="H69" s="7"/>
      <c r="I69" s="7"/>
      <c r="J69" s="7"/>
    </row>
    <row r="70" spans="1:10" ht="20.45">
      <c r="A70" s="26"/>
      <c r="B70" s="26"/>
      <c r="C70" s="27"/>
      <c r="D70" s="27"/>
      <c r="E70" s="128"/>
      <c r="F70" s="7"/>
      <c r="G70" s="7"/>
      <c r="H70" s="7"/>
      <c r="I70" s="7"/>
      <c r="J70" s="7"/>
    </row>
    <row r="71" spans="1:10" ht="20.45">
      <c r="A71" s="26"/>
      <c r="B71" s="26"/>
      <c r="C71" s="27"/>
      <c r="D71" s="27"/>
      <c r="E71" s="128"/>
      <c r="F71" s="7"/>
      <c r="G71" s="7"/>
      <c r="H71" s="7"/>
      <c r="I71" s="7"/>
      <c r="J71" s="7"/>
    </row>
    <row r="72" spans="1:10" ht="20.45">
      <c r="A72" s="26"/>
      <c r="B72" s="26"/>
      <c r="C72" s="27"/>
      <c r="D72" s="27"/>
      <c r="E72" s="128"/>
      <c r="F72" s="7"/>
      <c r="G72" s="7"/>
      <c r="H72" s="7"/>
      <c r="I72" s="7"/>
      <c r="J72" s="7"/>
    </row>
    <row r="73" spans="1:10" ht="20.45">
      <c r="A73" s="26"/>
      <c r="B73" s="26"/>
      <c r="C73" s="27"/>
      <c r="D73" s="27"/>
      <c r="E73" s="128"/>
      <c r="F73" s="7"/>
      <c r="G73" s="7"/>
      <c r="H73" s="7"/>
      <c r="I73" s="7"/>
      <c r="J73" s="7"/>
    </row>
    <row r="74" spans="1:10" ht="20.45">
      <c r="A74" s="26"/>
      <c r="B74" s="26"/>
      <c r="C74" s="27"/>
      <c r="D74" s="27"/>
      <c r="E74" s="128"/>
      <c r="F74" s="7"/>
      <c r="G74" s="7"/>
      <c r="H74" s="7"/>
      <c r="I74" s="7"/>
      <c r="J74" s="7"/>
    </row>
    <row r="75" spans="1:10" ht="20.45">
      <c r="A75" s="26"/>
      <c r="B75" s="26"/>
      <c r="C75" s="27"/>
      <c r="D75" s="27"/>
      <c r="E75" s="128"/>
      <c r="F75" s="7"/>
      <c r="G75" s="7"/>
      <c r="H75" s="7"/>
      <c r="I75" s="7"/>
      <c r="J75" s="7"/>
    </row>
    <row r="76" spans="1:10" ht="20.45">
      <c r="A76" s="26"/>
      <c r="B76" s="26"/>
      <c r="C76" s="27"/>
      <c r="D76" s="27"/>
      <c r="E76" s="128"/>
      <c r="F76" s="7"/>
      <c r="G76" s="7"/>
      <c r="H76" s="7"/>
      <c r="I76" s="7"/>
      <c r="J76" s="7"/>
    </row>
    <row r="77" spans="1:10" ht="20.45">
      <c r="A77" s="26"/>
      <c r="B77" s="26"/>
      <c r="C77" s="27"/>
      <c r="D77" s="27"/>
      <c r="E77" s="128"/>
      <c r="F77" s="7"/>
      <c r="G77" s="7"/>
      <c r="H77" s="7"/>
      <c r="I77" s="7"/>
      <c r="J77" s="7"/>
    </row>
    <row r="78" spans="1:10" ht="20.45">
      <c r="A78" s="26"/>
      <c r="B78" s="26"/>
      <c r="C78" s="27"/>
      <c r="D78" s="27"/>
      <c r="E78" s="128"/>
      <c r="F78" s="7"/>
      <c r="G78" s="7"/>
      <c r="H78" s="7"/>
      <c r="I78" s="7"/>
      <c r="J78" s="7"/>
    </row>
    <row r="79" spans="1:10" ht="20.45">
      <c r="A79" s="26"/>
      <c r="B79" s="26"/>
      <c r="C79" s="27"/>
      <c r="D79" s="27"/>
      <c r="E79" s="128"/>
      <c r="F79" s="7"/>
      <c r="G79" s="7"/>
      <c r="H79" s="7"/>
      <c r="I79" s="7"/>
      <c r="J79" s="7"/>
    </row>
    <row r="80" spans="1:10" s="7" customFormat="1" ht="20.45">
      <c r="A80" s="26"/>
      <c r="B80" s="26"/>
      <c r="C80" s="27"/>
      <c r="D80" s="27"/>
      <c r="E80" s="128"/>
    </row>
    <row r="81" spans="1:5" s="7" customFormat="1" ht="20.45">
      <c r="A81" s="26"/>
      <c r="B81" s="26"/>
      <c r="C81" s="27"/>
      <c r="D81" s="27"/>
      <c r="E81" s="128"/>
    </row>
    <row r="82" spans="1:5" s="7" customFormat="1" ht="20.45">
      <c r="A82" s="26"/>
      <c r="B82" s="26"/>
      <c r="C82" s="27"/>
      <c r="D82" s="27"/>
      <c r="E82" s="128"/>
    </row>
    <row r="83" spans="1:5" s="7" customFormat="1" ht="20.45">
      <c r="A83" s="26"/>
      <c r="B83" s="26"/>
      <c r="C83" s="27"/>
      <c r="D83" s="27"/>
      <c r="E83" s="128"/>
    </row>
    <row r="84" spans="1:5" s="7" customFormat="1" ht="20.45">
      <c r="A84" s="26"/>
      <c r="B84" s="26"/>
      <c r="C84" s="27"/>
      <c r="D84" s="27"/>
      <c r="E84" s="128"/>
    </row>
    <row r="85" spans="1:5" s="7" customFormat="1" ht="20.45">
      <c r="A85" s="26"/>
      <c r="B85" s="26"/>
      <c r="C85" s="27"/>
      <c r="D85" s="27"/>
      <c r="E85" s="128"/>
    </row>
    <row r="86" spans="1:5" s="7" customFormat="1" ht="20.45">
      <c r="A86" s="26"/>
      <c r="B86" s="26"/>
      <c r="C86" s="27"/>
      <c r="D86" s="27"/>
      <c r="E86" s="128"/>
    </row>
    <row r="87" spans="1:5" s="7" customFormat="1" ht="20.45">
      <c r="A87" s="26"/>
      <c r="B87" s="26"/>
      <c r="C87" s="27"/>
      <c r="D87" s="27"/>
      <c r="E87" s="128"/>
    </row>
    <row r="88" spans="1:5" s="7" customFormat="1" ht="20.45">
      <c r="A88" s="26"/>
      <c r="B88" s="26"/>
      <c r="C88" s="27"/>
      <c r="D88" s="27"/>
      <c r="E88" s="128"/>
    </row>
    <row r="89" spans="1:5" s="7" customFormat="1" ht="20.45">
      <c r="A89" s="26"/>
      <c r="B89" s="26"/>
      <c r="C89" s="27"/>
      <c r="D89" s="27"/>
      <c r="E89" s="128"/>
    </row>
    <row r="90" spans="1:5" s="7" customFormat="1" ht="20.45">
      <c r="A90" s="26"/>
      <c r="B90" s="26"/>
      <c r="C90" s="27"/>
      <c r="D90" s="27"/>
      <c r="E90" s="128"/>
    </row>
    <row r="91" spans="1:5" s="7" customFormat="1" ht="20.45">
      <c r="A91" s="26"/>
      <c r="B91" s="26"/>
      <c r="C91" s="27"/>
      <c r="D91" s="27"/>
      <c r="E91" s="128"/>
    </row>
    <row r="92" spans="1:5" s="7" customFormat="1" ht="20.45">
      <c r="A92" s="26"/>
      <c r="B92" s="26"/>
      <c r="C92" s="27"/>
      <c r="D92" s="27"/>
      <c r="E92" s="128"/>
    </row>
    <row r="93" spans="1:5" s="7" customFormat="1" ht="20.45">
      <c r="A93" s="26"/>
      <c r="B93" s="26"/>
      <c r="C93" s="27"/>
      <c r="D93" s="27"/>
      <c r="E93" s="128"/>
    </row>
    <row r="94" spans="1:5" s="7" customFormat="1" ht="20.45">
      <c r="A94" s="26"/>
      <c r="B94" s="26"/>
      <c r="C94" s="27"/>
      <c r="D94" s="27"/>
      <c r="E94" s="128"/>
    </row>
    <row r="95" spans="1:5" s="7" customFormat="1" ht="20.45">
      <c r="A95" s="26"/>
      <c r="B95" s="26"/>
      <c r="C95" s="27"/>
      <c r="D95" s="27"/>
      <c r="E95" s="128"/>
    </row>
    <row r="96" spans="1:5" s="7" customFormat="1" ht="20.45">
      <c r="A96" s="26"/>
      <c r="B96" s="26"/>
      <c r="C96" s="27"/>
      <c r="D96" s="27"/>
      <c r="E96" s="128"/>
    </row>
    <row r="97" spans="1:5" s="7" customFormat="1" ht="20.45">
      <c r="A97" s="26"/>
      <c r="B97" s="26"/>
      <c r="C97" s="27"/>
      <c r="D97" s="27"/>
      <c r="E97" s="128"/>
    </row>
    <row r="98" spans="1:5" s="7" customFormat="1" ht="20.45">
      <c r="A98" s="26"/>
      <c r="B98" s="26"/>
      <c r="C98" s="27"/>
      <c r="D98" s="27"/>
      <c r="E98" s="128"/>
    </row>
    <row r="99" spans="1:5" s="7" customFormat="1" ht="20.45">
      <c r="A99" s="26"/>
      <c r="B99" s="26"/>
      <c r="C99" s="27"/>
      <c r="D99" s="27"/>
      <c r="E99" s="128"/>
    </row>
    <row r="100" spans="1:5" s="7" customFormat="1" ht="20.45">
      <c r="A100" s="26"/>
      <c r="B100" s="26"/>
      <c r="C100" s="27"/>
      <c r="D100" s="27"/>
      <c r="E100" s="128"/>
    </row>
    <row r="101" spans="1:5" s="7" customFormat="1" ht="20.45">
      <c r="A101" s="26"/>
      <c r="B101" s="26"/>
      <c r="C101" s="27"/>
      <c r="D101" s="27"/>
      <c r="E101" s="128"/>
    </row>
    <row r="102" spans="1:5" s="7" customFormat="1" ht="20.45">
      <c r="A102" s="26"/>
      <c r="B102" s="26"/>
      <c r="C102" s="27"/>
      <c r="D102" s="27"/>
      <c r="E102" s="128"/>
    </row>
    <row r="103" spans="1:5" s="7" customFormat="1" ht="20.45">
      <c r="A103" s="26"/>
      <c r="B103" s="26"/>
      <c r="C103" s="27"/>
      <c r="D103" s="27"/>
      <c r="E103" s="128"/>
    </row>
    <row r="104" spans="1:5" s="7" customFormat="1" ht="20.45">
      <c r="A104" s="26"/>
      <c r="B104" s="26"/>
      <c r="C104" s="27"/>
      <c r="D104" s="27"/>
      <c r="E104" s="128"/>
    </row>
    <row r="105" spans="1:5" s="7" customFormat="1" ht="20.45">
      <c r="A105" s="26"/>
      <c r="B105" s="26"/>
      <c r="C105" s="27"/>
      <c r="D105" s="27"/>
      <c r="E105" s="128"/>
    </row>
    <row r="106" spans="1:5" s="7" customFormat="1" ht="20.45">
      <c r="A106" s="26"/>
      <c r="B106" s="26"/>
      <c r="C106" s="27"/>
      <c r="D106" s="27"/>
      <c r="E106" s="128"/>
    </row>
    <row r="107" spans="1:5" s="7" customFormat="1" ht="20.45">
      <c r="A107" s="26"/>
      <c r="B107" s="26"/>
      <c r="C107" s="27"/>
      <c r="D107" s="27"/>
      <c r="E107" s="128"/>
    </row>
    <row r="108" spans="1:5" s="7" customFormat="1" ht="20.45">
      <c r="A108" s="26"/>
      <c r="B108" s="26"/>
      <c r="C108" s="27"/>
      <c r="D108" s="27"/>
      <c r="E108" s="128"/>
    </row>
    <row r="109" spans="1:5" s="7" customFormat="1" ht="20.45">
      <c r="A109" s="26"/>
      <c r="B109" s="26"/>
      <c r="C109" s="27"/>
      <c r="D109" s="27"/>
      <c r="E109" s="128"/>
    </row>
    <row r="110" spans="1:5" s="7" customFormat="1" ht="20.45">
      <c r="A110" s="26"/>
      <c r="B110" s="26"/>
      <c r="C110" s="27"/>
      <c r="D110" s="27"/>
      <c r="E110" s="128"/>
    </row>
    <row r="111" spans="1:5" s="7" customFormat="1" ht="20.45">
      <c r="A111" s="26"/>
      <c r="B111" s="26"/>
      <c r="C111" s="27"/>
      <c r="D111" s="27"/>
      <c r="E111" s="128"/>
    </row>
    <row r="112" spans="1:5" s="7" customFormat="1" ht="20.45">
      <c r="A112" s="26"/>
      <c r="B112" s="26"/>
      <c r="C112" s="27"/>
      <c r="D112" s="27"/>
      <c r="E112" s="128"/>
    </row>
    <row r="113" spans="1:5" s="7" customFormat="1" ht="20.45">
      <c r="A113" s="26"/>
      <c r="B113" s="26"/>
      <c r="C113" s="27"/>
      <c r="D113" s="27"/>
      <c r="E113" s="128"/>
    </row>
    <row r="114" spans="1:5" s="7" customFormat="1" ht="20.45">
      <c r="A114" s="26"/>
      <c r="B114" s="26"/>
      <c r="C114" s="27"/>
      <c r="D114" s="27"/>
      <c r="E114" s="128"/>
    </row>
    <row r="115" spans="1:5" s="7" customFormat="1" ht="20.45">
      <c r="A115" s="26"/>
      <c r="B115" s="26"/>
      <c r="C115" s="27"/>
      <c r="D115" s="27"/>
      <c r="E115" s="128"/>
    </row>
    <row r="116" spans="1:5" s="7" customFormat="1" ht="20.45">
      <c r="A116" s="26"/>
      <c r="B116" s="26"/>
      <c r="C116" s="27"/>
      <c r="D116" s="27"/>
      <c r="E116" s="128"/>
    </row>
    <row r="117" spans="1:5" s="7" customFormat="1" ht="20.45">
      <c r="A117" s="26"/>
      <c r="B117" s="26"/>
      <c r="C117" s="27"/>
      <c r="D117" s="27"/>
      <c r="E117" s="128"/>
    </row>
    <row r="118" spans="1:5" s="7" customFormat="1" ht="20.45">
      <c r="A118" s="26"/>
      <c r="B118" s="26"/>
      <c r="C118" s="27"/>
      <c r="D118" s="27"/>
      <c r="E118" s="128"/>
    </row>
    <row r="119" spans="1:5" s="7" customFormat="1" ht="20.45">
      <c r="A119" s="26"/>
      <c r="B119" s="26"/>
      <c r="C119" s="27"/>
      <c r="D119" s="27"/>
      <c r="E119" s="128"/>
    </row>
    <row r="120" spans="1:5" s="7" customFormat="1" ht="20.45">
      <c r="A120" s="26"/>
      <c r="B120" s="26"/>
      <c r="C120" s="27"/>
      <c r="D120" s="27"/>
      <c r="E120" s="128"/>
    </row>
    <row r="121" spans="1:5" s="7" customFormat="1" ht="20.45">
      <c r="A121" s="26"/>
      <c r="B121" s="26"/>
      <c r="C121" s="27"/>
      <c r="D121" s="27"/>
      <c r="E121" s="128"/>
    </row>
    <row r="122" spans="1:5" s="7" customFormat="1" ht="20.45">
      <c r="A122" s="26"/>
      <c r="B122" s="26"/>
      <c r="C122" s="27"/>
      <c r="D122" s="27"/>
      <c r="E122" s="128"/>
    </row>
    <row r="123" spans="1:5" s="7" customFormat="1" ht="20.45">
      <c r="A123" s="26"/>
      <c r="B123" s="26"/>
      <c r="C123" s="27"/>
      <c r="D123" s="27"/>
      <c r="E123" s="128"/>
    </row>
    <row r="124" spans="1:5" s="7" customFormat="1" ht="20.45">
      <c r="A124" s="26"/>
      <c r="B124" s="26"/>
      <c r="C124" s="27"/>
      <c r="D124" s="27"/>
      <c r="E124" s="128"/>
    </row>
    <row r="125" spans="1:5" s="7" customFormat="1" ht="20.45">
      <c r="A125" s="26"/>
      <c r="B125" s="26"/>
      <c r="C125" s="27"/>
      <c r="D125" s="27"/>
      <c r="E125" s="128"/>
    </row>
    <row r="126" spans="1:5" s="7" customFormat="1" ht="20.45">
      <c r="A126" s="26"/>
      <c r="B126" s="26"/>
      <c r="C126" s="27"/>
      <c r="D126" s="27"/>
      <c r="E126" s="128"/>
    </row>
    <row r="127" spans="1:5" s="7" customFormat="1" ht="20.45">
      <c r="A127" s="26"/>
      <c r="B127" s="26"/>
      <c r="C127" s="27"/>
      <c r="D127" s="27"/>
      <c r="E127" s="128"/>
    </row>
    <row r="128" spans="1:5" s="7" customFormat="1" ht="20.45">
      <c r="A128" s="26"/>
      <c r="B128" s="26"/>
      <c r="C128" s="27"/>
      <c r="D128" s="27"/>
      <c r="E128" s="128"/>
    </row>
    <row r="129" spans="1:5" s="7" customFormat="1" ht="20.45">
      <c r="A129" s="26"/>
      <c r="B129" s="26"/>
      <c r="C129" s="27"/>
      <c r="D129" s="27"/>
      <c r="E129" s="128"/>
    </row>
    <row r="130" spans="1:5" s="7" customFormat="1" ht="20.45">
      <c r="A130" s="26"/>
      <c r="B130" s="26"/>
      <c r="C130" s="27"/>
      <c r="D130" s="27"/>
      <c r="E130" s="128"/>
    </row>
    <row r="131" spans="1:5" s="7" customFormat="1" ht="20.45">
      <c r="A131" s="26"/>
      <c r="B131" s="26"/>
      <c r="C131" s="27"/>
      <c r="D131" s="27"/>
      <c r="E131" s="128"/>
    </row>
    <row r="132" spans="1:5" s="7" customFormat="1" ht="20.45">
      <c r="A132" s="26"/>
      <c r="B132" s="26"/>
      <c r="C132" s="27"/>
      <c r="D132" s="27"/>
      <c r="E132" s="128"/>
    </row>
    <row r="133" spans="1:5" s="7" customFormat="1" ht="20.45">
      <c r="A133" s="26"/>
      <c r="B133" s="26"/>
      <c r="C133" s="27"/>
      <c r="D133" s="27"/>
      <c r="E133" s="128"/>
    </row>
    <row r="134" spans="1:5" s="7" customFormat="1" ht="20.45">
      <c r="A134" s="26"/>
      <c r="B134" s="26"/>
      <c r="C134" s="27"/>
      <c r="D134" s="27"/>
      <c r="E134" s="128"/>
    </row>
    <row r="135" spans="1:5" s="7" customFormat="1" ht="20.45">
      <c r="A135" s="26"/>
      <c r="B135" s="26"/>
      <c r="C135" s="27"/>
      <c r="D135" s="27"/>
      <c r="E135" s="128"/>
    </row>
    <row r="136" spans="1:5" s="7" customFormat="1" ht="20.45">
      <c r="A136" s="26"/>
      <c r="B136" s="26"/>
      <c r="C136" s="27"/>
      <c r="D136" s="27"/>
      <c r="E136" s="128"/>
    </row>
    <row r="137" spans="1:5" s="7" customFormat="1" ht="20.45">
      <c r="A137" s="26"/>
      <c r="B137" s="26"/>
      <c r="C137" s="27"/>
      <c r="D137" s="27"/>
      <c r="E137" s="128"/>
    </row>
    <row r="138" spans="1:5" s="7" customFormat="1" ht="20.45">
      <c r="A138" s="26"/>
      <c r="B138" s="26"/>
      <c r="C138" s="27"/>
      <c r="D138" s="27"/>
      <c r="E138" s="128"/>
    </row>
    <row r="139" spans="1:5" s="7" customFormat="1" ht="20.45">
      <c r="A139" s="26"/>
      <c r="B139" s="26"/>
      <c r="C139" s="27"/>
      <c r="D139" s="27"/>
      <c r="E139" s="128"/>
    </row>
    <row r="140" spans="1:5" s="7" customFormat="1" ht="20.45">
      <c r="A140" s="26"/>
      <c r="B140" s="26"/>
      <c r="C140" s="27"/>
      <c r="D140" s="27"/>
      <c r="E140" s="128"/>
    </row>
    <row r="141" spans="1:5" s="7" customFormat="1" ht="20.45">
      <c r="A141" s="26"/>
      <c r="B141" s="26"/>
      <c r="C141" s="27"/>
      <c r="D141" s="27"/>
      <c r="E141" s="128"/>
    </row>
    <row r="142" spans="1:5" s="7" customFormat="1" ht="20.45">
      <c r="A142" s="26"/>
      <c r="B142" s="26"/>
      <c r="C142" s="27"/>
      <c r="D142" s="27"/>
      <c r="E142" s="128"/>
    </row>
    <row r="143" spans="1:5" s="7" customFormat="1" ht="20.45">
      <c r="A143" s="26"/>
      <c r="B143" s="26"/>
      <c r="C143" s="27"/>
      <c r="D143" s="27"/>
      <c r="E143" s="128"/>
    </row>
    <row r="144" spans="1:5" s="7" customFormat="1" ht="20.45">
      <c r="A144" s="26"/>
      <c r="B144" s="26"/>
      <c r="C144" s="27"/>
      <c r="D144" s="27"/>
      <c r="E144" s="128"/>
    </row>
    <row r="145" spans="1:5" s="7" customFormat="1" ht="20.45">
      <c r="A145" s="26"/>
      <c r="B145" s="26"/>
      <c r="C145" s="27"/>
      <c r="D145" s="27"/>
      <c r="E145" s="128"/>
    </row>
    <row r="146" spans="1:5" s="7" customFormat="1" ht="20.45">
      <c r="A146" s="26"/>
      <c r="B146" s="26"/>
      <c r="C146" s="27"/>
      <c r="D146" s="27"/>
      <c r="E146" s="128"/>
    </row>
    <row r="147" spans="1:5" s="7" customFormat="1" ht="20.45">
      <c r="A147" s="26"/>
      <c r="B147" s="26"/>
      <c r="C147" s="27"/>
      <c r="D147" s="27"/>
      <c r="E147" s="128"/>
    </row>
    <row r="148" spans="1:5" s="7" customFormat="1" ht="20.45">
      <c r="A148" s="26"/>
      <c r="B148" s="26"/>
      <c r="C148" s="27"/>
      <c r="D148" s="27"/>
      <c r="E148" s="128"/>
    </row>
    <row r="149" spans="1:5" s="7" customFormat="1" ht="20.45">
      <c r="A149" s="26"/>
      <c r="B149" s="26"/>
      <c r="C149" s="27"/>
      <c r="D149" s="27"/>
      <c r="E149" s="128"/>
    </row>
    <row r="150" spans="1:5" s="7" customFormat="1" ht="20.45">
      <c r="A150" s="26"/>
      <c r="B150" s="26"/>
      <c r="C150" s="27"/>
      <c r="D150" s="27"/>
      <c r="E150" s="128"/>
    </row>
    <row r="151" spans="1:5" s="7" customFormat="1" ht="20.45">
      <c r="A151" s="26"/>
      <c r="B151" s="26"/>
      <c r="C151" s="27"/>
      <c r="D151" s="27"/>
      <c r="E151" s="128"/>
    </row>
    <row r="152" spans="1:5" s="7" customFormat="1" ht="20.45">
      <c r="A152" s="26"/>
      <c r="B152" s="26"/>
      <c r="C152" s="27"/>
      <c r="D152" s="27"/>
      <c r="E152" s="128"/>
    </row>
    <row r="153" spans="1:5" s="7" customFormat="1" ht="20.45">
      <c r="A153" s="26"/>
      <c r="B153" s="26"/>
      <c r="C153" s="27"/>
      <c r="D153" s="27"/>
      <c r="E153" s="128"/>
    </row>
    <row r="154" spans="1:5" s="7" customFormat="1" ht="20.45">
      <c r="A154" s="26"/>
      <c r="B154" s="26"/>
      <c r="C154" s="27"/>
      <c r="D154" s="27"/>
      <c r="E154" s="128"/>
    </row>
    <row r="155" spans="1:5" s="7" customFormat="1" ht="20.45">
      <c r="A155" s="26"/>
      <c r="B155" s="26"/>
      <c r="C155" s="27"/>
      <c r="D155" s="27"/>
      <c r="E155" s="128"/>
    </row>
    <row r="156" spans="1:5" s="7" customFormat="1" ht="20.45">
      <c r="A156" s="26"/>
      <c r="B156" s="26"/>
      <c r="C156" s="27"/>
      <c r="D156" s="27"/>
      <c r="E156" s="128"/>
    </row>
    <row r="157" spans="1:5" s="7" customFormat="1" ht="20.45">
      <c r="A157" s="26"/>
      <c r="B157" s="26"/>
      <c r="C157" s="27"/>
      <c r="D157" s="27"/>
      <c r="E157" s="128"/>
    </row>
    <row r="158" spans="1:5" s="7" customFormat="1" ht="20.45">
      <c r="A158" s="26"/>
      <c r="B158" s="26"/>
      <c r="C158" s="27"/>
      <c r="D158" s="27"/>
      <c r="E158" s="128"/>
    </row>
    <row r="159" spans="1:5" s="7" customFormat="1" ht="20.45">
      <c r="A159" s="26"/>
      <c r="B159" s="26"/>
      <c r="C159" s="27"/>
      <c r="D159" s="27"/>
      <c r="E159" s="128"/>
    </row>
    <row r="160" spans="1:5" s="7" customFormat="1" ht="20.45">
      <c r="A160" s="26"/>
      <c r="B160" s="26"/>
      <c r="C160" s="27"/>
      <c r="D160" s="27"/>
      <c r="E160" s="128"/>
    </row>
    <row r="161" spans="1:5" s="7" customFormat="1" ht="20.45">
      <c r="A161" s="26"/>
      <c r="B161" s="26"/>
      <c r="C161" s="27"/>
      <c r="D161" s="27"/>
      <c r="E161" s="128"/>
    </row>
    <row r="162" spans="1:5" s="7" customFormat="1" ht="20.45">
      <c r="A162" s="26"/>
      <c r="B162" s="26"/>
      <c r="C162" s="27"/>
      <c r="D162" s="27"/>
      <c r="E162" s="128"/>
    </row>
    <row r="163" spans="1:5" s="7" customFormat="1" ht="20.45">
      <c r="A163" s="26"/>
      <c r="B163" s="26"/>
      <c r="C163" s="27"/>
      <c r="D163" s="27"/>
      <c r="E163" s="128"/>
    </row>
    <row r="164" spans="1:5" s="7" customFormat="1" ht="20.45">
      <c r="A164" s="26"/>
      <c r="B164" s="26"/>
      <c r="C164" s="27"/>
      <c r="D164" s="27"/>
      <c r="E164" s="128"/>
    </row>
    <row r="165" spans="1:5" s="7" customFormat="1" ht="20.45">
      <c r="A165" s="26"/>
      <c r="B165" s="26"/>
      <c r="C165" s="27"/>
      <c r="D165" s="27"/>
      <c r="E165" s="128"/>
    </row>
    <row r="166" spans="1:5" s="7" customFormat="1" ht="20.45">
      <c r="A166" s="26"/>
      <c r="B166" s="26"/>
      <c r="C166" s="27"/>
      <c r="D166" s="27"/>
      <c r="E166" s="128"/>
    </row>
    <row r="167" spans="1:5" s="7" customFormat="1" ht="20.45">
      <c r="A167" s="26"/>
      <c r="B167" s="26"/>
      <c r="C167" s="27"/>
      <c r="D167" s="27"/>
      <c r="E167" s="128"/>
    </row>
    <row r="168" spans="1:5" s="7" customFormat="1" ht="20.45">
      <c r="A168" s="26"/>
      <c r="B168" s="26"/>
      <c r="C168" s="27"/>
      <c r="D168" s="27"/>
      <c r="E168" s="128"/>
    </row>
    <row r="169" spans="1:5" s="7" customFormat="1" ht="20.45">
      <c r="A169" s="26"/>
      <c r="B169" s="26"/>
      <c r="C169" s="27"/>
      <c r="D169" s="27"/>
      <c r="E169" s="128"/>
    </row>
    <row r="170" spans="1:5" s="7" customFormat="1" ht="20.45">
      <c r="A170" s="26"/>
      <c r="B170" s="26"/>
      <c r="C170" s="27"/>
      <c r="D170" s="27"/>
      <c r="E170" s="128"/>
    </row>
    <row r="171" spans="1:5" s="7" customFormat="1" ht="20.45">
      <c r="A171" s="26"/>
      <c r="B171" s="26"/>
      <c r="C171" s="27"/>
      <c r="D171" s="27"/>
      <c r="E171" s="128"/>
    </row>
    <row r="172" spans="1:5" s="7" customFormat="1" ht="20.45">
      <c r="A172" s="26"/>
      <c r="B172" s="26"/>
      <c r="C172" s="27"/>
      <c r="D172" s="27"/>
      <c r="E172" s="128"/>
    </row>
    <row r="173" spans="1:5" s="7" customFormat="1" ht="20.45">
      <c r="A173" s="26"/>
      <c r="B173" s="26"/>
      <c r="C173" s="27"/>
      <c r="D173" s="27"/>
      <c r="E173" s="128"/>
    </row>
    <row r="174" spans="1:5" s="7" customFormat="1" ht="20.45">
      <c r="A174" s="26"/>
      <c r="B174" s="26"/>
      <c r="C174" s="27"/>
      <c r="D174" s="27"/>
      <c r="E174" s="128"/>
    </row>
    <row r="175" spans="1:5" s="7" customFormat="1" ht="20.45">
      <c r="A175" s="26"/>
      <c r="B175" s="26"/>
      <c r="C175" s="27"/>
      <c r="D175" s="27"/>
      <c r="E175" s="128"/>
    </row>
    <row r="176" spans="1:5" s="7" customFormat="1" ht="20.45">
      <c r="A176" s="26"/>
      <c r="B176" s="26"/>
      <c r="C176" s="27"/>
      <c r="D176" s="27"/>
      <c r="E176" s="128"/>
    </row>
    <row r="177" spans="1:5" s="7" customFormat="1" ht="20.45">
      <c r="A177" s="26"/>
      <c r="B177" s="26"/>
      <c r="C177" s="27"/>
      <c r="D177" s="27"/>
      <c r="E177" s="128"/>
    </row>
    <row r="178" spans="1:5" s="7" customFormat="1" ht="20.45">
      <c r="A178" s="26"/>
      <c r="B178" s="26"/>
      <c r="C178" s="27"/>
      <c r="D178" s="27"/>
      <c r="E178" s="128"/>
    </row>
    <row r="179" spans="1:5" s="7" customFormat="1" ht="20.45">
      <c r="A179" s="26"/>
      <c r="B179" s="26"/>
      <c r="C179" s="27"/>
      <c r="D179" s="27"/>
      <c r="E179" s="128"/>
    </row>
    <row r="180" spans="1:5" s="7" customFormat="1" ht="20.45">
      <c r="A180" s="26"/>
      <c r="B180" s="26"/>
      <c r="C180" s="27"/>
      <c r="D180" s="27"/>
      <c r="E180" s="128"/>
    </row>
    <row r="181" spans="1:5" s="7" customFormat="1" ht="20.45">
      <c r="A181" s="26"/>
      <c r="B181" s="26"/>
      <c r="C181" s="27"/>
      <c r="D181" s="27"/>
      <c r="E181" s="128"/>
    </row>
    <row r="182" spans="1:5" s="7" customFormat="1" ht="20.45">
      <c r="A182" s="26"/>
      <c r="B182" s="26"/>
      <c r="C182" s="27"/>
      <c r="D182" s="27"/>
      <c r="E182" s="128"/>
    </row>
    <row r="183" spans="1:5" s="7" customFormat="1" ht="20.45">
      <c r="A183" s="26"/>
      <c r="B183" s="26"/>
      <c r="C183" s="27"/>
      <c r="D183" s="27"/>
      <c r="E183" s="128"/>
    </row>
    <row r="184" spans="1:5" s="7" customFormat="1" ht="20.45">
      <c r="A184" s="26"/>
      <c r="B184" s="26"/>
      <c r="C184" s="27"/>
      <c r="D184" s="27"/>
      <c r="E184" s="128"/>
    </row>
    <row r="185" spans="1:5" s="7" customFormat="1" ht="20.45">
      <c r="A185" s="26"/>
      <c r="B185" s="26"/>
      <c r="C185" s="27"/>
      <c r="D185" s="27"/>
      <c r="E185" s="128"/>
    </row>
    <row r="186" spans="1:5" s="7" customFormat="1" ht="20.45">
      <c r="A186" s="26"/>
      <c r="B186" s="26"/>
      <c r="C186" s="27"/>
      <c r="D186" s="27"/>
      <c r="E186" s="128"/>
    </row>
    <row r="187" spans="1:5" s="7" customFormat="1" ht="20.45">
      <c r="A187" s="26"/>
      <c r="B187" s="26"/>
      <c r="C187" s="27"/>
      <c r="D187" s="27"/>
      <c r="E187" s="128"/>
    </row>
    <row r="188" spans="1:5" s="7" customFormat="1" ht="20.45">
      <c r="A188" s="26"/>
      <c r="B188" s="26"/>
      <c r="C188" s="27"/>
      <c r="D188" s="27"/>
      <c r="E188" s="128"/>
    </row>
    <row r="189" spans="1:5" s="7" customFormat="1" ht="20.45">
      <c r="A189" s="26"/>
      <c r="B189" s="26"/>
      <c r="C189" s="27"/>
      <c r="D189" s="27"/>
      <c r="E189" s="128"/>
    </row>
    <row r="190" spans="1:5" s="7" customFormat="1" ht="20.45">
      <c r="A190" s="26"/>
      <c r="B190" s="26"/>
      <c r="C190" s="27"/>
      <c r="D190" s="27"/>
      <c r="E190" s="128"/>
    </row>
    <row r="191" spans="1:5" s="7" customFormat="1" ht="20.45">
      <c r="A191" s="26"/>
      <c r="B191" s="26"/>
      <c r="C191" s="27"/>
      <c r="D191" s="27"/>
      <c r="E191" s="128"/>
    </row>
    <row r="192" spans="1:5" s="7" customFormat="1" ht="20.45">
      <c r="A192" s="26"/>
      <c r="B192" s="26"/>
      <c r="C192" s="27"/>
      <c r="D192" s="27"/>
      <c r="E192" s="128"/>
    </row>
    <row r="193" spans="1:5" s="7" customFormat="1" ht="20.45">
      <c r="A193" s="26"/>
      <c r="B193" s="26"/>
      <c r="C193" s="27"/>
      <c r="D193" s="27"/>
      <c r="E193" s="128"/>
    </row>
    <row r="194" spans="1:5" s="7" customFormat="1" ht="20.45">
      <c r="A194" s="26"/>
      <c r="B194" s="26"/>
      <c r="C194" s="27"/>
      <c r="D194" s="27"/>
      <c r="E194" s="128"/>
    </row>
    <row r="195" spans="1:5" s="7" customFormat="1" ht="20.45">
      <c r="A195" s="26"/>
      <c r="B195" s="26"/>
      <c r="C195" s="27"/>
      <c r="D195" s="27"/>
      <c r="E195" s="128"/>
    </row>
    <row r="196" spans="1:5" s="7" customFormat="1" ht="20.45">
      <c r="A196" s="26"/>
      <c r="B196" s="26"/>
      <c r="C196" s="27"/>
      <c r="D196" s="27"/>
      <c r="E196" s="128"/>
    </row>
    <row r="197" spans="1:5" s="7" customFormat="1" ht="20.45">
      <c r="A197" s="26"/>
      <c r="B197" s="26"/>
      <c r="C197" s="27"/>
      <c r="D197" s="27"/>
      <c r="E197" s="128"/>
    </row>
    <row r="198" spans="1:5" s="7" customFormat="1" ht="20.45">
      <c r="A198" s="26"/>
      <c r="B198" s="26"/>
      <c r="C198" s="27"/>
      <c r="D198" s="27"/>
      <c r="E198" s="128"/>
    </row>
    <row r="199" spans="1:5" s="7" customFormat="1" ht="20.45">
      <c r="A199" s="26"/>
      <c r="B199" s="26"/>
      <c r="C199" s="27"/>
      <c r="D199" s="27"/>
      <c r="E199" s="128"/>
    </row>
    <row r="200" spans="1:5" s="7" customFormat="1" ht="20.45">
      <c r="A200" s="26"/>
      <c r="B200" s="26"/>
      <c r="C200" s="27"/>
      <c r="D200" s="27"/>
      <c r="E200" s="128"/>
    </row>
    <row r="201" spans="1:5" s="7" customFormat="1" ht="20.45">
      <c r="A201" s="26"/>
      <c r="B201" s="26"/>
      <c r="C201" s="27"/>
      <c r="D201" s="27"/>
      <c r="E201" s="128"/>
    </row>
    <row r="202" spans="1:5" s="7" customFormat="1" ht="20.45">
      <c r="A202" s="26"/>
      <c r="B202" s="26"/>
      <c r="C202" s="27"/>
      <c r="D202" s="27"/>
      <c r="E202" s="128"/>
    </row>
    <row r="203" spans="1:5" s="7" customFormat="1" ht="20.45">
      <c r="A203" s="26"/>
      <c r="B203" s="26"/>
      <c r="C203" s="27"/>
      <c r="D203" s="27"/>
      <c r="E203" s="128"/>
    </row>
    <row r="204" spans="1:5" s="7" customFormat="1" ht="20.45">
      <c r="A204" s="26"/>
      <c r="B204" s="26"/>
      <c r="C204" s="27"/>
      <c r="D204" s="27"/>
      <c r="E204" s="128"/>
    </row>
    <row r="205" spans="1:5" s="7" customFormat="1" ht="20.45">
      <c r="A205" s="26"/>
      <c r="B205" s="26"/>
      <c r="C205" s="27"/>
      <c r="D205" s="27"/>
      <c r="E205" s="128"/>
    </row>
    <row r="206" spans="1:5" s="7" customFormat="1" ht="20.45">
      <c r="A206" s="26"/>
      <c r="B206" s="26"/>
      <c r="C206" s="27"/>
      <c r="D206" s="27"/>
      <c r="E206" s="128"/>
    </row>
    <row r="207" spans="1:5" s="7" customFormat="1" ht="20.45">
      <c r="A207" s="26"/>
      <c r="B207" s="26"/>
      <c r="C207" s="27"/>
      <c r="D207" s="27"/>
      <c r="E207" s="128"/>
    </row>
    <row r="208" spans="1:5" s="7" customFormat="1" ht="20.45">
      <c r="A208" s="26"/>
      <c r="B208" s="26"/>
      <c r="C208" s="27"/>
      <c r="D208" s="27"/>
      <c r="E208" s="128"/>
    </row>
    <row r="209" spans="1:5" s="7" customFormat="1" ht="20.45">
      <c r="A209" s="26"/>
      <c r="B209" s="26"/>
      <c r="C209" s="27"/>
      <c r="D209" s="27"/>
      <c r="E209" s="128"/>
    </row>
    <row r="210" spans="1:5" s="7" customFormat="1" ht="20.45">
      <c r="A210" s="26"/>
      <c r="B210" s="26"/>
      <c r="C210" s="27"/>
      <c r="D210" s="27"/>
      <c r="E210" s="128"/>
    </row>
    <row r="211" spans="1:5" s="7" customFormat="1" ht="20.45">
      <c r="A211" s="26"/>
      <c r="B211" s="26"/>
      <c r="C211" s="27"/>
      <c r="D211" s="27"/>
      <c r="E211" s="128"/>
    </row>
    <row r="212" spans="1:5" s="7" customFormat="1" ht="20.45">
      <c r="A212" s="26"/>
      <c r="B212" s="26"/>
      <c r="C212" s="27"/>
      <c r="D212" s="27"/>
      <c r="E212" s="128"/>
    </row>
    <row r="213" spans="1:5" s="7" customFormat="1" ht="20.45">
      <c r="A213" s="26"/>
      <c r="B213" s="26"/>
      <c r="C213" s="27"/>
      <c r="D213" s="27"/>
      <c r="E213" s="128"/>
    </row>
    <row r="214" spans="1:5" s="7" customFormat="1" ht="20.45">
      <c r="A214" s="26"/>
      <c r="B214" s="26"/>
      <c r="C214" s="27"/>
      <c r="D214" s="27"/>
      <c r="E214" s="128"/>
    </row>
    <row r="215" spans="1:5" s="7" customFormat="1" ht="20.45">
      <c r="A215" s="26"/>
      <c r="B215" s="26"/>
      <c r="C215" s="27"/>
      <c r="D215" s="27"/>
      <c r="E215" s="128"/>
    </row>
    <row r="216" spans="1:5" s="7" customFormat="1" ht="20.45">
      <c r="A216" s="26"/>
      <c r="B216" s="26"/>
      <c r="C216" s="27"/>
      <c r="D216" s="27"/>
      <c r="E216" s="128"/>
    </row>
    <row r="217" spans="1:5" s="7" customFormat="1" ht="20.45">
      <c r="A217" s="26"/>
      <c r="B217" s="26"/>
      <c r="C217" s="27"/>
      <c r="D217" s="27"/>
      <c r="E217" s="128"/>
    </row>
    <row r="218" spans="1:5" s="7" customFormat="1" ht="20.45">
      <c r="A218" s="26"/>
      <c r="B218" s="26"/>
      <c r="C218" s="27"/>
      <c r="D218" s="27"/>
      <c r="E218" s="128"/>
    </row>
    <row r="219" spans="1:5" s="7" customFormat="1" ht="20.45">
      <c r="A219" s="26"/>
      <c r="B219" s="26"/>
      <c r="C219" s="27"/>
      <c r="D219" s="27"/>
      <c r="E219" s="128"/>
    </row>
    <row r="220" spans="1:5" s="7" customFormat="1" ht="20.45">
      <c r="A220" s="26"/>
      <c r="B220" s="26"/>
      <c r="C220" s="27"/>
      <c r="D220" s="27"/>
      <c r="E220" s="128"/>
    </row>
    <row r="221" spans="1:5" s="7" customFormat="1" ht="20.45">
      <c r="A221" s="26"/>
      <c r="B221" s="26"/>
      <c r="C221" s="27"/>
      <c r="D221" s="27"/>
      <c r="E221" s="128"/>
    </row>
    <row r="222" spans="1:5" s="7" customFormat="1" ht="20.45">
      <c r="A222" s="26"/>
      <c r="B222" s="26"/>
      <c r="C222" s="27"/>
      <c r="D222" s="27"/>
      <c r="E222" s="128"/>
    </row>
    <row r="223" spans="1:5" s="7" customFormat="1" ht="20.45">
      <c r="A223" s="26"/>
      <c r="B223" s="26"/>
      <c r="C223" s="27"/>
      <c r="D223" s="27"/>
      <c r="E223" s="128"/>
    </row>
    <row r="224" spans="1:5" s="7" customFormat="1" ht="20.45">
      <c r="A224" s="26"/>
      <c r="B224" s="26"/>
      <c r="C224" s="27"/>
      <c r="D224" s="27"/>
      <c r="E224" s="128"/>
    </row>
    <row r="225" spans="1:7" s="7" customFormat="1" ht="20.45">
      <c r="A225" s="26"/>
      <c r="B225" s="26"/>
      <c r="C225" s="27"/>
      <c r="D225" s="27"/>
      <c r="E225" s="128"/>
    </row>
    <row r="226" spans="1:7" s="7" customFormat="1" ht="20.45">
      <c r="A226" s="26"/>
      <c r="B226" s="26"/>
      <c r="C226" s="27"/>
      <c r="D226" s="27"/>
      <c r="E226" s="128"/>
    </row>
    <row r="227" spans="1:7" s="7" customFormat="1" ht="20.45">
      <c r="A227" s="26"/>
      <c r="B227" s="26"/>
      <c r="C227" s="27"/>
      <c r="D227" s="27"/>
      <c r="E227" s="128"/>
    </row>
    <row r="228" spans="1:7" s="7" customFormat="1" ht="20.45">
      <c r="A228" s="26"/>
      <c r="B228" s="26"/>
      <c r="C228" s="27"/>
      <c r="D228" s="27"/>
      <c r="E228" s="128"/>
    </row>
    <row r="229" spans="1:7" s="7" customFormat="1" ht="20.45">
      <c r="A229" s="26"/>
      <c r="B229" s="26"/>
      <c r="C229" s="27"/>
      <c r="D229" s="27"/>
      <c r="E229" s="128"/>
    </row>
    <row r="230" spans="1:7" s="7" customFormat="1" ht="20.45">
      <c r="A230" s="26"/>
      <c r="B230" s="26"/>
      <c r="C230" s="27"/>
      <c r="D230" s="27"/>
      <c r="E230" s="128"/>
    </row>
    <row r="231" spans="1:7" ht="20.45">
      <c r="A231" s="26"/>
      <c r="B231" s="29"/>
      <c r="C231" s="30"/>
      <c r="D231" s="30"/>
    </row>
    <row r="232" spans="1:7" ht="20.45">
      <c r="A232" s="26"/>
      <c r="B232" s="29"/>
      <c r="C232" s="30"/>
      <c r="D232" s="30"/>
    </row>
    <row r="233" spans="1:7" ht="20.45">
      <c r="A233" s="26"/>
      <c r="B233" s="29"/>
      <c r="C233" s="30"/>
      <c r="D233" s="30"/>
    </row>
    <row r="234" spans="1:7" ht="20.45">
      <c r="A234" s="26"/>
      <c r="B234" s="29"/>
      <c r="C234" s="30"/>
      <c r="D234" s="30"/>
    </row>
    <row r="235" spans="1:7" ht="20.45">
      <c r="A235" s="26"/>
      <c r="B235" s="29"/>
      <c r="C235" s="30"/>
      <c r="D235" s="30"/>
    </row>
    <row r="236" spans="1:7">
      <c r="A236" s="7"/>
      <c r="B236" s="29"/>
      <c r="C236" s="29"/>
      <c r="D236" s="29"/>
    </row>
    <row r="237" spans="1:7" ht="20.45">
      <c r="A237" s="7"/>
      <c r="B237" s="31" t="s">
        <v>424</v>
      </c>
      <c r="C237" s="31" t="s">
        <v>425</v>
      </c>
      <c r="D237" t="s">
        <v>424</v>
      </c>
      <c r="E237" s="123" t="s">
        <v>425</v>
      </c>
    </row>
    <row r="238" spans="1:7" ht="21">
      <c r="A238" s="7"/>
      <c r="B238" s="32" t="s">
        <v>426</v>
      </c>
      <c r="C238" s="32" t="s">
        <v>427</v>
      </c>
      <c r="D238" t="s">
        <v>426</v>
      </c>
      <c r="F238" t="s">
        <v>426</v>
      </c>
      <c r="G238" t="e">
        <f>IF(NOT(ISERROR(MATCH(F238,_xlfn.ANCHORARRAY(B249),0))),#REF!&amp;"Por favor no seleccionar los criterios de impacto",F238)</f>
        <v>#REF!</v>
      </c>
    </row>
    <row r="239" spans="1:7" ht="21">
      <c r="A239" s="7"/>
      <c r="B239" s="32" t="s">
        <v>426</v>
      </c>
      <c r="C239" s="32" t="s">
        <v>382</v>
      </c>
      <c r="E239" s="123" t="s">
        <v>427</v>
      </c>
    </row>
    <row r="240" spans="1:7" ht="21">
      <c r="A240" s="7"/>
      <c r="B240" s="32" t="s">
        <v>426</v>
      </c>
      <c r="C240" s="32" t="s">
        <v>386</v>
      </c>
      <c r="E240" s="123" t="s">
        <v>382</v>
      </c>
    </row>
    <row r="241" spans="1:5" ht="21">
      <c r="A241" s="7"/>
      <c r="B241" s="32" t="s">
        <v>426</v>
      </c>
      <c r="C241" s="32" t="s">
        <v>390</v>
      </c>
      <c r="E241" s="123" t="s">
        <v>386</v>
      </c>
    </row>
    <row r="242" spans="1:5" ht="21">
      <c r="A242" s="7"/>
      <c r="B242" s="32" t="s">
        <v>426</v>
      </c>
      <c r="C242" s="32" t="s">
        <v>394</v>
      </c>
      <c r="E242" s="123" t="s">
        <v>390</v>
      </c>
    </row>
    <row r="243" spans="1:5" ht="21">
      <c r="A243" s="7"/>
      <c r="B243" s="32" t="s">
        <v>376</v>
      </c>
      <c r="C243" s="32" t="s">
        <v>380</v>
      </c>
      <c r="E243" s="123" t="s">
        <v>394</v>
      </c>
    </row>
    <row r="244" spans="1:5" ht="21">
      <c r="A244" s="7"/>
      <c r="B244" s="32" t="s">
        <v>376</v>
      </c>
      <c r="C244" s="32" t="s">
        <v>428</v>
      </c>
      <c r="D244" t="s">
        <v>376</v>
      </c>
    </row>
    <row r="245" spans="1:5" ht="21">
      <c r="A245" s="7"/>
      <c r="B245" s="32" t="s">
        <v>376</v>
      </c>
      <c r="C245" s="32" t="s">
        <v>387</v>
      </c>
      <c r="E245" s="123" t="s">
        <v>380</v>
      </c>
    </row>
    <row r="246" spans="1:5" ht="21">
      <c r="A246" s="7"/>
      <c r="B246" s="32" t="s">
        <v>376</v>
      </c>
      <c r="C246" s="32" t="s">
        <v>429</v>
      </c>
      <c r="E246" s="123" t="s">
        <v>428</v>
      </c>
    </row>
    <row r="247" spans="1:5" ht="21">
      <c r="A247" s="7"/>
      <c r="B247" s="32" t="s">
        <v>376</v>
      </c>
      <c r="C247" s="32" t="s">
        <v>395</v>
      </c>
      <c r="E247" s="123" t="s">
        <v>387</v>
      </c>
    </row>
    <row r="248" spans="1:5">
      <c r="A248" s="7"/>
      <c r="B248" s="33"/>
      <c r="C248" s="33"/>
      <c r="E248" s="123" t="s">
        <v>429</v>
      </c>
    </row>
    <row r="249" spans="1:5">
      <c r="A249" s="7"/>
      <c r="B249" s="33" t="str" cm="1">
        <f t="array" ref="B249:B251">_xlfn.UNIQUE(Tabla1[[#All],[Criterios]])</f>
        <v>Criterios</v>
      </c>
      <c r="C249" s="33"/>
      <c r="E249" s="123" t="s">
        <v>395</v>
      </c>
    </row>
    <row r="250" spans="1:5">
      <c r="A250" s="7"/>
      <c r="B250" s="33" t="str">
        <v>Afectación Económica o presupuestal</v>
      </c>
      <c r="C250" s="33"/>
    </row>
    <row r="251" spans="1:5">
      <c r="B251" s="33" t="str">
        <v>Pérdida Reputacional</v>
      </c>
      <c r="C251" s="33"/>
    </row>
    <row r="252" spans="1:5">
      <c r="B252" s="34"/>
      <c r="C252" s="34"/>
    </row>
    <row r="253" spans="1:5">
      <c r="B253" s="34"/>
      <c r="C253" s="34"/>
    </row>
    <row r="254" spans="1:5">
      <c r="B254" s="34"/>
      <c r="C254" s="34"/>
    </row>
    <row r="255" spans="1:5">
      <c r="B255" s="34"/>
      <c r="C255" s="34"/>
      <c r="D255" s="34"/>
    </row>
    <row r="256" spans="1:5">
      <c r="B256" s="34"/>
      <c r="C256" s="34"/>
      <c r="D256" s="34"/>
    </row>
    <row r="257" spans="2:4">
      <c r="B257" s="34"/>
      <c r="C257" s="34"/>
      <c r="D257" s="34"/>
    </row>
    <row r="258" spans="2:4">
      <c r="B258" s="34"/>
      <c r="C258" s="34"/>
      <c r="D258" s="34"/>
    </row>
    <row r="259" spans="2:4">
      <c r="B259" s="34"/>
      <c r="C259" s="34"/>
      <c r="D259" s="34"/>
    </row>
    <row r="260" spans="2:4">
      <c r="B260" s="34"/>
      <c r="C260" s="34"/>
      <c r="D260" s="34"/>
    </row>
  </sheetData>
  <mergeCells count="1">
    <mergeCell ref="B2:E2"/>
  </mergeCells>
  <dataValidations count="1">
    <dataValidation type="list" allowBlank="1" showInputMessage="1" showErrorMessage="1" sqref="F238" xr:uid="{00000000-0002-0000-0700-000000000000}">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249977111117893"/>
  </sheetPr>
  <dimension ref="B1:K16"/>
  <sheetViews>
    <sheetView topLeftCell="B1" workbookViewId="0">
      <selection activeCell="H7" sqref="H7"/>
    </sheetView>
  </sheetViews>
  <sheetFormatPr defaultColWidth="14.28515625" defaultRowHeight="13.9"/>
  <cols>
    <col min="1" max="2" width="14.28515625" style="35"/>
    <col min="3" max="3" width="17" style="35" customWidth="1"/>
    <col min="4" max="4" width="14.28515625" style="35"/>
    <col min="5" max="5" width="46" style="35" customWidth="1"/>
    <col min="6" max="16384" width="14.28515625" style="35"/>
  </cols>
  <sheetData>
    <row r="1" spans="2:11" ht="24" customHeight="1" thickBot="1">
      <c r="B1" s="357" t="s">
        <v>430</v>
      </c>
      <c r="C1" s="358"/>
      <c r="D1" s="358"/>
      <c r="E1" s="358"/>
      <c r="F1" s="359"/>
    </row>
    <row r="2" spans="2:11" ht="16.149999999999999" thickBot="1">
      <c r="B2" s="36"/>
      <c r="C2" s="36"/>
      <c r="D2" s="36"/>
      <c r="E2" s="36"/>
      <c r="F2" s="36"/>
      <c r="I2" s="131"/>
      <c r="J2" s="143" t="s">
        <v>431</v>
      </c>
      <c r="K2" s="143" t="s">
        <v>270</v>
      </c>
    </row>
    <row r="3" spans="2:11" ht="16.149999999999999" thickBot="1">
      <c r="B3" s="360" t="s">
        <v>432</v>
      </c>
      <c r="C3" s="361"/>
      <c r="D3" s="361"/>
      <c r="E3" s="37" t="s">
        <v>433</v>
      </c>
      <c r="F3" s="38" t="s">
        <v>434</v>
      </c>
      <c r="I3" s="142" t="s">
        <v>269</v>
      </c>
      <c r="J3" s="133">
        <v>0.5</v>
      </c>
      <c r="K3" s="133">
        <v>0.45</v>
      </c>
    </row>
    <row r="4" spans="2:11" ht="31.15">
      <c r="B4" s="362" t="s">
        <v>435</v>
      </c>
      <c r="C4" s="364" t="s">
        <v>254</v>
      </c>
      <c r="D4" s="39" t="s">
        <v>269</v>
      </c>
      <c r="E4" s="40" t="s">
        <v>436</v>
      </c>
      <c r="F4" s="41">
        <v>0.25</v>
      </c>
      <c r="I4" s="143" t="s">
        <v>319</v>
      </c>
      <c r="J4" s="133">
        <v>0.4</v>
      </c>
      <c r="K4" s="133">
        <v>0.35</v>
      </c>
    </row>
    <row r="5" spans="2:11" ht="46.9">
      <c r="B5" s="363"/>
      <c r="C5" s="365"/>
      <c r="D5" s="42" t="s">
        <v>319</v>
      </c>
      <c r="E5" s="43" t="s">
        <v>437</v>
      </c>
      <c r="F5" s="44">
        <v>0.15</v>
      </c>
      <c r="I5" s="143" t="s">
        <v>438</v>
      </c>
      <c r="J5" s="133">
        <v>0.35</v>
      </c>
      <c r="K5" s="133">
        <v>0.3</v>
      </c>
    </row>
    <row r="6" spans="2:11" ht="46.9">
      <c r="B6" s="363"/>
      <c r="C6" s="365"/>
      <c r="D6" s="42" t="s">
        <v>438</v>
      </c>
      <c r="E6" s="43" t="s">
        <v>439</v>
      </c>
      <c r="F6" s="44">
        <v>0.1</v>
      </c>
    </row>
    <row r="7" spans="2:11" ht="62.45">
      <c r="B7" s="363"/>
      <c r="C7" s="365" t="s">
        <v>255</v>
      </c>
      <c r="D7" s="42" t="s">
        <v>431</v>
      </c>
      <c r="E7" s="43" t="s">
        <v>440</v>
      </c>
      <c r="F7" s="44">
        <v>0.25</v>
      </c>
      <c r="G7" s="132"/>
    </row>
    <row r="8" spans="2:11" ht="31.15">
      <c r="B8" s="363"/>
      <c r="C8" s="365"/>
      <c r="D8" s="42" t="s">
        <v>270</v>
      </c>
      <c r="E8" s="43" t="s">
        <v>441</v>
      </c>
      <c r="F8" s="44">
        <v>0.2</v>
      </c>
      <c r="G8" s="132"/>
    </row>
    <row r="9" spans="2:11" ht="46.9">
      <c r="B9" s="363" t="s">
        <v>442</v>
      </c>
      <c r="C9" s="365" t="s">
        <v>257</v>
      </c>
      <c r="D9" s="42" t="s">
        <v>271</v>
      </c>
      <c r="E9" s="43" t="s">
        <v>443</v>
      </c>
      <c r="F9" s="45" t="s">
        <v>444</v>
      </c>
    </row>
    <row r="10" spans="2:11" ht="46.9">
      <c r="B10" s="363"/>
      <c r="C10" s="365"/>
      <c r="D10" s="42" t="s">
        <v>445</v>
      </c>
      <c r="E10" s="43" t="s">
        <v>446</v>
      </c>
      <c r="F10" s="45" t="s">
        <v>444</v>
      </c>
    </row>
    <row r="11" spans="2:11" ht="46.9">
      <c r="B11" s="363"/>
      <c r="C11" s="365" t="s">
        <v>258</v>
      </c>
      <c r="D11" s="42" t="s">
        <v>272</v>
      </c>
      <c r="E11" s="43" t="s">
        <v>447</v>
      </c>
      <c r="F11" s="45" t="s">
        <v>444</v>
      </c>
    </row>
    <row r="12" spans="2:11" ht="46.9">
      <c r="B12" s="363"/>
      <c r="C12" s="365"/>
      <c r="D12" s="42" t="s">
        <v>448</v>
      </c>
      <c r="E12" s="43" t="s">
        <v>449</v>
      </c>
      <c r="F12" s="45" t="s">
        <v>444</v>
      </c>
    </row>
    <row r="13" spans="2:11" ht="31.15">
      <c r="B13" s="363"/>
      <c r="C13" s="365" t="s">
        <v>259</v>
      </c>
      <c r="D13" s="42" t="s">
        <v>273</v>
      </c>
      <c r="E13" s="43" t="s">
        <v>450</v>
      </c>
      <c r="F13" s="45" t="s">
        <v>444</v>
      </c>
    </row>
    <row r="14" spans="2:11" ht="16.149999999999999" thickBot="1">
      <c r="B14" s="366"/>
      <c r="C14" s="367"/>
      <c r="D14" s="46" t="s">
        <v>451</v>
      </c>
      <c r="E14" s="47" t="s">
        <v>452</v>
      </c>
      <c r="F14" s="48" t="s">
        <v>444</v>
      </c>
    </row>
    <row r="15" spans="2:11" ht="49.5" customHeight="1">
      <c r="B15" s="356" t="s">
        <v>453</v>
      </c>
      <c r="C15" s="356"/>
      <c r="D15" s="356"/>
      <c r="E15" s="356"/>
      <c r="F15" s="356"/>
    </row>
    <row r="16" spans="2:11" ht="27" customHeight="1">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e588276-31f0-46e0-b832-ec62de34dba2">
      <UserInfo>
        <DisplayName>Wilson Fernando Munoz Espitia</DisplayName>
        <AccountId>12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38DEC67418FE342B8EB4517FAD134CB" ma:contentTypeVersion="4" ma:contentTypeDescription="Crear nuevo documento." ma:contentTypeScope="" ma:versionID="b1d53c34a06c40d979f61003f85628c5">
  <xsd:schema xmlns:xsd="http://www.w3.org/2001/XMLSchema" xmlns:xs="http://www.w3.org/2001/XMLSchema" xmlns:p="http://schemas.microsoft.com/office/2006/metadata/properties" xmlns:ns2="d1904cd7-0886-4426-90db-0ec0ea2f2559" xmlns:ns3="ce588276-31f0-46e0-b832-ec62de34dba2" targetNamespace="http://schemas.microsoft.com/office/2006/metadata/properties" ma:root="true" ma:fieldsID="bd66b0d54d7ed0dc4dd6e94a6e5374b0" ns2:_="" ns3:_="">
    <xsd:import namespace="d1904cd7-0886-4426-90db-0ec0ea2f2559"/>
    <xsd:import namespace="ce588276-31f0-46e0-b832-ec62de34db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904cd7-0886-4426-90db-0ec0ea2f2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588276-31f0-46e0-b832-ec62de34dba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B816DA-31C5-4BF7-8D3F-D4C2C51D652E}"/>
</file>

<file path=customXml/itemProps2.xml><?xml version="1.0" encoding="utf-8"?>
<ds:datastoreItem xmlns:ds="http://schemas.openxmlformats.org/officeDocument/2006/customXml" ds:itemID="{120CBE13-8184-438A-AC00-1A5634FC5AE3}"/>
</file>

<file path=customXml/itemProps3.xml><?xml version="1.0" encoding="utf-8"?>
<ds:datastoreItem xmlns:ds="http://schemas.openxmlformats.org/officeDocument/2006/customXml" ds:itemID="{56DA7CCA-F72B-46DC-B941-FFAB2754957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
  <cp:revision/>
  <dcterms:created xsi:type="dcterms:W3CDTF">2021-04-16T16:11:31Z</dcterms:created>
  <dcterms:modified xsi:type="dcterms:W3CDTF">2022-05-06T13:56:36Z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0x010100C38DEC67418FE342B8EB4517FAD134CB</vt:lpwstr>
  </property>
</Properties>
</file>