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24226"/>
  <mc:AlternateContent xmlns:mc="http://schemas.openxmlformats.org/markup-compatibility/2006">
    <mc:Choice Requires="x15">
      <x15ac:absPath xmlns:x15ac="http://schemas.microsoft.com/office/spreadsheetml/2010/11/ac" url="D:\CSJ\Indicadores\Matriz Indicadores\"/>
    </mc:Choice>
  </mc:AlternateContent>
  <xr:revisionPtr revIDLastSave="0" documentId="13_ncr:1_{0D094B1F-05D9-4E11-AE35-2781C9ED7B02}" xr6:coauthVersionLast="36" xr6:coauthVersionMax="36" xr10:uidLastSave="{00000000-0000-0000-0000-000000000000}"/>
  <bookViews>
    <workbookView minimized="1" xWindow="0" yWindow="0" windowWidth="20490" windowHeight="7665" tabRatio="615" firstSheet="1" activeTab="1" xr2:uid="{00000000-000D-0000-FFFF-FFFF00000000}"/>
  </bookViews>
  <sheets>
    <sheet name="Ficha Técnica indicador" sheetId="4" state="hidden" r:id="rId1"/>
    <sheet name="Indicadores 2020" sheetId="8" r:id="rId2"/>
    <sheet name="info" sheetId="9" r:id="rId3"/>
    <sheet name="Hoja1" sheetId="10" r:id="rId4"/>
    <sheet name="Hoja2" sheetId="2" state="hidden" r:id="rId5"/>
    <sheet name="Hoja3" sheetId="3" state="hidden" r:id="rId6"/>
  </sheets>
  <definedNames>
    <definedName name="_xlnm.Print_Area" localSheetId="1">'Indicadores 2020'!$A$1:$BA$25</definedName>
  </definedNames>
  <calcPr calcId="191029"/>
  <customWorkbookViews>
    <customWorkbookView name="sas" guid="{9F52548E-C641-4138-B79C-BFCD347D0581}" maximized="1" windowWidth="1362" windowHeight="483" activeSheetId="1"/>
  </customWorkbookViews>
</workbook>
</file>

<file path=xl/calcChain.xml><?xml version="1.0" encoding="utf-8"?>
<calcChain xmlns="http://schemas.openxmlformats.org/spreadsheetml/2006/main">
  <c r="AX18" i="8" l="1"/>
  <c r="AZ10" i="8" l="1"/>
  <c r="AY10" i="8"/>
  <c r="AX10" i="8"/>
  <c r="AF10" i="8"/>
  <c r="AE10" i="8"/>
  <c r="AT10" i="8"/>
  <c r="AU10" i="8"/>
  <c r="AS10" i="8"/>
  <c r="AD10" i="8"/>
  <c r="AZ11" i="8" l="1"/>
  <c r="AY11" i="8"/>
  <c r="AX11" i="8"/>
  <c r="AU11" i="8"/>
  <c r="AT11" i="8"/>
  <c r="AS11" i="8"/>
  <c r="M18" i="8" l="1"/>
  <c r="L18" i="8"/>
  <c r="K18" i="8"/>
  <c r="AA19" i="8"/>
  <c r="Y19" i="8" l="1"/>
  <c r="AF21" i="8" l="1"/>
  <c r="AE21" i="8"/>
  <c r="AD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rvacaa</author>
    <author>Ramón Bustamante</author>
  </authors>
  <commentList>
    <comment ref="D8" authorId="0" shapeId="0" xr:uid="{00000000-0006-0000-0000-000001000000}">
      <text>
        <r>
          <rPr>
            <sz val="8"/>
            <color indexed="81"/>
            <rFont val="Tahoma"/>
            <family val="2"/>
          </rPr>
          <t>El Objetivo debe ser el que aparece en la caracterización del proceso</t>
        </r>
      </text>
    </comment>
    <comment ref="A9" authorId="1" shapeId="0" xr:uid="{00000000-0006-0000-0000-000002000000}">
      <text>
        <r>
          <rPr>
            <b/>
            <sz val="8"/>
            <color indexed="81"/>
            <rFont val="Tahoma"/>
            <family val="2"/>
          </rPr>
          <t>NOMBRE DEL INDICADOR: Nombre del atributo que representa una medición. Por ejemplo: Servicios oportunos prestados.</t>
        </r>
      </text>
    </comment>
    <comment ref="A10" authorId="1" shapeId="0" xr:uid="{00000000-0006-0000-0000-000003000000}">
      <text>
        <r>
          <rPr>
            <b/>
            <sz val="8"/>
            <color indexed="81"/>
            <rFont val="Tahoma"/>
            <family val="2"/>
          </rPr>
          <t>Es el proposito básico del interés de la medición. Por ejemplo: Se busca medir el grado de oportunidad en la prestación de los servicios de asesoría y asistencia técnica.</t>
        </r>
      </text>
    </comment>
    <comment ref="A12" authorId="1" shapeId="0" xr:uid="{00000000-0006-0000-0000-000004000000}">
      <text>
        <r>
          <rPr>
            <b/>
            <sz val="8"/>
            <color indexed="81"/>
            <rFont val="Tahoma"/>
            <family val="2"/>
          </rPr>
          <t>FÓRMULA DE CÁLCULO: Expresión matemática mediante la cual se calcula el indicador. Por ejemplo: (# de asesorías y asistencias técnicas prestadas oportunamente / # total de las asesorías y asistencias técnicas realizadas) X 100</t>
        </r>
      </text>
    </comment>
    <comment ref="C12" authorId="1" shapeId="0" xr:uid="{00000000-0006-0000-0000-000005000000}">
      <text>
        <r>
          <rPr>
            <b/>
            <sz val="8"/>
            <color indexed="81"/>
            <rFont val="Tahoma"/>
            <family val="2"/>
          </rPr>
          <t>ESCALA: Forma en que se mide el indicador. Por ejemplo: Razón, porcentaje o unidad de medida</t>
        </r>
      </text>
    </comment>
    <comment ref="A13" authorId="1" shapeId="0" xr:uid="{00000000-0006-0000-0000-000006000000}">
      <text>
        <r>
          <rPr>
            <b/>
            <sz val="8"/>
            <color indexed="81"/>
            <rFont val="Tahoma"/>
            <family val="2"/>
          </rPr>
          <t>FUENTE: Registros de donde se extrae la información para calcular el indicador. Por ejemplo: Informe de Asesoría y Asistencia Técnica.</t>
        </r>
      </text>
    </comment>
    <comment ref="C13" authorId="1" shapeId="0" xr:uid="{00000000-0006-0000-0000-000007000000}">
      <text>
        <r>
          <rPr>
            <b/>
            <sz val="8"/>
            <color indexed="81"/>
            <rFont val="Tahoma"/>
            <family val="2"/>
          </rPr>
          <t>TIPO: Clasificación del indicador en eficiencia, eficacia o efectividad. Por ejemplo: El indicador de Servicios Oportunos Prestados es un indicador de eficacia.</t>
        </r>
      </text>
    </comment>
    <comment ref="A14" authorId="1" shapeId="0" xr:uid="{00000000-0006-0000-0000-000008000000}">
      <text>
        <r>
          <rPr>
            <b/>
            <sz val="8"/>
            <color indexed="81"/>
            <rFont val="Tahoma"/>
            <family val="2"/>
          </rPr>
          <t>Periodicidad de recolección de la información para calcular el indicador</t>
        </r>
      </text>
    </comment>
    <comment ref="C14" authorId="1" shapeId="0" xr:uid="{00000000-0006-0000-0000-000009000000}">
      <text>
        <r>
          <rPr>
            <b/>
            <sz val="10"/>
            <color indexed="81"/>
            <rFont val="Tahoma"/>
            <family val="2"/>
          </rPr>
          <t>TENDENCIA: Describe hacia donde se dirige el indicador, puede ser creciente o decreciente. Por ejemplo: Al indicador de Servicios Oportunos Prestados se le define  una tendencia creciente.</t>
        </r>
      </text>
    </comment>
    <comment ref="A15" authorId="1" shapeId="0" xr:uid="{00000000-0006-0000-0000-00000A000000}">
      <text>
        <r>
          <rPr>
            <b/>
            <sz val="10"/>
            <color indexed="81"/>
            <rFont val="Tahoma"/>
            <family val="2"/>
          </rPr>
          <t xml:space="preserve">NIVEL DE REFERENCIA: Describe el estándar de comparación del indicador. Por ejemplo: Al indicador de Servicios Oportunos Prestados se le podría definir un nivel de referencia del 90% teniendo como criterio la tendencia histórica, y además para medir el indicador se debe tener en cuenta el tiempo para considerar una atención oportuna, podría definirse que el tiempo para transcurrido para atender una solicitud no debe exceder de 15 días hábiles después de recibida la solicitud. </t>
        </r>
      </text>
    </comment>
    <comment ref="C15" authorId="1" shapeId="0" xr:uid="{00000000-0006-0000-0000-00000B00000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Tendencia histórica: Compara el resultado actual del indicador con resultados anteriores.
Normatividad legal: Compara el resultado actual del indicador con los requisitos legales aplicables. 
Mejores prácticas: Compara el indicador de la Entidadvcon el mismo indicador de otras Entidades, cuando esta información está disponible.
</t>
        </r>
      </text>
    </comment>
    <comment ref="A16" authorId="1" shapeId="0" xr:uid="{00000000-0006-0000-0000-00000C000000}">
      <text>
        <r>
          <rPr>
            <b/>
            <sz val="8"/>
            <color indexed="81"/>
            <rFont val="Tahoma"/>
            <family val="2"/>
          </rPr>
          <t>NIVEL DE DESAGREGACIÓN: Muestra dónde va a ser utilizado el indicador. Por ejemplo: Por Seccional, por dependencia, por evento etc.</t>
        </r>
      </text>
    </comment>
    <comment ref="C16" authorId="1" shapeId="0" xr:uid="{00000000-0006-0000-0000-00000D000000}">
      <text>
        <r>
          <rPr>
            <b/>
            <sz val="8"/>
            <color indexed="81"/>
            <rFont val="Tahoma"/>
            <family val="2"/>
          </rPr>
          <t>MÉTODO DE GRAFICACIÓN: Representación gráfica de los resultados. Por ejemplo: Diagrama de Barras para comparación por seccional; Gráfico de Tendencia, para analizar el comportamiento del indicador en el tiempo o por categorías como seccional. Otros gráficos que se pueden utilizar son el Diagrama de Pastel, Diagrama de Dispersión, etc.</t>
        </r>
      </text>
    </comment>
    <comment ref="A20" authorId="1" shapeId="0" xr:uid="{00000000-0006-0000-0000-00000E00000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Rodríguez Estupiñan</author>
  </authors>
  <commentList>
    <comment ref="D7" authorId="0" shapeId="0" xr:uid="{00000000-0006-0000-0100-000001000000}">
      <text>
        <r>
          <rPr>
            <b/>
            <sz val="16"/>
            <color indexed="81"/>
            <rFont val="Tahoma"/>
            <family val="2"/>
          </rPr>
          <t>Carolina Rodríguez Estupiñán:</t>
        </r>
        <r>
          <rPr>
            <sz val="16"/>
            <color indexed="81"/>
            <rFont val="Tahoma"/>
            <family val="2"/>
          </rPr>
          <t xml:space="preserve">
Insertar nombre de las sedes y si aplica o no el indicador</t>
        </r>
      </text>
    </comment>
    <comment ref="G7" authorId="0" shapeId="0" xr:uid="{00000000-0006-0000-0100-000002000000}">
      <text>
        <r>
          <rPr>
            <b/>
            <sz val="18"/>
            <color indexed="81"/>
            <rFont val="Tahoma"/>
            <family val="2"/>
          </rPr>
          <t>Carolina Rodríguez Estupiñán:</t>
        </r>
        <r>
          <rPr>
            <sz val="18"/>
            <color indexed="81"/>
            <rFont val="Tahoma"/>
            <family val="2"/>
          </rPr>
          <t xml:space="preserve">
Incluir cargo de la persona responsable en cada seccional o sede </t>
        </r>
      </text>
    </comment>
    <comment ref="K7" authorId="0" shapeId="0" xr:uid="{00000000-0006-0000-0100-000003000000}">
      <text>
        <r>
          <rPr>
            <b/>
            <sz val="14"/>
            <color indexed="81"/>
            <rFont val="Tahoma"/>
            <family val="2"/>
          </rPr>
          <t>Carolina Rodríguez Estupiñán:</t>
        </r>
        <r>
          <rPr>
            <sz val="14"/>
            <color indexed="81"/>
            <rFont val="Tahoma"/>
            <family val="2"/>
          </rPr>
          <t xml:space="preserve">
La meta  se establecerá de acuerdo a su contexto, si aplica igual para todas las sedes a evaluar o para cada sede se manejan diferentes.</t>
        </r>
      </text>
    </comment>
    <comment ref="N7" authorId="0" shapeId="0" xr:uid="{00000000-0006-0000-0100-000004000000}">
      <text>
        <r>
          <rPr>
            <b/>
            <sz val="11"/>
            <color indexed="81"/>
            <rFont val="Tahoma"/>
            <family val="2"/>
          </rPr>
          <t>Carolina Rodríguez Estupiñán:</t>
        </r>
        <r>
          <rPr>
            <sz val="11"/>
            <color indexed="81"/>
            <rFont val="Tahoma"/>
            <family val="2"/>
          </rPr>
          <t xml:space="preserve">
Esta puede variar de acuerdo a cada seccional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Carolina Rodríguez Estupiñan</author>
  </authors>
  <commentList>
    <comment ref="A1" authorId="0" shapeId="0" xr:uid="{00000000-0006-0000-0200-000001000000}">
      <text>
        <r>
          <rPr>
            <b/>
            <sz val="14"/>
            <color indexed="81"/>
            <rFont val="Tahoma"/>
            <family val="2"/>
          </rPr>
          <t>Carolina Rodríguez Estupiñán:</t>
        </r>
        <r>
          <rPr>
            <sz val="14"/>
            <color indexed="81"/>
            <rFont val="Tahoma"/>
            <family val="2"/>
          </rPr>
          <t xml:space="preserve">
La meta  se establecerá de acuerdo a su contexto, si aplica igual para todas las sedes a evaluar o para cada sede se manejan diferentes.</t>
        </r>
      </text>
    </comment>
  </commentList>
</comments>
</file>

<file path=xl/sharedStrings.xml><?xml version="1.0" encoding="utf-8"?>
<sst xmlns="http://schemas.openxmlformats.org/spreadsheetml/2006/main" count="347" uniqueCount="208">
  <si>
    <t xml:space="preserve">META </t>
  </si>
  <si>
    <t xml:space="preserve">MÉTODO DEL CÁLCULO </t>
  </si>
  <si>
    <t xml:space="preserve">FUENTES DE INFORMACIÓN </t>
  </si>
  <si>
    <t>DIRECTRIZ DE LA POLÍTICA</t>
  </si>
  <si>
    <t>OBJETIVO AMBIENTAL</t>
  </si>
  <si>
    <t>FRECUENCIA DE ANÁLISIS</t>
  </si>
  <si>
    <t>INDICADORES, OBJETIVOS Y METAS AMBIENTALES</t>
  </si>
  <si>
    <t>PROGRAMA</t>
  </si>
  <si>
    <t>ESTRATEGIA</t>
  </si>
  <si>
    <t>Desarrollar las actividades propias el Lineamiento para el Ahorro y uso eficiente de energía</t>
  </si>
  <si>
    <t>RESULTADO ANUAL</t>
  </si>
  <si>
    <t>Rama Judicial del Poder Público</t>
  </si>
  <si>
    <t>Consejo Superior de la Judicatura</t>
  </si>
  <si>
    <t>Sala Administrativa</t>
  </si>
  <si>
    <t xml:space="preserve">FICHA TECNICA DE INDICADORES </t>
  </si>
  <si>
    <t xml:space="preserve">PROCESO </t>
  </si>
  <si>
    <t xml:space="preserve"> </t>
  </si>
  <si>
    <t>OBJETIVO DEL PROCESO</t>
  </si>
  <si>
    <t>Nombre del indicador</t>
  </si>
  <si>
    <t>Objetivo del indicador</t>
  </si>
  <si>
    <t>Objetivo del plan sectorial de desarrollo vigente que impacta este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</si>
  <si>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</si>
  <si>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</si>
  <si>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</si>
  <si>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</si>
  <si>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</si>
  <si>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</si>
  <si>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</si>
  <si>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</si>
  <si>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</si>
  <si>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</si>
  <si>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</si>
  <si>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</si>
  <si>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</si>
  <si>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</si>
  <si>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RESPONSABLE DEL CALCULO Y ANÁLISIS</t>
  </si>
  <si>
    <t>Trimestral</t>
  </si>
  <si>
    <t>PLAN DE ACCIÓN</t>
  </si>
  <si>
    <t xml:space="preserve">RESULTADO </t>
  </si>
  <si>
    <t xml:space="preserve"> PRIMER TRIMESTRE</t>
  </si>
  <si>
    <t xml:space="preserve">SEGUNDO TRIMESTRE </t>
  </si>
  <si>
    <t>RESULTADO</t>
  </si>
  <si>
    <t xml:space="preserve">CUARTO TRIMESTRE </t>
  </si>
  <si>
    <t>PRIMER SEMESTRE</t>
  </si>
  <si>
    <t xml:space="preserve">TERCER TRIMESTRE </t>
  </si>
  <si>
    <t>SEGUNDO SEMESTRE</t>
  </si>
  <si>
    <t>,</t>
  </si>
  <si>
    <t>SEDES</t>
  </si>
  <si>
    <t xml:space="preserve">SECCIONAL </t>
  </si>
  <si>
    <t xml:space="preserve">RESPONSABLE DE DILIGENCIAMIENTO </t>
  </si>
  <si>
    <t xml:space="preserve">CARGO: </t>
  </si>
  <si>
    <t xml:space="preserve">FECHA DE ÚLTIMA ACTUALIZACIÓN </t>
  </si>
  <si>
    <t>Cumplimiento a los requisitos legales ambientales vigentes, los exigidos por las  partes interesadas y demás que el Consejo pueda suscribir</t>
  </si>
  <si>
    <t>Mejorar continuamente el Sistema Integrado de Gestión y Control de la Calidad y del Medio Ambiente SIGCMA
Garantizar el oportuno y eficaz cumplimiento de la legislación ambiental aplicable a las actividades administrativas y laborales.</t>
  </si>
  <si>
    <t>Preservación del medio ambiente y la generación de controles efectivos</t>
  </si>
  <si>
    <t xml:space="preserve">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
</t>
  </si>
  <si>
    <t>Desarrollar las actividades propias del programa  de Ahorro y uso eficiente del recurso agua.</t>
  </si>
  <si>
    <t>Consumo per cápita de agua</t>
  </si>
  <si>
    <t xml:space="preserve"> Programa  de Ahorro y uso eficiente del recurso agua.</t>
  </si>
  <si>
    <t>Aprovechar eficientemente los recursos naturales utilizados por la entidad, en especial el uso del papel, el agua y la energía, y gestionar de manera racional los residuos sólidos.
Prevenir la contaminación ambiental potencial generada por las actividades administrativas y judiciales.</t>
  </si>
  <si>
    <t xml:space="preserve">Ahorro en costos por consumo de agua </t>
  </si>
  <si>
    <t>Consumo per cápita de energía</t>
  </si>
  <si>
    <t>Desarrollar las actividades propias del programa  de Ahorro y uso eficiente de energía</t>
  </si>
  <si>
    <t>Programa  de Ahorro y uso eficiente de energía</t>
  </si>
  <si>
    <t xml:space="preserve">Ahorro en costos por consumo energético </t>
  </si>
  <si>
    <t xml:space="preserve">Desarrollar las actividades propias del programa de consumo de papel </t>
  </si>
  <si>
    <t xml:space="preserve">Semestral 
</t>
  </si>
  <si>
    <t xml:space="preserve">Semestral </t>
  </si>
  <si>
    <t xml:space="preserve">Reporte de entregas por parte del almacén 
Control de recepciones de resmas </t>
  </si>
  <si>
    <t>Programa  de Consumo de Papel</t>
  </si>
  <si>
    <t>Prevenir la contaminación ambiental potencial generada por las actividades administrativas y judiciales</t>
  </si>
  <si>
    <t xml:space="preserve">Desarrollar las actividades propias del programa de gestión de emisiones </t>
  </si>
  <si>
    <t xml:space="preserve">Huella de Carbono </t>
  </si>
  <si>
    <t xml:space="preserve">Trimestral </t>
  </si>
  <si>
    <t xml:space="preserve">Programa de Gestión de Emisiones atmosféricas </t>
  </si>
  <si>
    <t xml:space="preserve">Desarrollar actividades propias del plan de gestión integral de residuos </t>
  </si>
  <si>
    <t xml:space="preserve">Formato de relación de generación de residuos </t>
  </si>
  <si>
    <t xml:space="preserve">Plan de gestión Integral de Residuos Sólidos </t>
  </si>
  <si>
    <t xml:space="preserve">Gestor de residuos aprovechables
Control mensual de generación de residuos
Manifiestos de entrega </t>
  </si>
  <si>
    <t xml:space="preserve">Promover el uso sostenible de los recursos naturales, mediante el establecimiento de programas de ahorro y uso eficiente de los recursos.
</t>
  </si>
  <si>
    <t xml:space="preserve">Realizar actividades de inducción,  sensibilización, capacitación y formación a los servidores judiciales  </t>
  </si>
  <si>
    <t xml:space="preserve">Listados de asistencia </t>
  </si>
  <si>
    <t xml:space="preserve">Fomentar la cultura organizacional de calidad, control y medio ambiente, orientada a la responsabilidad social y ética del servidor judicial.
Fortalecer continuamente las competencias y el liderazgo del talento humano de la organización.
</t>
  </si>
  <si>
    <t xml:space="preserve">DEAJ </t>
  </si>
  <si>
    <t>PALACIO</t>
  </si>
  <si>
    <t>BOLSA</t>
  </si>
  <si>
    <t>X</t>
  </si>
  <si>
    <t xml:space="preserve">PALACIO </t>
  </si>
  <si>
    <t>DEAJ</t>
  </si>
  <si>
    <t>CO2 = (Consumo combustible  *  Factor de emisión de CO2 * Potencial de calentamiento)</t>
  </si>
  <si>
    <t xml:space="preserve">Informe de auditoria 
Reporte de acciones correctivas y de mejora
Plan de mejoramiento y seguimiento a las acciones correctivas </t>
  </si>
  <si>
    <t>Reducción de consumos de papel</t>
  </si>
  <si>
    <t xml:space="preserve">(N° de resmas consumidas en el periodo anterior – N° de resmas consumidas del periodo actual / Total de resmas consumidas en el periodo anterior)*100 </t>
  </si>
  <si>
    <t>NOMBRE DEL INDICADOR</t>
  </si>
  <si>
    <t>Generación de Residuos</t>
  </si>
  <si>
    <t>Aprovechamiento de residuos</t>
  </si>
  <si>
    <t>Cumplimiento plan de actividades</t>
  </si>
  <si>
    <t xml:space="preserve">(N° de actividades realizadas a tiempo/ N° de actividades programadas) </t>
  </si>
  <si>
    <t>Cobertura plan de capacitación</t>
  </si>
  <si>
    <t xml:space="preserve">Plan de Capacitación </t>
  </si>
  <si>
    <t>ANÁLISIS DE RESULTADO ANUAL</t>
  </si>
  <si>
    <t>ANÁLISIS DE RESULTADO</t>
  </si>
  <si>
    <t>Eficacia en el cierre de ACPM</t>
  </si>
  <si>
    <r>
      <t xml:space="preserve">(No. de planes de acción eficazmente cerrados/ No. de planes de acción </t>
    </r>
    <r>
      <rPr>
        <sz val="11"/>
        <rFont val="Arial"/>
        <family val="2"/>
      </rPr>
      <t>programados para cierre en el periodo</t>
    </r>
    <r>
      <rPr>
        <sz val="11"/>
        <color theme="1"/>
        <rFont val="Arial"/>
        <family val="2"/>
      </rPr>
      <t>)* 100</t>
    </r>
  </si>
  <si>
    <t xml:space="preserve">Matriz de requisitos legales  
Informe de auditoria 
Reporte de acciones correctivas y de mejora
Plan de mejoramiento y seguimiento a las acciones correctivas </t>
  </si>
  <si>
    <t>N° de servidores judiciales, funcionarios y contratistas que asisten a las capacitaciones/N° de servidores judiciales, funcionarios y contratistas convocados</t>
  </si>
  <si>
    <t>Seguimiento al cierre de Acciones Correctivas Preventivas y de  Mejora - ACPM</t>
  </si>
  <si>
    <t xml:space="preserve">Procedimiento acciones de gestión </t>
  </si>
  <si>
    <t xml:space="preserve">Seguimiento al cumplimiento de los requisitos legales identificados y aplicables para la Rama Judicial </t>
  </si>
  <si>
    <t>Cumplimiento de requisitos legales ambientales aplicables.</t>
  </si>
  <si>
    <t>(No. de requisitos legales con incumplimiento cerrados / Total de requisitos legales con incumplimiento identificados)* 100</t>
  </si>
  <si>
    <t xml:space="preserve">Procedimiento de identificación y evaluación del cumplimiento de requisitos legales ambientales y otros requisitos </t>
  </si>
  <si>
    <r>
      <t xml:space="preserve">( </t>
    </r>
    <r>
      <rPr>
        <sz val="11"/>
        <color theme="1"/>
        <rFont val="Calibri"/>
        <family val="2"/>
      </rPr>
      <t>∑</t>
    </r>
    <r>
      <rPr>
        <sz val="9.35"/>
        <color theme="1"/>
        <rFont val="Arial"/>
        <family val="2"/>
      </rPr>
      <t xml:space="preserve"> </t>
    </r>
    <r>
      <rPr>
        <sz val="11"/>
        <color theme="1"/>
        <rFont val="Arial"/>
        <family val="2"/>
      </rPr>
      <t>m</t>
    </r>
    <r>
      <rPr>
        <vertAlign val="superscript"/>
        <sz val="11"/>
        <color theme="1"/>
        <rFont val="Arial"/>
        <family val="2"/>
      </rPr>
      <t>3</t>
    </r>
    <r>
      <rPr>
        <sz val="11"/>
        <color theme="1"/>
        <rFont val="Arial"/>
        <family val="2"/>
      </rPr>
      <t xml:space="preserve"> por recibo de agua / No. empleados en el periodo de medición)</t>
    </r>
  </si>
  <si>
    <t>Valores registrados en las facturas de agua de los tres meses correspondientes al periodo de análisis</t>
  </si>
  <si>
    <t>Consumos registrados en las facturas de agua de los tres meses correspondientes al periodo de análisis</t>
  </si>
  <si>
    <r>
      <t>(</t>
    </r>
    <r>
      <rPr>
        <sz val="11"/>
        <color theme="1"/>
        <rFont val="Calibri"/>
        <family val="2"/>
      </rPr>
      <t>∑</t>
    </r>
    <r>
      <rPr>
        <sz val="9.35"/>
        <color theme="1"/>
        <rFont val="Arial"/>
        <family val="2"/>
      </rPr>
      <t xml:space="preserve"> </t>
    </r>
    <r>
      <rPr>
        <sz val="11"/>
        <color theme="1"/>
        <rFont val="Arial"/>
        <family val="2"/>
      </rPr>
      <t>Kwh de los recibos de energía del trimestre de medición/ No empleados en el periodo evaluado)</t>
    </r>
  </si>
  <si>
    <t>Consumos registrados en las facturas de energía de los tres meses correspondientes al periodo de análisis</t>
  </si>
  <si>
    <r>
      <t xml:space="preserve">( </t>
    </r>
    <r>
      <rPr>
        <sz val="11"/>
        <rFont val="Calibri"/>
        <family val="2"/>
      </rPr>
      <t>∑</t>
    </r>
    <r>
      <rPr>
        <sz val="9.35"/>
        <rFont val="Arial"/>
        <family val="2"/>
      </rPr>
      <t xml:space="preserve"> </t>
    </r>
    <r>
      <rPr>
        <sz val="11"/>
        <rFont val="Arial"/>
        <family val="2"/>
      </rPr>
      <t xml:space="preserve">valor trimestre actual - </t>
    </r>
    <r>
      <rPr>
        <sz val="11"/>
        <rFont val="Calibri"/>
        <family val="2"/>
      </rPr>
      <t xml:space="preserve">∑ </t>
    </r>
    <r>
      <rPr>
        <sz val="11"/>
        <rFont val="Arial"/>
        <family val="2"/>
      </rPr>
      <t xml:space="preserve">valor mismo trimestre año anterior)  </t>
    </r>
  </si>
  <si>
    <r>
      <rPr>
        <sz val="11"/>
        <rFont val="Arial"/>
        <family val="2"/>
      </rPr>
      <t>(</t>
    </r>
    <r>
      <rPr>
        <sz val="11"/>
        <rFont val="Calibri"/>
        <family val="2"/>
      </rPr>
      <t>∑</t>
    </r>
    <r>
      <rPr>
        <sz val="11"/>
        <rFont val="Arial"/>
        <family val="2"/>
      </rPr>
      <t xml:space="preserve"> valor trimestre actual - </t>
    </r>
    <r>
      <rPr>
        <sz val="11"/>
        <rFont val="Calibri"/>
        <family val="2"/>
      </rPr>
      <t xml:space="preserve">∑ </t>
    </r>
    <r>
      <rPr>
        <sz val="11"/>
        <rFont val="Arial"/>
        <family val="2"/>
      </rPr>
      <t xml:space="preserve">valor mismo trimestre año anterior) </t>
    </r>
  </si>
  <si>
    <t>Valores registrados en las facturas de energía de los tres meses correspondientes al periodo de análisis</t>
  </si>
  <si>
    <t xml:space="preserve">Facturas de combustible - Estaciones de Servicios - Unidad de Transporte </t>
  </si>
  <si>
    <t xml:space="preserve">Kg de residuos generados en el periodo (aprovechables+ordinarios+peligrosos)
</t>
  </si>
  <si>
    <t>(Kg de residuos aprovechables generados en el periodo / total de residuos generados en el periodo ) *100</t>
  </si>
  <si>
    <t>Plan de Capacitación</t>
  </si>
  <si>
    <r>
      <rPr>
        <b/>
        <sz val="8"/>
        <color theme="1"/>
        <rFont val="Arial"/>
        <family val="2"/>
      </rPr>
      <t>CÓDIGO</t>
    </r>
    <r>
      <rPr>
        <sz val="8"/>
        <color theme="1"/>
        <rFont val="Arial"/>
        <family val="2"/>
      </rPr>
      <t xml:space="preserve">
F-EVSG-27</t>
    </r>
  </si>
  <si>
    <r>
      <rPr>
        <b/>
        <sz val="8"/>
        <color theme="1"/>
        <rFont val="Arial"/>
        <family val="2"/>
      </rPr>
      <t>ELABORÓ</t>
    </r>
    <r>
      <rPr>
        <sz val="8"/>
        <color theme="1"/>
        <rFont val="Arial"/>
        <family val="2"/>
      </rPr>
      <t xml:space="preserve">
LÍDER DEL PROCESO </t>
    </r>
  </si>
  <si>
    <r>
      <rPr>
        <b/>
        <sz val="8"/>
        <color theme="1"/>
        <rFont val="Arial"/>
        <family val="2"/>
      </rPr>
      <t>REVISÓ</t>
    </r>
    <r>
      <rPr>
        <sz val="8"/>
        <color theme="1"/>
        <rFont val="Arial"/>
        <family val="2"/>
      </rPr>
      <t xml:space="preserve">
CENDOJ – SIGCMA </t>
    </r>
  </si>
  <si>
    <r>
      <rPr>
        <b/>
        <sz val="8"/>
        <color theme="1"/>
        <rFont val="Arial"/>
        <family val="2"/>
      </rPr>
      <t>VERSIÓN</t>
    </r>
    <r>
      <rPr>
        <sz val="8"/>
        <color theme="1"/>
        <rFont val="Arial"/>
        <family val="2"/>
      </rPr>
      <t xml:space="preserve">
02</t>
    </r>
  </si>
  <si>
    <r>
      <rPr>
        <b/>
        <sz val="8"/>
        <color theme="1"/>
        <rFont val="Arial"/>
        <family val="2"/>
      </rPr>
      <t>FECHA</t>
    </r>
    <r>
      <rPr>
        <sz val="8"/>
        <color theme="1"/>
        <rFont val="Arial"/>
        <family val="2"/>
      </rPr>
      <t xml:space="preserve">
21/03/2019</t>
    </r>
  </si>
  <si>
    <r>
      <rPr>
        <b/>
        <sz val="8"/>
        <color theme="1"/>
        <rFont val="Arial"/>
        <family val="2"/>
      </rPr>
      <t>FECHA</t>
    </r>
    <r>
      <rPr>
        <sz val="8"/>
        <color theme="1"/>
        <rFont val="Arial"/>
        <family val="2"/>
      </rPr>
      <t xml:space="preserve">
30/05/2019</t>
    </r>
  </si>
  <si>
    <r>
      <rPr>
        <b/>
        <sz val="8"/>
        <color theme="1"/>
        <rFont val="Arial"/>
        <family val="2"/>
      </rPr>
      <t>FECHA</t>
    </r>
    <r>
      <rPr>
        <sz val="8"/>
        <color theme="1"/>
        <rFont val="Arial"/>
        <family val="2"/>
      </rPr>
      <t xml:space="preserve">
26/06/2019</t>
    </r>
  </si>
  <si>
    <r>
      <rPr>
        <b/>
        <sz val="8"/>
        <color theme="1"/>
        <rFont val="Arial"/>
        <family val="2"/>
      </rPr>
      <t xml:space="preserve">                                    APROBÓ</t>
    </r>
    <r>
      <rPr>
        <sz val="8"/>
        <color theme="1"/>
        <rFont val="Arial"/>
        <family val="2"/>
      </rPr>
      <t xml:space="preserve">
                                                                        COMITÉ NACIONAL DEL SIGCMA</t>
    </r>
  </si>
  <si>
    <t>Coordinador Nacional Ambiental</t>
  </si>
  <si>
    <t xml:space="preserve">&lt; 0,65 </t>
  </si>
  <si>
    <t>&lt; 0,9 CPC</t>
  </si>
  <si>
    <t>&lt; 1,2 CPC</t>
  </si>
  <si>
    <t>&lt; 50 CPC</t>
  </si>
  <si>
    <t>&lt; 90 CPC</t>
  </si>
  <si>
    <t>SIGCMA</t>
  </si>
  <si>
    <t>NIVEL CENTRAL - DEAJ - PALACIO - BOLSA DE BOGOTÁ</t>
  </si>
  <si>
    <t xml:space="preserve">CAROLINA RODRÍGUEZ ESTUPIÑAN </t>
  </si>
  <si>
    <t xml:space="preserve">PROFESIONAL AMBIENTAL </t>
  </si>
  <si>
    <t xml:space="preserve">No Aplica </t>
  </si>
  <si>
    <t xml:space="preserve">En el segundo trimestre se evidencian mayores ahorros por el servicio de agua, equivalente a $15.837.405, en relación al mismo periodo de tiempo. </t>
  </si>
  <si>
    <t>&lt; 70</t>
  </si>
  <si>
    <t xml:space="preserve">De acuerdo a la meta definida para cada una de las sedes de evidencia positivamente un incrmento en los porcentajes de reducción de consumos de de papel. 
Lo que genera un impacto positivo al medio ambiente, un cambio de hábitos y de la forma en que se realizaban las actividades antes de la pandemia. 
Cabe mencionar que en la sede del  Palacio se obtiene la información directamente del control con el que cuenta los cooridnadores administrativos acercandose al valor real del consumo a diferencia de la Bolsa y DEAJ. </t>
  </si>
  <si>
    <t>De acuerdo a la meta anual establecida, aún se esta por debajo de cobertura. 
Cabe mencionar que no se tienen cuantificadas las sesiones realizadas por teams en su totalidad, así como las sensibilizaciones que se hacen por medio masivo</t>
  </si>
  <si>
    <t>Foratalecer las campañas para el segundo semestre y ajustar tanto el método de sensibilizcaión, como la formula del cálculo de indicador</t>
  </si>
  <si>
    <t>Por pandemia se reprogramaron las actividades presupuestadas</t>
  </si>
  <si>
    <t xml:space="preserve">,Se evidencia reducción en la generación de los residuos </t>
  </si>
  <si>
    <t xml:space="preserve">Teniendo en cuenta que las metas para las sedes de la DEAJ y Bolsa se mantuvieron para la vigencia 2020, se evidencia un incremento en el consumo percápita de éstas sedes en el primer trimestre del año, comportamiento que puede estar asociado al inicio de la pandemia que inició a mediados del mes de marzo. Lo que ocasionó la reducción de carga ocupacional en las sedes y el incremento del lavado de instalaciones y manos. 
Para la sede de Palacio de Justicia se ajustó  la meta para el 2020, reduciendose a 0,65. En éste primer trimestre se evidencia el cumplimiento de la meta, aún con el inicio de la pandemia.
Cabe mencionar que la información de carga ocupaconal de las sedes fue suministrada de acuerdo a los ingresos registrados en los controles  de acceso en cada sede, en el tiempo de pandemia </t>
  </si>
  <si>
    <t xml:space="preserve">Para el segundo trimetsre del año, el comportamiento de incremento del consumo percápita es notable, siendo éste casí el doble de lo que se tiene definido como meta para cada una de las sedes. Esté comportamiento anormal se debe a la disminución de servidores ubicados en las sedes y el incremento de las frecuencias de lavado y desinfección que obligan a un aumento del consumo de agua para esta actividad. Y que los pocos servidores que asisten en las sedes lavan sus manos con mayor frecuencia. </t>
  </si>
  <si>
    <t xml:space="preserve">Como acción se estable contar con un control más estricto en relación a los accesos a cada una de la sede, con el fin de tener un valor real de las personas que permancen diariamente en cada una de ellas. Con base a los resultados que se obtengan en el tercer semestre se efectuará un análisis y establecimiento de las posibles acciones a llevar a cabo. </t>
  </si>
  <si>
    <t xml:space="preserve">El ahorro por pago de servicios de consumo de agua, en relación a los realizados en el 2019 en el mismo periodo de tiempo,  se puede evidenciar un ahorro de un año a otro para el primer trimestre de $3.093.735 en las sedes de la Bolsa y Palacio de Justicia, ésto se ve directamente relacionado con la disminución en los consumos por la pandemia, lo cual hace que el 2020 sea un año atípico a su comportamiento normal. 
Para la DEAJ si se evidencia un incumplimiento a la meta y un costo mayor en relacion al 2019. </t>
  </si>
  <si>
    <t xml:space="preserve">Para el 2020 se efectuó un reajuste a las metas de consumo percápita establecidas, siendo ésta más exigentes a las que se tenián en años anteriores, sin embargo, para éste primer trimestre se evidencia un comportamiento completamente atípico a causa de la pandemia que dió incio a mediadados del mes de marzo. 
La sede del Palacio de Justicia reportó consumos percápita por encima de la meta que fue reajustada. A diferencia de las sedes de la DEAJ y de la Bolsa de Bogotá
</t>
  </si>
  <si>
    <t xml:space="preserve">Se deberá revisar con el área de informática la posibilidad de hacer trabajo en casa sin la permanencia de los equipos funcionando. 
Plantear propuesta con el Director Ejecutivo y de Recursos Humanos la posibilidad de teletrabajo, donde se evaluen todas la variables, los pro y contra frente a esta decisión
Hacer una prueba piloto de servidores para hacer un balance de y relación de los consumos en casa y en las sedes. </t>
  </si>
  <si>
    <t xml:space="preserve">Para el primer semestre del año no se cumplió la meta establecida para cierre de acciones correspondientes al primer semestre del año, esto debido a que algunas se aplazaron por la pandemia </t>
  </si>
  <si>
    <t xml:space="preserve">Para el corte de primer semestre del año no fue posible calcular el indicador debido a que la evalauación de cumplimeinto se aplazo por la pandemia. Ëste cierre y tratamiento de hallazgos se evidenciará al cierre del segundo semestre </t>
  </si>
  <si>
    <t>1750  Ton CO2</t>
  </si>
  <si>
    <t>60 Ton CO2</t>
  </si>
  <si>
    <t>33,6 Ton CO2</t>
  </si>
  <si>
    <t xml:space="preserve">Se evidencia una reducción consisederable de la huella de carbono, lo que mínimiza el impacto al  aire, esto se debe a la reducción de consumos de combustible, reducción de consumos de energía y de consumo de gas natural, para la sede del Palacio. 
Cabe mencionar que la huella de carbono para la sede de La Bolsa es con alcance 2, relacionada con el consumo energético </t>
  </si>
  <si>
    <t>Bolsa</t>
  </si>
  <si>
    <t>Palacio</t>
  </si>
  <si>
    <t>1 Trimestre</t>
  </si>
  <si>
    <t>2 Trimestre</t>
  </si>
  <si>
    <t xml:space="preserve">Meta </t>
  </si>
  <si>
    <t xml:space="preserve">Realizar tratamiento a las acciones pendientes de cierre de acuerdo a las condiciones actuales y a los recursos requeridos </t>
  </si>
  <si>
    <t xml:space="preserve">Durante el segundo semestre del año se gestionan las acciones relacinadas con trámites internos y con las partes interesadas competentes. Quedando pendientes aquellas con asignación de recursos o con dependencia de otros actores. </t>
  </si>
  <si>
    <t xml:space="preserve">Para las acciones que no requieren recursos, éstas deberán ser tramitadas en el primer semestre del año  y efectuar seguimiento a aquellas que requieren respuesta por las partes interesadas </t>
  </si>
  <si>
    <t xml:space="preserve">Debido al pandemia por el Covid 19 parte de las actividades y acciones requeridas para el cumplimiento de requisitos legales se aplazaron  por la accesibilidad a las sedes, por la asignación de los recursos,  en cumplimiento a las metas de austeridad del gasto establecidas por el gobierno nacional y por la reestructuración de la DEAJ.  Las acciones que quedaron pendientes fueron las siguientes: 
1.Acciones de rutas de residuos 
2. Cambios a sistemas ahorradores de agua y energía 
3. Adquisición de puntos ecológicos de acuerdo al nuevo código de colores 
4. Etiquetado de productos químicos y capacitación del personal en el tema 
5. Inscripción del Departamento de Gestión Ambiental ante la autoridad ambiental competente </t>
  </si>
  <si>
    <t xml:space="preserve">Hacer seguimiento a las acciones pendientes para su respectiva gestión </t>
  </si>
  <si>
    <t xml:space="preserve">En el segundo semestre del año no se logra le cierre de la totalidad de las acciones programadas para éste segundo semestre del año, principalmente por el comportamiento de la pandemia y asignación de recursos. </t>
  </si>
  <si>
    <t xml:space="preserve">De acuerdo a las acciones que se encuentran abiertas revisar la viabilidad de cierre para la vigencia 2021. </t>
  </si>
  <si>
    <t xml:space="preserve">Como se evidencia a cierre del 2020, no se logró cumplir la meta establecida para el cierre de las acciones, cuya meta es de 90%. Este incumplimiento obdece a acciones que no fueron posible de desarrollar a causa de la Pandemia, a la nueva estructuración de la Dirección Ejecutiva de Adminsitración Judicial y a la asignación de recursos los cuales son consistentes a las polítícas y acciones de austeridad definidas por el gobierno nacional. 
Se recomienda hacer ajuste de las metas establecidas de acuerdo al comportamiento actual de la pandemia y la situación económica del pais. </t>
  </si>
  <si>
    <t xml:space="preserve">Para el tercer trimestre del año y aún cuándo se ha incrementado el número de servidores judiciiales en las sedes por levantamiento de la cuarentena se sigue evidenciando un incremento de los consumos percapita en relación a la meta y al año anterior. </t>
  </si>
  <si>
    <t>Finalizado el año se deberán verificar los resultados para cada sede establecer nuevas metas y definir acciones para inventariar fuentes de generación de consumo de agua</t>
  </si>
  <si>
    <t xml:space="preserve">Para el cierre del año 2020, siendo este un año atípico por la pandemia del COVID 19, se evidencia en todas las sedes un incremento en el consumo percápita en relación a la meta del 82% para la sede de la DEAJ, del 32,5% para la sede la Bolsa y del 24% para la sede del Palacio de Justicia. Cabe resaltar que el consumo percapita se relaciona directamente con la unidad de producción que en este caso es el total de trabajadores, los cuales se han reducido en las sedes por la pandemia. 
Como acciones para el 2021 y teniendo en cuenta que la pandemia continúa se propone reajustar las metas, efectuar inventarios de puntos de consumos de agua, así como identificar actividades que generen mayores consumos de agua mes a mes. </t>
  </si>
  <si>
    <t xml:space="preserve">Para el tercer trimestre y dado la reducción del consumo de agua para las sedes se evidencia en total un ahorro de $21.366.990 por pago del servicio de agua. Muy por encima de las metas establecidas </t>
  </si>
  <si>
    <t xml:space="preserve">Se evidencia en este cuarto trimestre del año un incremento del CPC en la sede de la DEAJ en relación al trimetre inmediatamente anterior, teniendo en cuenta que solo se registra una persona menos que el anterior trimestre. Para la sede de la Bolsa se reduce el consumo y en el caso de Palacio es constante. 
Se mantiene en las tres sedes el exceso a la meta establecida </t>
  </si>
  <si>
    <t>En el cuarto trimestre del año nuevamente se evidencia un ahorro por pago del servicio de agua de $16,146,780</t>
  </si>
  <si>
    <t xml:space="preserve">Finalizado el año 2020 se sevidencia un ahorro por pago del servicio de agua en relación del año anterior de $56,444,910, lo que equivale a un reducción del 50,7% en relación al año 2019,porcentaje que supera la meta de austeridad que correspondel al 10%. </t>
  </si>
  <si>
    <t xml:space="preserve">En el segundo trimestre se evidencia el incremento del consumo percápita en relación a las metas establecidas, hasta en un 835% para la sede de la Bolsa,517% para el Palacio de Justicia y de 176% par la DEAJ. 
Ëstos incrementos se relacionan por la baja asistencia de los servidores a cada una de las sedes y por la permanenecia de funcionamiento de los equipos de computo 24 horas al día, 7 días a la semana, debido a que muchos servidores de mantener conexión remota para el desarrollo de sus actividades laborales. </t>
  </si>
  <si>
    <t xml:space="preserve">Para el tercre trimestre del año se evidencia que continuan los incrementos por consumo percapita de energía, para las tres sedes siendo la sede de la Bolsa quien presenta mayores incrementos </t>
  </si>
  <si>
    <t xml:space="preserve">Se deberá revisar a  final de año el comportamiento general de cad una de las sedes, ya que esto obedece a un comportamiento atípico. Adicionalmente es pertinente cuestionar los consumos energéticos que aún prevalecen teniendo en cuenta que la carga ocupacional es baja. </t>
  </si>
  <si>
    <t xml:space="preserve">En relación al trimestre anterior se evidencia un reducción de los consumos percápita lo cual puede obedecer al aumento de los servidores en cada una de las sedes </t>
  </si>
  <si>
    <t xml:space="preserve">El 2020 finaliza con incrementos del consumo percapiat de energía en relación a la meta establecida de 75% para la sede de la DEAJ, 136 % para la Bolsa y 140% para la sede del Palacio de Justicia. Como acciones para el 2021 se deberá realizar ajsute de las metas establecidas, inventario de los equipos eléctricos y electrónicos que se encuentran en cada sede, en el cual  se deberá verificar si estan conectados y cuales son los consumos de cada equipo, y de ésta manera contar con una línea base de consumo po cada sede y ajustar las metas de acuerdo a los resultados obtenidos. </t>
  </si>
  <si>
    <t xml:space="preserve">Al cálcular el ahorro por consumos energéticos en las sedes se evidencia un ahorro de $18.820.675 en total para éstas tres sedes. Lo que evidencia una reducción en el consumo del recurso. 
Pero al comparar con el consumo percápita se evidencia, que aunque hubo reducción en los consumos energéticos es excesivo para el número de personas o carga ocupacional con la que cuenta cada sede en este momento </t>
  </si>
  <si>
    <t>El segundo trimestre representa un ahorro de $85,649,730 en relación al mismo trimestre del año 2019</t>
  </si>
  <si>
    <t xml:space="preserve">En el trecer trimestre se evidencian las reducciones en costos pos pago del servicio de energía </t>
  </si>
  <si>
    <t xml:space="preserve">No aplica </t>
  </si>
  <si>
    <t xml:space="preserve">Al igual que en los trimestres anteriores se evidencia reducción en el pago por el servicio </t>
  </si>
  <si>
    <t xml:space="preserve">En comparación del año 2019 al cierre de 2020, se evidencia un ahorro por el pago del servicio de energía para estas tres sedes de $187,789,335, lo que equivale a una reducción del 19%, en relación al año anterior cumpliendo con las metas de austeridad establecidas </t>
  </si>
  <si>
    <t xml:space="preserve">Se evidencian porcentajes de reducción en consumos de papel por ecima del 50% para las tres sedes dando cumplimiento a las metas d planteadas en cada sede </t>
  </si>
  <si>
    <t>Para el cierre del 2020 se evidencian reducciones del 48%, 49% y 43% para las sedes de la DEAJ, Bolsa y Palacio respectivamente dando cumplimiento a las metas de austeridad planteadas del 10%</t>
  </si>
  <si>
    <t xml:space="preserve">Se evidencia cumplimiento d ela meta establecida </t>
  </si>
  <si>
    <t xml:space="preserve">La huella de carbono para las sedes se ve significativamnete reducida debido a la reducción de consumo energético y a los viajes de los servidores que cuentan con vehículo. Para la sede de la DEAJ se evidencia un crecimiento de la huella debido al uso de vehículos disponibles. </t>
  </si>
  <si>
    <t xml:space="preserve">En relación al primer semestre del año y debido al inicio de la Pandemia a la cuarentena obligatoria es evidente la reducción considerebla en la generación de residuos sólidos </t>
  </si>
  <si>
    <t xml:space="preserve">Se evidencian reducciones en la generación de los residuos de las sede de la DEAJ y Palacio de Justicia </t>
  </si>
  <si>
    <t xml:space="preserve">Para el último trimestre se presenta el incremento de los residuos sólidos, debido a la reactivación de las actividades en las sedes y aumento de personal </t>
  </si>
  <si>
    <t xml:space="preserve">Con base al resultado anual y a la meta propuesta se evidencia una reducción en la generación de los residuos sólidos debido a la disminición de personal en las sedes. </t>
  </si>
  <si>
    <t>SD</t>
  </si>
  <si>
    <t xml:space="preserve">Se suspende la medición del indicador ya que no todas las sedes cuentan con báscula y adicional no se esta realizando la cuantificación de la totalidad de los residuso sólidos </t>
  </si>
  <si>
    <t>No Aplica +X19</t>
  </si>
  <si>
    <t xml:space="preserve">Debido a que no se cuenta con báscula en todas las sedes, el personal encragado de llevar los reportes estuvo ausente y por disposición, se suspendió la medición del indicador hasta contar con todas las herramientas y la información requerida para el cálculo de éste </t>
  </si>
  <si>
    <t xml:space="preserve">A causa de la apndemía y por la restricción de acceso a las sedes no se efcetuó la totalidad de las actividades cotempladas en el plan de trabajo ambiental </t>
  </si>
  <si>
    <t xml:space="preserve">No se cumple con la meta esperada </t>
  </si>
  <si>
    <t xml:space="preserve">No se cumple con la meta esperada se deberá proponer estrategías de capacitación y divulgación que lleguen fácilmente a los sevidores y establecer una meta general para el Nivel Central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</si>
</sst>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0.0"/>
    <numFmt numFmtId="166" formatCode="_(&quot;$&quot;\ * #,##0_);_(&quot;$&quot;\ * \(#,##0\);_(&quot;$&quot;\ * &quot;-&quot;??_);_(@_)"/>
    <numFmt numFmtId="167" formatCode="0.0%"/>
    <numFmt numFmtId="168" formatCode="#,##0.0"/>
  </numFmts>
  <fonts count="35" x14ac:knownFonts="1">
    <font>
      <sz val="11"/>
      <color theme="1"/>
      <name val="Calibri"/>
      <family val="2"/>
      <scheme val="minor"/>
    </font>
    <font>
      <sz val="11"/>
      <color theme="1"/>
      <name val="Arial"/>
      <family val="2"/>
    </font>
    <font>
      <sz val="12"/>
      <color theme="1"/>
      <name val="Arial"/>
      <family val="2"/>
    </font>
    <font>
      <b/>
      <sz val="22"/>
      <color theme="1"/>
      <name val="Arial"/>
      <family val="2"/>
    </font>
    <font>
      <sz val="10"/>
      <name val="Arial"/>
      <family val="2"/>
    </font>
    <font>
      <b/>
      <i/>
      <sz val="12"/>
      <name val="Times New Roman"/>
      <family val="1"/>
    </font>
    <font>
      <b/>
      <sz val="12"/>
      <name val="Arial"/>
      <family val="2"/>
    </font>
    <font>
      <b/>
      <i/>
      <sz val="12"/>
      <name val="Arial"/>
      <family val="2"/>
    </font>
    <font>
      <sz val="10"/>
      <name val="Arial"/>
      <family val="2"/>
    </font>
    <font>
      <b/>
      <sz val="10"/>
      <name val="Arial"/>
      <family val="2"/>
    </font>
    <font>
      <sz val="8"/>
      <name val="Arial"/>
      <family val="2"/>
    </font>
    <font>
      <sz val="8"/>
      <color indexed="81"/>
      <name val="Tahoma"/>
      <family val="2"/>
    </font>
    <font>
      <b/>
      <sz val="8"/>
      <color indexed="81"/>
      <name val="Tahoma"/>
      <family val="2"/>
    </font>
    <font>
      <b/>
      <sz val="10"/>
      <color indexed="81"/>
      <name val="Tahoma"/>
      <family val="2"/>
    </font>
    <font>
      <b/>
      <sz val="12"/>
      <color theme="1"/>
      <name val="Arial"/>
      <family val="2"/>
    </font>
    <font>
      <sz val="11"/>
      <color theme="1"/>
      <name val="Calibri"/>
      <family val="2"/>
      <scheme val="minor"/>
    </font>
    <font>
      <vertAlign val="superscript"/>
      <sz val="11"/>
      <color theme="1"/>
      <name val="Arial"/>
      <family val="2"/>
    </font>
    <font>
      <b/>
      <sz val="48"/>
      <color theme="1"/>
      <name val="Arial"/>
      <family val="2"/>
    </font>
    <font>
      <b/>
      <sz val="11"/>
      <color indexed="81"/>
      <name val="Tahoma"/>
      <family val="2"/>
    </font>
    <font>
      <sz val="11"/>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
      <sz val="12"/>
      <color theme="1"/>
      <name val="Calibri"/>
      <family val="2"/>
      <scheme val="minor"/>
    </font>
    <font>
      <sz val="11"/>
      <name val="Arial"/>
      <family val="2"/>
    </font>
    <font>
      <b/>
      <sz val="12"/>
      <color theme="0"/>
      <name val="Arial"/>
      <family val="2"/>
    </font>
    <font>
      <sz val="11"/>
      <color theme="1"/>
      <name val="Calibri"/>
      <family val="2"/>
    </font>
    <font>
      <sz val="9.35"/>
      <color theme="1"/>
      <name val="Arial"/>
      <family val="2"/>
    </font>
    <font>
      <sz val="11"/>
      <name val="Calibri"/>
      <family val="2"/>
    </font>
    <font>
      <sz val="9.35"/>
      <name val="Arial"/>
      <family val="2"/>
    </font>
    <font>
      <sz val="8"/>
      <color theme="1"/>
      <name val="Arial"/>
      <family val="2"/>
    </font>
    <font>
      <b/>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499984740745262"/>
        <bgColor indexed="64"/>
      </patternFill>
    </fill>
    <fill>
      <patternFill patternType="solid">
        <fgColor rgb="FFCCECFF"/>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0" fontId="4" fillId="0" borderId="0"/>
    <xf numFmtId="164" fontId="15" fillId="0" borderId="0" applyFont="0" applyFill="0" applyBorder="0" applyAlignment="0" applyProtection="0"/>
    <xf numFmtId="9" fontId="15" fillId="0" borderId="0" applyFont="0" applyFill="0" applyBorder="0" applyAlignment="0" applyProtection="0"/>
  </cellStyleXfs>
  <cellXfs count="370">
    <xf numFmtId="0" fontId="0" fillId="0" borderId="0" xfId="0"/>
    <xf numFmtId="0" fontId="0" fillId="0" borderId="0" xfId="0" applyAlignment="1">
      <alignment horizontal="left"/>
    </xf>
    <xf numFmtId="0" fontId="0" fillId="0" borderId="0" xfId="0" applyAlignment="1">
      <alignment horizontal="center" vertical="center"/>
    </xf>
    <xf numFmtId="0" fontId="0" fillId="2" borderId="0" xfId="0" applyFill="1" applyBorder="1"/>
    <xf numFmtId="0" fontId="2" fillId="4" borderId="0" xfId="0" applyFont="1" applyFill="1" applyAlignment="1">
      <alignment horizontal="center" vertical="center"/>
    </xf>
    <xf numFmtId="0" fontId="4" fillId="0" borderId="0" xfId="1"/>
    <xf numFmtId="0" fontId="7" fillId="0" borderId="0" xfId="1" applyFont="1" applyFill="1" applyBorder="1" applyAlignment="1">
      <alignment horizontal="center" vertical="center" wrapText="1"/>
    </xf>
    <xf numFmtId="0" fontId="4" fillId="0" borderId="0" xfId="1" applyBorder="1"/>
    <xf numFmtId="0" fontId="6" fillId="5" borderId="16" xfId="1" applyFont="1" applyFill="1" applyBorder="1" applyAlignment="1">
      <alignment horizontal="center" vertical="center" wrapText="1"/>
    </xf>
    <xf numFmtId="0" fontId="8" fillId="0" borderId="17" xfId="1" applyFont="1" applyFill="1" applyBorder="1" applyAlignment="1">
      <alignment horizontal="justify" vertical="center" wrapText="1"/>
    </xf>
    <xf numFmtId="0" fontId="6" fillId="5" borderId="18" xfId="1" applyFont="1" applyFill="1" applyBorder="1" applyAlignment="1">
      <alignment horizontal="center" vertical="center" wrapText="1"/>
    </xf>
    <xf numFmtId="0" fontId="8" fillId="0" borderId="19" xfId="1" applyFont="1" applyFill="1" applyBorder="1" applyAlignment="1">
      <alignment horizontal="justify" wrapText="1"/>
    </xf>
    <xf numFmtId="0" fontId="8" fillId="0" borderId="0" xfId="1" applyFont="1"/>
    <xf numFmtId="0" fontId="9" fillId="0" borderId="20" xfId="1" applyFont="1" applyFill="1" applyBorder="1" applyAlignment="1">
      <alignment vertical="top" wrapText="1"/>
    </xf>
    <xf numFmtId="0" fontId="9" fillId="0" borderId="29" xfId="1" applyFont="1" applyFill="1" applyBorder="1" applyAlignment="1">
      <alignment horizontal="justify" vertical="top" wrapText="1"/>
    </xf>
    <xf numFmtId="0" fontId="8" fillId="0" borderId="28" xfId="1" applyFont="1" applyFill="1" applyBorder="1" applyAlignment="1">
      <alignment horizontal="justify" vertical="top" wrapText="1"/>
    </xf>
    <xf numFmtId="0" fontId="9" fillId="0" borderId="30" xfId="1" applyFont="1" applyFill="1" applyBorder="1" applyAlignment="1">
      <alignment vertical="top" wrapText="1"/>
    </xf>
    <xf numFmtId="0" fontId="8" fillId="0" borderId="31" xfId="1" applyFont="1" applyFill="1" applyBorder="1" applyAlignment="1">
      <alignment horizontal="justify" vertical="top" wrapText="1"/>
    </xf>
    <xf numFmtId="9" fontId="8" fillId="0" borderId="0" xfId="1" applyNumberFormat="1" applyFont="1" applyAlignment="1">
      <alignment horizontal="justify" vertical="center" wrapText="1"/>
    </xf>
    <xf numFmtId="0" fontId="9" fillId="0" borderId="32" xfId="1" applyFont="1" applyFill="1" applyBorder="1" applyAlignment="1">
      <alignment horizontal="justify" vertical="top" wrapText="1"/>
    </xf>
    <xf numFmtId="0" fontId="10" fillId="0" borderId="0" xfId="1" applyFont="1"/>
    <xf numFmtId="0" fontId="2" fillId="0" borderId="0" xfId="0" applyFont="1" applyFill="1" applyAlignment="1">
      <alignment horizontal="center" vertical="center"/>
    </xf>
    <xf numFmtId="0" fontId="3" fillId="0" borderId="0" xfId="0" applyFont="1" applyBorder="1" applyAlignment="1">
      <alignment vertical="center" wrapText="1"/>
    </xf>
    <xf numFmtId="0" fontId="2" fillId="1" borderId="2" xfId="0" applyFont="1" applyFill="1" applyBorder="1" applyAlignment="1">
      <alignment horizontal="center" vertical="center" wrapText="1"/>
    </xf>
    <xf numFmtId="0" fontId="2" fillId="1" borderId="43" xfId="0" applyFont="1" applyFill="1" applyBorder="1" applyAlignment="1">
      <alignment horizontal="center" vertical="center" wrapText="1"/>
    </xf>
    <xf numFmtId="0" fontId="2" fillId="1" borderId="1" xfId="0" applyFont="1" applyFill="1" applyBorder="1" applyAlignment="1">
      <alignment horizontal="center" vertical="center" wrapText="1"/>
    </xf>
    <xf numFmtId="0" fontId="2" fillId="1" borderId="1" xfId="0" applyFont="1" applyFill="1" applyBorder="1" applyAlignment="1">
      <alignment vertical="center" wrapText="1"/>
    </xf>
    <xf numFmtId="0" fontId="2" fillId="0" borderId="43" xfId="0" applyFont="1" applyFill="1" applyBorder="1" applyAlignment="1">
      <alignment vertical="center" wrapText="1"/>
    </xf>
    <xf numFmtId="0" fontId="2" fillId="1" borderId="42" xfId="0" applyFont="1" applyFill="1" applyBorder="1" applyAlignment="1">
      <alignment vertical="center" wrapText="1"/>
    </xf>
    <xf numFmtId="0" fontId="2" fillId="0" borderId="4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1" borderId="42"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1" borderId="9" xfId="0" applyFont="1" applyFill="1" applyBorder="1" applyAlignment="1">
      <alignment vertical="center" wrapText="1"/>
    </xf>
    <xf numFmtId="0" fontId="2" fillId="1" borderId="8" xfId="0" applyFont="1" applyFill="1" applyBorder="1" applyAlignment="1">
      <alignment vertical="center" wrapText="1"/>
    </xf>
    <xf numFmtId="0" fontId="2" fillId="1" borderId="8"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51" xfId="0" applyFont="1" applyFill="1" applyBorder="1" applyAlignment="1">
      <alignment horizontal="center" vertical="center" wrapText="1"/>
    </xf>
    <xf numFmtId="0" fontId="2" fillId="0" borderId="43" xfId="0" applyFont="1" applyFill="1" applyBorder="1" applyAlignment="1">
      <alignment horizontal="justify" vertical="center" wrapText="1"/>
    </xf>
    <xf numFmtId="0" fontId="2" fillId="1" borderId="44" xfId="0" applyFont="1" applyFill="1" applyBorder="1" applyAlignment="1">
      <alignment vertical="center" wrapText="1"/>
    </xf>
    <xf numFmtId="0" fontId="2" fillId="1" borderId="45" xfId="0" applyFont="1" applyFill="1" applyBorder="1" applyAlignment="1">
      <alignment vertical="center" wrapText="1"/>
    </xf>
    <xf numFmtId="0" fontId="2" fillId="1" borderId="45" xfId="0" applyFont="1" applyFill="1" applyBorder="1" applyAlignment="1">
      <alignment horizontal="center" vertical="center" wrapText="1"/>
    </xf>
    <xf numFmtId="0" fontId="2" fillId="1" borderId="47"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 xfId="0" applyFont="1" applyFill="1" applyBorder="1" applyAlignment="1">
      <alignment horizontal="justify" vertical="center" wrapText="1"/>
    </xf>
    <xf numFmtId="165" fontId="2" fillId="0" borderId="1" xfId="0" applyNumberFormat="1" applyFont="1" applyFill="1" applyBorder="1" applyAlignment="1">
      <alignment horizontal="center" vertical="center" wrapText="1"/>
    </xf>
    <xf numFmtId="165" fontId="2" fillId="0" borderId="42" xfId="0" applyNumberFormat="1" applyFont="1" applyFill="1" applyBorder="1" applyAlignment="1">
      <alignment horizontal="center" vertical="center" wrapText="1"/>
    </xf>
    <xf numFmtId="0" fontId="0" fillId="0" borderId="0" xfId="0" applyBorder="1" applyAlignment="1"/>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26" fillId="2" borderId="0" xfId="0" applyFont="1" applyFill="1" applyBorder="1"/>
    <xf numFmtId="0" fontId="2" fillId="0" borderId="51" xfId="0" applyFont="1" applyFill="1" applyBorder="1" applyAlignment="1">
      <alignment horizontal="justify" vertical="center" wrapText="1"/>
    </xf>
    <xf numFmtId="165" fontId="2" fillId="0" borderId="3" xfId="0" applyNumberFormat="1" applyFont="1" applyFill="1" applyBorder="1" applyAlignment="1">
      <alignment horizontal="center" vertical="center" wrapText="1"/>
    </xf>
    <xf numFmtId="0" fontId="2" fillId="0" borderId="0" xfId="0" applyFont="1"/>
    <xf numFmtId="0" fontId="28" fillId="3" borderId="44" xfId="0" applyFont="1" applyFill="1" applyBorder="1" applyAlignment="1">
      <alignment horizontal="center" vertical="center" wrapText="1"/>
    </xf>
    <xf numFmtId="0" fontId="28" fillId="3" borderId="45"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42"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1" borderId="40" xfId="0" applyFont="1" applyFill="1" applyBorder="1" applyAlignment="1">
      <alignment vertical="center" wrapText="1"/>
    </xf>
    <xf numFmtId="0" fontId="2" fillId="1" borderId="6" xfId="0" applyFont="1" applyFill="1" applyBorder="1" applyAlignment="1">
      <alignment vertical="center" wrapText="1"/>
    </xf>
    <xf numFmtId="0" fontId="2" fillId="1" borderId="6" xfId="0" applyFont="1" applyFill="1" applyBorder="1" applyAlignment="1">
      <alignment horizontal="center" vertical="center" wrapText="1"/>
    </xf>
    <xf numFmtId="0" fontId="2" fillId="1" borderId="41" xfId="0" applyFont="1" applyFill="1" applyBorder="1" applyAlignment="1">
      <alignment horizontal="center" vertical="center" wrapText="1"/>
    </xf>
    <xf numFmtId="0" fontId="2" fillId="1"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justify" vertical="center" wrapText="1"/>
    </xf>
    <xf numFmtId="0" fontId="1" fillId="0" borderId="45" xfId="0" applyFont="1" applyFill="1" applyBorder="1" applyAlignment="1">
      <alignment horizontal="justify" vertical="center" wrapText="1"/>
    </xf>
    <xf numFmtId="0" fontId="2" fillId="1" borderId="65" xfId="0" applyFont="1" applyFill="1" applyBorder="1" applyAlignment="1">
      <alignment horizontal="center" vertical="center" wrapText="1"/>
    </xf>
    <xf numFmtId="0" fontId="2" fillId="1" borderId="46" xfId="0" applyFont="1" applyFill="1" applyBorder="1" applyAlignment="1">
      <alignment vertical="center" wrapText="1"/>
    </xf>
    <xf numFmtId="0" fontId="2" fillId="1" borderId="44" xfId="0" applyFont="1" applyFill="1" applyBorder="1" applyAlignment="1">
      <alignment horizontal="center" vertical="center" wrapText="1"/>
    </xf>
    <xf numFmtId="0" fontId="2" fillId="0" borderId="47" xfId="0" applyFont="1" applyFill="1" applyBorder="1" applyAlignment="1">
      <alignment horizontal="justify" vertical="center" wrapText="1"/>
    </xf>
    <xf numFmtId="165" fontId="2" fillId="0" borderId="2" xfId="0" applyNumberFormat="1" applyFont="1" applyFill="1" applyBorder="1" applyAlignment="1">
      <alignment horizontal="center" vertical="center" wrapText="1"/>
    </xf>
    <xf numFmtId="0" fontId="28" fillId="3" borderId="47" xfId="0" applyFont="1" applyFill="1" applyBorder="1" applyAlignment="1">
      <alignment horizontal="center" vertical="center" wrapText="1"/>
    </xf>
    <xf numFmtId="0" fontId="1" fillId="0" borderId="74" xfId="0" quotePrefix="1"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74" xfId="0" applyFont="1" applyFill="1" applyBorder="1" applyAlignment="1">
      <alignment horizontal="center" vertical="center" wrapText="1"/>
    </xf>
    <xf numFmtId="9" fontId="1" fillId="0" borderId="44" xfId="0" applyNumberFormat="1" applyFont="1" applyFill="1" applyBorder="1" applyAlignment="1">
      <alignment horizontal="center" vertical="center" wrapText="1"/>
    </xf>
    <xf numFmtId="9" fontId="1" fillId="0" borderId="45" xfId="0" applyNumberFormat="1" applyFont="1" applyFill="1" applyBorder="1" applyAlignment="1">
      <alignment horizontal="center" vertical="center" wrapText="1"/>
    </xf>
    <xf numFmtId="9" fontId="1" fillId="0" borderId="47" xfId="0" applyNumberFormat="1" applyFont="1" applyFill="1" applyBorder="1" applyAlignment="1">
      <alignment horizontal="center" vertical="center" wrapText="1"/>
    </xf>
    <xf numFmtId="0" fontId="2" fillId="0" borderId="8" xfId="0" applyFont="1" applyFill="1" applyBorder="1" applyAlignment="1">
      <alignment vertical="center" wrapText="1"/>
    </xf>
    <xf numFmtId="0" fontId="2" fillId="0" borderId="51" xfId="0" applyFont="1" applyFill="1" applyBorder="1" applyAlignment="1">
      <alignment vertical="center" wrapText="1"/>
    </xf>
    <xf numFmtId="0" fontId="1" fillId="0" borderId="67" xfId="0" applyFont="1" applyFill="1" applyBorder="1" applyAlignment="1">
      <alignment horizontal="center" vertical="center" wrapText="1"/>
    </xf>
    <xf numFmtId="2" fontId="2" fillId="0" borderId="40"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1" xfId="0" applyFont="1" applyFill="1" applyBorder="1" applyAlignment="1">
      <alignment horizontal="center" vertical="center" wrapText="1"/>
    </xf>
    <xf numFmtId="0" fontId="2" fillId="0" borderId="40" xfId="0" applyFont="1" applyFill="1" applyBorder="1" applyAlignment="1">
      <alignment horizontal="center" vertical="center" wrapText="1"/>
    </xf>
    <xf numFmtId="166" fontId="1" fillId="0" borderId="44" xfId="2" applyNumberFormat="1" applyFont="1" applyFill="1" applyBorder="1" applyAlignment="1">
      <alignment vertical="center" wrapText="1"/>
    </xf>
    <xf numFmtId="166" fontId="1" fillId="0" borderId="45" xfId="2" applyNumberFormat="1" applyFont="1" applyFill="1" applyBorder="1" applyAlignment="1">
      <alignment vertical="center" wrapText="1"/>
    </xf>
    <xf numFmtId="166" fontId="1" fillId="0" borderId="47" xfId="2" applyNumberFormat="1" applyFont="1" applyFill="1" applyBorder="1" applyAlignment="1">
      <alignment vertical="center" wrapText="1"/>
    </xf>
    <xf numFmtId="166" fontId="2" fillId="0" borderId="74" xfId="2" applyNumberFormat="1" applyFont="1" applyFill="1" applyBorder="1" applyAlignment="1">
      <alignment horizontal="center" vertical="center" wrapText="1"/>
    </xf>
    <xf numFmtId="166" fontId="2" fillId="0" borderId="45" xfId="2" applyNumberFormat="1" applyFont="1" applyFill="1" applyBorder="1" applyAlignment="1">
      <alignment horizontal="center" vertical="center" wrapText="1"/>
    </xf>
    <xf numFmtId="0" fontId="2" fillId="0" borderId="45" xfId="0" applyFont="1" applyFill="1" applyBorder="1" applyAlignment="1">
      <alignment horizontal="justify" vertical="center" wrapText="1"/>
    </xf>
    <xf numFmtId="0" fontId="2" fillId="0" borderId="65"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42"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6" xfId="0" applyNumberFormat="1" applyFont="1" applyFill="1" applyBorder="1" applyAlignment="1">
      <alignment horizontal="center" vertical="center" wrapText="1"/>
    </xf>
    <xf numFmtId="9" fontId="1" fillId="0" borderId="41" xfId="0" applyNumberFormat="1"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1" borderId="9"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1" fillId="0" borderId="6" xfId="0" applyFont="1" applyFill="1" applyBorder="1" applyAlignment="1">
      <alignment horizontal="justify" vertical="center" wrapText="1"/>
    </xf>
    <xf numFmtId="9" fontId="1" fillId="0" borderId="67" xfId="0" applyNumberFormat="1" applyFont="1" applyFill="1" applyBorder="1" applyAlignment="1">
      <alignment horizontal="center" vertical="center" wrapText="1"/>
    </xf>
    <xf numFmtId="0" fontId="1" fillId="0" borderId="67" xfId="0" quotePrefix="1" applyFont="1" applyFill="1" applyBorder="1" applyAlignment="1">
      <alignment horizontal="center" vertical="center" wrapText="1"/>
    </xf>
    <xf numFmtId="0" fontId="27" fillId="0" borderId="41" xfId="0" applyFont="1" applyFill="1" applyBorder="1" applyAlignment="1">
      <alignment horizontal="center" vertical="center" wrapText="1"/>
    </xf>
    <xf numFmtId="0" fontId="2" fillId="1" borderId="37" xfId="0" applyFont="1" applyFill="1" applyBorder="1" applyAlignment="1">
      <alignment horizontal="center" vertical="center" wrapText="1"/>
    </xf>
    <xf numFmtId="0" fontId="2" fillId="1" borderId="81" xfId="0" applyFont="1" applyFill="1" applyBorder="1" applyAlignment="1">
      <alignment vertical="center" wrapText="1"/>
    </xf>
    <xf numFmtId="0" fontId="27" fillId="0" borderId="78" xfId="0" applyFont="1" applyFill="1" applyBorder="1" applyAlignment="1">
      <alignment horizontal="center" vertical="center" wrapText="1"/>
    </xf>
    <xf numFmtId="0" fontId="27" fillId="0" borderId="74" xfId="0" applyFont="1" applyFill="1" applyBorder="1" applyAlignment="1">
      <alignment horizontal="center" vertical="center" wrapText="1"/>
    </xf>
    <xf numFmtId="165" fontId="2" fillId="0" borderId="8" xfId="0" applyNumberFormat="1"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0" fontId="1" fillId="0" borderId="93" xfId="0" applyFont="1" applyFill="1" applyBorder="1" applyAlignment="1">
      <alignment horizontal="center" vertical="center" wrapText="1"/>
    </xf>
    <xf numFmtId="0" fontId="1" fillId="0" borderId="94" xfId="0" applyFont="1" applyFill="1" applyBorder="1" applyAlignment="1">
      <alignment horizontal="center" vertical="center" wrapText="1"/>
    </xf>
    <xf numFmtId="0" fontId="1" fillId="0" borderId="95" xfId="0" applyFont="1" applyFill="1" applyBorder="1" applyAlignment="1">
      <alignment horizontal="center" vertical="center" wrapText="1"/>
    </xf>
    <xf numFmtId="0" fontId="27" fillId="0" borderId="91" xfId="0" applyFont="1" applyFill="1" applyBorder="1" applyAlignment="1">
      <alignment horizontal="center" vertical="center" wrapText="1"/>
    </xf>
    <xf numFmtId="3" fontId="1" fillId="0" borderId="97" xfId="0" applyNumberFormat="1" applyFont="1" applyFill="1" applyBorder="1" applyAlignment="1">
      <alignment horizontal="center" vertical="center" wrapText="1"/>
    </xf>
    <xf numFmtId="0" fontId="27" fillId="0" borderId="93" xfId="0" applyFont="1" applyFill="1" applyBorder="1" applyAlignment="1">
      <alignment horizontal="center" vertical="center" wrapText="1"/>
    </xf>
    <xf numFmtId="0" fontId="2" fillId="1" borderId="93" xfId="0" applyFont="1" applyFill="1" applyBorder="1" applyAlignment="1">
      <alignment vertical="center" wrapText="1"/>
    </xf>
    <xf numFmtId="0" fontId="2" fillId="1" borderId="94" xfId="0" applyFont="1" applyFill="1" applyBorder="1" applyAlignment="1">
      <alignment vertical="center" wrapText="1"/>
    </xf>
    <xf numFmtId="0" fontId="2" fillId="1" borderId="94" xfId="0" applyFont="1" applyFill="1" applyBorder="1" applyAlignment="1">
      <alignment horizontal="center" vertical="center" wrapText="1"/>
    </xf>
    <xf numFmtId="0" fontId="2" fillId="1" borderId="95" xfId="0" applyFont="1" applyFill="1" applyBorder="1" applyAlignment="1">
      <alignment horizontal="center" vertical="center" wrapText="1"/>
    </xf>
    <xf numFmtId="0" fontId="2" fillId="1" borderId="96" xfId="0" applyFont="1" applyFill="1" applyBorder="1" applyAlignment="1">
      <alignment horizontal="center" vertical="center" wrapText="1"/>
    </xf>
    <xf numFmtId="0" fontId="2" fillId="0" borderId="94" xfId="0" applyFont="1" applyFill="1" applyBorder="1" applyAlignment="1">
      <alignment horizontal="justify" vertical="center" wrapText="1"/>
    </xf>
    <xf numFmtId="0" fontId="2" fillId="0" borderId="94" xfId="0" applyFont="1" applyFill="1" applyBorder="1" applyAlignment="1">
      <alignment vertical="center" wrapText="1"/>
    </xf>
    <xf numFmtId="0" fontId="2" fillId="0" borderId="95" xfId="0" applyFont="1" applyFill="1" applyBorder="1" applyAlignment="1">
      <alignment horizontal="center" vertical="center" wrapText="1"/>
    </xf>
    <xf numFmtId="0" fontId="2" fillId="0" borderId="95" xfId="0" applyFont="1" applyFill="1" applyBorder="1" applyAlignment="1">
      <alignment vertical="center" wrapText="1"/>
    </xf>
    <xf numFmtId="0" fontId="33" fillId="0" borderId="1" xfId="0" applyFont="1" applyBorder="1" applyAlignment="1">
      <alignment horizontal="center" vertical="center" wrapText="1"/>
    </xf>
    <xf numFmtId="0" fontId="2" fillId="0" borderId="71" xfId="0" applyFont="1" applyFill="1" applyBorder="1" applyAlignment="1">
      <alignment horizontal="justify" vertical="center" wrapText="1"/>
    </xf>
    <xf numFmtId="9" fontId="1" fillId="0" borderId="42" xfId="0" applyNumberFormat="1" applyFont="1" applyFill="1" applyBorder="1" applyAlignment="1">
      <alignment horizontal="center" vertical="center" wrapText="1"/>
    </xf>
    <xf numFmtId="9" fontId="1" fillId="0" borderId="43" xfId="0" applyNumberFormat="1"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9" fontId="1" fillId="0" borderId="40" xfId="0" applyNumberFormat="1"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166" fontId="2" fillId="0" borderId="47" xfId="0" applyNumberFormat="1" applyFont="1" applyFill="1" applyBorder="1" applyAlignment="1">
      <alignment horizontal="center" vertical="center" wrapText="1"/>
    </xf>
    <xf numFmtId="166" fontId="2" fillId="0" borderId="45" xfId="0" applyNumberFormat="1" applyFont="1" applyFill="1" applyBorder="1" applyAlignment="1">
      <alignment horizontal="justify" vertical="center" wrapText="1"/>
    </xf>
    <xf numFmtId="0" fontId="2" fillId="1" borderId="11" xfId="0" applyFont="1" applyFill="1" applyBorder="1" applyAlignment="1">
      <alignment vertical="center" wrapText="1"/>
    </xf>
    <xf numFmtId="0" fontId="2" fillId="1" borderId="36" xfId="0" applyFont="1" applyFill="1" applyBorder="1" applyAlignment="1">
      <alignment vertical="center" wrapText="1"/>
    </xf>
    <xf numFmtId="0" fontId="2" fillId="1" borderId="11" xfId="0" applyFont="1" applyFill="1" applyBorder="1" applyAlignment="1">
      <alignment horizontal="center" vertical="center" wrapText="1"/>
    </xf>
    <xf numFmtId="0" fontId="2" fillId="1" borderId="56" xfId="0" applyFont="1" applyFill="1" applyBorder="1" applyAlignment="1">
      <alignment horizontal="center" vertical="center" wrapText="1"/>
    </xf>
    <xf numFmtId="0" fontId="2" fillId="0" borderId="53" xfId="0" applyFont="1" applyFill="1" applyBorder="1" applyAlignment="1">
      <alignment horizontal="justify" vertical="center" wrapText="1"/>
    </xf>
    <xf numFmtId="0" fontId="2" fillId="0" borderId="95" xfId="0" applyFont="1" applyFill="1" applyBorder="1" applyAlignment="1">
      <alignment horizontal="justify" vertical="center" wrapText="1"/>
    </xf>
    <xf numFmtId="3" fontId="1" fillId="0" borderId="4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1" fillId="0" borderId="43" xfId="0" applyNumberFormat="1" applyFont="1" applyFill="1" applyBorder="1" applyAlignment="1">
      <alignment horizontal="center" vertical="center" wrapText="1"/>
    </xf>
    <xf numFmtId="168" fontId="1" fillId="0" borderId="42"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1" borderId="71" xfId="0" applyFont="1" applyFill="1" applyBorder="1" applyAlignment="1">
      <alignment vertical="center" wrapText="1"/>
    </xf>
    <xf numFmtId="0" fontId="2" fillId="1" borderId="50" xfId="0" applyFont="1" applyFill="1" applyBorder="1" applyAlignment="1">
      <alignment vertical="center" wrapText="1"/>
    </xf>
    <xf numFmtId="3" fontId="1" fillId="0" borderId="8" xfId="0" applyNumberFormat="1" applyFont="1" applyFill="1" applyBorder="1" applyAlignment="1">
      <alignment horizontal="center" vertical="center" wrapText="1"/>
    </xf>
    <xf numFmtId="9" fontId="1" fillId="0" borderId="36" xfId="0" applyNumberFormat="1" applyFont="1" applyFill="1" applyBorder="1" applyAlignment="1">
      <alignment horizontal="center" vertical="center" wrapText="1"/>
    </xf>
    <xf numFmtId="9" fontId="1" fillId="0" borderId="11" xfId="0" applyNumberFormat="1" applyFont="1" applyFill="1" applyBorder="1" applyAlignment="1">
      <alignment horizontal="center" vertical="center" wrapText="1"/>
    </xf>
    <xf numFmtId="9" fontId="1" fillId="0" borderId="56" xfId="0" applyNumberFormat="1" applyFont="1" applyFill="1" applyBorder="1" applyAlignment="1">
      <alignment horizontal="center" vertical="center" wrapText="1"/>
    </xf>
    <xf numFmtId="168" fontId="1" fillId="0" borderId="71" xfId="0" applyNumberFormat="1" applyFont="1" applyFill="1" applyBorder="1" applyAlignment="1">
      <alignment horizontal="center" vertical="center" wrapText="1"/>
    </xf>
    <xf numFmtId="4" fontId="1" fillId="0" borderId="42" xfId="0" applyNumberFormat="1"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9" fontId="2" fillId="0" borderId="45" xfId="3" applyFont="1" applyFill="1" applyBorder="1" applyAlignment="1">
      <alignment horizontal="center" vertical="center" wrapText="1"/>
    </xf>
    <xf numFmtId="9" fontId="2" fillId="0" borderId="98" xfId="3" applyFont="1" applyFill="1" applyBorder="1" applyAlignment="1">
      <alignment horizontal="center" vertical="center" wrapText="1"/>
    </xf>
    <xf numFmtId="9" fontId="2" fillId="0" borderId="71" xfId="3" applyFont="1" applyFill="1" applyBorder="1" applyAlignment="1">
      <alignment horizontal="center" vertical="center" wrapText="1"/>
    </xf>
    <xf numFmtId="9" fontId="2" fillId="0" borderId="44" xfId="3" applyFont="1" applyFill="1" applyBorder="1" applyAlignment="1">
      <alignment horizontal="center" vertical="center" wrapText="1"/>
    </xf>
    <xf numFmtId="167" fontId="2" fillId="0" borderId="70" xfId="0" applyNumberFormat="1" applyFont="1" applyFill="1" applyBorder="1" applyAlignment="1">
      <alignment horizontal="center" vertical="center" wrapText="1"/>
    </xf>
    <xf numFmtId="167" fontId="2" fillId="0" borderId="71" xfId="0" applyNumberFormat="1" applyFont="1" applyFill="1" applyBorder="1" applyAlignment="1">
      <alignment horizontal="center" vertical="center" wrapText="1"/>
    </xf>
    <xf numFmtId="167" fontId="2" fillId="0" borderId="75" xfId="0" applyNumberFormat="1" applyFont="1" applyFill="1" applyBorder="1" applyAlignment="1">
      <alignment horizontal="center" vertical="center" wrapText="1"/>
    </xf>
    <xf numFmtId="0" fontId="2" fillId="0" borderId="80" xfId="0" applyFont="1" applyFill="1" applyBorder="1" applyAlignment="1">
      <alignment horizontal="justify" vertical="center" wrapText="1"/>
    </xf>
    <xf numFmtId="2" fontId="2" fillId="0" borderId="93" xfId="0" applyNumberFormat="1" applyFont="1" applyFill="1" applyBorder="1" applyAlignment="1">
      <alignment horizontal="center" vertical="center" wrapText="1"/>
    </xf>
    <xf numFmtId="2" fontId="2" fillId="0" borderId="95" xfId="0" applyNumberFormat="1" applyFont="1" applyFill="1" applyBorder="1" applyAlignment="1">
      <alignment horizontal="center" vertical="center" wrapText="1"/>
    </xf>
    <xf numFmtId="2" fontId="2" fillId="0" borderId="94" xfId="0" applyNumberFormat="1" applyFont="1" applyFill="1" applyBorder="1" applyAlignment="1">
      <alignment horizontal="center" vertical="center" wrapText="1"/>
    </xf>
    <xf numFmtId="0" fontId="0" fillId="0" borderId="0" xfId="0" applyAlignment="1">
      <alignment horizontal="center"/>
    </xf>
    <xf numFmtId="0" fontId="28" fillId="6" borderId="11" xfId="0" applyFont="1" applyFill="1" applyBorder="1" applyAlignment="1">
      <alignment horizontal="center" vertical="center" wrapText="1"/>
    </xf>
    <xf numFmtId="0" fontId="28" fillId="6" borderId="36" xfId="0" applyFont="1" applyFill="1" applyBorder="1" applyAlignment="1">
      <alignment horizontal="center" vertical="center" wrapText="1"/>
    </xf>
    <xf numFmtId="9" fontId="2" fillId="0" borderId="98" xfId="3"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9" fontId="2" fillId="0" borderId="8"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8" fillId="0" borderId="33" xfId="1" applyFont="1" applyFill="1" applyBorder="1" applyAlignment="1">
      <alignment horizontal="justify" vertical="top" wrapText="1"/>
    </xf>
    <xf numFmtId="0" fontId="8" fillId="0" borderId="34" xfId="1" applyFont="1" applyFill="1" applyBorder="1" applyAlignment="1">
      <alignment horizontal="justify" vertical="top" wrapText="1"/>
    </xf>
    <xf numFmtId="0" fontId="8" fillId="0" borderId="35" xfId="1" applyFont="1" applyFill="1" applyBorder="1" applyAlignment="1">
      <alignment horizontal="justify" vertical="top" wrapText="1"/>
    </xf>
    <xf numFmtId="0" fontId="8" fillId="0" borderId="24" xfId="1" applyFont="1" applyFill="1" applyBorder="1" applyAlignment="1">
      <alignment horizontal="justify" vertical="top" wrapText="1"/>
    </xf>
    <xf numFmtId="0" fontId="8" fillId="0" borderId="25" xfId="1" applyFont="1" applyFill="1" applyBorder="1" applyAlignment="1">
      <alignment horizontal="justify" vertical="top" wrapText="1"/>
    </xf>
    <xf numFmtId="0" fontId="8" fillId="0" borderId="26" xfId="1" applyFont="1" applyFill="1" applyBorder="1" applyAlignment="1">
      <alignment horizontal="justify" vertical="top" wrapText="1"/>
    </xf>
    <xf numFmtId="0" fontId="9" fillId="0" borderId="27" xfId="1" applyFont="1" applyFill="1" applyBorder="1" applyAlignment="1">
      <alignment horizontal="left" vertical="top" wrapText="1"/>
    </xf>
    <xf numFmtId="0" fontId="9" fillId="0" borderId="28" xfId="1" applyFont="1" applyFill="1" applyBorder="1" applyAlignment="1">
      <alignment horizontal="left" vertical="top" wrapText="1"/>
    </xf>
    <xf numFmtId="0" fontId="6" fillId="0" borderId="29" xfId="1" applyFont="1" applyFill="1" applyBorder="1" applyAlignment="1">
      <alignment horizontal="center" vertical="center" wrapText="1"/>
    </xf>
    <xf numFmtId="0" fontId="6" fillId="0" borderId="28" xfId="1" applyFont="1" applyFill="1" applyBorder="1" applyAlignment="1">
      <alignment horizontal="center" vertical="center" wrapText="1"/>
    </xf>
    <xf numFmtId="0" fontId="6" fillId="0" borderId="30" xfId="1" applyFont="1" applyFill="1" applyBorder="1" applyAlignment="1">
      <alignment horizontal="center" vertical="center" wrapText="1"/>
    </xf>
    <xf numFmtId="0" fontId="6" fillId="0" borderId="31" xfId="1" applyFont="1" applyFill="1" applyBorder="1" applyAlignment="1">
      <alignment horizontal="center" vertical="center" wrapText="1"/>
    </xf>
    <xf numFmtId="0" fontId="8" fillId="0" borderId="21" xfId="1" applyFont="1" applyFill="1" applyBorder="1" applyAlignment="1">
      <alignment horizontal="justify" vertical="top" wrapText="1"/>
    </xf>
    <xf numFmtId="0" fontId="8" fillId="0" borderId="22" xfId="1" applyFont="1" applyFill="1" applyBorder="1" applyAlignment="1">
      <alignment horizontal="justify" vertical="top" wrapText="1"/>
    </xf>
    <xf numFmtId="0" fontId="8" fillId="0" borderId="23" xfId="1" applyFont="1" applyFill="1" applyBorder="1" applyAlignment="1">
      <alignment horizontal="justify" vertical="top" wrapText="1"/>
    </xf>
    <xf numFmtId="0" fontId="5" fillId="0" borderId="0" xfId="1" applyFont="1" applyAlignment="1">
      <alignment horizontal="center"/>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1" fillId="0" borderId="65"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7" borderId="74" xfId="0" applyFont="1" applyFill="1" applyBorder="1" applyAlignment="1">
      <alignment horizontal="justify" vertical="center" wrapText="1"/>
    </xf>
    <xf numFmtId="0" fontId="1" fillId="7" borderId="66" xfId="0" applyFont="1" applyFill="1" applyBorder="1" applyAlignment="1">
      <alignment horizontal="justify" vertical="center" wrapText="1"/>
    </xf>
    <xf numFmtId="0" fontId="1" fillId="9" borderId="67" xfId="0" applyFont="1" applyFill="1" applyBorder="1" applyAlignment="1">
      <alignment horizontal="justify" vertical="center" wrapText="1"/>
    </xf>
    <xf numFmtId="0" fontId="1" fillId="9" borderId="69" xfId="0" applyFont="1" applyFill="1" applyBorder="1" applyAlignment="1">
      <alignment horizontal="justify" vertical="center" wrapText="1"/>
    </xf>
    <xf numFmtId="0" fontId="1" fillId="0" borderId="37"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7" borderId="67" xfId="0" applyFont="1" applyFill="1" applyBorder="1" applyAlignment="1">
      <alignment horizontal="justify" vertical="center" wrapText="1"/>
    </xf>
    <xf numFmtId="0" fontId="1" fillId="7" borderId="69" xfId="0" applyFont="1" applyFill="1" applyBorder="1" applyAlignment="1">
      <alignment horizontal="justify" vertical="center" wrapText="1"/>
    </xf>
    <xf numFmtId="0" fontId="1" fillId="0" borderId="52" xfId="0" applyFont="1" applyFill="1" applyBorder="1" applyAlignment="1">
      <alignment horizontal="justify" vertical="center" wrapText="1"/>
    </xf>
    <xf numFmtId="0" fontId="1" fillId="0" borderId="63" xfId="0" applyFont="1" applyFill="1" applyBorder="1" applyAlignment="1">
      <alignment horizontal="justify" vertical="center" wrapText="1"/>
    </xf>
    <xf numFmtId="0" fontId="1" fillId="0" borderId="91" xfId="0" applyFont="1" applyFill="1" applyBorder="1" applyAlignment="1">
      <alignment horizontal="center" vertical="center" wrapText="1"/>
    </xf>
    <xf numFmtId="0" fontId="1" fillId="0" borderId="97" xfId="0" applyFont="1" applyFill="1" applyBorder="1" applyAlignment="1">
      <alignment horizontal="center" vertical="center" wrapText="1"/>
    </xf>
    <xf numFmtId="0" fontId="1" fillId="0" borderId="83" xfId="0" applyFont="1" applyFill="1" applyBorder="1" applyAlignment="1">
      <alignment horizontal="justify" vertical="center" wrapText="1"/>
    </xf>
    <xf numFmtId="0" fontId="1" fillId="0" borderId="66" xfId="0" applyFont="1" applyFill="1" applyBorder="1" applyAlignment="1">
      <alignment horizontal="justify" vertical="center" wrapText="1"/>
    </xf>
    <xf numFmtId="0" fontId="1" fillId="0" borderId="66"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89" xfId="0" applyFont="1" applyFill="1" applyBorder="1" applyAlignment="1">
      <alignment horizontal="center" vertical="center" wrapText="1"/>
    </xf>
    <xf numFmtId="0" fontId="1" fillId="0" borderId="90" xfId="0" applyFont="1" applyFill="1" applyBorder="1" applyAlignment="1">
      <alignment horizontal="center" vertical="center" wrapText="1"/>
    </xf>
    <xf numFmtId="0" fontId="1" fillId="0" borderId="68" xfId="0" applyFont="1" applyFill="1" applyBorder="1" applyAlignment="1">
      <alignment horizontal="justify" vertical="center" wrapText="1"/>
    </xf>
    <xf numFmtId="0" fontId="1" fillId="0" borderId="69" xfId="0" applyFont="1" applyFill="1" applyBorder="1" applyAlignment="1">
      <alignment horizontal="justify" vertical="center" wrapText="1"/>
    </xf>
    <xf numFmtId="0" fontId="1" fillId="0" borderId="87"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6" xfId="0" applyFont="1" applyFill="1" applyBorder="1" applyAlignment="1">
      <alignment horizontal="center" vertical="center" wrapText="1"/>
    </xf>
    <xf numFmtId="0" fontId="1" fillId="0" borderId="92" xfId="0" applyFont="1" applyFill="1" applyBorder="1" applyAlignment="1">
      <alignment horizontal="center" vertical="center" wrapText="1"/>
    </xf>
    <xf numFmtId="0" fontId="1" fillId="0" borderId="85" xfId="0" applyFont="1" applyFill="1" applyBorder="1" applyAlignment="1">
      <alignment horizontal="center" vertical="center" wrapText="1"/>
    </xf>
    <xf numFmtId="0" fontId="1" fillId="9" borderId="74" xfId="0" applyFont="1" applyFill="1" applyBorder="1" applyAlignment="1">
      <alignment horizontal="justify" vertical="center" wrapText="1"/>
    </xf>
    <xf numFmtId="0" fontId="1" fillId="9" borderId="66"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10" borderId="64"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10" borderId="52" xfId="0" applyFont="1" applyFill="1" applyBorder="1" applyAlignment="1">
      <alignment horizontal="justify" vertical="center" wrapText="1"/>
    </xf>
    <xf numFmtId="0" fontId="1" fillId="10" borderId="63" xfId="0" applyFont="1" applyFill="1" applyBorder="1" applyAlignment="1">
      <alignment horizontal="justify" vertical="center" wrapText="1"/>
    </xf>
    <xf numFmtId="0" fontId="1" fillId="8" borderId="91" xfId="0" applyFont="1" applyFill="1" applyBorder="1" applyAlignment="1">
      <alignment horizontal="justify" vertical="center" wrapText="1"/>
    </xf>
    <xf numFmtId="0" fontId="1" fillId="8" borderId="92" xfId="0" applyFont="1" applyFill="1" applyBorder="1" applyAlignment="1">
      <alignment horizontal="justify" vertical="center" wrapText="1"/>
    </xf>
    <xf numFmtId="0" fontId="1" fillId="0" borderId="10" xfId="0" applyFont="1" applyFill="1" applyBorder="1" applyAlignment="1">
      <alignment horizontal="justify" vertical="center" wrapText="1"/>
    </xf>
    <xf numFmtId="0" fontId="1" fillId="0" borderId="64" xfId="0" applyFont="1" applyFill="1" applyBorder="1" applyAlignment="1">
      <alignment horizontal="justify" vertical="center" wrapText="1"/>
    </xf>
    <xf numFmtId="0" fontId="28" fillId="3" borderId="56" xfId="0" applyFont="1" applyFill="1" applyBorder="1" applyAlignment="1">
      <alignment horizontal="center" vertical="center" wrapText="1"/>
    </xf>
    <xf numFmtId="0" fontId="28" fillId="3" borderId="59" xfId="0" applyFont="1" applyFill="1" applyBorder="1" applyAlignment="1">
      <alignment horizontal="center" vertical="center" wrapText="1"/>
    </xf>
    <xf numFmtId="0" fontId="28" fillId="3" borderId="57" xfId="0" applyFont="1" applyFill="1" applyBorder="1" applyAlignment="1">
      <alignment horizontal="center" vertical="center" wrapText="1"/>
    </xf>
    <xf numFmtId="0" fontId="28" fillId="3" borderId="58" xfId="0" applyFont="1" applyFill="1" applyBorder="1" applyAlignment="1">
      <alignment horizontal="center" vertical="center" wrapText="1"/>
    </xf>
    <xf numFmtId="0" fontId="28" fillId="3" borderId="70" xfId="0" applyFont="1" applyFill="1" applyBorder="1" applyAlignment="1">
      <alignment horizontal="center" vertical="center" wrapText="1"/>
    </xf>
    <xf numFmtId="0" fontId="28" fillId="3" borderId="75" xfId="0" applyFont="1" applyFill="1" applyBorder="1" applyAlignment="1">
      <alignment horizontal="center" vertical="center" wrapText="1"/>
    </xf>
    <xf numFmtId="0" fontId="28" fillId="3" borderId="72" xfId="0" applyFont="1" applyFill="1" applyBorder="1" applyAlignment="1">
      <alignment horizontal="center" vertical="center" wrapText="1"/>
    </xf>
    <xf numFmtId="0" fontId="28" fillId="3" borderId="49" xfId="0" applyFont="1" applyFill="1" applyBorder="1" applyAlignment="1">
      <alignment horizontal="center" vertical="center" wrapText="1"/>
    </xf>
    <xf numFmtId="0" fontId="28" fillId="3" borderId="78" xfId="0" applyFont="1" applyFill="1" applyBorder="1" applyAlignment="1">
      <alignment horizontal="center" vertical="center" wrapText="1"/>
    </xf>
    <xf numFmtId="0" fontId="28" fillId="3" borderId="80" xfId="0" applyFont="1" applyFill="1" applyBorder="1" applyAlignment="1">
      <alignment horizontal="center" vertical="center" wrapText="1"/>
    </xf>
    <xf numFmtId="0" fontId="28" fillId="3" borderId="38" xfId="0" applyFont="1" applyFill="1" applyBorder="1" applyAlignment="1">
      <alignment horizontal="center" vertical="center" wrapText="1"/>
    </xf>
    <xf numFmtId="0" fontId="28" fillId="3" borderId="53" xfId="0" applyFont="1" applyFill="1" applyBorder="1" applyAlignment="1">
      <alignment horizontal="center" vertical="center" wrapText="1"/>
    </xf>
    <xf numFmtId="0" fontId="28" fillId="6" borderId="82" xfId="0" applyFont="1" applyFill="1" applyBorder="1" applyAlignment="1">
      <alignment horizontal="center" vertical="center" wrapText="1"/>
    </xf>
    <xf numFmtId="0" fontId="28" fillId="6" borderId="39"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54" xfId="0" applyFont="1" applyFill="1" applyBorder="1" applyAlignment="1">
      <alignment horizontal="center" vertical="center" wrapText="1"/>
    </xf>
    <xf numFmtId="0" fontId="28" fillId="3" borderId="84" xfId="0" applyFont="1" applyFill="1" applyBorder="1" applyAlignment="1">
      <alignment horizontal="center" vertical="center" wrapText="1"/>
    </xf>
    <xf numFmtId="0" fontId="28" fillId="3" borderId="85" xfId="0" applyFont="1" applyFill="1" applyBorder="1" applyAlignment="1">
      <alignment horizontal="center" vertical="center" wrapText="1"/>
    </xf>
    <xf numFmtId="0" fontId="28" fillId="3" borderId="8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6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62" xfId="0" applyFont="1" applyFill="1" applyBorder="1" applyAlignment="1">
      <alignment horizontal="center" vertical="center" wrapText="1"/>
    </xf>
    <xf numFmtId="0" fontId="28" fillId="3" borderId="79" xfId="0" applyFont="1" applyFill="1" applyBorder="1" applyAlignment="1">
      <alignment horizontal="center" vertical="center" wrapText="1"/>
    </xf>
    <xf numFmtId="0" fontId="28" fillId="3" borderId="77" xfId="0" applyFont="1" applyFill="1" applyBorder="1" applyAlignment="1">
      <alignment horizontal="center" vertical="center" wrapText="1"/>
    </xf>
    <xf numFmtId="0" fontId="28" fillId="3" borderId="36" xfId="0" applyFont="1" applyFill="1" applyBorder="1" applyAlignment="1">
      <alignment horizontal="center" vertical="center" textRotation="90" wrapText="1"/>
    </xf>
    <xf numFmtId="0" fontId="28" fillId="3" borderId="76" xfId="0" applyFont="1" applyFill="1" applyBorder="1" applyAlignment="1">
      <alignment horizontal="center" vertical="center" textRotation="90" wrapText="1"/>
    </xf>
    <xf numFmtId="0" fontId="28" fillId="3" borderId="56" xfId="0" applyFont="1" applyFill="1" applyBorder="1" applyAlignment="1">
      <alignment horizontal="center" vertical="center" textRotation="90" wrapText="1"/>
    </xf>
    <xf numFmtId="0" fontId="28" fillId="3" borderId="59" xfId="0" applyFont="1" applyFill="1" applyBorder="1" applyAlignment="1">
      <alignment horizontal="center" vertical="center" textRotation="90" wrapText="1"/>
    </xf>
    <xf numFmtId="0" fontId="17" fillId="0" borderId="1" xfId="0" applyFont="1" applyFill="1" applyBorder="1" applyAlignment="1">
      <alignment horizontal="center" vertical="center" wrapText="1"/>
    </xf>
    <xf numFmtId="0" fontId="14" fillId="0" borderId="0" xfId="0" applyFont="1" applyBorder="1" applyAlignment="1">
      <alignment horizontal="center" vertical="center" wrapText="1"/>
    </xf>
    <xf numFmtId="14" fontId="2" fillId="0" borderId="52" xfId="0" applyNumberFormat="1" applyFont="1" applyBorder="1" applyAlignment="1">
      <alignment horizontal="center" vertical="center" wrapText="1"/>
    </xf>
    <xf numFmtId="0" fontId="2" fillId="0" borderId="52" xfId="0" applyFont="1" applyBorder="1" applyAlignment="1">
      <alignment horizontal="center" vertical="center" wrapText="1"/>
    </xf>
    <xf numFmtId="0" fontId="28" fillId="6" borderId="11"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0" fillId="0" borderId="1" xfId="0" applyBorder="1" applyAlignment="1">
      <alignment horizontal="center"/>
    </xf>
    <xf numFmtId="0" fontId="28" fillId="3" borderId="40"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41" xfId="0" applyFont="1" applyFill="1" applyBorder="1" applyAlignment="1">
      <alignment horizontal="center" vertical="center" wrapText="1"/>
    </xf>
    <xf numFmtId="0" fontId="28" fillId="6" borderId="40"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67" xfId="0" applyFont="1" applyFill="1" applyBorder="1" applyAlignment="1">
      <alignment horizontal="center" vertical="center" wrapText="1"/>
    </xf>
    <xf numFmtId="0" fontId="28" fillId="3" borderId="68" xfId="0" applyFont="1" applyFill="1" applyBorder="1" applyAlignment="1">
      <alignment horizontal="center" vertical="center" wrapText="1"/>
    </xf>
    <xf numFmtId="0" fontId="14" fillId="0" borderId="0" xfId="0" applyFont="1" applyBorder="1" applyAlignment="1">
      <alignment horizontal="left" vertical="center" wrapText="1"/>
    </xf>
    <xf numFmtId="0" fontId="28" fillId="3" borderId="60" xfId="0" applyFont="1" applyFill="1" applyBorder="1" applyAlignment="1">
      <alignment horizontal="center" vertical="center" wrapText="1"/>
    </xf>
    <xf numFmtId="0" fontId="28" fillId="3" borderId="48" xfId="0" applyFont="1" applyFill="1" applyBorder="1" applyAlignment="1">
      <alignment horizontal="center" vertical="center" wrapText="1"/>
    </xf>
    <xf numFmtId="0" fontId="28" fillId="6" borderId="56" xfId="0" applyFont="1" applyFill="1" applyBorder="1" applyAlignment="1">
      <alignment horizontal="center" vertical="center" wrapText="1"/>
    </xf>
    <xf numFmtId="0" fontId="28" fillId="6" borderId="58" xfId="0" applyFont="1" applyFill="1" applyBorder="1" applyAlignment="1">
      <alignment horizontal="center" vertical="center" wrapText="1"/>
    </xf>
    <xf numFmtId="0" fontId="28" fillId="3" borderId="71" xfId="0" applyFont="1" applyFill="1" applyBorder="1" applyAlignment="1">
      <alignment horizontal="center" vertical="center" wrapText="1"/>
    </xf>
    <xf numFmtId="0" fontId="28" fillId="3" borderId="50"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wrapText="1"/>
    </xf>
    <xf numFmtId="0" fontId="28" fillId="3" borderId="73" xfId="0" applyFont="1" applyFill="1" applyBorder="1" applyAlignment="1">
      <alignment horizontal="center" vertical="center" wrapText="1"/>
    </xf>
    <xf numFmtId="0" fontId="28" fillId="3" borderId="52" xfId="0" applyFont="1" applyFill="1" applyBorder="1" applyAlignment="1">
      <alignment horizontal="center" vertical="center" wrapText="1"/>
    </xf>
    <xf numFmtId="0" fontId="28" fillId="3" borderId="63"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8" fillId="3" borderId="11" xfId="0" applyFont="1" applyFill="1" applyBorder="1" applyAlignment="1">
      <alignment horizontal="center" vertical="center" textRotation="90" wrapText="1"/>
    </xf>
    <xf numFmtId="0" fontId="28" fillId="3" borderId="54" xfId="0" applyFont="1" applyFill="1" applyBorder="1" applyAlignment="1">
      <alignment horizontal="center" vertical="center" textRotation="90" wrapText="1"/>
    </xf>
    <xf numFmtId="0" fontId="28" fillId="3" borderId="55"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6" borderId="59" xfId="0" applyFont="1" applyFill="1" applyBorder="1" applyAlignment="1">
      <alignment horizontal="center" vertical="center" wrapText="1"/>
    </xf>
    <xf numFmtId="0" fontId="1" fillId="11" borderId="4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41" xfId="0" applyFont="1" applyFill="1" applyBorder="1" applyAlignment="1">
      <alignment horizontal="center" vertical="center" wrapText="1"/>
    </xf>
    <xf numFmtId="9" fontId="1" fillId="11" borderId="42" xfId="0" applyNumberFormat="1" applyFont="1" applyFill="1" applyBorder="1" applyAlignment="1">
      <alignment horizontal="center" vertical="center" wrapText="1"/>
    </xf>
    <xf numFmtId="9" fontId="1" fillId="11" borderId="1" xfId="0" applyNumberFormat="1" applyFont="1" applyFill="1" applyBorder="1" applyAlignment="1">
      <alignment horizontal="center" vertical="center" wrapText="1"/>
    </xf>
    <xf numFmtId="9" fontId="1" fillId="11" borderId="43" xfId="0" applyNumberFormat="1" applyFont="1" applyFill="1" applyBorder="1" applyAlignment="1">
      <alignment horizontal="center" vertical="center" wrapText="1"/>
    </xf>
  </cellXfs>
  <cellStyles count="4">
    <cellStyle name="Moneda" xfId="2" builtinId="4"/>
    <cellStyle name="Normal" xfId="0" builtinId="0"/>
    <cellStyle name="Normal 2" xfId="1" xr:uid="{00000000-0005-0000-0000-000002000000}"/>
    <cellStyle name="Porcentaje" xfId="3" builtinId="5"/>
  </cellStyles>
  <dxfs count="192">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s>
  <tableStyles count="0" defaultTableStyle="TableStyleMedium2" defaultPivotStyle="PivotStyleLight16"/>
  <colors>
    <mruColors>
      <color rgb="FFFFFFCC"/>
      <color rgb="FFCCECFF"/>
      <color rgb="FFCCFF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a:t>CONSUMO PERCÁPITA AGUA - 1 SEMESTRE 2020</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Hoja1!$C$7</c:f>
              <c:strCache>
                <c:ptCount val="1"/>
                <c:pt idx="0">
                  <c:v>1 Trimestre</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Hoja1!$D$6:$F$6</c:f>
              <c:strCache>
                <c:ptCount val="3"/>
                <c:pt idx="0">
                  <c:v>DEAJ</c:v>
                </c:pt>
                <c:pt idx="1">
                  <c:v>Bolsa</c:v>
                </c:pt>
                <c:pt idx="2">
                  <c:v>Palacio</c:v>
                </c:pt>
              </c:strCache>
            </c:strRef>
          </c:cat>
          <c:val>
            <c:numRef>
              <c:f>Hoja1!$D$7:$F$7</c:f>
              <c:numCache>
                <c:formatCode>0.00</c:formatCode>
                <c:ptCount val="3"/>
                <c:pt idx="0">
                  <c:v>1.1000000000000001</c:v>
                </c:pt>
                <c:pt idx="1">
                  <c:v>1.38</c:v>
                </c:pt>
                <c:pt idx="2">
                  <c:v>0.54</c:v>
                </c:pt>
              </c:numCache>
            </c:numRef>
          </c:val>
          <c:smooth val="0"/>
          <c:extLst>
            <c:ext xmlns:c16="http://schemas.microsoft.com/office/drawing/2014/chart" uri="{C3380CC4-5D6E-409C-BE32-E72D297353CC}">
              <c16:uniqueId val="{00000000-5B53-4C08-9408-A4A675971B52}"/>
            </c:ext>
          </c:extLst>
        </c:ser>
        <c:ser>
          <c:idx val="1"/>
          <c:order val="1"/>
          <c:tx>
            <c:strRef>
              <c:f>Hoja1!$C$8</c:f>
              <c:strCache>
                <c:ptCount val="1"/>
                <c:pt idx="0">
                  <c:v>2 Trimestre</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Hoja1!$D$6:$F$6</c:f>
              <c:strCache>
                <c:ptCount val="3"/>
                <c:pt idx="0">
                  <c:v>DEAJ</c:v>
                </c:pt>
                <c:pt idx="1">
                  <c:v>Bolsa</c:v>
                </c:pt>
                <c:pt idx="2">
                  <c:v>Palacio</c:v>
                </c:pt>
              </c:strCache>
            </c:strRef>
          </c:cat>
          <c:val>
            <c:numRef>
              <c:f>Hoja1!$D$8:$F$8</c:f>
              <c:numCache>
                <c:formatCode>0.00</c:formatCode>
                <c:ptCount val="3"/>
                <c:pt idx="0">
                  <c:v>3.37</c:v>
                </c:pt>
                <c:pt idx="1">
                  <c:v>3.61</c:v>
                </c:pt>
                <c:pt idx="2">
                  <c:v>1.4</c:v>
                </c:pt>
              </c:numCache>
            </c:numRef>
          </c:val>
          <c:smooth val="0"/>
          <c:extLst>
            <c:ext xmlns:c16="http://schemas.microsoft.com/office/drawing/2014/chart" uri="{C3380CC4-5D6E-409C-BE32-E72D297353CC}">
              <c16:uniqueId val="{00000001-5B53-4C08-9408-A4A675971B52}"/>
            </c:ext>
          </c:extLst>
        </c:ser>
        <c:ser>
          <c:idx val="2"/>
          <c:order val="2"/>
          <c:tx>
            <c:strRef>
              <c:f>Hoja1!$C$9</c:f>
              <c:strCache>
                <c:ptCount val="1"/>
                <c:pt idx="0">
                  <c:v>Meta </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Hoja1!$D$6:$F$6</c:f>
              <c:strCache>
                <c:ptCount val="3"/>
                <c:pt idx="0">
                  <c:v>DEAJ</c:v>
                </c:pt>
                <c:pt idx="1">
                  <c:v>Bolsa</c:v>
                </c:pt>
                <c:pt idx="2">
                  <c:v>Palacio</c:v>
                </c:pt>
              </c:strCache>
            </c:strRef>
          </c:cat>
          <c:val>
            <c:numRef>
              <c:f>Hoja1!$D$9:$F$9</c:f>
              <c:numCache>
                <c:formatCode>General</c:formatCode>
                <c:ptCount val="3"/>
                <c:pt idx="0">
                  <c:v>0.9</c:v>
                </c:pt>
                <c:pt idx="1">
                  <c:v>1.2</c:v>
                </c:pt>
                <c:pt idx="2">
                  <c:v>0.65</c:v>
                </c:pt>
              </c:numCache>
            </c:numRef>
          </c:val>
          <c:smooth val="0"/>
          <c:extLst>
            <c:ext xmlns:c16="http://schemas.microsoft.com/office/drawing/2014/chart" uri="{C3380CC4-5D6E-409C-BE32-E72D297353CC}">
              <c16:uniqueId val="{00000002-5B53-4C08-9408-A4A675971B52}"/>
            </c:ext>
          </c:extLst>
        </c:ser>
        <c:dLbls>
          <c:showLegendKey val="0"/>
          <c:showVal val="0"/>
          <c:showCatName val="0"/>
          <c:showSerName val="0"/>
          <c:showPercent val="0"/>
          <c:showBubbleSize val="0"/>
        </c:dLbls>
        <c:marker val="1"/>
        <c:smooth val="0"/>
        <c:axId val="218100128"/>
        <c:axId val="218100544"/>
      </c:lineChart>
      <c:catAx>
        <c:axId val="2181001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218100544"/>
        <c:crosses val="autoZero"/>
        <c:auto val="1"/>
        <c:lblAlgn val="ctr"/>
        <c:lblOffset val="100"/>
        <c:noMultiLvlLbl val="0"/>
      </c:catAx>
      <c:valAx>
        <c:axId val="218100544"/>
        <c:scaling>
          <c:orientation val="minMax"/>
        </c:scaling>
        <c:delete val="0"/>
        <c:axPos val="l"/>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81001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sz="1800" b="1" i="0" cap="all" baseline="0">
                <a:effectLst/>
              </a:rPr>
              <a:t>CONSUMO PERCÁPITA ENERGÍA - 1 SEMESTRE 2020</a:t>
            </a:r>
            <a:endParaRPr lang="es-CO">
              <a:effectLst/>
            </a:endParaRP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Hoja1!$C$15</c:f>
              <c:strCache>
                <c:ptCount val="1"/>
                <c:pt idx="0">
                  <c:v>1 Trimestre</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Hoja1!$D$14:$F$14</c:f>
              <c:strCache>
                <c:ptCount val="3"/>
                <c:pt idx="0">
                  <c:v>DEAJ</c:v>
                </c:pt>
                <c:pt idx="1">
                  <c:v>Bolsa</c:v>
                </c:pt>
                <c:pt idx="2">
                  <c:v>Palacio</c:v>
                </c:pt>
              </c:strCache>
            </c:strRef>
          </c:cat>
          <c:val>
            <c:numRef>
              <c:f>Hoja1!$D$15:$F$15</c:f>
              <c:numCache>
                <c:formatCode>0.00</c:formatCode>
                <c:ptCount val="3"/>
                <c:pt idx="0">
                  <c:v>36.46</c:v>
                </c:pt>
                <c:pt idx="1">
                  <c:v>84.68</c:v>
                </c:pt>
                <c:pt idx="2">
                  <c:v>72.5</c:v>
                </c:pt>
              </c:numCache>
            </c:numRef>
          </c:val>
          <c:smooth val="0"/>
          <c:extLst>
            <c:ext xmlns:c16="http://schemas.microsoft.com/office/drawing/2014/chart" uri="{C3380CC4-5D6E-409C-BE32-E72D297353CC}">
              <c16:uniqueId val="{00000000-AB9F-4209-8966-4740AA4F2AD6}"/>
            </c:ext>
          </c:extLst>
        </c:ser>
        <c:ser>
          <c:idx val="1"/>
          <c:order val="1"/>
          <c:tx>
            <c:strRef>
              <c:f>Hoja1!$C$16</c:f>
              <c:strCache>
                <c:ptCount val="1"/>
                <c:pt idx="0">
                  <c:v>2 Trimestre</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Hoja1!$D$14:$F$14</c:f>
              <c:strCache>
                <c:ptCount val="3"/>
                <c:pt idx="0">
                  <c:v>DEAJ</c:v>
                </c:pt>
                <c:pt idx="1">
                  <c:v>Bolsa</c:v>
                </c:pt>
                <c:pt idx="2">
                  <c:v>Palacio</c:v>
                </c:pt>
              </c:strCache>
            </c:strRef>
          </c:cat>
          <c:val>
            <c:numRef>
              <c:f>Hoja1!$D$16:$F$16</c:f>
              <c:numCache>
                <c:formatCode>0.00</c:formatCode>
                <c:ptCount val="3"/>
                <c:pt idx="0">
                  <c:v>226.15</c:v>
                </c:pt>
                <c:pt idx="1">
                  <c:v>925.02</c:v>
                </c:pt>
                <c:pt idx="2">
                  <c:v>587.52</c:v>
                </c:pt>
              </c:numCache>
            </c:numRef>
          </c:val>
          <c:smooth val="0"/>
          <c:extLst>
            <c:ext xmlns:c16="http://schemas.microsoft.com/office/drawing/2014/chart" uri="{C3380CC4-5D6E-409C-BE32-E72D297353CC}">
              <c16:uniqueId val="{00000001-AB9F-4209-8966-4740AA4F2AD6}"/>
            </c:ext>
          </c:extLst>
        </c:ser>
        <c:ser>
          <c:idx val="2"/>
          <c:order val="2"/>
          <c:tx>
            <c:strRef>
              <c:f>Hoja1!$C$17</c:f>
              <c:strCache>
                <c:ptCount val="1"/>
                <c:pt idx="0">
                  <c:v>Meta </c:v>
                </c:pt>
              </c:strCache>
            </c:strRef>
          </c:tx>
          <c:spPr>
            <a:ln w="22225" cap="rnd">
              <a:solidFill>
                <a:srgbClr val="7030A0"/>
              </a:solidFill>
              <a:round/>
            </a:ln>
            <a:effectLst/>
          </c:spPr>
          <c:marker>
            <c:symbol val="triangle"/>
            <c:size val="6"/>
            <c:spPr>
              <a:solidFill>
                <a:schemeClr val="accent3"/>
              </a:solidFill>
              <a:ln w="9525">
                <a:solidFill>
                  <a:schemeClr val="accent3"/>
                </a:solidFill>
                <a:round/>
              </a:ln>
              <a:effectLst/>
            </c:spPr>
          </c:marker>
          <c:cat>
            <c:strRef>
              <c:f>Hoja1!$D$14:$F$14</c:f>
              <c:strCache>
                <c:ptCount val="3"/>
                <c:pt idx="0">
                  <c:v>DEAJ</c:v>
                </c:pt>
                <c:pt idx="1">
                  <c:v>Bolsa</c:v>
                </c:pt>
                <c:pt idx="2">
                  <c:v>Palacio</c:v>
                </c:pt>
              </c:strCache>
            </c:strRef>
          </c:cat>
          <c:val>
            <c:numRef>
              <c:f>Hoja1!$D$17:$F$17</c:f>
              <c:numCache>
                <c:formatCode>General</c:formatCode>
                <c:ptCount val="3"/>
                <c:pt idx="0">
                  <c:v>50</c:v>
                </c:pt>
                <c:pt idx="1">
                  <c:v>90</c:v>
                </c:pt>
                <c:pt idx="2">
                  <c:v>70</c:v>
                </c:pt>
              </c:numCache>
            </c:numRef>
          </c:val>
          <c:smooth val="0"/>
          <c:extLst>
            <c:ext xmlns:c16="http://schemas.microsoft.com/office/drawing/2014/chart" uri="{C3380CC4-5D6E-409C-BE32-E72D297353CC}">
              <c16:uniqueId val="{00000002-AB9F-4209-8966-4740AA4F2AD6}"/>
            </c:ext>
          </c:extLst>
        </c:ser>
        <c:dLbls>
          <c:showLegendKey val="0"/>
          <c:showVal val="0"/>
          <c:showCatName val="0"/>
          <c:showSerName val="0"/>
          <c:showPercent val="0"/>
          <c:showBubbleSize val="0"/>
        </c:dLbls>
        <c:marker val="1"/>
        <c:smooth val="0"/>
        <c:axId val="267540064"/>
        <c:axId val="219656432"/>
      </c:lineChart>
      <c:catAx>
        <c:axId val="267540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219656432"/>
        <c:crosses val="autoZero"/>
        <c:auto val="1"/>
        <c:lblAlgn val="ctr"/>
        <c:lblOffset val="100"/>
        <c:noMultiLvlLbl val="0"/>
      </c:catAx>
      <c:valAx>
        <c:axId val="219656432"/>
        <c:scaling>
          <c:orientation val="minMax"/>
          <c:max val="950"/>
          <c:min val="20"/>
        </c:scaling>
        <c:delete val="0"/>
        <c:axPos val="l"/>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7540064"/>
        <c:crosses val="autoZero"/>
        <c:crossBetween val="between"/>
        <c:majorUnit val="10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1343025</xdr:colOff>
      <xdr:row>1</xdr:row>
      <xdr:rowOff>133350</xdr:rowOff>
    </xdr:from>
    <xdr:to>
      <xdr:col>3</xdr:col>
      <xdr:colOff>2085975</xdr:colOff>
      <xdr:row>3</xdr:row>
      <xdr:rowOff>66675</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333375"/>
          <a:ext cx="742950" cy="333375"/>
        </a:xfrm>
        <a:prstGeom prst="rect">
          <a:avLst/>
        </a:prstGeom>
        <a:noFill/>
        <a:ln w="9525">
          <a:noFill/>
          <a:miter lim="800000"/>
          <a:headEnd/>
          <a:tailEnd/>
        </a:ln>
      </xdr:spPr>
      <xdr:txBody>
        <a:bodyPr vertOverflow="clip" wrap="square" lIns="45720" tIns="41148" rIns="0" bIns="0" anchor="t" upright="1"/>
        <a:lstStyle/>
        <a:p>
          <a:pPr algn="l" rtl="0">
            <a:defRPr sz="1000"/>
          </a:pPr>
          <a:r>
            <a:rPr lang="es-ES" sz="2000" b="1" i="0" u="none" strike="noStrike" baseline="0">
              <a:solidFill>
                <a:srgbClr val="000000"/>
              </a:solidFill>
              <a:latin typeface="Arial"/>
              <a:cs typeface="Arial"/>
            </a:rPr>
            <a:t>SIGC</a:t>
          </a:r>
        </a:p>
      </xdr:txBody>
    </xdr:sp>
    <xdr:clientData/>
  </xdr:twoCellAnchor>
  <xdr:twoCellAnchor editAs="oneCell">
    <xdr:from>
      <xdr:col>0</xdr:col>
      <xdr:colOff>76200</xdr:colOff>
      <xdr:row>0</xdr:row>
      <xdr:rowOff>171450</xdr:rowOff>
    </xdr:from>
    <xdr:to>
      <xdr:col>0</xdr:col>
      <xdr:colOff>676275</xdr:colOff>
      <xdr:row>5</xdr:row>
      <xdr:rowOff>0</xdr:rowOff>
    </xdr:to>
    <xdr:pic>
      <xdr:nvPicPr>
        <xdr:cNvPr id="3" name="Picture 18"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60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272143</xdr:colOff>
      <xdr:row>0</xdr:row>
      <xdr:rowOff>81642</xdr:rowOff>
    </xdr:from>
    <xdr:to>
      <xdr:col>9</xdr:col>
      <xdr:colOff>940821</xdr:colOff>
      <xdr:row>2</xdr:row>
      <xdr:rowOff>517070</xdr:rowOff>
    </xdr:to>
    <xdr:pic>
      <xdr:nvPicPr>
        <xdr:cNvPr id="2" name="1 Imagen" descr="Logo CSJ RGB_0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4" y="81642"/>
          <a:ext cx="5265964" cy="1632857"/>
        </a:xfrm>
        <a:prstGeom prst="rect">
          <a:avLst/>
        </a:prstGeom>
        <a:noFill/>
        <a:ln>
          <a:noFill/>
        </a:ln>
      </xdr:spPr>
    </xdr:pic>
    <xdr:clientData/>
  </xdr:twoCellAnchor>
  <xdr:oneCellAnchor>
    <xdr:from>
      <xdr:col>14</xdr:col>
      <xdr:colOff>145297</xdr:colOff>
      <xdr:row>22</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15671047" y="346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542925</xdr:colOff>
      <xdr:row>1</xdr:row>
      <xdr:rowOff>138111</xdr:rowOff>
    </xdr:from>
    <xdr:to>
      <xdr:col>14</xdr:col>
      <xdr:colOff>314325</xdr:colOff>
      <xdr:row>19</xdr:row>
      <xdr:rowOff>104774</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57149</xdr:colOff>
      <xdr:row>12</xdr:row>
      <xdr:rowOff>61911</xdr:rowOff>
    </xdr:from>
    <xdr:to>
      <xdr:col>13</xdr:col>
      <xdr:colOff>457200</xdr:colOff>
      <xdr:row>31</xdr:row>
      <xdr:rowOff>95249</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2"/>
  <sheetViews>
    <sheetView zoomScale="70" zoomScaleNormal="70" workbookViewId="0">
      <selection activeCell="C15" sqref="C15"/>
    </sheetView>
  </sheetViews>
  <sheetFormatPr baseColWidth="10" defaultRowHeight="12.75" x14ac:dyDescent="0.2"/>
  <cols>
    <col min="1" max="1" width="23.28515625" style="5" customWidth="1"/>
    <col min="2" max="2" width="32.42578125" style="5" customWidth="1"/>
    <col min="3" max="3" width="29.42578125" style="5" customWidth="1"/>
    <col min="4" max="4" width="32.42578125" style="5" customWidth="1"/>
    <col min="5" max="256" width="11.42578125" style="5"/>
    <col min="257" max="257" width="23.28515625" style="5" customWidth="1"/>
    <col min="258" max="258" width="32.42578125" style="5" customWidth="1"/>
    <col min="259" max="259" width="29.42578125" style="5" customWidth="1"/>
    <col min="260" max="260" width="32.42578125" style="5" customWidth="1"/>
    <col min="261" max="512" width="11.42578125" style="5"/>
    <col min="513" max="513" width="23.28515625" style="5" customWidth="1"/>
    <col min="514" max="514" width="32.42578125" style="5" customWidth="1"/>
    <col min="515" max="515" width="29.42578125" style="5" customWidth="1"/>
    <col min="516" max="516" width="32.42578125" style="5" customWidth="1"/>
    <col min="517" max="768" width="11.42578125" style="5"/>
    <col min="769" max="769" width="23.28515625" style="5" customWidth="1"/>
    <col min="770" max="770" width="32.42578125" style="5" customWidth="1"/>
    <col min="771" max="771" width="29.42578125" style="5" customWidth="1"/>
    <col min="772" max="772" width="32.42578125" style="5" customWidth="1"/>
    <col min="773" max="1024" width="11.42578125" style="5"/>
    <col min="1025" max="1025" width="23.28515625" style="5" customWidth="1"/>
    <col min="1026" max="1026" width="32.42578125" style="5" customWidth="1"/>
    <col min="1027" max="1027" width="29.42578125" style="5" customWidth="1"/>
    <col min="1028" max="1028" width="32.42578125" style="5" customWidth="1"/>
    <col min="1029" max="1280" width="11.42578125" style="5"/>
    <col min="1281" max="1281" width="23.28515625" style="5" customWidth="1"/>
    <col min="1282" max="1282" width="32.42578125" style="5" customWidth="1"/>
    <col min="1283" max="1283" width="29.42578125" style="5" customWidth="1"/>
    <col min="1284" max="1284" width="32.42578125" style="5" customWidth="1"/>
    <col min="1285" max="1536" width="11.42578125" style="5"/>
    <col min="1537" max="1537" width="23.28515625" style="5" customWidth="1"/>
    <col min="1538" max="1538" width="32.42578125" style="5" customWidth="1"/>
    <col min="1539" max="1539" width="29.42578125" style="5" customWidth="1"/>
    <col min="1540" max="1540" width="32.42578125" style="5" customWidth="1"/>
    <col min="1541" max="1792" width="11.42578125" style="5"/>
    <col min="1793" max="1793" width="23.28515625" style="5" customWidth="1"/>
    <col min="1794" max="1794" width="32.42578125" style="5" customWidth="1"/>
    <col min="1795" max="1795" width="29.42578125" style="5" customWidth="1"/>
    <col min="1796" max="1796" width="32.42578125" style="5" customWidth="1"/>
    <col min="1797" max="2048" width="11.42578125" style="5"/>
    <col min="2049" max="2049" width="23.28515625" style="5" customWidth="1"/>
    <col min="2050" max="2050" width="32.42578125" style="5" customWidth="1"/>
    <col min="2051" max="2051" width="29.42578125" style="5" customWidth="1"/>
    <col min="2052" max="2052" width="32.42578125" style="5" customWidth="1"/>
    <col min="2053" max="2304" width="11.42578125" style="5"/>
    <col min="2305" max="2305" width="23.28515625" style="5" customWidth="1"/>
    <col min="2306" max="2306" width="32.42578125" style="5" customWidth="1"/>
    <col min="2307" max="2307" width="29.42578125" style="5" customWidth="1"/>
    <col min="2308" max="2308" width="32.42578125" style="5" customWidth="1"/>
    <col min="2309" max="2560" width="11.42578125" style="5"/>
    <col min="2561" max="2561" width="23.28515625" style="5" customWidth="1"/>
    <col min="2562" max="2562" width="32.42578125" style="5" customWidth="1"/>
    <col min="2563" max="2563" width="29.42578125" style="5" customWidth="1"/>
    <col min="2564" max="2564" width="32.42578125" style="5" customWidth="1"/>
    <col min="2565" max="2816" width="11.42578125" style="5"/>
    <col min="2817" max="2817" width="23.28515625" style="5" customWidth="1"/>
    <col min="2818" max="2818" width="32.42578125" style="5" customWidth="1"/>
    <col min="2819" max="2819" width="29.42578125" style="5" customWidth="1"/>
    <col min="2820" max="2820" width="32.42578125" style="5" customWidth="1"/>
    <col min="2821" max="3072" width="11.42578125" style="5"/>
    <col min="3073" max="3073" width="23.28515625" style="5" customWidth="1"/>
    <col min="3074" max="3074" width="32.42578125" style="5" customWidth="1"/>
    <col min="3075" max="3075" width="29.42578125" style="5" customWidth="1"/>
    <col min="3076" max="3076" width="32.42578125" style="5" customWidth="1"/>
    <col min="3077" max="3328" width="11.42578125" style="5"/>
    <col min="3329" max="3329" width="23.28515625" style="5" customWidth="1"/>
    <col min="3330" max="3330" width="32.42578125" style="5" customWidth="1"/>
    <col min="3331" max="3331" width="29.42578125" style="5" customWidth="1"/>
    <col min="3332" max="3332" width="32.42578125" style="5" customWidth="1"/>
    <col min="3333" max="3584" width="11.42578125" style="5"/>
    <col min="3585" max="3585" width="23.28515625" style="5" customWidth="1"/>
    <col min="3586" max="3586" width="32.42578125" style="5" customWidth="1"/>
    <col min="3587" max="3587" width="29.42578125" style="5" customWidth="1"/>
    <col min="3588" max="3588" width="32.42578125" style="5" customWidth="1"/>
    <col min="3589" max="3840" width="11.42578125" style="5"/>
    <col min="3841" max="3841" width="23.28515625" style="5" customWidth="1"/>
    <col min="3842" max="3842" width="32.42578125" style="5" customWidth="1"/>
    <col min="3843" max="3843" width="29.42578125" style="5" customWidth="1"/>
    <col min="3844" max="3844" width="32.42578125" style="5" customWidth="1"/>
    <col min="3845" max="4096" width="11.42578125" style="5"/>
    <col min="4097" max="4097" width="23.28515625" style="5" customWidth="1"/>
    <col min="4098" max="4098" width="32.42578125" style="5" customWidth="1"/>
    <col min="4099" max="4099" width="29.42578125" style="5" customWidth="1"/>
    <col min="4100" max="4100" width="32.42578125" style="5" customWidth="1"/>
    <col min="4101" max="4352" width="11.42578125" style="5"/>
    <col min="4353" max="4353" width="23.28515625" style="5" customWidth="1"/>
    <col min="4354" max="4354" width="32.42578125" style="5" customWidth="1"/>
    <col min="4355" max="4355" width="29.42578125" style="5" customWidth="1"/>
    <col min="4356" max="4356" width="32.42578125" style="5" customWidth="1"/>
    <col min="4357" max="4608" width="11.42578125" style="5"/>
    <col min="4609" max="4609" width="23.28515625" style="5" customWidth="1"/>
    <col min="4610" max="4610" width="32.42578125" style="5" customWidth="1"/>
    <col min="4611" max="4611" width="29.42578125" style="5" customWidth="1"/>
    <col min="4612" max="4612" width="32.42578125" style="5" customWidth="1"/>
    <col min="4613" max="4864" width="11.42578125" style="5"/>
    <col min="4865" max="4865" width="23.28515625" style="5" customWidth="1"/>
    <col min="4866" max="4866" width="32.42578125" style="5" customWidth="1"/>
    <col min="4867" max="4867" width="29.42578125" style="5" customWidth="1"/>
    <col min="4868" max="4868" width="32.42578125" style="5" customWidth="1"/>
    <col min="4869" max="5120" width="11.42578125" style="5"/>
    <col min="5121" max="5121" width="23.28515625" style="5" customWidth="1"/>
    <col min="5122" max="5122" width="32.42578125" style="5" customWidth="1"/>
    <col min="5123" max="5123" width="29.42578125" style="5" customWidth="1"/>
    <col min="5124" max="5124" width="32.42578125" style="5" customWidth="1"/>
    <col min="5125" max="5376" width="11.42578125" style="5"/>
    <col min="5377" max="5377" width="23.28515625" style="5" customWidth="1"/>
    <col min="5378" max="5378" width="32.42578125" style="5" customWidth="1"/>
    <col min="5379" max="5379" width="29.42578125" style="5" customWidth="1"/>
    <col min="5380" max="5380" width="32.42578125" style="5" customWidth="1"/>
    <col min="5381" max="5632" width="11.42578125" style="5"/>
    <col min="5633" max="5633" width="23.28515625" style="5" customWidth="1"/>
    <col min="5634" max="5634" width="32.42578125" style="5" customWidth="1"/>
    <col min="5635" max="5635" width="29.42578125" style="5" customWidth="1"/>
    <col min="5636" max="5636" width="32.42578125" style="5" customWidth="1"/>
    <col min="5637" max="5888" width="11.42578125" style="5"/>
    <col min="5889" max="5889" width="23.28515625" style="5" customWidth="1"/>
    <col min="5890" max="5890" width="32.42578125" style="5" customWidth="1"/>
    <col min="5891" max="5891" width="29.42578125" style="5" customWidth="1"/>
    <col min="5892" max="5892" width="32.42578125" style="5" customWidth="1"/>
    <col min="5893" max="6144" width="11.42578125" style="5"/>
    <col min="6145" max="6145" width="23.28515625" style="5" customWidth="1"/>
    <col min="6146" max="6146" width="32.42578125" style="5" customWidth="1"/>
    <col min="6147" max="6147" width="29.42578125" style="5" customWidth="1"/>
    <col min="6148" max="6148" width="32.42578125" style="5" customWidth="1"/>
    <col min="6149" max="6400" width="11.42578125" style="5"/>
    <col min="6401" max="6401" width="23.28515625" style="5" customWidth="1"/>
    <col min="6402" max="6402" width="32.42578125" style="5" customWidth="1"/>
    <col min="6403" max="6403" width="29.42578125" style="5" customWidth="1"/>
    <col min="6404" max="6404" width="32.42578125" style="5" customWidth="1"/>
    <col min="6405" max="6656" width="11.42578125" style="5"/>
    <col min="6657" max="6657" width="23.28515625" style="5" customWidth="1"/>
    <col min="6658" max="6658" width="32.42578125" style="5" customWidth="1"/>
    <col min="6659" max="6659" width="29.42578125" style="5" customWidth="1"/>
    <col min="6660" max="6660" width="32.42578125" style="5" customWidth="1"/>
    <col min="6661" max="6912" width="11.42578125" style="5"/>
    <col min="6913" max="6913" width="23.28515625" style="5" customWidth="1"/>
    <col min="6914" max="6914" width="32.42578125" style="5" customWidth="1"/>
    <col min="6915" max="6915" width="29.42578125" style="5" customWidth="1"/>
    <col min="6916" max="6916" width="32.42578125" style="5" customWidth="1"/>
    <col min="6917" max="7168" width="11.42578125" style="5"/>
    <col min="7169" max="7169" width="23.28515625" style="5" customWidth="1"/>
    <col min="7170" max="7170" width="32.42578125" style="5" customWidth="1"/>
    <col min="7171" max="7171" width="29.42578125" style="5" customWidth="1"/>
    <col min="7172" max="7172" width="32.42578125" style="5" customWidth="1"/>
    <col min="7173" max="7424" width="11.42578125" style="5"/>
    <col min="7425" max="7425" width="23.28515625" style="5" customWidth="1"/>
    <col min="7426" max="7426" width="32.42578125" style="5" customWidth="1"/>
    <col min="7427" max="7427" width="29.42578125" style="5" customWidth="1"/>
    <col min="7428" max="7428" width="32.42578125" style="5" customWidth="1"/>
    <col min="7429" max="7680" width="11.42578125" style="5"/>
    <col min="7681" max="7681" width="23.28515625" style="5" customWidth="1"/>
    <col min="7682" max="7682" width="32.42578125" style="5" customWidth="1"/>
    <col min="7683" max="7683" width="29.42578125" style="5" customWidth="1"/>
    <col min="7684" max="7684" width="32.42578125" style="5" customWidth="1"/>
    <col min="7685" max="7936" width="11.42578125" style="5"/>
    <col min="7937" max="7937" width="23.28515625" style="5" customWidth="1"/>
    <col min="7938" max="7938" width="32.42578125" style="5" customWidth="1"/>
    <col min="7939" max="7939" width="29.42578125" style="5" customWidth="1"/>
    <col min="7940" max="7940" width="32.42578125" style="5" customWidth="1"/>
    <col min="7941" max="8192" width="11.42578125" style="5"/>
    <col min="8193" max="8193" width="23.28515625" style="5" customWidth="1"/>
    <col min="8194" max="8194" width="32.42578125" style="5" customWidth="1"/>
    <col min="8195" max="8195" width="29.42578125" style="5" customWidth="1"/>
    <col min="8196" max="8196" width="32.42578125" style="5" customWidth="1"/>
    <col min="8197" max="8448" width="11.42578125" style="5"/>
    <col min="8449" max="8449" width="23.28515625" style="5" customWidth="1"/>
    <col min="8450" max="8450" width="32.42578125" style="5" customWidth="1"/>
    <col min="8451" max="8451" width="29.42578125" style="5" customWidth="1"/>
    <col min="8452" max="8452" width="32.42578125" style="5" customWidth="1"/>
    <col min="8453" max="8704" width="11.42578125" style="5"/>
    <col min="8705" max="8705" width="23.28515625" style="5" customWidth="1"/>
    <col min="8706" max="8706" width="32.42578125" style="5" customWidth="1"/>
    <col min="8707" max="8707" width="29.42578125" style="5" customWidth="1"/>
    <col min="8708" max="8708" width="32.42578125" style="5" customWidth="1"/>
    <col min="8709" max="8960" width="11.42578125" style="5"/>
    <col min="8961" max="8961" width="23.28515625" style="5" customWidth="1"/>
    <col min="8962" max="8962" width="32.42578125" style="5" customWidth="1"/>
    <col min="8963" max="8963" width="29.42578125" style="5" customWidth="1"/>
    <col min="8964" max="8964" width="32.42578125" style="5" customWidth="1"/>
    <col min="8965" max="9216" width="11.42578125" style="5"/>
    <col min="9217" max="9217" width="23.28515625" style="5" customWidth="1"/>
    <col min="9218" max="9218" width="32.42578125" style="5" customWidth="1"/>
    <col min="9219" max="9219" width="29.42578125" style="5" customWidth="1"/>
    <col min="9220" max="9220" width="32.42578125" style="5" customWidth="1"/>
    <col min="9221" max="9472" width="11.42578125" style="5"/>
    <col min="9473" max="9473" width="23.28515625" style="5" customWidth="1"/>
    <col min="9474" max="9474" width="32.42578125" style="5" customWidth="1"/>
    <col min="9475" max="9475" width="29.42578125" style="5" customWidth="1"/>
    <col min="9476" max="9476" width="32.42578125" style="5" customWidth="1"/>
    <col min="9477" max="9728" width="11.42578125" style="5"/>
    <col min="9729" max="9729" width="23.28515625" style="5" customWidth="1"/>
    <col min="9730" max="9730" width="32.42578125" style="5" customWidth="1"/>
    <col min="9731" max="9731" width="29.42578125" style="5" customWidth="1"/>
    <col min="9732" max="9732" width="32.42578125" style="5" customWidth="1"/>
    <col min="9733" max="9984" width="11.42578125" style="5"/>
    <col min="9985" max="9985" width="23.28515625" style="5" customWidth="1"/>
    <col min="9986" max="9986" width="32.42578125" style="5" customWidth="1"/>
    <col min="9987" max="9987" width="29.42578125" style="5" customWidth="1"/>
    <col min="9988" max="9988" width="32.42578125" style="5" customWidth="1"/>
    <col min="9989" max="10240" width="11.42578125" style="5"/>
    <col min="10241" max="10241" width="23.28515625" style="5" customWidth="1"/>
    <col min="10242" max="10242" width="32.42578125" style="5" customWidth="1"/>
    <col min="10243" max="10243" width="29.42578125" style="5" customWidth="1"/>
    <col min="10244" max="10244" width="32.42578125" style="5" customWidth="1"/>
    <col min="10245" max="10496" width="11.42578125" style="5"/>
    <col min="10497" max="10497" width="23.28515625" style="5" customWidth="1"/>
    <col min="10498" max="10498" width="32.42578125" style="5" customWidth="1"/>
    <col min="10499" max="10499" width="29.42578125" style="5" customWidth="1"/>
    <col min="10500" max="10500" width="32.42578125" style="5" customWidth="1"/>
    <col min="10501" max="10752" width="11.42578125" style="5"/>
    <col min="10753" max="10753" width="23.28515625" style="5" customWidth="1"/>
    <col min="10754" max="10754" width="32.42578125" style="5" customWidth="1"/>
    <col min="10755" max="10755" width="29.42578125" style="5" customWidth="1"/>
    <col min="10756" max="10756" width="32.42578125" style="5" customWidth="1"/>
    <col min="10757" max="11008" width="11.42578125" style="5"/>
    <col min="11009" max="11009" width="23.28515625" style="5" customWidth="1"/>
    <col min="11010" max="11010" width="32.42578125" style="5" customWidth="1"/>
    <col min="11011" max="11011" width="29.42578125" style="5" customWidth="1"/>
    <col min="11012" max="11012" width="32.42578125" style="5" customWidth="1"/>
    <col min="11013" max="11264" width="11.42578125" style="5"/>
    <col min="11265" max="11265" width="23.28515625" style="5" customWidth="1"/>
    <col min="11266" max="11266" width="32.42578125" style="5" customWidth="1"/>
    <col min="11267" max="11267" width="29.42578125" style="5" customWidth="1"/>
    <col min="11268" max="11268" width="32.42578125" style="5" customWidth="1"/>
    <col min="11269" max="11520" width="11.42578125" style="5"/>
    <col min="11521" max="11521" width="23.28515625" style="5" customWidth="1"/>
    <col min="11522" max="11522" width="32.42578125" style="5" customWidth="1"/>
    <col min="11523" max="11523" width="29.42578125" style="5" customWidth="1"/>
    <col min="11524" max="11524" width="32.42578125" style="5" customWidth="1"/>
    <col min="11525" max="11776" width="11.42578125" style="5"/>
    <col min="11777" max="11777" width="23.28515625" style="5" customWidth="1"/>
    <col min="11778" max="11778" width="32.42578125" style="5" customWidth="1"/>
    <col min="11779" max="11779" width="29.42578125" style="5" customWidth="1"/>
    <col min="11780" max="11780" width="32.42578125" style="5" customWidth="1"/>
    <col min="11781" max="12032" width="11.42578125" style="5"/>
    <col min="12033" max="12033" width="23.28515625" style="5" customWidth="1"/>
    <col min="12034" max="12034" width="32.42578125" style="5" customWidth="1"/>
    <col min="12035" max="12035" width="29.42578125" style="5" customWidth="1"/>
    <col min="12036" max="12036" width="32.42578125" style="5" customWidth="1"/>
    <col min="12037" max="12288" width="11.42578125" style="5"/>
    <col min="12289" max="12289" width="23.28515625" style="5" customWidth="1"/>
    <col min="12290" max="12290" width="32.42578125" style="5" customWidth="1"/>
    <col min="12291" max="12291" width="29.42578125" style="5" customWidth="1"/>
    <col min="12292" max="12292" width="32.42578125" style="5" customWidth="1"/>
    <col min="12293" max="12544" width="11.42578125" style="5"/>
    <col min="12545" max="12545" width="23.28515625" style="5" customWidth="1"/>
    <col min="12546" max="12546" width="32.42578125" style="5" customWidth="1"/>
    <col min="12547" max="12547" width="29.42578125" style="5" customWidth="1"/>
    <col min="12548" max="12548" width="32.42578125" style="5" customWidth="1"/>
    <col min="12549" max="12800" width="11.42578125" style="5"/>
    <col min="12801" max="12801" width="23.28515625" style="5" customWidth="1"/>
    <col min="12802" max="12802" width="32.42578125" style="5" customWidth="1"/>
    <col min="12803" max="12803" width="29.42578125" style="5" customWidth="1"/>
    <col min="12804" max="12804" width="32.42578125" style="5" customWidth="1"/>
    <col min="12805" max="13056" width="11.42578125" style="5"/>
    <col min="13057" max="13057" width="23.28515625" style="5" customWidth="1"/>
    <col min="13058" max="13058" width="32.42578125" style="5" customWidth="1"/>
    <col min="13059" max="13059" width="29.42578125" style="5" customWidth="1"/>
    <col min="13060" max="13060" width="32.42578125" style="5" customWidth="1"/>
    <col min="13061" max="13312" width="11.42578125" style="5"/>
    <col min="13313" max="13313" width="23.28515625" style="5" customWidth="1"/>
    <col min="13314" max="13314" width="32.42578125" style="5" customWidth="1"/>
    <col min="13315" max="13315" width="29.42578125" style="5" customWidth="1"/>
    <col min="13316" max="13316" width="32.42578125" style="5" customWidth="1"/>
    <col min="13317" max="13568" width="11.42578125" style="5"/>
    <col min="13569" max="13569" width="23.28515625" style="5" customWidth="1"/>
    <col min="13570" max="13570" width="32.42578125" style="5" customWidth="1"/>
    <col min="13571" max="13571" width="29.42578125" style="5" customWidth="1"/>
    <col min="13572" max="13572" width="32.42578125" style="5" customWidth="1"/>
    <col min="13573" max="13824" width="11.42578125" style="5"/>
    <col min="13825" max="13825" width="23.28515625" style="5" customWidth="1"/>
    <col min="13826" max="13826" width="32.42578125" style="5" customWidth="1"/>
    <col min="13827" max="13827" width="29.42578125" style="5" customWidth="1"/>
    <col min="13828" max="13828" width="32.42578125" style="5" customWidth="1"/>
    <col min="13829" max="14080" width="11.42578125" style="5"/>
    <col min="14081" max="14081" width="23.28515625" style="5" customWidth="1"/>
    <col min="14082" max="14082" width="32.42578125" style="5" customWidth="1"/>
    <col min="14083" max="14083" width="29.42578125" style="5" customWidth="1"/>
    <col min="14084" max="14084" width="32.42578125" style="5" customWidth="1"/>
    <col min="14085" max="14336" width="11.42578125" style="5"/>
    <col min="14337" max="14337" width="23.28515625" style="5" customWidth="1"/>
    <col min="14338" max="14338" width="32.42578125" style="5" customWidth="1"/>
    <col min="14339" max="14339" width="29.42578125" style="5" customWidth="1"/>
    <col min="14340" max="14340" width="32.42578125" style="5" customWidth="1"/>
    <col min="14341" max="14592" width="11.42578125" style="5"/>
    <col min="14593" max="14593" width="23.28515625" style="5" customWidth="1"/>
    <col min="14594" max="14594" width="32.42578125" style="5" customWidth="1"/>
    <col min="14595" max="14595" width="29.42578125" style="5" customWidth="1"/>
    <col min="14596" max="14596" width="32.42578125" style="5" customWidth="1"/>
    <col min="14597" max="14848" width="11.42578125" style="5"/>
    <col min="14849" max="14849" width="23.28515625" style="5" customWidth="1"/>
    <col min="14850" max="14850" width="32.42578125" style="5" customWidth="1"/>
    <col min="14851" max="14851" width="29.42578125" style="5" customWidth="1"/>
    <col min="14852" max="14852" width="32.42578125" style="5" customWidth="1"/>
    <col min="14853" max="15104" width="11.42578125" style="5"/>
    <col min="15105" max="15105" width="23.28515625" style="5" customWidth="1"/>
    <col min="15106" max="15106" width="32.42578125" style="5" customWidth="1"/>
    <col min="15107" max="15107" width="29.42578125" style="5" customWidth="1"/>
    <col min="15108" max="15108" width="32.42578125" style="5" customWidth="1"/>
    <col min="15109" max="15360" width="11.42578125" style="5"/>
    <col min="15361" max="15361" width="23.28515625" style="5" customWidth="1"/>
    <col min="15362" max="15362" width="32.42578125" style="5" customWidth="1"/>
    <col min="15363" max="15363" width="29.42578125" style="5" customWidth="1"/>
    <col min="15364" max="15364" width="32.42578125" style="5" customWidth="1"/>
    <col min="15365" max="15616" width="11.42578125" style="5"/>
    <col min="15617" max="15617" width="23.28515625" style="5" customWidth="1"/>
    <col min="15618" max="15618" width="32.42578125" style="5" customWidth="1"/>
    <col min="15619" max="15619" width="29.42578125" style="5" customWidth="1"/>
    <col min="15620" max="15620" width="32.42578125" style="5" customWidth="1"/>
    <col min="15621" max="15872" width="11.42578125" style="5"/>
    <col min="15873" max="15873" width="23.28515625" style="5" customWidth="1"/>
    <col min="15874" max="15874" width="32.42578125" style="5" customWidth="1"/>
    <col min="15875" max="15875" width="29.42578125" style="5" customWidth="1"/>
    <col min="15876" max="15876" width="32.42578125" style="5" customWidth="1"/>
    <col min="15877" max="16128" width="11.42578125" style="5"/>
    <col min="16129" max="16129" width="23.28515625" style="5" customWidth="1"/>
    <col min="16130" max="16130" width="32.42578125" style="5" customWidth="1"/>
    <col min="16131" max="16131" width="29.42578125" style="5" customWidth="1"/>
    <col min="16132" max="16132" width="32.42578125" style="5" customWidth="1"/>
    <col min="16133" max="16384" width="11.42578125" style="5"/>
  </cols>
  <sheetData>
    <row r="1" spans="1:5" ht="15.75" x14ac:dyDescent="0.25">
      <c r="A1" s="234"/>
      <c r="B1" s="234"/>
      <c r="C1" s="234"/>
      <c r="D1" s="234"/>
    </row>
    <row r="2" spans="1:5" ht="15.75" x14ac:dyDescent="0.25">
      <c r="A2" s="234" t="s">
        <v>11</v>
      </c>
      <c r="B2" s="234"/>
      <c r="C2" s="234"/>
      <c r="D2" s="234"/>
    </row>
    <row r="3" spans="1:5" ht="15.75" x14ac:dyDescent="0.25">
      <c r="A3" s="234" t="s">
        <v>12</v>
      </c>
      <c r="B3" s="234"/>
      <c r="C3" s="234"/>
      <c r="D3" s="234"/>
    </row>
    <row r="4" spans="1:5" ht="15.75" x14ac:dyDescent="0.25">
      <c r="A4" s="234" t="s">
        <v>13</v>
      </c>
      <c r="B4" s="234"/>
      <c r="C4" s="234"/>
      <c r="D4" s="234"/>
    </row>
    <row r="6" spans="1:5" ht="15.75" x14ac:dyDescent="0.2">
      <c r="A6" s="235" t="s">
        <v>14</v>
      </c>
      <c r="B6" s="235"/>
      <c r="C6" s="236"/>
      <c r="D6" s="237"/>
    </row>
    <row r="7" spans="1:5" s="7" customFormat="1" ht="15" x14ac:dyDescent="0.2">
      <c r="A7" s="6"/>
      <c r="B7" s="6"/>
      <c r="C7" s="6"/>
      <c r="D7" s="6"/>
    </row>
    <row r="8" spans="1:5" ht="43.5" customHeight="1" x14ac:dyDescent="0.2">
      <c r="A8" s="8" t="s">
        <v>15</v>
      </c>
      <c r="B8" s="9" t="s">
        <v>16</v>
      </c>
      <c r="C8" s="10" t="s">
        <v>17</v>
      </c>
      <c r="D8" s="11"/>
      <c r="E8" s="12"/>
    </row>
    <row r="9" spans="1:5" ht="32.25" customHeight="1" x14ac:dyDescent="0.2">
      <c r="A9" s="13" t="s">
        <v>18</v>
      </c>
      <c r="B9" s="231"/>
      <c r="C9" s="232"/>
      <c r="D9" s="233"/>
      <c r="E9" s="12"/>
    </row>
    <row r="10" spans="1:5" ht="27.75" customHeight="1" x14ac:dyDescent="0.2">
      <c r="A10" s="13" t="s">
        <v>19</v>
      </c>
      <c r="B10" s="222"/>
      <c r="C10" s="223"/>
      <c r="D10" s="224"/>
      <c r="E10" s="12"/>
    </row>
    <row r="11" spans="1:5" ht="27.75" customHeight="1" x14ac:dyDescent="0.2">
      <c r="A11" s="225" t="s">
        <v>20</v>
      </c>
      <c r="B11" s="226"/>
      <c r="C11" s="222"/>
      <c r="D11" s="224"/>
      <c r="E11" s="12"/>
    </row>
    <row r="12" spans="1:5" x14ac:dyDescent="0.2">
      <c r="A12" s="14" t="s">
        <v>21</v>
      </c>
      <c r="B12" s="15"/>
      <c r="C12" s="16" t="s">
        <v>22</v>
      </c>
      <c r="D12" s="17"/>
      <c r="E12" s="12"/>
    </row>
    <row r="13" spans="1:5" x14ac:dyDescent="0.2">
      <c r="A13" s="14" t="s">
        <v>23</v>
      </c>
      <c r="B13" s="15"/>
      <c r="C13" s="16" t="s">
        <v>24</v>
      </c>
      <c r="D13" s="17"/>
      <c r="E13" s="12"/>
    </row>
    <row r="14" spans="1:5" ht="39" customHeight="1" x14ac:dyDescent="0.2">
      <c r="A14" s="14" t="s">
        <v>25</v>
      </c>
      <c r="B14" s="15"/>
      <c r="C14" s="16" t="s">
        <v>26</v>
      </c>
      <c r="D14" s="17"/>
      <c r="E14" s="12"/>
    </row>
    <row r="15" spans="1:5" ht="40.5" customHeight="1" x14ac:dyDescent="0.2">
      <c r="A15" s="14" t="s">
        <v>27</v>
      </c>
      <c r="B15" s="18"/>
      <c r="C15" s="16" t="s">
        <v>28</v>
      </c>
      <c r="D15" s="17"/>
      <c r="E15" s="12"/>
    </row>
    <row r="16" spans="1:5" ht="25.5" x14ac:dyDescent="0.2">
      <c r="A16" s="14" t="s">
        <v>29</v>
      </c>
      <c r="B16" s="15"/>
      <c r="C16" s="16" t="s">
        <v>30</v>
      </c>
      <c r="D16" s="17"/>
      <c r="E16" s="12"/>
    </row>
    <row r="17" spans="1:5" ht="15.75" x14ac:dyDescent="0.2">
      <c r="A17" s="227" t="s">
        <v>31</v>
      </c>
      <c r="B17" s="228"/>
      <c r="C17" s="229"/>
      <c r="D17" s="230"/>
      <c r="E17" s="12"/>
    </row>
    <row r="18" spans="1:5" ht="32.25" customHeight="1" x14ac:dyDescent="0.2">
      <c r="A18" s="14" t="s">
        <v>32</v>
      </c>
      <c r="B18" s="222"/>
      <c r="C18" s="223"/>
      <c r="D18" s="224"/>
      <c r="E18" s="12"/>
    </row>
    <row r="19" spans="1:5" ht="25.5" customHeight="1" x14ac:dyDescent="0.2">
      <c r="A19" s="14" t="s">
        <v>33</v>
      </c>
      <c r="B19" s="222"/>
      <c r="C19" s="223"/>
      <c r="D19" s="224"/>
      <c r="E19" s="12"/>
    </row>
    <row r="20" spans="1:5" ht="45" customHeight="1" x14ac:dyDescent="0.2">
      <c r="A20" s="19" t="s">
        <v>34</v>
      </c>
      <c r="B20" s="219"/>
      <c r="C20" s="220"/>
      <c r="D20" s="221"/>
      <c r="E20" s="12"/>
    </row>
    <row r="21" spans="1:5" x14ac:dyDescent="0.2">
      <c r="A21" s="12"/>
      <c r="B21" s="12"/>
      <c r="C21" s="12"/>
      <c r="D21" s="12"/>
      <c r="E21" s="12"/>
    </row>
    <row r="22" spans="1:5" s="20" customFormat="1" ht="11.25" x14ac:dyDescent="0.2"/>
  </sheetData>
  <mergeCells count="13">
    <mergeCell ref="B9:D9"/>
    <mergeCell ref="A1:D1"/>
    <mergeCell ref="A2:D2"/>
    <mergeCell ref="A3:D3"/>
    <mergeCell ref="A4:D4"/>
    <mergeCell ref="A6:D6"/>
    <mergeCell ref="B20:D20"/>
    <mergeCell ref="B10:D10"/>
    <mergeCell ref="A11:B11"/>
    <mergeCell ref="C11:D11"/>
    <mergeCell ref="A17:D17"/>
    <mergeCell ref="B18:D18"/>
    <mergeCell ref="B19:D19"/>
  </mergeCells>
  <printOptions horizontalCentered="1"/>
  <pageMargins left="0.78740157480314965" right="0.78740157480314965" top="0.59055118110236227" bottom="0.59055118110236227" header="0.19685039370078741" footer="0.19685039370078741"/>
  <pageSetup orientation="landscape" verticalDpi="200" r:id="rId1"/>
  <headerFooter alignWithMargins="0">
    <oddFooter>&amp;L&amp;8Código: I-PROCESO-##&amp;C&amp;8Versión 00
&amp;R&amp;8Pág.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rgb="FF00B0F0"/>
  </sheetPr>
  <dimension ref="A1:BA25"/>
  <sheetViews>
    <sheetView tabSelected="1" view="pageBreakPreview" topLeftCell="A7" zoomScale="85" zoomScaleNormal="50" zoomScaleSheetLayoutView="85" workbookViewId="0">
      <pane xSplit="13" ySplit="3" topLeftCell="AX10" activePane="bottomRight" state="frozen"/>
      <selection activeCell="A7" sqref="A7"/>
      <selection pane="topRight" activeCell="N7" sqref="N7"/>
      <selection pane="bottomLeft" activeCell="A10" sqref="A10"/>
      <selection pane="bottomRight" activeCell="BA11" sqref="BA11"/>
    </sheetView>
  </sheetViews>
  <sheetFormatPr baseColWidth="10" defaultRowHeight="15" x14ac:dyDescent="0.25"/>
  <cols>
    <col min="1" max="1" width="30.28515625" style="2" customWidth="1"/>
    <col min="2" max="2" width="14.7109375" style="1" customWidth="1"/>
    <col min="3" max="3" width="27.42578125" style="1" customWidth="1"/>
    <col min="4" max="4" width="7.7109375" style="2" hidden="1" customWidth="1"/>
    <col min="5" max="5" width="10.85546875" style="2" hidden="1" customWidth="1"/>
    <col min="6" max="6" width="13.85546875" style="2" customWidth="1"/>
    <col min="7" max="7" width="61.42578125" style="2" hidden="1" customWidth="1"/>
    <col min="8" max="8" width="50.5703125" style="2" hidden="1" customWidth="1"/>
    <col min="9" max="9" width="11.42578125" style="2"/>
    <col min="10" max="10" width="24" style="2" customWidth="1"/>
    <col min="11" max="11" width="13.42578125" style="2" customWidth="1"/>
    <col min="12" max="12" width="15.140625" style="2" customWidth="1"/>
    <col min="13" max="13" width="15.42578125" style="2" customWidth="1"/>
    <col min="14" max="14" width="36" style="2" customWidth="1"/>
    <col min="15" max="15" width="11.42578125" style="2"/>
    <col min="16" max="16" width="35.42578125" style="2" customWidth="1"/>
    <col min="17" max="17" width="14.7109375" style="2" customWidth="1"/>
    <col min="18" max="18" width="17.42578125" style="2" customWidth="1"/>
    <col min="19" max="19" width="46" style="2" customWidth="1"/>
    <col min="20" max="20" width="16.7109375" style="2" bestFit="1" customWidth="1"/>
    <col min="21" max="21" width="16.7109375" style="2" customWidth="1"/>
    <col min="22" max="22" width="18.42578125" style="2" customWidth="1"/>
    <col min="23" max="23" width="101.7109375" bestFit="1" customWidth="1"/>
    <col min="24" max="24" width="26.5703125" bestFit="1" customWidth="1"/>
    <col min="25" max="25" width="16.7109375" bestFit="1" customWidth="1"/>
    <col min="26" max="26" width="16.7109375" customWidth="1"/>
    <col min="27" max="27" width="20.28515625" customWidth="1"/>
    <col min="28" max="28" width="63.5703125" customWidth="1"/>
    <col min="29" max="29" width="83.42578125" bestFit="1" customWidth="1"/>
    <col min="30" max="30" width="9.7109375" customWidth="1"/>
    <col min="31" max="31" width="11.85546875" customWidth="1"/>
    <col min="32" max="32" width="15" customWidth="1"/>
    <col min="33" max="33" width="97.7109375" bestFit="1" customWidth="1"/>
    <col min="34" max="34" width="66.42578125" bestFit="1" customWidth="1"/>
    <col min="35" max="35" width="16.42578125" bestFit="1" customWidth="1"/>
    <col min="36" max="36" width="17.42578125" customWidth="1"/>
    <col min="37" max="37" width="17.85546875" customWidth="1"/>
    <col min="38" max="38" width="56.5703125" customWidth="1"/>
    <col min="39" max="39" width="47.5703125" customWidth="1"/>
    <col min="40" max="40" width="17" customWidth="1"/>
    <col min="41" max="42" width="16.7109375" customWidth="1"/>
    <col min="43" max="43" width="38.28515625" bestFit="1" customWidth="1"/>
    <col min="44" max="44" width="33.5703125" customWidth="1"/>
    <col min="45" max="47" width="13.7109375" customWidth="1"/>
    <col min="48" max="48" width="54" customWidth="1"/>
    <col min="49" max="49" width="54.7109375" customWidth="1"/>
    <col min="50" max="50" width="19.42578125" customWidth="1"/>
    <col min="51" max="51" width="17.7109375" customWidth="1"/>
    <col min="52" max="52" width="20.7109375" customWidth="1"/>
    <col min="53" max="53" width="89.7109375" customWidth="1"/>
  </cols>
  <sheetData>
    <row r="1" spans="1:53" ht="15" customHeight="1" x14ac:dyDescent="0.25">
      <c r="A1" s="331"/>
      <c r="B1" s="331"/>
      <c r="C1" s="331"/>
      <c r="D1" s="331"/>
      <c r="E1" s="331"/>
      <c r="F1" s="331"/>
      <c r="G1" s="331"/>
      <c r="H1" s="331"/>
      <c r="I1" s="331"/>
      <c r="J1" s="325" t="s">
        <v>6</v>
      </c>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49" t="s">
        <v>138</v>
      </c>
    </row>
    <row r="2" spans="1:53" ht="79.5" customHeight="1" x14ac:dyDescent="0.25">
      <c r="A2" s="331"/>
      <c r="B2" s="331"/>
      <c r="C2" s="331"/>
      <c r="D2" s="331"/>
      <c r="E2" s="331"/>
      <c r="F2" s="331"/>
      <c r="G2" s="331"/>
      <c r="H2" s="331"/>
      <c r="I2" s="331"/>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50"/>
    </row>
    <row r="3" spans="1:53" ht="54.75" customHeight="1" x14ac:dyDescent="0.25">
      <c r="A3" s="331"/>
      <c r="B3" s="331"/>
      <c r="C3" s="331"/>
      <c r="D3" s="331"/>
      <c r="E3" s="331"/>
      <c r="F3" s="331"/>
      <c r="G3" s="331"/>
      <c r="H3" s="331"/>
      <c r="I3" s="331"/>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51"/>
    </row>
    <row r="4" spans="1:53" s="3" customFormat="1" ht="7.15" customHeight="1" x14ac:dyDescent="0.25">
      <c r="A4" s="52"/>
      <c r="B4" s="52"/>
      <c r="C4" s="52"/>
      <c r="D4" s="52"/>
      <c r="E4" s="52"/>
      <c r="F4" s="5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row>
    <row r="5" spans="1:53" s="55" customFormat="1" ht="51.75" customHeight="1" x14ac:dyDescent="0.25">
      <c r="A5" s="53" t="s">
        <v>48</v>
      </c>
      <c r="B5" s="328" t="s">
        <v>139</v>
      </c>
      <c r="C5" s="328"/>
      <c r="D5" s="328"/>
      <c r="E5" s="328"/>
      <c r="F5" s="328"/>
      <c r="G5" s="328"/>
      <c r="H5" s="328"/>
      <c r="I5" s="328"/>
      <c r="J5" s="328"/>
      <c r="K5" s="328"/>
      <c r="L5" s="328"/>
      <c r="M5" s="328"/>
      <c r="N5" s="328"/>
      <c r="O5" s="326" t="s">
        <v>49</v>
      </c>
      <c r="P5" s="326"/>
      <c r="Q5" s="326"/>
      <c r="R5" s="326"/>
      <c r="S5" s="328" t="s">
        <v>140</v>
      </c>
      <c r="T5" s="328"/>
      <c r="U5" s="328"/>
      <c r="V5" s="328"/>
      <c r="W5" s="328"/>
      <c r="X5" s="54" t="s">
        <v>50</v>
      </c>
      <c r="Y5" s="328" t="s">
        <v>141</v>
      </c>
      <c r="Z5" s="328"/>
      <c r="AA5" s="328"/>
      <c r="AB5" s="328"/>
      <c r="AC5" s="328"/>
      <c r="AD5" s="326" t="s">
        <v>51</v>
      </c>
      <c r="AE5" s="326"/>
      <c r="AF5" s="326"/>
      <c r="AG5" s="326"/>
      <c r="AH5" s="326"/>
      <c r="AI5" s="327">
        <v>44316</v>
      </c>
      <c r="AJ5" s="328"/>
      <c r="AK5" s="328"/>
      <c r="AL5" s="328"/>
      <c r="AM5" s="53"/>
      <c r="AN5" s="53"/>
      <c r="AO5" s="53"/>
      <c r="AP5" s="53"/>
      <c r="AQ5" s="53"/>
      <c r="AR5" s="53"/>
      <c r="AS5" s="53"/>
      <c r="AT5" s="53"/>
      <c r="AU5" s="53"/>
      <c r="AV5" s="53"/>
      <c r="AW5" s="53"/>
      <c r="AX5" s="53"/>
      <c r="AY5" s="53"/>
      <c r="AZ5" s="53"/>
      <c r="BA5" s="53"/>
    </row>
    <row r="6" spans="1:53" s="3" customFormat="1" ht="7.15" customHeight="1" thickBot="1" x14ac:dyDescent="0.3">
      <c r="A6" s="341"/>
      <c r="B6" s="341"/>
      <c r="C6" s="341"/>
      <c r="D6" s="341"/>
      <c r="E6" s="341"/>
      <c r="F6" s="341"/>
      <c r="G6" s="341"/>
      <c r="H6" s="341"/>
      <c r="I6" s="341"/>
      <c r="J6" s="341"/>
      <c r="K6" s="341"/>
      <c r="L6" s="341"/>
      <c r="M6" s="341"/>
      <c r="N6" s="341"/>
      <c r="O6" s="341"/>
      <c r="P6" s="341"/>
      <c r="Q6" s="341"/>
      <c r="R6" s="341"/>
      <c r="S6" s="341"/>
      <c r="T6" s="341"/>
      <c r="U6" s="341"/>
      <c r="V6" s="67"/>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row>
    <row r="7" spans="1:53" s="58" customFormat="1" ht="25.15" customHeight="1" x14ac:dyDescent="0.2">
      <c r="A7" s="312" t="s">
        <v>3</v>
      </c>
      <c r="B7" s="315" t="s">
        <v>4</v>
      </c>
      <c r="C7" s="316"/>
      <c r="D7" s="339" t="s">
        <v>47</v>
      </c>
      <c r="E7" s="340"/>
      <c r="F7" s="340"/>
      <c r="G7" s="299" t="s">
        <v>35</v>
      </c>
      <c r="H7" s="346" t="s">
        <v>8</v>
      </c>
      <c r="I7" s="342" t="s">
        <v>93</v>
      </c>
      <c r="J7" s="316"/>
      <c r="K7" s="299" t="s">
        <v>0</v>
      </c>
      <c r="L7" s="315"/>
      <c r="M7" s="316"/>
      <c r="N7" s="299" t="s">
        <v>5</v>
      </c>
      <c r="O7" s="342" t="s">
        <v>1</v>
      </c>
      <c r="P7" s="316"/>
      <c r="Q7" s="299" t="s">
        <v>2</v>
      </c>
      <c r="R7" s="300"/>
      <c r="S7" s="297" t="s">
        <v>7</v>
      </c>
      <c r="T7" s="332" t="s">
        <v>39</v>
      </c>
      <c r="U7" s="333"/>
      <c r="V7" s="333"/>
      <c r="W7" s="333"/>
      <c r="X7" s="334"/>
      <c r="Y7" s="332" t="s">
        <v>40</v>
      </c>
      <c r="Z7" s="333"/>
      <c r="AA7" s="333"/>
      <c r="AB7" s="333"/>
      <c r="AC7" s="334"/>
      <c r="AD7" s="335" t="s">
        <v>43</v>
      </c>
      <c r="AE7" s="336"/>
      <c r="AF7" s="336"/>
      <c r="AG7" s="336"/>
      <c r="AH7" s="337"/>
      <c r="AI7" s="332" t="s">
        <v>44</v>
      </c>
      <c r="AJ7" s="333"/>
      <c r="AK7" s="333"/>
      <c r="AL7" s="333"/>
      <c r="AM7" s="334"/>
      <c r="AN7" s="332" t="s">
        <v>42</v>
      </c>
      <c r="AO7" s="333"/>
      <c r="AP7" s="333"/>
      <c r="AQ7" s="333"/>
      <c r="AR7" s="338"/>
      <c r="AS7" s="335" t="s">
        <v>45</v>
      </c>
      <c r="AT7" s="336"/>
      <c r="AU7" s="336"/>
      <c r="AV7" s="336"/>
      <c r="AW7" s="337"/>
      <c r="AX7" s="299" t="s">
        <v>10</v>
      </c>
      <c r="AY7" s="315"/>
      <c r="AZ7" s="300"/>
      <c r="BA7" s="297" t="s">
        <v>100</v>
      </c>
    </row>
    <row r="8" spans="1:53" s="58" customFormat="1" ht="36.75" customHeight="1" x14ac:dyDescent="0.2">
      <c r="A8" s="313"/>
      <c r="B8" s="317"/>
      <c r="C8" s="318"/>
      <c r="D8" s="321" t="s">
        <v>83</v>
      </c>
      <c r="E8" s="358" t="s">
        <v>85</v>
      </c>
      <c r="F8" s="323" t="s">
        <v>84</v>
      </c>
      <c r="G8" s="301"/>
      <c r="H8" s="347"/>
      <c r="I8" s="343"/>
      <c r="J8" s="318"/>
      <c r="K8" s="354"/>
      <c r="L8" s="355"/>
      <c r="M8" s="356"/>
      <c r="N8" s="301"/>
      <c r="O8" s="343"/>
      <c r="P8" s="318"/>
      <c r="Q8" s="301"/>
      <c r="R8" s="302"/>
      <c r="S8" s="298"/>
      <c r="T8" s="360" t="s">
        <v>41</v>
      </c>
      <c r="U8" s="361"/>
      <c r="V8" s="362"/>
      <c r="W8" s="310" t="s">
        <v>101</v>
      </c>
      <c r="X8" s="295" t="s">
        <v>37</v>
      </c>
      <c r="Y8" s="360" t="s">
        <v>41</v>
      </c>
      <c r="Z8" s="361"/>
      <c r="AA8" s="362"/>
      <c r="AB8" s="310" t="s">
        <v>101</v>
      </c>
      <c r="AC8" s="295" t="s">
        <v>37</v>
      </c>
      <c r="AD8" s="307" t="s">
        <v>38</v>
      </c>
      <c r="AE8" s="308"/>
      <c r="AF8" s="309"/>
      <c r="AG8" s="329" t="s">
        <v>101</v>
      </c>
      <c r="AH8" s="344" t="s">
        <v>37</v>
      </c>
      <c r="AI8" s="360" t="s">
        <v>41</v>
      </c>
      <c r="AJ8" s="361"/>
      <c r="AK8" s="362"/>
      <c r="AL8" s="310" t="s">
        <v>101</v>
      </c>
      <c r="AM8" s="295" t="s">
        <v>37</v>
      </c>
      <c r="AN8" s="360" t="s">
        <v>41</v>
      </c>
      <c r="AO8" s="361"/>
      <c r="AP8" s="362"/>
      <c r="AQ8" s="310" t="s">
        <v>101</v>
      </c>
      <c r="AR8" s="305" t="s">
        <v>37</v>
      </c>
      <c r="AS8" s="307" t="s">
        <v>38</v>
      </c>
      <c r="AT8" s="308"/>
      <c r="AU8" s="309"/>
      <c r="AV8" s="329" t="s">
        <v>101</v>
      </c>
      <c r="AW8" s="344" t="s">
        <v>37</v>
      </c>
      <c r="AX8" s="301"/>
      <c r="AY8" s="317"/>
      <c r="AZ8" s="302"/>
      <c r="BA8" s="298"/>
    </row>
    <row r="9" spans="1:53" s="58" customFormat="1" ht="33.75" customHeight="1" thickBot="1" x14ac:dyDescent="0.25">
      <c r="A9" s="314"/>
      <c r="B9" s="319"/>
      <c r="C9" s="320"/>
      <c r="D9" s="322"/>
      <c r="E9" s="359"/>
      <c r="F9" s="324"/>
      <c r="G9" s="303"/>
      <c r="H9" s="311"/>
      <c r="I9" s="306"/>
      <c r="J9" s="320"/>
      <c r="K9" s="59" t="s">
        <v>83</v>
      </c>
      <c r="L9" s="60" t="s">
        <v>85</v>
      </c>
      <c r="M9" s="90" t="s">
        <v>84</v>
      </c>
      <c r="N9" s="303"/>
      <c r="O9" s="306"/>
      <c r="P9" s="320"/>
      <c r="Q9" s="303"/>
      <c r="R9" s="304"/>
      <c r="S9" s="296"/>
      <c r="T9" s="59" t="s">
        <v>83</v>
      </c>
      <c r="U9" s="60" t="s">
        <v>85</v>
      </c>
      <c r="V9" s="60" t="s">
        <v>87</v>
      </c>
      <c r="W9" s="311"/>
      <c r="X9" s="296"/>
      <c r="Y9" s="59" t="s">
        <v>83</v>
      </c>
      <c r="Z9" s="60" t="s">
        <v>85</v>
      </c>
      <c r="AA9" s="60" t="s">
        <v>87</v>
      </c>
      <c r="AB9" s="311"/>
      <c r="AC9" s="296"/>
      <c r="AD9" s="61" t="s">
        <v>88</v>
      </c>
      <c r="AE9" s="62" t="s">
        <v>85</v>
      </c>
      <c r="AF9" s="62" t="s">
        <v>84</v>
      </c>
      <c r="AG9" s="348"/>
      <c r="AH9" s="363"/>
      <c r="AI9" s="59" t="s">
        <v>83</v>
      </c>
      <c r="AJ9" s="60" t="s">
        <v>85</v>
      </c>
      <c r="AK9" s="60" t="s">
        <v>87</v>
      </c>
      <c r="AL9" s="311"/>
      <c r="AM9" s="296"/>
      <c r="AN9" s="59" t="s">
        <v>83</v>
      </c>
      <c r="AO9" s="60" t="s">
        <v>85</v>
      </c>
      <c r="AP9" s="60" t="s">
        <v>87</v>
      </c>
      <c r="AQ9" s="311"/>
      <c r="AR9" s="306"/>
      <c r="AS9" s="214" t="s">
        <v>88</v>
      </c>
      <c r="AT9" s="213" t="s">
        <v>85</v>
      </c>
      <c r="AU9" s="213" t="s">
        <v>84</v>
      </c>
      <c r="AV9" s="330"/>
      <c r="AW9" s="345"/>
      <c r="AX9" s="59" t="s">
        <v>83</v>
      </c>
      <c r="AY9" s="60" t="s">
        <v>85</v>
      </c>
      <c r="AZ9" s="60" t="s">
        <v>87</v>
      </c>
      <c r="BA9" s="296"/>
    </row>
    <row r="10" spans="1:53" s="21" customFormat="1" ht="163.5" customHeight="1" thickBot="1" x14ac:dyDescent="0.3">
      <c r="A10" s="263" t="s">
        <v>52</v>
      </c>
      <c r="B10" s="265" t="s">
        <v>53</v>
      </c>
      <c r="C10" s="266"/>
      <c r="D10" s="123" t="s">
        <v>86</v>
      </c>
      <c r="E10" s="124" t="s">
        <v>86</v>
      </c>
      <c r="F10" s="129" t="s">
        <v>86</v>
      </c>
      <c r="G10" s="134" t="s">
        <v>132</v>
      </c>
      <c r="H10" s="135" t="s">
        <v>106</v>
      </c>
      <c r="I10" s="248" t="s">
        <v>102</v>
      </c>
      <c r="J10" s="249"/>
      <c r="K10" s="136">
        <v>0.9</v>
      </c>
      <c r="L10" s="116">
        <v>0.9</v>
      </c>
      <c r="M10" s="117">
        <v>0.9</v>
      </c>
      <c r="N10" s="137" t="s">
        <v>67</v>
      </c>
      <c r="O10" s="251" t="s">
        <v>103</v>
      </c>
      <c r="P10" s="252"/>
      <c r="Q10" s="250" t="s">
        <v>90</v>
      </c>
      <c r="R10" s="251"/>
      <c r="S10" s="138" t="s">
        <v>107</v>
      </c>
      <c r="T10" s="77"/>
      <c r="U10" s="78"/>
      <c r="V10" s="78"/>
      <c r="W10" s="79"/>
      <c r="X10" s="80"/>
      <c r="Y10" s="77"/>
      <c r="Z10" s="78"/>
      <c r="AA10" s="78"/>
      <c r="AB10" s="79"/>
      <c r="AC10" s="139"/>
      <c r="AD10" s="215">
        <f>+(0.846153846153846)</f>
        <v>0.84615384615384615</v>
      </c>
      <c r="AE10" s="203">
        <f>+(0.826086956521739)</f>
        <v>0.82608695652173914</v>
      </c>
      <c r="AF10" s="203">
        <f>+(0.833333333333333)</f>
        <v>0.83333333333333337</v>
      </c>
      <c r="AG10" s="163" t="s">
        <v>156</v>
      </c>
      <c r="AH10" s="88" t="s">
        <v>171</v>
      </c>
      <c r="AI10" s="140"/>
      <c r="AJ10" s="78"/>
      <c r="AK10" s="78"/>
      <c r="AL10" s="78"/>
      <c r="AM10" s="78"/>
      <c r="AN10" s="77"/>
      <c r="AO10" s="78"/>
      <c r="AP10" s="78"/>
      <c r="AQ10" s="78"/>
      <c r="AR10" s="139"/>
      <c r="AS10" s="202">
        <f>+(0.666666666666667)</f>
        <v>0.66666666666666663</v>
      </c>
      <c r="AT10" s="203">
        <f>+(0.8)</f>
        <v>0.8</v>
      </c>
      <c r="AU10" s="203">
        <f>+(0.6875)</f>
        <v>0.6875</v>
      </c>
      <c r="AV10" s="103" t="s">
        <v>172</v>
      </c>
      <c r="AW10" s="83" t="s">
        <v>173</v>
      </c>
      <c r="AX10" s="202">
        <f>+(0.780487804878049)</f>
        <v>0.78048780487804881</v>
      </c>
      <c r="AY10" s="203">
        <f>+(0.815789473684211)</f>
        <v>0.81578947368421051</v>
      </c>
      <c r="AZ10" s="203">
        <f>+(0.775)</f>
        <v>0.77500000000000002</v>
      </c>
      <c r="BA10" s="83" t="s">
        <v>174</v>
      </c>
    </row>
    <row r="11" spans="1:53" s="21" customFormat="1" ht="237" customHeight="1" thickBot="1" x14ac:dyDescent="0.3">
      <c r="A11" s="264"/>
      <c r="B11" s="259" t="s">
        <v>53</v>
      </c>
      <c r="C11" s="260"/>
      <c r="D11" s="122" t="s">
        <v>86</v>
      </c>
      <c r="E11" s="120" t="s">
        <v>86</v>
      </c>
      <c r="F11" s="121" t="s">
        <v>86</v>
      </c>
      <c r="G11" s="142" t="s">
        <v>132</v>
      </c>
      <c r="H11" s="84" t="s">
        <v>108</v>
      </c>
      <c r="I11" s="238" t="s">
        <v>109</v>
      </c>
      <c r="J11" s="261"/>
      <c r="K11" s="95">
        <v>0.98</v>
      </c>
      <c r="L11" s="96">
        <v>0.98</v>
      </c>
      <c r="M11" s="97">
        <v>0.98</v>
      </c>
      <c r="N11" s="91" t="s">
        <v>67</v>
      </c>
      <c r="O11" s="243" t="s">
        <v>110</v>
      </c>
      <c r="P11" s="262"/>
      <c r="Q11" s="242" t="s">
        <v>104</v>
      </c>
      <c r="R11" s="243"/>
      <c r="S11" s="121" t="s">
        <v>111</v>
      </c>
      <c r="T11" s="39"/>
      <c r="U11" s="40"/>
      <c r="V11" s="40"/>
      <c r="W11" s="41"/>
      <c r="X11" s="42"/>
      <c r="Y11" s="39"/>
      <c r="Z11" s="40"/>
      <c r="AA11" s="40"/>
      <c r="AB11" s="41"/>
      <c r="AC11" s="85"/>
      <c r="AD11" s="204">
        <v>0</v>
      </c>
      <c r="AE11" s="201">
        <v>0</v>
      </c>
      <c r="AF11" s="201">
        <v>0</v>
      </c>
      <c r="AG11" s="111" t="s">
        <v>157</v>
      </c>
      <c r="AH11" s="88" t="s">
        <v>167</v>
      </c>
      <c r="AI11" s="86"/>
      <c r="AJ11" s="40"/>
      <c r="AK11" s="40"/>
      <c r="AL11" s="40"/>
      <c r="AM11" s="40"/>
      <c r="AN11" s="39"/>
      <c r="AO11" s="40"/>
      <c r="AP11" s="40"/>
      <c r="AQ11" s="40"/>
      <c r="AR11" s="85"/>
      <c r="AS11" s="204">
        <f>+(0.333333333333333)</f>
        <v>0.33333333333333298</v>
      </c>
      <c r="AT11" s="201">
        <f>+(6/18)</f>
        <v>0.33333333333333331</v>
      </c>
      <c r="AU11" s="201">
        <f>+(6/18)</f>
        <v>0.33333333333333331</v>
      </c>
      <c r="AV11" s="111" t="s">
        <v>168</v>
      </c>
      <c r="AW11" s="88" t="s">
        <v>169</v>
      </c>
      <c r="AX11" s="204">
        <f>+(0.333333333333333)</f>
        <v>0.33333333333333298</v>
      </c>
      <c r="AY11" s="201">
        <f>+(6/18)</f>
        <v>0.33333333333333331</v>
      </c>
      <c r="AZ11" s="201">
        <f>+(6/18)</f>
        <v>0.33333333333333331</v>
      </c>
      <c r="BA11" s="88" t="s">
        <v>170</v>
      </c>
    </row>
    <row r="12" spans="1:53" s="4" customFormat="1" ht="339.75" customHeight="1" thickBot="1" x14ac:dyDescent="0.3">
      <c r="A12" s="280" t="s">
        <v>54</v>
      </c>
      <c r="B12" s="253" t="s">
        <v>59</v>
      </c>
      <c r="C12" s="254"/>
      <c r="D12" s="123" t="s">
        <v>86</v>
      </c>
      <c r="E12" s="124" t="s">
        <v>86</v>
      </c>
      <c r="F12" s="129" t="s">
        <v>86</v>
      </c>
      <c r="G12" s="134" t="s">
        <v>132</v>
      </c>
      <c r="H12" s="124" t="s">
        <v>56</v>
      </c>
      <c r="I12" s="248" t="s">
        <v>57</v>
      </c>
      <c r="J12" s="249"/>
      <c r="K12" s="364" t="s">
        <v>134</v>
      </c>
      <c r="L12" s="365" t="s">
        <v>135</v>
      </c>
      <c r="M12" s="366" t="s">
        <v>133</v>
      </c>
      <c r="N12" s="100" t="s">
        <v>36</v>
      </c>
      <c r="O12" s="251" t="s">
        <v>112</v>
      </c>
      <c r="P12" s="252"/>
      <c r="Q12" s="250" t="s">
        <v>114</v>
      </c>
      <c r="R12" s="251"/>
      <c r="S12" s="129" t="s">
        <v>58</v>
      </c>
      <c r="T12" s="101">
        <v>0.99</v>
      </c>
      <c r="U12" s="102">
        <v>1.26</v>
      </c>
      <c r="V12" s="102">
        <v>0.48</v>
      </c>
      <c r="W12" s="103" t="s">
        <v>150</v>
      </c>
      <c r="X12" s="82" t="s">
        <v>142</v>
      </c>
      <c r="Y12" s="101">
        <v>4.76</v>
      </c>
      <c r="Z12" s="102">
        <v>5.67</v>
      </c>
      <c r="AA12" s="102">
        <v>2.15</v>
      </c>
      <c r="AB12" s="103" t="s">
        <v>151</v>
      </c>
      <c r="AC12" s="103" t="s">
        <v>152</v>
      </c>
      <c r="AD12" s="77"/>
      <c r="AE12" s="78"/>
      <c r="AF12" s="78"/>
      <c r="AG12" s="79"/>
      <c r="AH12" s="80"/>
      <c r="AI12" s="101">
        <v>1.22</v>
      </c>
      <c r="AJ12" s="102">
        <v>1.5</v>
      </c>
      <c r="AK12" s="102">
        <v>1.37</v>
      </c>
      <c r="AL12" s="103" t="s">
        <v>175</v>
      </c>
      <c r="AM12" s="103" t="s">
        <v>176</v>
      </c>
      <c r="AN12" s="101">
        <v>4.0999999999999996</v>
      </c>
      <c r="AO12" s="102">
        <v>2.0699999999999998</v>
      </c>
      <c r="AP12" s="102">
        <v>1.35</v>
      </c>
      <c r="AQ12" s="103" t="s">
        <v>179</v>
      </c>
      <c r="AR12" s="103" t="s">
        <v>176</v>
      </c>
      <c r="AS12" s="133"/>
      <c r="AT12" s="35"/>
      <c r="AU12" s="35"/>
      <c r="AV12" s="35"/>
      <c r="AW12" s="37"/>
      <c r="AX12" s="101">
        <v>1.61</v>
      </c>
      <c r="AY12" s="102">
        <v>1.55</v>
      </c>
      <c r="AZ12" s="102">
        <v>0.81</v>
      </c>
      <c r="BA12" s="83" t="s">
        <v>177</v>
      </c>
    </row>
    <row r="13" spans="1:53" s="4" customFormat="1" ht="182.25" customHeight="1" thickBot="1" x14ac:dyDescent="0.3">
      <c r="A13" s="280"/>
      <c r="B13" s="244" t="s">
        <v>55</v>
      </c>
      <c r="C13" s="245"/>
      <c r="D13" s="122" t="s">
        <v>86</v>
      </c>
      <c r="E13" s="120" t="s">
        <v>86</v>
      </c>
      <c r="F13" s="121" t="s">
        <v>86</v>
      </c>
      <c r="G13" s="141" t="s">
        <v>132</v>
      </c>
      <c r="H13" s="120" t="s">
        <v>56</v>
      </c>
      <c r="I13" s="238" t="s">
        <v>60</v>
      </c>
      <c r="J13" s="239"/>
      <c r="K13" s="106">
        <v>-60000</v>
      </c>
      <c r="L13" s="107">
        <v>-60000</v>
      </c>
      <c r="M13" s="108">
        <v>-1000000</v>
      </c>
      <c r="N13" s="126" t="s">
        <v>36</v>
      </c>
      <c r="O13" s="240" t="s">
        <v>117</v>
      </c>
      <c r="P13" s="241"/>
      <c r="Q13" s="242" t="s">
        <v>113</v>
      </c>
      <c r="R13" s="243"/>
      <c r="S13" s="121" t="s">
        <v>58</v>
      </c>
      <c r="T13" s="109">
        <v>1087540</v>
      </c>
      <c r="U13" s="110">
        <v>-166295</v>
      </c>
      <c r="V13" s="110">
        <v>-4014980</v>
      </c>
      <c r="W13" s="111" t="s">
        <v>153</v>
      </c>
      <c r="X13" s="29" t="s">
        <v>142</v>
      </c>
      <c r="Y13" s="109">
        <v>-2742386</v>
      </c>
      <c r="Z13" s="110">
        <v>-2074906</v>
      </c>
      <c r="AA13" s="110">
        <v>-11020113</v>
      </c>
      <c r="AB13" s="111" t="s">
        <v>143</v>
      </c>
      <c r="AC13" s="111" t="s">
        <v>142</v>
      </c>
      <c r="AD13" s="39"/>
      <c r="AE13" s="40"/>
      <c r="AF13" s="40"/>
      <c r="AG13" s="41"/>
      <c r="AH13" s="42"/>
      <c r="AI13" s="109">
        <v>-5604425</v>
      </c>
      <c r="AJ13" s="110">
        <v>-3251810</v>
      </c>
      <c r="AK13" s="110">
        <v>-12240755</v>
      </c>
      <c r="AL13" s="111" t="s">
        <v>178</v>
      </c>
      <c r="AM13" s="111"/>
      <c r="AN13" s="110">
        <v>-3868355</v>
      </c>
      <c r="AO13" s="110">
        <v>-3019400</v>
      </c>
      <c r="AP13" s="110">
        <v>-9259025</v>
      </c>
      <c r="AQ13" s="103" t="s">
        <v>180</v>
      </c>
      <c r="AR13" s="112" t="s">
        <v>142</v>
      </c>
      <c r="AS13" s="87"/>
      <c r="AT13" s="41"/>
      <c r="AU13" s="41"/>
      <c r="AV13" s="41"/>
      <c r="AW13" s="42"/>
      <c r="AX13" s="109">
        <v>-11127626</v>
      </c>
      <c r="AY13" s="110">
        <v>-8782411</v>
      </c>
      <c r="AZ13" s="110">
        <v>-36534873</v>
      </c>
      <c r="BA13" s="88" t="s">
        <v>181</v>
      </c>
    </row>
    <row r="14" spans="1:53" s="4" customFormat="1" ht="242.25" customHeight="1" thickBot="1" x14ac:dyDescent="0.3">
      <c r="A14" s="280"/>
      <c r="B14" s="246" t="s">
        <v>59</v>
      </c>
      <c r="C14" s="247"/>
      <c r="D14" s="169" t="s">
        <v>86</v>
      </c>
      <c r="E14" s="170" t="s">
        <v>86</v>
      </c>
      <c r="F14" s="171" t="s">
        <v>86</v>
      </c>
      <c r="G14" s="134" t="s">
        <v>132</v>
      </c>
      <c r="H14" s="124" t="s">
        <v>62</v>
      </c>
      <c r="I14" s="248" t="s">
        <v>61</v>
      </c>
      <c r="J14" s="249"/>
      <c r="K14" s="364" t="s">
        <v>136</v>
      </c>
      <c r="L14" s="365" t="s">
        <v>137</v>
      </c>
      <c r="M14" s="366" t="s">
        <v>144</v>
      </c>
      <c r="N14" s="100" t="s">
        <v>36</v>
      </c>
      <c r="O14" s="248" t="s">
        <v>115</v>
      </c>
      <c r="P14" s="249"/>
      <c r="Q14" s="250" t="s">
        <v>116</v>
      </c>
      <c r="R14" s="251"/>
      <c r="S14" s="129" t="s">
        <v>63</v>
      </c>
      <c r="T14" s="101">
        <v>36.26</v>
      </c>
      <c r="U14" s="102">
        <v>83.87</v>
      </c>
      <c r="V14" s="102">
        <v>72.88</v>
      </c>
      <c r="W14" s="103" t="s">
        <v>154</v>
      </c>
      <c r="X14" s="82" t="s">
        <v>142</v>
      </c>
      <c r="Y14" s="101">
        <v>238.11</v>
      </c>
      <c r="Z14" s="102">
        <v>910.7</v>
      </c>
      <c r="AA14" s="102">
        <v>488.67</v>
      </c>
      <c r="AB14" s="103" t="s">
        <v>182</v>
      </c>
      <c r="AC14" s="103" t="s">
        <v>155</v>
      </c>
      <c r="AD14" s="77"/>
      <c r="AE14" s="78"/>
      <c r="AF14" s="78"/>
      <c r="AG14" s="79"/>
      <c r="AH14" s="80"/>
      <c r="AI14" s="101">
        <v>217.69</v>
      </c>
      <c r="AJ14" s="102">
        <v>678.61</v>
      </c>
      <c r="AK14" s="102">
        <v>422.75</v>
      </c>
      <c r="AL14" s="103" t="s">
        <v>183</v>
      </c>
      <c r="AM14" s="103" t="s">
        <v>184</v>
      </c>
      <c r="AN14" s="101">
        <v>205.98</v>
      </c>
      <c r="AO14" s="102">
        <v>907.7</v>
      </c>
      <c r="AP14" s="102">
        <v>282.81</v>
      </c>
      <c r="AQ14" s="103" t="s">
        <v>185</v>
      </c>
      <c r="AR14" s="103" t="s">
        <v>184</v>
      </c>
      <c r="AS14" s="81"/>
      <c r="AT14" s="79"/>
      <c r="AU14" s="79"/>
      <c r="AV14" s="79"/>
      <c r="AW14" s="80"/>
      <c r="AX14" s="101">
        <v>86.1</v>
      </c>
      <c r="AY14" s="102">
        <v>205.72</v>
      </c>
      <c r="AZ14" s="102">
        <v>167.91</v>
      </c>
      <c r="BA14" s="83" t="s">
        <v>186</v>
      </c>
    </row>
    <row r="15" spans="1:53" s="21" customFormat="1" ht="180.75" customHeight="1" thickBot="1" x14ac:dyDescent="0.3">
      <c r="A15" s="280"/>
      <c r="B15" s="281" t="s">
        <v>55</v>
      </c>
      <c r="C15" s="282"/>
      <c r="D15" s="167" t="s">
        <v>86</v>
      </c>
      <c r="E15" s="168" t="s">
        <v>86</v>
      </c>
      <c r="F15" s="166" t="s">
        <v>86</v>
      </c>
      <c r="G15" s="141" t="s">
        <v>132</v>
      </c>
      <c r="H15" s="120" t="s">
        <v>9</v>
      </c>
      <c r="I15" s="238" t="s">
        <v>64</v>
      </c>
      <c r="J15" s="261"/>
      <c r="K15" s="106">
        <v>-60000</v>
      </c>
      <c r="L15" s="107">
        <v>-60000</v>
      </c>
      <c r="M15" s="108">
        <v>-1000000</v>
      </c>
      <c r="N15" s="94" t="s">
        <v>36</v>
      </c>
      <c r="O15" s="357" t="s">
        <v>118</v>
      </c>
      <c r="P15" s="262"/>
      <c r="Q15" s="242" t="s">
        <v>119</v>
      </c>
      <c r="R15" s="243"/>
      <c r="S15" s="121" t="s">
        <v>63</v>
      </c>
      <c r="T15" s="109">
        <v>-14510800</v>
      </c>
      <c r="U15" s="110">
        <v>-733043</v>
      </c>
      <c r="V15" s="110">
        <v>-3576832</v>
      </c>
      <c r="W15" s="111" t="s">
        <v>187</v>
      </c>
      <c r="X15" s="176" t="s">
        <v>142</v>
      </c>
      <c r="Y15" s="109">
        <v>-10160117</v>
      </c>
      <c r="Z15" s="110">
        <v>-10152973</v>
      </c>
      <c r="AA15" s="110">
        <v>-65336640</v>
      </c>
      <c r="AB15" s="111" t="s">
        <v>188</v>
      </c>
      <c r="AC15" s="177" t="s">
        <v>142</v>
      </c>
      <c r="AD15" s="179"/>
      <c r="AE15" s="178"/>
      <c r="AF15" s="178"/>
      <c r="AG15" s="180"/>
      <c r="AH15" s="181"/>
      <c r="AI15" s="109">
        <v>-3518333</v>
      </c>
      <c r="AJ15" s="110">
        <v>-9016967</v>
      </c>
      <c r="AK15" s="110">
        <v>-25962723</v>
      </c>
      <c r="AL15" s="103" t="s">
        <v>189</v>
      </c>
      <c r="AM15" s="111" t="s">
        <v>190</v>
      </c>
      <c r="AN15" s="109">
        <v>-4084521</v>
      </c>
      <c r="AO15" s="110">
        <v>-11132967</v>
      </c>
      <c r="AP15" s="110">
        <v>-29603419</v>
      </c>
      <c r="AQ15" s="103" t="s">
        <v>191</v>
      </c>
      <c r="AR15" s="111" t="s">
        <v>190</v>
      </c>
      <c r="AS15" s="87"/>
      <c r="AT15" s="41"/>
      <c r="AU15" s="41"/>
      <c r="AV15" s="41"/>
      <c r="AW15" s="42"/>
      <c r="AX15" s="109">
        <v>-32273771</v>
      </c>
      <c r="AY15" s="110">
        <v>-31035950</v>
      </c>
      <c r="AZ15" s="110">
        <v>-124479614</v>
      </c>
      <c r="BA15" s="88" t="s">
        <v>192</v>
      </c>
    </row>
    <row r="16" spans="1:53" s="4" customFormat="1" ht="245.25" customHeight="1" thickBot="1" x14ac:dyDescent="0.3">
      <c r="A16" s="280"/>
      <c r="B16" s="255" t="s">
        <v>55</v>
      </c>
      <c r="C16" s="256"/>
      <c r="D16" s="169" t="s">
        <v>86</v>
      </c>
      <c r="E16" s="170" t="s">
        <v>86</v>
      </c>
      <c r="F16" s="171" t="s">
        <v>86</v>
      </c>
      <c r="G16" s="74" t="s">
        <v>132</v>
      </c>
      <c r="H16" s="128" t="s">
        <v>65</v>
      </c>
      <c r="I16" s="273" t="s">
        <v>91</v>
      </c>
      <c r="J16" s="274"/>
      <c r="K16" s="367">
        <v>0.1</v>
      </c>
      <c r="L16" s="368">
        <v>0.15</v>
      </c>
      <c r="M16" s="369">
        <v>0.05</v>
      </c>
      <c r="N16" s="74" t="s">
        <v>66</v>
      </c>
      <c r="O16" s="275" t="s">
        <v>92</v>
      </c>
      <c r="P16" s="276"/>
      <c r="Q16" s="277" t="s">
        <v>68</v>
      </c>
      <c r="R16" s="275"/>
      <c r="S16" s="130" t="s">
        <v>69</v>
      </c>
      <c r="T16" s="33"/>
      <c r="U16" s="34"/>
      <c r="V16" s="34"/>
      <c r="W16" s="35"/>
      <c r="X16" s="37"/>
      <c r="Y16" s="33"/>
      <c r="Z16" s="34"/>
      <c r="AA16" s="191"/>
      <c r="AB16" s="35" t="s">
        <v>46</v>
      </c>
      <c r="AC16" s="36"/>
      <c r="AD16" s="205">
        <v>0.03</v>
      </c>
      <c r="AE16" s="206">
        <v>0.19</v>
      </c>
      <c r="AF16" s="207">
        <v>0.49</v>
      </c>
      <c r="AG16" s="158" t="s">
        <v>145</v>
      </c>
      <c r="AH16" s="183" t="s">
        <v>142</v>
      </c>
      <c r="AI16" s="33"/>
      <c r="AJ16" s="34"/>
      <c r="AK16" s="34"/>
      <c r="AL16" s="34"/>
      <c r="AM16" s="35"/>
      <c r="AN16" s="33"/>
      <c r="AO16" s="34"/>
      <c r="AP16" s="34"/>
      <c r="AQ16" s="34"/>
      <c r="AR16" s="36"/>
      <c r="AS16" s="205">
        <v>0.77</v>
      </c>
      <c r="AT16" s="206">
        <v>1</v>
      </c>
      <c r="AU16" s="207">
        <v>0.76</v>
      </c>
      <c r="AV16" s="131" t="s">
        <v>193</v>
      </c>
      <c r="AW16" s="56" t="s">
        <v>142</v>
      </c>
      <c r="AX16" s="205">
        <v>0.45</v>
      </c>
      <c r="AY16" s="206">
        <v>0.51</v>
      </c>
      <c r="AZ16" s="207">
        <v>0.65</v>
      </c>
      <c r="BA16" s="99" t="s">
        <v>194</v>
      </c>
    </row>
    <row r="17" spans="1:53" s="4" customFormat="1" ht="107.25" customHeight="1" thickBot="1" x14ac:dyDescent="0.3">
      <c r="A17" s="280"/>
      <c r="B17" s="291" t="s">
        <v>70</v>
      </c>
      <c r="C17" s="292"/>
      <c r="D17" s="147" t="s">
        <v>86</v>
      </c>
      <c r="E17" s="148" t="s">
        <v>86</v>
      </c>
      <c r="F17" s="149" t="s">
        <v>86</v>
      </c>
      <c r="G17" s="150" t="s">
        <v>132</v>
      </c>
      <c r="H17" s="148" t="s">
        <v>71</v>
      </c>
      <c r="I17" s="278" t="s">
        <v>72</v>
      </c>
      <c r="J17" s="279"/>
      <c r="K17" s="147" t="s">
        <v>159</v>
      </c>
      <c r="L17" s="148" t="s">
        <v>160</v>
      </c>
      <c r="M17" s="151" t="s">
        <v>158</v>
      </c>
      <c r="N17" s="152" t="s">
        <v>67</v>
      </c>
      <c r="O17" s="278" t="s">
        <v>89</v>
      </c>
      <c r="P17" s="279"/>
      <c r="Q17" s="257" t="s">
        <v>120</v>
      </c>
      <c r="R17" s="258"/>
      <c r="S17" s="149" t="s">
        <v>74</v>
      </c>
      <c r="T17" s="153"/>
      <c r="U17" s="154"/>
      <c r="V17" s="190"/>
      <c r="W17" s="155"/>
      <c r="X17" s="156"/>
      <c r="Y17" s="153"/>
      <c r="Z17" s="154"/>
      <c r="AA17" s="40"/>
      <c r="AB17" s="155"/>
      <c r="AC17" s="157"/>
      <c r="AD17" s="209">
        <v>35.234999999999999</v>
      </c>
      <c r="AE17" s="211">
        <v>12.36</v>
      </c>
      <c r="AF17" s="210">
        <v>569.447</v>
      </c>
      <c r="AG17" s="208" t="s">
        <v>161</v>
      </c>
      <c r="AH17" s="182" t="s">
        <v>142</v>
      </c>
      <c r="AI17" s="153"/>
      <c r="AJ17" s="154"/>
      <c r="AK17" s="154"/>
      <c r="AL17" s="154"/>
      <c r="AM17" s="155"/>
      <c r="AN17" s="153"/>
      <c r="AO17" s="154"/>
      <c r="AP17" s="154"/>
      <c r="AQ17" s="154"/>
      <c r="AR17" s="157"/>
      <c r="AS17" s="209">
        <v>28.181000000000001</v>
      </c>
      <c r="AT17" s="211">
        <v>9</v>
      </c>
      <c r="AU17" s="210">
        <v>521.12199999999996</v>
      </c>
      <c r="AV17" s="159" t="s">
        <v>195</v>
      </c>
      <c r="AW17" s="160"/>
      <c r="AX17" s="209">
        <v>63.415999999999997</v>
      </c>
      <c r="AY17" s="211">
        <v>21.169</v>
      </c>
      <c r="AZ17" s="210">
        <v>1088.95</v>
      </c>
      <c r="BA17" s="161" t="s">
        <v>196</v>
      </c>
    </row>
    <row r="18" spans="1:53" s="4" customFormat="1" ht="159.75" customHeight="1" x14ac:dyDescent="0.25">
      <c r="A18" s="280"/>
      <c r="B18" s="289" t="s">
        <v>59</v>
      </c>
      <c r="C18" s="290"/>
      <c r="D18" s="127" t="s">
        <v>86</v>
      </c>
      <c r="E18" s="128" t="s">
        <v>86</v>
      </c>
      <c r="F18" s="130" t="s">
        <v>86</v>
      </c>
      <c r="G18" s="74" t="s">
        <v>132</v>
      </c>
      <c r="H18" s="128" t="s">
        <v>75</v>
      </c>
      <c r="I18" s="273" t="s">
        <v>94</v>
      </c>
      <c r="J18" s="274"/>
      <c r="K18" s="184">
        <f>1416000/4</f>
        <v>354000</v>
      </c>
      <c r="L18" s="185">
        <f>602000/4</f>
        <v>150500</v>
      </c>
      <c r="M18" s="186">
        <f>9370000/4</f>
        <v>2342500</v>
      </c>
      <c r="N18" s="125" t="s">
        <v>73</v>
      </c>
      <c r="O18" s="273" t="s">
        <v>121</v>
      </c>
      <c r="P18" s="274"/>
      <c r="Q18" s="277" t="s">
        <v>76</v>
      </c>
      <c r="R18" s="275"/>
      <c r="S18" s="130" t="s">
        <v>77</v>
      </c>
      <c r="T18" s="187">
        <v>1210.2</v>
      </c>
      <c r="U18" s="188">
        <v>508.17</v>
      </c>
      <c r="V18" s="196">
        <v>3342.41</v>
      </c>
      <c r="W18" s="189" t="s">
        <v>149</v>
      </c>
      <c r="X18" s="75" t="s">
        <v>142</v>
      </c>
      <c r="Y18" s="187">
        <v>223</v>
      </c>
      <c r="Z18" s="188">
        <v>51.1</v>
      </c>
      <c r="AA18" s="192">
        <v>1105.6120000000001</v>
      </c>
      <c r="AB18" s="189" t="s">
        <v>197</v>
      </c>
      <c r="AC18" s="30" t="s">
        <v>142</v>
      </c>
      <c r="AD18" s="33"/>
      <c r="AE18" s="34"/>
      <c r="AF18" s="34"/>
      <c r="AG18" s="35"/>
      <c r="AH18" s="37"/>
      <c r="AI18" s="144">
        <v>170</v>
      </c>
      <c r="AJ18" s="30">
        <v>168.42</v>
      </c>
      <c r="AK18" s="30">
        <v>982.9</v>
      </c>
      <c r="AL18" s="30" t="s">
        <v>198</v>
      </c>
      <c r="AM18" s="131" t="s">
        <v>190</v>
      </c>
      <c r="AN18" s="76">
        <v>1045.5899999999999</v>
      </c>
      <c r="AO18" s="30">
        <v>78.75</v>
      </c>
      <c r="AP18" s="30">
        <v>3740.4</v>
      </c>
      <c r="AQ18" s="131" t="s">
        <v>199</v>
      </c>
      <c r="AR18" s="132" t="s">
        <v>142</v>
      </c>
      <c r="AS18" s="133"/>
      <c r="AT18" s="35"/>
      <c r="AU18" s="35"/>
      <c r="AV18" s="35"/>
      <c r="AW18" s="37"/>
      <c r="AX18" s="145">
        <f>32.8+2615.99</f>
        <v>2648.79</v>
      </c>
      <c r="AY18" s="143">
        <v>806.45</v>
      </c>
      <c r="AZ18" s="146">
        <v>9171.32</v>
      </c>
      <c r="BA18" s="56" t="s">
        <v>200</v>
      </c>
    </row>
    <row r="19" spans="1:53" s="4" customFormat="1" ht="161.25" customHeight="1" thickBot="1" x14ac:dyDescent="0.3">
      <c r="A19" s="280"/>
      <c r="B19" s="283" t="s">
        <v>59</v>
      </c>
      <c r="C19" s="284"/>
      <c r="D19" s="70" t="s">
        <v>86</v>
      </c>
      <c r="E19" s="65" t="s">
        <v>86</v>
      </c>
      <c r="F19" s="118" t="s">
        <v>86</v>
      </c>
      <c r="G19" s="74" t="s">
        <v>132</v>
      </c>
      <c r="H19" s="65" t="s">
        <v>75</v>
      </c>
      <c r="I19" s="269" t="s">
        <v>95</v>
      </c>
      <c r="J19" s="270"/>
      <c r="K19" s="193">
        <v>0.7</v>
      </c>
      <c r="L19" s="194">
        <v>0.7</v>
      </c>
      <c r="M19" s="195">
        <v>0.7</v>
      </c>
      <c r="N19" s="93" t="s">
        <v>73</v>
      </c>
      <c r="O19" s="269" t="s">
        <v>122</v>
      </c>
      <c r="P19" s="270"/>
      <c r="Q19" s="271" t="s">
        <v>78</v>
      </c>
      <c r="R19" s="272"/>
      <c r="S19" s="71" t="s">
        <v>77</v>
      </c>
      <c r="T19" s="197" t="s">
        <v>201</v>
      </c>
      <c r="U19" s="188" t="s">
        <v>201</v>
      </c>
      <c r="V19" s="188" t="s">
        <v>201</v>
      </c>
      <c r="W19" s="49" t="s">
        <v>202</v>
      </c>
      <c r="X19" s="47" t="s">
        <v>203</v>
      </c>
      <c r="Y19" s="51">
        <f>430/Y18*100</f>
        <v>192.82511210762331</v>
      </c>
      <c r="Z19" s="50">
        <v>0</v>
      </c>
      <c r="AA19" s="50">
        <f>100284/AA18*10</f>
        <v>907.04514784571802</v>
      </c>
      <c r="AB19" s="49" t="s">
        <v>202</v>
      </c>
      <c r="AC19" s="46"/>
      <c r="AD19" s="28"/>
      <c r="AE19" s="26"/>
      <c r="AF19" s="26"/>
      <c r="AG19" s="25"/>
      <c r="AH19" s="24"/>
      <c r="AI19" s="32"/>
      <c r="AJ19" s="46"/>
      <c r="AK19" s="46"/>
      <c r="AL19" s="46"/>
      <c r="AM19" s="49"/>
      <c r="AN19" s="43"/>
      <c r="AO19" s="46"/>
      <c r="AP19" s="46"/>
      <c r="AQ19" s="46"/>
      <c r="AR19" s="48"/>
      <c r="AS19" s="31"/>
      <c r="AT19" s="25"/>
      <c r="AU19" s="25"/>
      <c r="AV19" s="25"/>
      <c r="AW19" s="24"/>
      <c r="AX19" s="57" t="s">
        <v>201</v>
      </c>
      <c r="AY19" s="50" t="s">
        <v>201</v>
      </c>
      <c r="AZ19" s="89" t="s">
        <v>201</v>
      </c>
      <c r="BA19" s="38" t="s">
        <v>204</v>
      </c>
    </row>
    <row r="20" spans="1:53" s="4" customFormat="1" ht="117.75" customHeight="1" x14ac:dyDescent="0.25">
      <c r="A20" s="267" t="s">
        <v>79</v>
      </c>
      <c r="B20" s="255" t="s">
        <v>82</v>
      </c>
      <c r="C20" s="256"/>
      <c r="D20" s="68" t="s">
        <v>86</v>
      </c>
      <c r="E20" s="72" t="s">
        <v>86</v>
      </c>
      <c r="F20" s="119" t="s">
        <v>86</v>
      </c>
      <c r="G20" s="74" t="s">
        <v>132</v>
      </c>
      <c r="H20" s="72" t="s">
        <v>80</v>
      </c>
      <c r="I20" s="273" t="s">
        <v>96</v>
      </c>
      <c r="J20" s="274"/>
      <c r="K20" s="164">
        <v>0.85</v>
      </c>
      <c r="L20" s="115">
        <v>0.85</v>
      </c>
      <c r="M20" s="165">
        <v>0.6</v>
      </c>
      <c r="N20" s="92" t="s">
        <v>67</v>
      </c>
      <c r="O20" s="286" t="s">
        <v>97</v>
      </c>
      <c r="P20" s="274"/>
      <c r="Q20" s="287" t="s">
        <v>81</v>
      </c>
      <c r="R20" s="288"/>
      <c r="S20" s="73" t="s">
        <v>123</v>
      </c>
      <c r="T20" s="33"/>
      <c r="U20" s="34"/>
      <c r="V20" s="34"/>
      <c r="W20" s="35"/>
      <c r="X20" s="37"/>
      <c r="Y20" s="33"/>
      <c r="Z20" s="34"/>
      <c r="AA20" s="34"/>
      <c r="AB20" s="35" t="s">
        <v>46</v>
      </c>
      <c r="AC20" s="36"/>
      <c r="AD20" s="105">
        <v>50</v>
      </c>
      <c r="AE20" s="82">
        <v>50</v>
      </c>
      <c r="AF20" s="82">
        <v>50</v>
      </c>
      <c r="AG20" s="163" t="s">
        <v>148</v>
      </c>
      <c r="AH20" s="104"/>
      <c r="AI20" s="33"/>
      <c r="AJ20" s="34"/>
      <c r="AK20" s="34"/>
      <c r="AL20" s="34"/>
      <c r="AM20" s="35"/>
      <c r="AN20" s="33"/>
      <c r="AO20" s="34"/>
      <c r="AP20" s="34"/>
      <c r="AQ20" s="34"/>
      <c r="AR20" s="36"/>
      <c r="AS20" s="105">
        <v>65</v>
      </c>
      <c r="AT20" s="82">
        <v>65</v>
      </c>
      <c r="AU20" s="82">
        <v>65</v>
      </c>
      <c r="AV20" s="98"/>
      <c r="AW20" s="75"/>
      <c r="AX20" s="216">
        <v>0.56999999999999995</v>
      </c>
      <c r="AY20" s="217">
        <v>0.56999999999999995</v>
      </c>
      <c r="AZ20" s="218">
        <v>0.56999999999999995</v>
      </c>
      <c r="BA20" s="99" t="s">
        <v>205</v>
      </c>
    </row>
    <row r="21" spans="1:53" s="4" customFormat="1" ht="138" customHeight="1" x14ac:dyDescent="0.25">
      <c r="A21" s="268"/>
      <c r="B21" s="293" t="s">
        <v>82</v>
      </c>
      <c r="C21" s="294"/>
      <c r="D21" s="70" t="s">
        <v>86</v>
      </c>
      <c r="E21" s="65" t="s">
        <v>86</v>
      </c>
      <c r="F21" s="118" t="s">
        <v>86</v>
      </c>
      <c r="G21" s="74" t="s">
        <v>132</v>
      </c>
      <c r="H21" s="65" t="s">
        <v>80</v>
      </c>
      <c r="I21" s="269" t="s">
        <v>98</v>
      </c>
      <c r="J21" s="270"/>
      <c r="K21" s="114">
        <v>240</v>
      </c>
      <c r="L21" s="113">
        <v>90</v>
      </c>
      <c r="M21" s="118">
        <v>1500</v>
      </c>
      <c r="N21" s="93" t="s">
        <v>67</v>
      </c>
      <c r="O21" s="269" t="s">
        <v>105</v>
      </c>
      <c r="P21" s="270"/>
      <c r="Q21" s="271" t="s">
        <v>81</v>
      </c>
      <c r="R21" s="272"/>
      <c r="S21" s="71" t="s">
        <v>99</v>
      </c>
      <c r="T21" s="28"/>
      <c r="U21" s="26"/>
      <c r="V21" s="26"/>
      <c r="W21" s="25"/>
      <c r="X21" s="24"/>
      <c r="Y21" s="28"/>
      <c r="Z21" s="26"/>
      <c r="AA21" s="26"/>
      <c r="AB21" s="25" t="s">
        <v>46</v>
      </c>
      <c r="AC21" s="23"/>
      <c r="AD21" s="43">
        <f>29+30+5+10+15+19</f>
        <v>108</v>
      </c>
      <c r="AE21" s="46">
        <f>28+5+30</f>
        <v>63</v>
      </c>
      <c r="AF21" s="46">
        <f>9+24+24+23+10+34+14+20+20</f>
        <v>178</v>
      </c>
      <c r="AG21" s="49" t="s">
        <v>146</v>
      </c>
      <c r="AH21" s="49" t="s">
        <v>147</v>
      </c>
      <c r="AI21" s="28"/>
      <c r="AJ21" s="26"/>
      <c r="AK21" s="26"/>
      <c r="AL21" s="26"/>
      <c r="AM21" s="25"/>
      <c r="AN21" s="28"/>
      <c r="AO21" s="26"/>
      <c r="AP21" s="26"/>
      <c r="AQ21" s="26"/>
      <c r="AR21" s="23"/>
      <c r="AS21" s="43">
        <v>10</v>
      </c>
      <c r="AT21" s="46">
        <v>5</v>
      </c>
      <c r="AU21" s="46">
        <v>11</v>
      </c>
      <c r="AV21" s="63" t="s">
        <v>206</v>
      </c>
      <c r="AW21" s="47"/>
      <c r="AX21" s="45">
        <v>118</v>
      </c>
      <c r="AY21" s="46">
        <v>69</v>
      </c>
      <c r="AZ21" s="44">
        <v>189</v>
      </c>
      <c r="BA21" s="27" t="s">
        <v>207</v>
      </c>
    </row>
    <row r="22" spans="1:53" x14ac:dyDescent="0.25">
      <c r="A22" s="69"/>
      <c r="AI22" s="285"/>
      <c r="AJ22" s="285"/>
      <c r="AK22" s="66"/>
      <c r="AL22" s="285"/>
      <c r="AM22" s="285"/>
      <c r="AN22" s="64"/>
    </row>
    <row r="24" spans="1:53" ht="24.95" customHeight="1" x14ac:dyDescent="0.25">
      <c r="A24" s="352" t="s">
        <v>124</v>
      </c>
      <c r="B24" s="352"/>
      <c r="C24" s="352"/>
      <c r="D24" s="352"/>
      <c r="E24" s="352"/>
      <c r="F24" s="352"/>
      <c r="G24" s="352"/>
      <c r="H24" s="352"/>
      <c r="I24" s="352"/>
      <c r="J24" s="352"/>
      <c r="K24" s="352"/>
      <c r="L24" s="352"/>
      <c r="M24" s="352" t="s">
        <v>125</v>
      </c>
      <c r="N24" s="352"/>
      <c r="O24" s="352"/>
      <c r="P24" s="352"/>
      <c r="Q24" s="352"/>
      <c r="R24" s="352"/>
      <c r="S24" s="352"/>
      <c r="T24" s="352"/>
      <c r="U24" s="352"/>
      <c r="V24" s="352"/>
      <c r="W24" s="352"/>
      <c r="X24" s="352"/>
      <c r="Y24" s="352"/>
      <c r="Z24" s="353" t="s">
        <v>126</v>
      </c>
      <c r="AA24" s="353"/>
      <c r="AB24" s="353"/>
      <c r="AC24" s="353"/>
      <c r="AD24" s="353"/>
      <c r="AE24" s="353"/>
      <c r="AF24" s="353"/>
      <c r="AG24" s="353"/>
      <c r="AH24" s="353"/>
      <c r="AI24" s="353"/>
      <c r="AJ24" s="353"/>
      <c r="AK24" s="353"/>
      <c r="AL24" s="353"/>
      <c r="AM24" s="353"/>
      <c r="AN24" s="353"/>
      <c r="AO24" s="353"/>
      <c r="AP24" s="353"/>
      <c r="AQ24" s="352" t="s">
        <v>131</v>
      </c>
      <c r="AR24" s="352"/>
      <c r="AS24" s="352"/>
      <c r="AT24" s="352"/>
      <c r="AU24" s="352"/>
      <c r="AV24" s="352"/>
      <c r="AW24" s="352"/>
      <c r="AX24" s="352"/>
      <c r="AY24" s="352"/>
      <c r="AZ24" s="352"/>
      <c r="BA24" s="352"/>
    </row>
    <row r="25" spans="1:53" ht="24.95" customHeight="1" x14ac:dyDescent="0.25">
      <c r="A25" s="352" t="s">
        <v>127</v>
      </c>
      <c r="B25" s="352"/>
      <c r="C25" s="352"/>
      <c r="D25" s="352"/>
      <c r="E25" s="352"/>
      <c r="F25" s="352"/>
      <c r="G25" s="352"/>
      <c r="H25" s="352"/>
      <c r="I25" s="352"/>
      <c r="J25" s="352"/>
      <c r="K25" s="352"/>
      <c r="L25" s="352"/>
      <c r="M25" s="352" t="s">
        <v>128</v>
      </c>
      <c r="N25" s="352"/>
      <c r="O25" s="352"/>
      <c r="P25" s="352"/>
      <c r="Q25" s="352"/>
      <c r="R25" s="352"/>
      <c r="S25" s="352"/>
      <c r="T25" s="352"/>
      <c r="U25" s="352"/>
      <c r="V25" s="352"/>
      <c r="W25" s="352"/>
      <c r="X25" s="352"/>
      <c r="Y25" s="352"/>
      <c r="Z25" s="353" t="s">
        <v>129</v>
      </c>
      <c r="AA25" s="353"/>
      <c r="AB25" s="353"/>
      <c r="AC25" s="353"/>
      <c r="AD25" s="353"/>
      <c r="AE25" s="353"/>
      <c r="AF25" s="353"/>
      <c r="AG25" s="353"/>
      <c r="AH25" s="353"/>
      <c r="AI25" s="353"/>
      <c r="AJ25" s="353"/>
      <c r="AK25" s="353"/>
      <c r="AL25" s="353"/>
      <c r="AM25" s="353"/>
      <c r="AN25" s="353"/>
      <c r="AO25" s="353"/>
      <c r="AP25" s="353"/>
      <c r="AQ25" s="162"/>
      <c r="AR25" s="352" t="s">
        <v>130</v>
      </c>
      <c r="AS25" s="352"/>
      <c r="AT25" s="352"/>
      <c r="AU25" s="352"/>
      <c r="AV25" s="352"/>
      <c r="AW25" s="352"/>
      <c r="AX25" s="352"/>
      <c r="AY25" s="352"/>
      <c r="AZ25" s="352"/>
      <c r="BA25" s="352"/>
    </row>
  </sheetData>
  <mergeCells count="111">
    <mergeCell ref="BA1:BA3"/>
    <mergeCell ref="B5:N5"/>
    <mergeCell ref="AQ24:BA24"/>
    <mergeCell ref="AR25:BA25"/>
    <mergeCell ref="Z24:AP24"/>
    <mergeCell ref="Z25:AP25"/>
    <mergeCell ref="M24:Y24"/>
    <mergeCell ref="M25:Y25"/>
    <mergeCell ref="A24:L24"/>
    <mergeCell ref="A25:L25"/>
    <mergeCell ref="K7:M8"/>
    <mergeCell ref="W8:W9"/>
    <mergeCell ref="X8:X9"/>
    <mergeCell ref="AB8:AB9"/>
    <mergeCell ref="O15:P15"/>
    <mergeCell ref="Q15:R15"/>
    <mergeCell ref="AX7:AZ8"/>
    <mergeCell ref="E8:E9"/>
    <mergeCell ref="T8:V8"/>
    <mergeCell ref="Y8:AA8"/>
    <mergeCell ref="AD8:AF8"/>
    <mergeCell ref="AI8:AK8"/>
    <mergeCell ref="AN8:AP8"/>
    <mergeCell ref="AH8:AH9"/>
    <mergeCell ref="J1:AZ3"/>
    <mergeCell ref="AD5:AH5"/>
    <mergeCell ref="AI5:AL5"/>
    <mergeCell ref="AV8:AV9"/>
    <mergeCell ref="A1:I3"/>
    <mergeCell ref="T7:X7"/>
    <mergeCell ref="Y7:AC7"/>
    <mergeCell ref="AD7:AH7"/>
    <mergeCell ref="AI7:AM7"/>
    <mergeCell ref="AN7:AR7"/>
    <mergeCell ref="AS7:AW7"/>
    <mergeCell ref="O5:R5"/>
    <mergeCell ref="S5:W5"/>
    <mergeCell ref="Y5:AC5"/>
    <mergeCell ref="D7:F7"/>
    <mergeCell ref="A6:U6"/>
    <mergeCell ref="I7:J9"/>
    <mergeCell ref="AW8:AW9"/>
    <mergeCell ref="G7:G9"/>
    <mergeCell ref="H7:H9"/>
    <mergeCell ref="O7:P9"/>
    <mergeCell ref="N7:N9"/>
    <mergeCell ref="S7:S9"/>
    <mergeCell ref="AG8:AG9"/>
    <mergeCell ref="AC8:AC9"/>
    <mergeCell ref="BA7:BA9"/>
    <mergeCell ref="Q7:R9"/>
    <mergeCell ref="AM8:AM9"/>
    <mergeCell ref="AR8:AR9"/>
    <mergeCell ref="AS8:AU8"/>
    <mergeCell ref="AQ8:AQ9"/>
    <mergeCell ref="A7:A9"/>
    <mergeCell ref="B7:C9"/>
    <mergeCell ref="D8:D9"/>
    <mergeCell ref="F8:F9"/>
    <mergeCell ref="AL8:AL9"/>
    <mergeCell ref="AI22:AJ22"/>
    <mergeCell ref="AL22:AM22"/>
    <mergeCell ref="O20:P20"/>
    <mergeCell ref="Q20:R20"/>
    <mergeCell ref="B18:C18"/>
    <mergeCell ref="I18:J18"/>
    <mergeCell ref="O18:P18"/>
    <mergeCell ref="O17:P17"/>
    <mergeCell ref="B17:C17"/>
    <mergeCell ref="B21:C21"/>
    <mergeCell ref="I21:J21"/>
    <mergeCell ref="I19:J19"/>
    <mergeCell ref="B16:C16"/>
    <mergeCell ref="Q17:R17"/>
    <mergeCell ref="B11:C11"/>
    <mergeCell ref="I11:J11"/>
    <mergeCell ref="O11:P11"/>
    <mergeCell ref="Q11:R11"/>
    <mergeCell ref="A10:A11"/>
    <mergeCell ref="B10:C10"/>
    <mergeCell ref="A20:A21"/>
    <mergeCell ref="O21:P21"/>
    <mergeCell ref="Q21:R21"/>
    <mergeCell ref="I16:J16"/>
    <mergeCell ref="O16:P16"/>
    <mergeCell ref="Q18:R18"/>
    <mergeCell ref="Q16:R16"/>
    <mergeCell ref="I17:J17"/>
    <mergeCell ref="B20:C20"/>
    <mergeCell ref="I20:J20"/>
    <mergeCell ref="O19:P19"/>
    <mergeCell ref="Q19:R19"/>
    <mergeCell ref="A12:A19"/>
    <mergeCell ref="B15:C15"/>
    <mergeCell ref="I15:J15"/>
    <mergeCell ref="B19:C19"/>
    <mergeCell ref="I13:J13"/>
    <mergeCell ref="O13:P13"/>
    <mergeCell ref="Q13:R13"/>
    <mergeCell ref="B13:C13"/>
    <mergeCell ref="B14:C14"/>
    <mergeCell ref="I14:J14"/>
    <mergeCell ref="O14:P14"/>
    <mergeCell ref="Q14:R14"/>
    <mergeCell ref="I10:J10"/>
    <mergeCell ref="O10:P10"/>
    <mergeCell ref="Q10:R10"/>
    <mergeCell ref="B12:C12"/>
    <mergeCell ref="I12:J12"/>
    <mergeCell ref="O12:P12"/>
    <mergeCell ref="Q12:R12"/>
  </mergeCells>
  <conditionalFormatting sqref="AD16">
    <cfRule type="cellIs" dxfId="191" priority="49" operator="lessThanOrEqual">
      <formula>$K$16</formula>
    </cfRule>
    <cfRule type="cellIs" dxfId="190" priority="50" operator="greaterThanOrEqual">
      <formula>$K$16</formula>
    </cfRule>
  </conditionalFormatting>
  <conditionalFormatting sqref="AE16:AF16">
    <cfRule type="cellIs" dxfId="189" priority="47" operator="lessThanOrEqual">
      <formula>$M$16</formula>
    </cfRule>
    <cfRule type="cellIs" dxfId="188" priority="48" operator="greaterThanOrEqual">
      <formula>$M$16</formula>
    </cfRule>
  </conditionalFormatting>
  <conditionalFormatting sqref="AS16">
    <cfRule type="cellIs" dxfId="187" priority="19" operator="lessThanOrEqual">
      <formula>$K$16</formula>
    </cfRule>
    <cfRule type="cellIs" dxfId="186" priority="20" operator="greaterThanOrEqual">
      <formula>$K$16</formula>
    </cfRule>
  </conditionalFormatting>
  <conditionalFormatting sqref="AT16:AU16">
    <cfRule type="cellIs" dxfId="185" priority="17" operator="lessThanOrEqual">
      <formula>$M$16</formula>
    </cfRule>
    <cfRule type="cellIs" dxfId="184" priority="18" operator="greaterThanOrEqual">
      <formula>$M$16</formula>
    </cfRule>
  </conditionalFormatting>
  <conditionalFormatting sqref="AX16">
    <cfRule type="cellIs" dxfId="183" priority="15" operator="lessThanOrEqual">
      <formula>$K$16</formula>
    </cfRule>
    <cfRule type="cellIs" dxfId="182" priority="16" operator="greaterThanOrEqual">
      <formula>$K$16</formula>
    </cfRule>
  </conditionalFormatting>
  <conditionalFormatting sqref="AY16:AZ16">
    <cfRule type="cellIs" dxfId="181" priority="13" operator="lessThanOrEqual">
      <formula>$M$16</formula>
    </cfRule>
    <cfRule type="cellIs" dxfId="180" priority="14" operator="greaterThanOrEqual">
      <formula>$M$16</formula>
    </cfRule>
  </conditionalFormatting>
  <pageMargins left="0.7" right="0.7" top="0.75" bottom="0.75" header="0.3" footer="0.3"/>
  <pageSetup scale="10" orientation="portrait" r:id="rId1"/>
  <colBreaks count="1" manualBreakCount="1">
    <brk id="29" max="24"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169" operator="lessThanOrEqual" id="{3F3EB7BB-0D92-47F2-95D7-3E67E7A4D2E4}">
            <xm:f>info!$B$6</xm:f>
            <x14:dxf>
              <fill>
                <patternFill>
                  <bgColor theme="6" tint="0.39994506668294322"/>
                </patternFill>
              </fill>
            </x14:dxf>
          </x14:cfRule>
          <x14:cfRule type="cellIs" priority="170" operator="greaterThanOrEqual" id="{239FED52-96C4-447D-8EB0-A2762F519547}">
            <xm:f>info!$B$6</xm:f>
            <x14:dxf>
              <fill>
                <patternFill>
                  <bgColor theme="5" tint="0.59996337778862885"/>
                </patternFill>
              </fill>
            </x14:dxf>
          </x14:cfRule>
          <xm:sqref>U12</xm:sqref>
        </x14:conditionalFormatting>
        <x14:conditionalFormatting xmlns:xm="http://schemas.microsoft.com/office/excel/2006/main">
          <x14:cfRule type="cellIs" priority="167" operator="lessThanOrEqual" id="{93EECD5C-A076-4A37-A70F-AAA9CABE057B}">
            <xm:f>info!$B$6</xm:f>
            <x14:dxf>
              <fill>
                <patternFill>
                  <bgColor theme="6" tint="0.39994506668294322"/>
                </patternFill>
              </fill>
            </x14:dxf>
          </x14:cfRule>
          <x14:cfRule type="cellIs" priority="168" operator="greaterThanOrEqual" id="{AE9389FE-36C9-4730-9A30-4CA641FF637D}">
            <xm:f>info!$B$6</xm:f>
            <x14:dxf>
              <fill>
                <patternFill>
                  <bgColor theme="5" tint="0.59996337778862885"/>
                </patternFill>
              </fill>
            </x14:dxf>
          </x14:cfRule>
          <xm:sqref>Z12</xm:sqref>
        </x14:conditionalFormatting>
        <x14:conditionalFormatting xmlns:xm="http://schemas.microsoft.com/office/excel/2006/main">
          <x14:cfRule type="cellIs" priority="165" operator="lessThanOrEqual" id="{11847AA7-B2F6-42AC-A95F-B7B60CDBB5E3}">
            <xm:f>info!$B$6</xm:f>
            <x14:dxf>
              <fill>
                <patternFill>
                  <bgColor theme="6" tint="0.39994506668294322"/>
                </patternFill>
              </fill>
            </x14:dxf>
          </x14:cfRule>
          <x14:cfRule type="cellIs" priority="166" operator="greaterThanOrEqual" id="{F267DA4B-902E-4A60-970E-2B293D68AD29}">
            <xm:f>info!$B$6</xm:f>
            <x14:dxf>
              <fill>
                <patternFill>
                  <bgColor theme="5" tint="0.59996337778862885"/>
                </patternFill>
              </fill>
            </x14:dxf>
          </x14:cfRule>
          <xm:sqref>AJ12</xm:sqref>
        </x14:conditionalFormatting>
        <x14:conditionalFormatting xmlns:xm="http://schemas.microsoft.com/office/excel/2006/main">
          <x14:cfRule type="cellIs" priority="163" operator="lessThanOrEqual" id="{A4422678-2244-4FFC-9C73-2F41F53C6C90}">
            <xm:f>info!$B$6</xm:f>
            <x14:dxf>
              <fill>
                <patternFill>
                  <bgColor theme="6" tint="0.39994506668294322"/>
                </patternFill>
              </fill>
            </x14:dxf>
          </x14:cfRule>
          <x14:cfRule type="cellIs" priority="164" operator="greaterThanOrEqual" id="{F3F3478B-6045-4995-8D04-E3575AE3D5B2}">
            <xm:f>info!$B$6</xm:f>
            <x14:dxf>
              <fill>
                <patternFill>
                  <bgColor theme="5" tint="0.59996337778862885"/>
                </patternFill>
              </fill>
            </x14:dxf>
          </x14:cfRule>
          <xm:sqref>AO12</xm:sqref>
        </x14:conditionalFormatting>
        <x14:conditionalFormatting xmlns:xm="http://schemas.microsoft.com/office/excel/2006/main">
          <x14:cfRule type="cellIs" priority="161" operator="lessThanOrEqual" id="{34F8210A-3BCA-4658-B9A3-9DCDE6B66DD4}">
            <xm:f>info!$B$6</xm:f>
            <x14:dxf>
              <fill>
                <patternFill>
                  <bgColor theme="6" tint="0.39994506668294322"/>
                </patternFill>
              </fill>
            </x14:dxf>
          </x14:cfRule>
          <x14:cfRule type="cellIs" priority="162" operator="greaterThanOrEqual" id="{4799A0BB-FD13-48E5-AC43-4902641D392A}">
            <xm:f>info!$B$6</xm:f>
            <x14:dxf>
              <fill>
                <patternFill>
                  <bgColor theme="5" tint="0.59996337778862885"/>
                </patternFill>
              </fill>
            </x14:dxf>
          </x14:cfRule>
          <xm:sqref>AY12</xm:sqref>
        </x14:conditionalFormatting>
        <x14:conditionalFormatting xmlns:xm="http://schemas.microsoft.com/office/excel/2006/main">
          <x14:cfRule type="cellIs" priority="159" operator="lessThanOrEqual" id="{28E0EBA4-6FFD-4CA9-9CD9-5AF91436E747}">
            <xm:f>info!$A$6</xm:f>
            <x14:dxf>
              <fill>
                <patternFill>
                  <bgColor theme="6" tint="0.39994506668294322"/>
                </patternFill>
              </fill>
            </x14:dxf>
          </x14:cfRule>
          <x14:cfRule type="cellIs" priority="160" operator="greaterThanOrEqual" id="{04BC594A-C363-49DD-B8BB-8445F0CBFB87}">
            <xm:f>info!$A$6</xm:f>
            <x14:dxf>
              <fill>
                <patternFill>
                  <bgColor theme="5" tint="0.59996337778862885"/>
                </patternFill>
              </fill>
            </x14:dxf>
          </x14:cfRule>
          <xm:sqref>T12</xm:sqref>
        </x14:conditionalFormatting>
        <x14:conditionalFormatting xmlns:xm="http://schemas.microsoft.com/office/excel/2006/main">
          <x14:cfRule type="cellIs" priority="157" operator="lessThanOrEqual" id="{0E1D0D73-4E23-44F0-8BF6-FB21B61483BF}">
            <xm:f>info!$A$6</xm:f>
            <x14:dxf>
              <fill>
                <patternFill>
                  <bgColor theme="6" tint="0.39994506668294322"/>
                </patternFill>
              </fill>
            </x14:dxf>
          </x14:cfRule>
          <x14:cfRule type="cellIs" priority="158" operator="greaterThanOrEqual" id="{4E370E9B-0902-40CE-B319-37B16A4D982C}">
            <xm:f>info!$A$6</xm:f>
            <x14:dxf>
              <fill>
                <patternFill>
                  <bgColor theme="5" tint="0.59996337778862885"/>
                </patternFill>
              </fill>
            </x14:dxf>
          </x14:cfRule>
          <xm:sqref>Y12</xm:sqref>
        </x14:conditionalFormatting>
        <x14:conditionalFormatting xmlns:xm="http://schemas.microsoft.com/office/excel/2006/main">
          <x14:cfRule type="cellIs" priority="155" operator="lessThanOrEqual" id="{01EC3B19-1056-4E9E-A01B-6E80A4D9ACC0}">
            <xm:f>info!$A$6</xm:f>
            <x14:dxf>
              <fill>
                <patternFill>
                  <bgColor theme="6" tint="0.39994506668294322"/>
                </patternFill>
              </fill>
            </x14:dxf>
          </x14:cfRule>
          <x14:cfRule type="cellIs" priority="156" operator="greaterThanOrEqual" id="{6AFCE9E8-D6AE-434D-8DF8-26F1C69C058E}">
            <xm:f>info!$A$6</xm:f>
            <x14:dxf>
              <fill>
                <patternFill>
                  <bgColor theme="5" tint="0.59996337778862885"/>
                </patternFill>
              </fill>
            </x14:dxf>
          </x14:cfRule>
          <xm:sqref>AI12</xm:sqref>
        </x14:conditionalFormatting>
        <x14:conditionalFormatting xmlns:xm="http://schemas.microsoft.com/office/excel/2006/main">
          <x14:cfRule type="cellIs" priority="153" operator="lessThanOrEqual" id="{193F2917-8B91-48FF-BE98-4C53F7AAB41E}">
            <xm:f>info!$A$6</xm:f>
            <x14:dxf>
              <fill>
                <patternFill>
                  <bgColor theme="6" tint="0.39994506668294322"/>
                </patternFill>
              </fill>
            </x14:dxf>
          </x14:cfRule>
          <x14:cfRule type="cellIs" priority="154" operator="greaterThanOrEqual" id="{E894BC81-63AC-4371-8D18-8090B8E83667}">
            <xm:f>info!$A$6</xm:f>
            <x14:dxf>
              <fill>
                <patternFill>
                  <bgColor theme="5" tint="0.59996337778862885"/>
                </patternFill>
              </fill>
            </x14:dxf>
          </x14:cfRule>
          <xm:sqref>AN12</xm:sqref>
        </x14:conditionalFormatting>
        <x14:conditionalFormatting xmlns:xm="http://schemas.microsoft.com/office/excel/2006/main">
          <x14:cfRule type="cellIs" priority="151" operator="lessThanOrEqual" id="{468D1E00-6D3D-4D86-AB81-487CECB35532}">
            <xm:f>info!$A$6</xm:f>
            <x14:dxf>
              <fill>
                <patternFill>
                  <bgColor theme="6" tint="0.39994506668294322"/>
                </patternFill>
              </fill>
            </x14:dxf>
          </x14:cfRule>
          <x14:cfRule type="cellIs" priority="152" operator="greaterThanOrEqual" id="{D09A42B9-5024-4CC6-9F32-BADA60CC4AE4}">
            <xm:f>info!$A$6</xm:f>
            <x14:dxf>
              <fill>
                <patternFill>
                  <bgColor theme="5" tint="0.59996337778862885"/>
                </patternFill>
              </fill>
            </x14:dxf>
          </x14:cfRule>
          <xm:sqref>AX12</xm:sqref>
        </x14:conditionalFormatting>
        <x14:conditionalFormatting xmlns:xm="http://schemas.microsoft.com/office/excel/2006/main">
          <x14:cfRule type="cellIs" priority="149" operator="lessThanOrEqual" id="{F58D0876-7CAA-459D-B72D-82ABA18BF084}">
            <xm:f>info!$C$6</xm:f>
            <x14:dxf>
              <fill>
                <patternFill>
                  <bgColor theme="6" tint="0.39994506668294322"/>
                </patternFill>
              </fill>
            </x14:dxf>
          </x14:cfRule>
          <x14:cfRule type="cellIs" priority="150" operator="greaterThanOrEqual" id="{586B3975-DF51-43EC-8C38-3F0A2B5FE636}">
            <xm:f>info!$C$6</xm:f>
            <x14:dxf>
              <fill>
                <patternFill>
                  <bgColor theme="5" tint="0.59996337778862885"/>
                </patternFill>
              </fill>
            </x14:dxf>
          </x14:cfRule>
          <xm:sqref>V12</xm:sqref>
        </x14:conditionalFormatting>
        <x14:conditionalFormatting xmlns:xm="http://schemas.microsoft.com/office/excel/2006/main">
          <x14:cfRule type="cellIs" priority="147" operator="lessThanOrEqual" id="{CCBEBCC6-D2CA-480A-8736-486B7B5759C8}">
            <xm:f>info!$C$6</xm:f>
            <x14:dxf>
              <fill>
                <patternFill>
                  <bgColor theme="6" tint="0.39994506668294322"/>
                </patternFill>
              </fill>
            </x14:dxf>
          </x14:cfRule>
          <x14:cfRule type="cellIs" priority="148" operator="greaterThanOrEqual" id="{7C347316-F912-42AD-8EA5-C06566BF730D}">
            <xm:f>info!$C$6</xm:f>
            <x14:dxf>
              <fill>
                <patternFill>
                  <bgColor theme="5" tint="0.59996337778862885"/>
                </patternFill>
              </fill>
            </x14:dxf>
          </x14:cfRule>
          <xm:sqref>AA12</xm:sqref>
        </x14:conditionalFormatting>
        <x14:conditionalFormatting xmlns:xm="http://schemas.microsoft.com/office/excel/2006/main">
          <x14:cfRule type="cellIs" priority="145" operator="lessThanOrEqual" id="{7E0EF9EC-E6AF-41BA-9BF8-D3DCBC37DF2A}">
            <xm:f>info!$C$6</xm:f>
            <x14:dxf>
              <fill>
                <patternFill>
                  <bgColor theme="6" tint="0.39994506668294322"/>
                </patternFill>
              </fill>
            </x14:dxf>
          </x14:cfRule>
          <x14:cfRule type="cellIs" priority="146" operator="greaterThanOrEqual" id="{AA7598DF-5C33-432A-A75F-C4CB5A8987F0}">
            <xm:f>info!$C$6</xm:f>
            <x14:dxf>
              <fill>
                <patternFill>
                  <bgColor theme="5" tint="0.59996337778862885"/>
                </patternFill>
              </fill>
            </x14:dxf>
          </x14:cfRule>
          <xm:sqref>AK12</xm:sqref>
        </x14:conditionalFormatting>
        <x14:conditionalFormatting xmlns:xm="http://schemas.microsoft.com/office/excel/2006/main">
          <x14:cfRule type="cellIs" priority="143" operator="lessThanOrEqual" id="{A65CCA85-91BE-49FF-B63E-14E84FB3DC38}">
            <xm:f>info!$C$6</xm:f>
            <x14:dxf>
              <fill>
                <patternFill>
                  <bgColor theme="6" tint="0.39994506668294322"/>
                </patternFill>
              </fill>
            </x14:dxf>
          </x14:cfRule>
          <x14:cfRule type="cellIs" priority="144" operator="greaterThanOrEqual" id="{D78A2707-9FB1-4402-BEA3-E86DAD60354A}">
            <xm:f>info!$C$6</xm:f>
            <x14:dxf>
              <fill>
                <patternFill>
                  <bgColor theme="5" tint="0.59996337778862885"/>
                </patternFill>
              </fill>
            </x14:dxf>
          </x14:cfRule>
          <xm:sqref>AP12</xm:sqref>
        </x14:conditionalFormatting>
        <x14:conditionalFormatting xmlns:xm="http://schemas.microsoft.com/office/excel/2006/main">
          <x14:cfRule type="cellIs" priority="141" operator="lessThanOrEqual" id="{67866BC6-B7D2-4AF3-80B5-9BE0EC11D5D6}">
            <xm:f>info!$C$6</xm:f>
            <x14:dxf>
              <fill>
                <patternFill>
                  <bgColor theme="6" tint="0.39994506668294322"/>
                </patternFill>
              </fill>
            </x14:dxf>
          </x14:cfRule>
          <x14:cfRule type="cellIs" priority="142" operator="greaterThanOrEqual" id="{26A678AC-3EF9-4FD6-8CA6-0A86293EB21E}">
            <xm:f>info!$C$6</xm:f>
            <x14:dxf>
              <fill>
                <patternFill>
                  <bgColor theme="5" tint="0.59996337778862885"/>
                </patternFill>
              </fill>
            </x14:dxf>
          </x14:cfRule>
          <xm:sqref>AZ12</xm:sqref>
        </x14:conditionalFormatting>
        <x14:conditionalFormatting xmlns:xm="http://schemas.microsoft.com/office/excel/2006/main">
          <x14:cfRule type="cellIs" priority="139" operator="greaterThanOrEqual" id="{A5521B53-C30F-44B5-AA86-62FC4E7725B6}">
            <xm:f>info!$A$7</xm:f>
            <x14:dxf>
              <fill>
                <patternFill>
                  <bgColor theme="5" tint="0.59996337778862885"/>
                </patternFill>
              </fill>
            </x14:dxf>
          </x14:cfRule>
          <x14:cfRule type="cellIs" priority="140" operator="lessThanOrEqual" id="{D7C3FD32-4302-4A4D-BBE9-5EDC777663A0}">
            <xm:f>info!$A$7</xm:f>
            <x14:dxf>
              <fill>
                <patternFill>
                  <bgColor theme="6" tint="0.39994506668294322"/>
                </patternFill>
              </fill>
            </x14:dxf>
          </x14:cfRule>
          <xm:sqref>T13</xm:sqref>
        </x14:conditionalFormatting>
        <x14:conditionalFormatting xmlns:xm="http://schemas.microsoft.com/office/excel/2006/main">
          <x14:cfRule type="cellIs" priority="137" operator="greaterThanOrEqual" id="{A0CDD570-6B80-464D-9BC4-80262AE9AB10}">
            <xm:f>info!$A$7</xm:f>
            <x14:dxf>
              <fill>
                <patternFill>
                  <bgColor theme="5" tint="0.59996337778862885"/>
                </patternFill>
              </fill>
            </x14:dxf>
          </x14:cfRule>
          <x14:cfRule type="cellIs" priority="138" operator="lessThanOrEqual" id="{A713CAEC-6590-4740-A1CE-E299AC1A39E2}">
            <xm:f>info!$A$7</xm:f>
            <x14:dxf>
              <fill>
                <patternFill>
                  <bgColor theme="6" tint="0.39994506668294322"/>
                </patternFill>
              </fill>
            </x14:dxf>
          </x14:cfRule>
          <xm:sqref>Y13</xm:sqref>
        </x14:conditionalFormatting>
        <x14:conditionalFormatting xmlns:xm="http://schemas.microsoft.com/office/excel/2006/main">
          <x14:cfRule type="cellIs" priority="135" operator="greaterThanOrEqual" id="{8D6168D5-20A1-4AF2-B0BC-BA62814A9DA1}">
            <xm:f>info!$A$7</xm:f>
            <x14:dxf>
              <fill>
                <patternFill>
                  <bgColor theme="5" tint="0.59996337778862885"/>
                </patternFill>
              </fill>
            </x14:dxf>
          </x14:cfRule>
          <x14:cfRule type="cellIs" priority="136" operator="lessThanOrEqual" id="{F35DCBF9-47E9-436F-85B9-642CDFC64119}">
            <xm:f>info!$A$7</xm:f>
            <x14:dxf>
              <fill>
                <patternFill>
                  <bgColor theme="6" tint="0.39994506668294322"/>
                </patternFill>
              </fill>
            </x14:dxf>
          </x14:cfRule>
          <xm:sqref>AI13</xm:sqref>
        </x14:conditionalFormatting>
        <x14:conditionalFormatting xmlns:xm="http://schemas.microsoft.com/office/excel/2006/main">
          <x14:cfRule type="cellIs" priority="131" operator="lessThanOrEqual" id="{F6CA8331-0D5E-444B-B392-561779C12611}">
            <xm:f>info!$B$7</xm:f>
            <x14:dxf>
              <fill>
                <patternFill>
                  <bgColor theme="6" tint="0.39994506668294322"/>
                </patternFill>
              </fill>
            </x14:dxf>
          </x14:cfRule>
          <x14:cfRule type="cellIs" priority="132" operator="greaterThanOrEqual" id="{F7752748-2785-4CA5-933D-39F0E9B0BE19}">
            <xm:f>info!$B$7</xm:f>
            <x14:dxf>
              <fill>
                <patternFill>
                  <bgColor theme="5" tint="0.59996337778862885"/>
                </patternFill>
              </fill>
            </x14:dxf>
          </x14:cfRule>
          <xm:sqref>U13</xm:sqref>
        </x14:conditionalFormatting>
        <x14:conditionalFormatting xmlns:xm="http://schemas.microsoft.com/office/excel/2006/main">
          <x14:cfRule type="cellIs" priority="129" operator="lessThanOrEqual" id="{51AFFB92-3C7F-451B-8394-281F81F7C0AF}">
            <xm:f>info!$B$7</xm:f>
            <x14:dxf>
              <fill>
                <patternFill>
                  <bgColor theme="6" tint="0.39994506668294322"/>
                </patternFill>
              </fill>
            </x14:dxf>
          </x14:cfRule>
          <x14:cfRule type="cellIs" priority="130" operator="greaterThanOrEqual" id="{7C3CD38E-8FB4-4443-84F5-46AD752D8891}">
            <xm:f>info!$B$7</xm:f>
            <x14:dxf>
              <fill>
                <patternFill>
                  <bgColor theme="5" tint="0.59996337778862885"/>
                </patternFill>
              </fill>
            </x14:dxf>
          </x14:cfRule>
          <xm:sqref>Z13</xm:sqref>
        </x14:conditionalFormatting>
        <x14:conditionalFormatting xmlns:xm="http://schemas.microsoft.com/office/excel/2006/main">
          <x14:cfRule type="cellIs" priority="127" operator="lessThanOrEqual" id="{E87635FC-BDFF-4894-895E-2CB912D52B6B}">
            <xm:f>info!$B$7</xm:f>
            <x14:dxf>
              <fill>
                <patternFill>
                  <bgColor theme="6" tint="0.39994506668294322"/>
                </patternFill>
              </fill>
            </x14:dxf>
          </x14:cfRule>
          <x14:cfRule type="cellIs" priority="128" operator="greaterThanOrEqual" id="{927627A4-E73D-4748-A65E-7E2B165F34E4}">
            <xm:f>info!$B$7</xm:f>
            <x14:dxf>
              <fill>
                <patternFill>
                  <bgColor theme="5" tint="0.59996337778862885"/>
                </patternFill>
              </fill>
            </x14:dxf>
          </x14:cfRule>
          <xm:sqref>AJ13</xm:sqref>
        </x14:conditionalFormatting>
        <x14:conditionalFormatting xmlns:xm="http://schemas.microsoft.com/office/excel/2006/main">
          <x14:cfRule type="cellIs" priority="125" operator="lessThanOrEqual" id="{AD9A7DF1-8DC3-4117-B97D-D028952236E0}">
            <xm:f>info!$B$7</xm:f>
            <x14:dxf>
              <fill>
                <patternFill>
                  <bgColor theme="6" tint="0.39994506668294322"/>
                </patternFill>
              </fill>
            </x14:dxf>
          </x14:cfRule>
          <x14:cfRule type="cellIs" priority="126" operator="greaterThanOrEqual" id="{61614802-7197-4A56-ADC7-6CDB32464529}">
            <xm:f>info!$B$7</xm:f>
            <x14:dxf>
              <fill>
                <patternFill>
                  <bgColor theme="5" tint="0.59996337778862885"/>
                </patternFill>
              </fill>
            </x14:dxf>
          </x14:cfRule>
          <xm:sqref>AO13</xm:sqref>
        </x14:conditionalFormatting>
        <x14:conditionalFormatting xmlns:xm="http://schemas.microsoft.com/office/excel/2006/main">
          <x14:cfRule type="cellIs" priority="123" operator="lessThanOrEqual" id="{C3361C18-9C2D-4A29-A8A4-D0F3B0C920F5}">
            <xm:f>info!$B$7</xm:f>
            <x14:dxf>
              <fill>
                <patternFill>
                  <bgColor theme="6" tint="0.39994506668294322"/>
                </patternFill>
              </fill>
            </x14:dxf>
          </x14:cfRule>
          <x14:cfRule type="cellIs" priority="124" operator="greaterThanOrEqual" id="{B55AC246-C0C0-4DC5-ACD3-8C051850B9DC}">
            <xm:f>info!$B$7</xm:f>
            <x14:dxf>
              <fill>
                <patternFill>
                  <bgColor theme="5" tint="0.59996337778862885"/>
                </patternFill>
              </fill>
            </x14:dxf>
          </x14:cfRule>
          <xm:sqref>AY13</xm:sqref>
        </x14:conditionalFormatting>
        <x14:conditionalFormatting xmlns:xm="http://schemas.microsoft.com/office/excel/2006/main">
          <x14:cfRule type="cellIs" priority="121" operator="greaterThanOrEqual" id="{587A0E0D-0F5F-45F9-A22D-75C997E3D088}">
            <xm:f>info!$A$7</xm:f>
            <x14:dxf>
              <fill>
                <patternFill>
                  <bgColor theme="5" tint="0.59996337778862885"/>
                </patternFill>
              </fill>
            </x14:dxf>
          </x14:cfRule>
          <x14:cfRule type="cellIs" priority="122" operator="lessThanOrEqual" id="{30D42589-5DAC-4C19-8E1E-CEC483F18A8F}">
            <xm:f>info!$A$7</xm:f>
            <x14:dxf>
              <fill>
                <patternFill>
                  <bgColor theme="6" tint="0.39994506668294322"/>
                </patternFill>
              </fill>
            </x14:dxf>
          </x14:cfRule>
          <xm:sqref>AX13</xm:sqref>
        </x14:conditionalFormatting>
        <x14:conditionalFormatting xmlns:xm="http://schemas.microsoft.com/office/excel/2006/main">
          <x14:cfRule type="cellIs" priority="119" operator="lessThanOrEqual" id="{BD25D7D1-C644-4352-BA45-B9E53F6E5361}">
            <xm:f>info!$C$7</xm:f>
            <x14:dxf>
              <fill>
                <patternFill>
                  <bgColor theme="6" tint="0.39994506668294322"/>
                </patternFill>
              </fill>
            </x14:dxf>
          </x14:cfRule>
          <x14:cfRule type="cellIs" priority="120" operator="greaterThanOrEqual" id="{DDEF7266-FCBB-4D32-863B-B1B18580366B}">
            <xm:f>info!$C$7</xm:f>
            <x14:dxf>
              <fill>
                <patternFill>
                  <bgColor theme="5" tint="0.59996337778862885"/>
                </patternFill>
              </fill>
            </x14:dxf>
          </x14:cfRule>
          <xm:sqref>V13</xm:sqref>
        </x14:conditionalFormatting>
        <x14:conditionalFormatting xmlns:xm="http://schemas.microsoft.com/office/excel/2006/main">
          <x14:cfRule type="cellIs" priority="117" operator="lessThanOrEqual" id="{9CD52FB2-1748-46B3-B5AB-F3C1F44D60FC}">
            <xm:f>info!$C$7</xm:f>
            <x14:dxf>
              <fill>
                <patternFill>
                  <bgColor theme="6" tint="0.39994506668294322"/>
                </patternFill>
              </fill>
            </x14:dxf>
          </x14:cfRule>
          <x14:cfRule type="cellIs" priority="118" operator="greaterThanOrEqual" id="{2AC8D744-BDFC-4ADD-A1DC-5627FCC7C489}">
            <xm:f>info!$C$7</xm:f>
            <x14:dxf>
              <fill>
                <patternFill>
                  <bgColor theme="5" tint="0.59996337778862885"/>
                </patternFill>
              </fill>
            </x14:dxf>
          </x14:cfRule>
          <xm:sqref>AA13</xm:sqref>
        </x14:conditionalFormatting>
        <x14:conditionalFormatting xmlns:xm="http://schemas.microsoft.com/office/excel/2006/main">
          <x14:cfRule type="cellIs" priority="115" operator="lessThanOrEqual" id="{7EBC12C2-3F71-4036-A393-B9ECEDF745A2}">
            <xm:f>info!$C$7</xm:f>
            <x14:dxf>
              <fill>
                <patternFill>
                  <bgColor theme="6" tint="0.39994506668294322"/>
                </patternFill>
              </fill>
            </x14:dxf>
          </x14:cfRule>
          <x14:cfRule type="cellIs" priority="116" operator="greaterThanOrEqual" id="{14D12B3F-4780-4471-B810-9030446A2690}">
            <xm:f>info!$C$7</xm:f>
            <x14:dxf>
              <fill>
                <patternFill>
                  <bgColor theme="5" tint="0.59996337778862885"/>
                </patternFill>
              </fill>
            </x14:dxf>
          </x14:cfRule>
          <xm:sqref>AK13</xm:sqref>
        </x14:conditionalFormatting>
        <x14:conditionalFormatting xmlns:xm="http://schemas.microsoft.com/office/excel/2006/main">
          <x14:cfRule type="cellIs" priority="113" operator="lessThanOrEqual" id="{37FE89DF-39EC-4691-B502-F8CD0A843F20}">
            <xm:f>info!$C$7</xm:f>
            <x14:dxf>
              <fill>
                <patternFill>
                  <bgColor theme="6" tint="0.39994506668294322"/>
                </patternFill>
              </fill>
            </x14:dxf>
          </x14:cfRule>
          <x14:cfRule type="cellIs" priority="114" operator="greaterThanOrEqual" id="{BA4EC571-5B4D-4195-B21D-FE9FBE3B4C91}">
            <xm:f>info!$C$7</xm:f>
            <x14:dxf>
              <fill>
                <patternFill>
                  <bgColor theme="5" tint="0.59996337778862885"/>
                </patternFill>
              </fill>
            </x14:dxf>
          </x14:cfRule>
          <xm:sqref>AP13</xm:sqref>
        </x14:conditionalFormatting>
        <x14:conditionalFormatting xmlns:xm="http://schemas.microsoft.com/office/excel/2006/main">
          <x14:cfRule type="cellIs" priority="111" operator="lessThanOrEqual" id="{95B739C1-898F-4C5B-AF36-6BA35879C778}">
            <xm:f>info!$C$7</xm:f>
            <x14:dxf>
              <fill>
                <patternFill>
                  <bgColor theme="6" tint="0.39994506668294322"/>
                </patternFill>
              </fill>
            </x14:dxf>
          </x14:cfRule>
          <x14:cfRule type="cellIs" priority="112" operator="greaterThanOrEqual" id="{C668D9CB-A21B-4CBE-A58B-EAE5F934A016}">
            <xm:f>info!$C$7</xm:f>
            <x14:dxf>
              <fill>
                <patternFill>
                  <bgColor theme="5" tint="0.59996337778862885"/>
                </patternFill>
              </fill>
            </x14:dxf>
          </x14:cfRule>
          <xm:sqref>AZ13</xm:sqref>
        </x14:conditionalFormatting>
        <x14:conditionalFormatting xmlns:xm="http://schemas.microsoft.com/office/excel/2006/main">
          <x14:cfRule type="cellIs" priority="109" operator="lessThanOrEqual" id="{50B1C468-7CE9-415E-8E3A-012B4C2564DE}">
            <xm:f>info!$B$8</xm:f>
            <x14:dxf>
              <fill>
                <patternFill>
                  <bgColor theme="6" tint="0.39994506668294322"/>
                </patternFill>
              </fill>
            </x14:dxf>
          </x14:cfRule>
          <x14:cfRule type="cellIs" priority="110" operator="greaterThanOrEqual" id="{CD55EECF-EE27-4DC1-ADB0-43AF9DDE97D4}">
            <xm:f>info!$B$8</xm:f>
            <x14:dxf>
              <fill>
                <patternFill>
                  <bgColor theme="5" tint="0.59996337778862885"/>
                </patternFill>
              </fill>
            </x14:dxf>
          </x14:cfRule>
          <xm:sqref>U14</xm:sqref>
        </x14:conditionalFormatting>
        <x14:conditionalFormatting xmlns:xm="http://schemas.microsoft.com/office/excel/2006/main">
          <x14:cfRule type="cellIs" priority="107" operator="lessThanOrEqual" id="{FC5B3BBE-7EF5-4060-B9E4-A449C0AD6B5D}">
            <xm:f>info!$A$8</xm:f>
            <x14:dxf>
              <fill>
                <patternFill>
                  <bgColor theme="6" tint="0.39994506668294322"/>
                </patternFill>
              </fill>
            </x14:dxf>
          </x14:cfRule>
          <x14:cfRule type="cellIs" priority="108" operator="greaterThanOrEqual" id="{57B9FDB3-9401-4DFA-8081-39A5A69BE72C}">
            <xm:f>info!$A$8</xm:f>
            <x14:dxf>
              <fill>
                <patternFill>
                  <bgColor theme="5" tint="0.59996337778862885"/>
                </patternFill>
              </fill>
            </x14:dxf>
          </x14:cfRule>
          <xm:sqref>T14</xm:sqref>
        </x14:conditionalFormatting>
        <x14:conditionalFormatting xmlns:xm="http://schemas.microsoft.com/office/excel/2006/main">
          <x14:cfRule type="cellIs" priority="105" operator="lessThanOrEqual" id="{D9329364-335E-4321-B8C6-7F75A29F3859}">
            <xm:f>info!$C$8</xm:f>
            <x14:dxf>
              <fill>
                <patternFill>
                  <bgColor theme="6" tint="0.39994506668294322"/>
                </patternFill>
              </fill>
            </x14:dxf>
          </x14:cfRule>
          <x14:cfRule type="cellIs" priority="106" operator="greaterThanOrEqual" id="{508663E9-A6B6-4912-AD20-FE3E18D408C6}">
            <xm:f>info!$C$8</xm:f>
            <x14:dxf>
              <fill>
                <patternFill>
                  <bgColor theme="5" tint="0.59996337778862885"/>
                </patternFill>
              </fill>
            </x14:dxf>
          </x14:cfRule>
          <xm:sqref>V14</xm:sqref>
        </x14:conditionalFormatting>
        <x14:conditionalFormatting xmlns:xm="http://schemas.microsoft.com/office/excel/2006/main">
          <x14:cfRule type="cellIs" priority="103" operator="lessThanOrEqual" id="{071F5026-1D60-4B35-9BB1-5B64CE92AC14}">
            <xm:f>info!$B$8</xm:f>
            <x14:dxf>
              <fill>
                <patternFill>
                  <bgColor theme="6" tint="0.39994506668294322"/>
                </patternFill>
              </fill>
            </x14:dxf>
          </x14:cfRule>
          <x14:cfRule type="cellIs" priority="104" operator="greaterThanOrEqual" id="{E8C812A8-2F58-4572-A1AA-F8B960ECD1C2}">
            <xm:f>info!$B$8</xm:f>
            <x14:dxf>
              <fill>
                <patternFill>
                  <bgColor theme="5" tint="0.59996337778862885"/>
                </patternFill>
              </fill>
            </x14:dxf>
          </x14:cfRule>
          <xm:sqref>Z14</xm:sqref>
        </x14:conditionalFormatting>
        <x14:conditionalFormatting xmlns:xm="http://schemas.microsoft.com/office/excel/2006/main">
          <x14:cfRule type="cellIs" priority="101" operator="lessThanOrEqual" id="{BF9E1C59-3BB0-494E-A904-BBA1A272D57A}">
            <xm:f>info!$A$8</xm:f>
            <x14:dxf>
              <fill>
                <patternFill>
                  <bgColor theme="6" tint="0.39994506668294322"/>
                </patternFill>
              </fill>
            </x14:dxf>
          </x14:cfRule>
          <x14:cfRule type="cellIs" priority="102" operator="greaterThanOrEqual" id="{E598D6E7-8BDE-44FB-95B5-A88EC43E8080}">
            <xm:f>info!$A$8</xm:f>
            <x14:dxf>
              <fill>
                <patternFill>
                  <bgColor theme="5" tint="0.59996337778862885"/>
                </patternFill>
              </fill>
            </x14:dxf>
          </x14:cfRule>
          <xm:sqref>Y14</xm:sqref>
        </x14:conditionalFormatting>
        <x14:conditionalFormatting xmlns:xm="http://schemas.microsoft.com/office/excel/2006/main">
          <x14:cfRule type="cellIs" priority="99" operator="lessThanOrEqual" id="{4C8D5DCA-DE51-4435-A6CD-310C8BEC09FA}">
            <xm:f>info!$C$8</xm:f>
            <x14:dxf>
              <fill>
                <patternFill>
                  <bgColor theme="6" tint="0.39994506668294322"/>
                </patternFill>
              </fill>
            </x14:dxf>
          </x14:cfRule>
          <x14:cfRule type="cellIs" priority="100" operator="greaterThanOrEqual" id="{A448FF82-3FE9-42E2-A1B8-7FB6D9FE9AE7}">
            <xm:f>info!$C$8</xm:f>
            <x14:dxf>
              <fill>
                <patternFill>
                  <bgColor theme="5" tint="0.59996337778862885"/>
                </patternFill>
              </fill>
            </x14:dxf>
          </x14:cfRule>
          <xm:sqref>AA14</xm:sqref>
        </x14:conditionalFormatting>
        <x14:conditionalFormatting xmlns:xm="http://schemas.microsoft.com/office/excel/2006/main">
          <x14:cfRule type="cellIs" priority="97" operator="lessThanOrEqual" id="{4DED1257-09A8-4A66-853B-70AF459E7FE0}">
            <xm:f>info!$B$8</xm:f>
            <x14:dxf>
              <fill>
                <patternFill>
                  <bgColor theme="6" tint="0.39994506668294322"/>
                </patternFill>
              </fill>
            </x14:dxf>
          </x14:cfRule>
          <x14:cfRule type="cellIs" priority="98" operator="greaterThanOrEqual" id="{6EEEC838-133F-4F95-8B80-E14DCDFC756E}">
            <xm:f>info!$B$8</xm:f>
            <x14:dxf>
              <fill>
                <patternFill>
                  <bgColor theme="5" tint="0.59996337778862885"/>
                </patternFill>
              </fill>
            </x14:dxf>
          </x14:cfRule>
          <xm:sqref>AJ14</xm:sqref>
        </x14:conditionalFormatting>
        <x14:conditionalFormatting xmlns:xm="http://schemas.microsoft.com/office/excel/2006/main">
          <x14:cfRule type="cellIs" priority="95" operator="lessThanOrEqual" id="{2579346B-CB04-46EC-9CFD-64F962C9D7E9}">
            <xm:f>info!$A$8</xm:f>
            <x14:dxf>
              <fill>
                <patternFill>
                  <bgColor theme="6" tint="0.39994506668294322"/>
                </patternFill>
              </fill>
            </x14:dxf>
          </x14:cfRule>
          <x14:cfRule type="cellIs" priority="96" operator="greaterThanOrEqual" id="{9000FBF6-FB31-4AF8-8C08-8FA2D1849AA7}">
            <xm:f>info!$A$8</xm:f>
            <x14:dxf>
              <fill>
                <patternFill>
                  <bgColor theme="5" tint="0.59996337778862885"/>
                </patternFill>
              </fill>
            </x14:dxf>
          </x14:cfRule>
          <xm:sqref>AI14</xm:sqref>
        </x14:conditionalFormatting>
        <x14:conditionalFormatting xmlns:xm="http://schemas.microsoft.com/office/excel/2006/main">
          <x14:cfRule type="cellIs" priority="93" operator="lessThanOrEqual" id="{8EAD3CB5-A485-41E2-B1D0-F3BF79A18CBA}">
            <xm:f>info!$C$8</xm:f>
            <x14:dxf>
              <fill>
                <patternFill>
                  <bgColor theme="6" tint="0.39994506668294322"/>
                </patternFill>
              </fill>
            </x14:dxf>
          </x14:cfRule>
          <x14:cfRule type="cellIs" priority="94" operator="greaterThanOrEqual" id="{C9DD9A87-47A1-4ED5-B9CD-2E548A3A563A}">
            <xm:f>info!$C$8</xm:f>
            <x14:dxf>
              <fill>
                <patternFill>
                  <bgColor theme="5" tint="0.59996337778862885"/>
                </patternFill>
              </fill>
            </x14:dxf>
          </x14:cfRule>
          <xm:sqref>AK14</xm:sqref>
        </x14:conditionalFormatting>
        <x14:conditionalFormatting xmlns:xm="http://schemas.microsoft.com/office/excel/2006/main">
          <x14:cfRule type="cellIs" priority="91" operator="lessThanOrEqual" id="{EED7BE5E-F02F-4ACB-B985-255A830F12FF}">
            <xm:f>info!$B$8</xm:f>
            <x14:dxf>
              <fill>
                <patternFill>
                  <bgColor theme="6" tint="0.39994506668294322"/>
                </patternFill>
              </fill>
            </x14:dxf>
          </x14:cfRule>
          <x14:cfRule type="cellIs" priority="92" operator="greaterThanOrEqual" id="{FF3FF100-69CF-439D-BBCB-D8F58F99B85A}">
            <xm:f>info!$B$8</xm:f>
            <x14:dxf>
              <fill>
                <patternFill>
                  <bgColor theme="5" tint="0.59996337778862885"/>
                </patternFill>
              </fill>
            </x14:dxf>
          </x14:cfRule>
          <xm:sqref>AO14</xm:sqref>
        </x14:conditionalFormatting>
        <x14:conditionalFormatting xmlns:xm="http://schemas.microsoft.com/office/excel/2006/main">
          <x14:cfRule type="cellIs" priority="89" operator="lessThanOrEqual" id="{8C80E081-5820-423F-ABBB-849D47AACD33}">
            <xm:f>info!$A$8</xm:f>
            <x14:dxf>
              <fill>
                <patternFill>
                  <bgColor theme="6" tint="0.39994506668294322"/>
                </patternFill>
              </fill>
            </x14:dxf>
          </x14:cfRule>
          <x14:cfRule type="cellIs" priority="90" operator="greaterThanOrEqual" id="{75C3D669-1E06-4218-856A-EE59E02066DD}">
            <xm:f>info!$A$8</xm:f>
            <x14:dxf>
              <fill>
                <patternFill>
                  <bgColor theme="5" tint="0.59996337778862885"/>
                </patternFill>
              </fill>
            </x14:dxf>
          </x14:cfRule>
          <xm:sqref>AN14</xm:sqref>
        </x14:conditionalFormatting>
        <x14:conditionalFormatting xmlns:xm="http://schemas.microsoft.com/office/excel/2006/main">
          <x14:cfRule type="cellIs" priority="87" operator="lessThanOrEqual" id="{7E7359A7-7F88-4D3C-BDE3-30B76DC653F4}">
            <xm:f>info!$C$8</xm:f>
            <x14:dxf>
              <fill>
                <patternFill>
                  <bgColor theme="6" tint="0.39994506668294322"/>
                </patternFill>
              </fill>
            </x14:dxf>
          </x14:cfRule>
          <x14:cfRule type="cellIs" priority="88" operator="greaterThanOrEqual" id="{C3AF21C4-3ACB-4EC9-AD6D-681320847AFD}">
            <xm:f>info!$C$8</xm:f>
            <x14:dxf>
              <fill>
                <patternFill>
                  <bgColor theme="5" tint="0.59996337778862885"/>
                </patternFill>
              </fill>
            </x14:dxf>
          </x14:cfRule>
          <xm:sqref>AP14</xm:sqref>
        </x14:conditionalFormatting>
        <x14:conditionalFormatting xmlns:xm="http://schemas.microsoft.com/office/excel/2006/main">
          <x14:cfRule type="cellIs" priority="85" operator="lessThanOrEqual" id="{48787ECF-C79F-4FAD-99B1-DC0E51A8B942}">
            <xm:f>info!$B$8</xm:f>
            <x14:dxf>
              <fill>
                <patternFill>
                  <bgColor theme="6" tint="0.39994506668294322"/>
                </patternFill>
              </fill>
            </x14:dxf>
          </x14:cfRule>
          <x14:cfRule type="cellIs" priority="86" operator="greaterThanOrEqual" id="{A21FDE05-6EA8-47F6-AA8C-5759DA00098E}">
            <xm:f>info!$B$8</xm:f>
            <x14:dxf>
              <fill>
                <patternFill>
                  <bgColor theme="5" tint="0.59996337778862885"/>
                </patternFill>
              </fill>
            </x14:dxf>
          </x14:cfRule>
          <xm:sqref>AY14</xm:sqref>
        </x14:conditionalFormatting>
        <x14:conditionalFormatting xmlns:xm="http://schemas.microsoft.com/office/excel/2006/main">
          <x14:cfRule type="cellIs" priority="83" operator="lessThanOrEqual" id="{6E688F92-EFAC-43F3-A69B-131D90F00094}">
            <xm:f>info!$A$8</xm:f>
            <x14:dxf>
              <fill>
                <patternFill>
                  <bgColor theme="6" tint="0.39994506668294322"/>
                </patternFill>
              </fill>
            </x14:dxf>
          </x14:cfRule>
          <x14:cfRule type="cellIs" priority="84" operator="greaterThanOrEqual" id="{25027855-5C7F-40ED-9D00-1CD4414A416B}">
            <xm:f>info!$A$8</xm:f>
            <x14:dxf>
              <fill>
                <patternFill>
                  <bgColor theme="5" tint="0.59996337778862885"/>
                </patternFill>
              </fill>
            </x14:dxf>
          </x14:cfRule>
          <xm:sqref>AX14</xm:sqref>
        </x14:conditionalFormatting>
        <x14:conditionalFormatting xmlns:xm="http://schemas.microsoft.com/office/excel/2006/main">
          <x14:cfRule type="cellIs" priority="81" operator="lessThanOrEqual" id="{493B020B-2ED0-4DF5-9629-19CFABB092E3}">
            <xm:f>info!$C$8</xm:f>
            <x14:dxf>
              <fill>
                <patternFill>
                  <bgColor theme="6" tint="0.39994506668294322"/>
                </patternFill>
              </fill>
            </x14:dxf>
          </x14:cfRule>
          <x14:cfRule type="cellIs" priority="82" operator="greaterThanOrEqual" id="{FB174473-F57B-4E97-BD96-7A6EF50ED4C4}">
            <xm:f>info!$C$8</xm:f>
            <x14:dxf>
              <fill>
                <patternFill>
                  <bgColor theme="5" tint="0.59996337778862885"/>
                </patternFill>
              </fill>
            </x14:dxf>
          </x14:cfRule>
          <xm:sqref>AZ14</xm:sqref>
        </x14:conditionalFormatting>
        <x14:conditionalFormatting xmlns:xm="http://schemas.microsoft.com/office/excel/2006/main">
          <x14:cfRule type="cellIs" priority="79" operator="greaterThanOrEqual" id="{3577CD4B-81EB-4781-8A7C-085F08ADA013}">
            <xm:f>info!$A$7</xm:f>
            <x14:dxf>
              <fill>
                <patternFill>
                  <bgColor theme="5" tint="0.59996337778862885"/>
                </patternFill>
              </fill>
            </x14:dxf>
          </x14:cfRule>
          <x14:cfRule type="cellIs" priority="80" operator="lessThanOrEqual" id="{B2EF1809-FCC2-49F7-B812-C7F74F7E3281}">
            <xm:f>info!$A$7</xm:f>
            <x14:dxf>
              <fill>
                <patternFill>
                  <bgColor theme="6" tint="0.39994506668294322"/>
                </patternFill>
              </fill>
            </x14:dxf>
          </x14:cfRule>
          <xm:sqref>T15</xm:sqref>
        </x14:conditionalFormatting>
        <x14:conditionalFormatting xmlns:xm="http://schemas.microsoft.com/office/excel/2006/main">
          <x14:cfRule type="cellIs" priority="77" operator="lessThanOrEqual" id="{6A639C1C-10C9-4189-A9D4-3B7E017EF50A}">
            <xm:f>info!$B$7</xm:f>
            <x14:dxf>
              <fill>
                <patternFill>
                  <bgColor theme="6" tint="0.39994506668294322"/>
                </patternFill>
              </fill>
            </x14:dxf>
          </x14:cfRule>
          <x14:cfRule type="cellIs" priority="78" operator="greaterThanOrEqual" id="{E516757C-1928-49F7-9A31-37FDDF9C2DAA}">
            <xm:f>info!$B$7</xm:f>
            <x14:dxf>
              <fill>
                <patternFill>
                  <bgColor theme="5" tint="0.59996337778862885"/>
                </patternFill>
              </fill>
            </x14:dxf>
          </x14:cfRule>
          <xm:sqref>U15</xm:sqref>
        </x14:conditionalFormatting>
        <x14:conditionalFormatting xmlns:xm="http://schemas.microsoft.com/office/excel/2006/main">
          <x14:cfRule type="cellIs" priority="75" operator="lessThanOrEqual" id="{268E5732-75F1-4AE5-82F2-6A9BBDC369BB}">
            <xm:f>info!$C$7</xm:f>
            <x14:dxf>
              <fill>
                <patternFill>
                  <bgColor theme="6" tint="0.39994506668294322"/>
                </patternFill>
              </fill>
            </x14:dxf>
          </x14:cfRule>
          <x14:cfRule type="cellIs" priority="76" operator="greaterThanOrEqual" id="{82A055C3-E936-40D5-9216-2EF604BF573E}">
            <xm:f>info!$C$7</xm:f>
            <x14:dxf>
              <fill>
                <patternFill>
                  <bgColor theme="5" tint="0.59996337778862885"/>
                </patternFill>
              </fill>
            </x14:dxf>
          </x14:cfRule>
          <xm:sqref>V15</xm:sqref>
        </x14:conditionalFormatting>
        <x14:conditionalFormatting xmlns:xm="http://schemas.microsoft.com/office/excel/2006/main">
          <x14:cfRule type="cellIs" priority="73" operator="greaterThanOrEqual" id="{0315FA18-AA42-45EE-9539-D5A7ED9CDF79}">
            <xm:f>info!$A$7</xm:f>
            <x14:dxf>
              <fill>
                <patternFill>
                  <bgColor theme="5" tint="0.59996337778862885"/>
                </patternFill>
              </fill>
            </x14:dxf>
          </x14:cfRule>
          <x14:cfRule type="cellIs" priority="74" operator="lessThanOrEqual" id="{AEE20930-117C-431B-9D85-F84B21F2913A}">
            <xm:f>info!$A$7</xm:f>
            <x14:dxf>
              <fill>
                <patternFill>
                  <bgColor theme="6" tint="0.39994506668294322"/>
                </patternFill>
              </fill>
            </x14:dxf>
          </x14:cfRule>
          <xm:sqref>Y15</xm:sqref>
        </x14:conditionalFormatting>
        <x14:conditionalFormatting xmlns:xm="http://schemas.microsoft.com/office/excel/2006/main">
          <x14:cfRule type="cellIs" priority="71" operator="lessThanOrEqual" id="{56B98773-267E-45DA-9BA5-475F72E25044}">
            <xm:f>info!$B$7</xm:f>
            <x14:dxf>
              <fill>
                <patternFill>
                  <bgColor theme="6" tint="0.39994506668294322"/>
                </patternFill>
              </fill>
            </x14:dxf>
          </x14:cfRule>
          <x14:cfRule type="cellIs" priority="72" operator="greaterThanOrEqual" id="{29BDA611-1CA4-4FB0-B8DB-2ADB687A9601}">
            <xm:f>info!$B$7</xm:f>
            <x14:dxf>
              <fill>
                <patternFill>
                  <bgColor theme="5" tint="0.59996337778862885"/>
                </patternFill>
              </fill>
            </x14:dxf>
          </x14:cfRule>
          <xm:sqref>Z15</xm:sqref>
        </x14:conditionalFormatting>
        <x14:conditionalFormatting xmlns:xm="http://schemas.microsoft.com/office/excel/2006/main">
          <x14:cfRule type="cellIs" priority="69" operator="lessThanOrEqual" id="{BA0259B1-6103-4636-ADA2-B673223FAD25}">
            <xm:f>info!$C$7</xm:f>
            <x14:dxf>
              <fill>
                <patternFill>
                  <bgColor theme="6" tint="0.39994506668294322"/>
                </patternFill>
              </fill>
            </x14:dxf>
          </x14:cfRule>
          <x14:cfRule type="cellIs" priority="70" operator="greaterThanOrEqual" id="{8838A3EA-F017-447A-9F44-03813769DB4E}">
            <xm:f>info!$C$7</xm:f>
            <x14:dxf>
              <fill>
                <patternFill>
                  <bgColor theme="5" tint="0.59996337778862885"/>
                </patternFill>
              </fill>
            </x14:dxf>
          </x14:cfRule>
          <xm:sqref>AA15</xm:sqref>
        </x14:conditionalFormatting>
        <x14:conditionalFormatting xmlns:xm="http://schemas.microsoft.com/office/excel/2006/main">
          <x14:cfRule type="cellIs" priority="67" operator="greaterThanOrEqual" id="{88E95712-4BAC-4A52-9383-2CDFECD99E4D}">
            <xm:f>info!$A$7</xm:f>
            <x14:dxf>
              <fill>
                <patternFill>
                  <bgColor theme="5" tint="0.59996337778862885"/>
                </patternFill>
              </fill>
            </x14:dxf>
          </x14:cfRule>
          <x14:cfRule type="cellIs" priority="68" operator="lessThanOrEqual" id="{E1907FF4-F5CA-40C8-9647-9363F13931A3}">
            <xm:f>info!$A$7</xm:f>
            <x14:dxf>
              <fill>
                <patternFill>
                  <bgColor theme="6" tint="0.39994506668294322"/>
                </patternFill>
              </fill>
            </x14:dxf>
          </x14:cfRule>
          <xm:sqref>AI15</xm:sqref>
        </x14:conditionalFormatting>
        <x14:conditionalFormatting xmlns:xm="http://schemas.microsoft.com/office/excel/2006/main">
          <x14:cfRule type="cellIs" priority="65" operator="lessThanOrEqual" id="{C6BC0C28-1BEC-455B-9249-F360CAE3A98C}">
            <xm:f>info!$B$7</xm:f>
            <x14:dxf>
              <fill>
                <patternFill>
                  <bgColor theme="6" tint="0.39994506668294322"/>
                </patternFill>
              </fill>
            </x14:dxf>
          </x14:cfRule>
          <x14:cfRule type="cellIs" priority="66" operator="greaterThanOrEqual" id="{C3D12860-4F5E-4B7C-A568-89109AE24E24}">
            <xm:f>info!$B$7</xm:f>
            <x14:dxf>
              <fill>
                <patternFill>
                  <bgColor theme="5" tint="0.59996337778862885"/>
                </patternFill>
              </fill>
            </x14:dxf>
          </x14:cfRule>
          <xm:sqref>AJ15</xm:sqref>
        </x14:conditionalFormatting>
        <x14:conditionalFormatting xmlns:xm="http://schemas.microsoft.com/office/excel/2006/main">
          <x14:cfRule type="cellIs" priority="63" operator="lessThanOrEqual" id="{57F10950-32C2-4895-AC4A-AC6EA365220A}">
            <xm:f>info!$C$7</xm:f>
            <x14:dxf>
              <fill>
                <patternFill>
                  <bgColor theme="6" tint="0.39994506668294322"/>
                </patternFill>
              </fill>
            </x14:dxf>
          </x14:cfRule>
          <x14:cfRule type="cellIs" priority="64" operator="greaterThanOrEqual" id="{A9E8D83F-80DD-4270-BF31-9D119FD01CA0}">
            <xm:f>info!$C$7</xm:f>
            <x14:dxf>
              <fill>
                <patternFill>
                  <bgColor theme="5" tint="0.59996337778862885"/>
                </patternFill>
              </fill>
            </x14:dxf>
          </x14:cfRule>
          <xm:sqref>AK15</xm:sqref>
        </x14:conditionalFormatting>
        <x14:conditionalFormatting xmlns:xm="http://schemas.microsoft.com/office/excel/2006/main">
          <x14:cfRule type="cellIs" priority="61" operator="greaterThanOrEqual" id="{16ED3B8F-29E0-4ABA-8B67-D791133EC363}">
            <xm:f>info!$A$7</xm:f>
            <x14:dxf>
              <fill>
                <patternFill>
                  <bgColor theme="5" tint="0.59996337778862885"/>
                </patternFill>
              </fill>
            </x14:dxf>
          </x14:cfRule>
          <x14:cfRule type="cellIs" priority="62" operator="lessThanOrEqual" id="{721B1AA8-186F-4A09-9F8F-92B08349EE6D}">
            <xm:f>info!$A$7</xm:f>
            <x14:dxf>
              <fill>
                <patternFill>
                  <bgColor theme="6" tint="0.39994506668294322"/>
                </patternFill>
              </fill>
            </x14:dxf>
          </x14:cfRule>
          <xm:sqref>AN15</xm:sqref>
        </x14:conditionalFormatting>
        <x14:conditionalFormatting xmlns:xm="http://schemas.microsoft.com/office/excel/2006/main">
          <x14:cfRule type="cellIs" priority="59" operator="lessThanOrEqual" id="{97337647-5C9F-44D2-AF94-789CD4C419D6}">
            <xm:f>info!$B$7</xm:f>
            <x14:dxf>
              <fill>
                <patternFill>
                  <bgColor theme="6" tint="0.39994506668294322"/>
                </patternFill>
              </fill>
            </x14:dxf>
          </x14:cfRule>
          <x14:cfRule type="cellIs" priority="60" operator="greaterThanOrEqual" id="{265D0F0C-ACCB-48CA-86C9-34BED2008C54}">
            <xm:f>info!$B$7</xm:f>
            <x14:dxf>
              <fill>
                <patternFill>
                  <bgColor theme="5" tint="0.59996337778862885"/>
                </patternFill>
              </fill>
            </x14:dxf>
          </x14:cfRule>
          <xm:sqref>AO15</xm:sqref>
        </x14:conditionalFormatting>
        <x14:conditionalFormatting xmlns:xm="http://schemas.microsoft.com/office/excel/2006/main">
          <x14:cfRule type="cellIs" priority="57" operator="lessThanOrEqual" id="{E0CD53EC-7400-4AAE-A443-03226915FF9B}">
            <xm:f>info!$C$7</xm:f>
            <x14:dxf>
              <fill>
                <patternFill>
                  <bgColor theme="6" tint="0.39994506668294322"/>
                </patternFill>
              </fill>
            </x14:dxf>
          </x14:cfRule>
          <x14:cfRule type="cellIs" priority="58" operator="greaterThanOrEqual" id="{7D528863-72D6-49DC-9B72-7854DA56E53D}">
            <xm:f>info!$C$7</xm:f>
            <x14:dxf>
              <fill>
                <patternFill>
                  <bgColor theme="5" tint="0.59996337778862885"/>
                </patternFill>
              </fill>
            </x14:dxf>
          </x14:cfRule>
          <xm:sqref>AP15</xm:sqref>
        </x14:conditionalFormatting>
        <x14:conditionalFormatting xmlns:xm="http://schemas.microsoft.com/office/excel/2006/main">
          <x14:cfRule type="cellIs" priority="55" operator="greaterThanOrEqual" id="{17C942E1-1747-4F1A-8BA5-6E0739DE70DE}">
            <xm:f>info!$A$7</xm:f>
            <x14:dxf>
              <fill>
                <patternFill>
                  <bgColor theme="5" tint="0.59996337778862885"/>
                </patternFill>
              </fill>
            </x14:dxf>
          </x14:cfRule>
          <x14:cfRule type="cellIs" priority="56" operator="lessThanOrEqual" id="{E6331EE5-F6E6-439B-8CEA-B839AEC74845}">
            <xm:f>info!$A$7</xm:f>
            <x14:dxf>
              <fill>
                <patternFill>
                  <bgColor theme="6" tint="0.39994506668294322"/>
                </patternFill>
              </fill>
            </x14:dxf>
          </x14:cfRule>
          <xm:sqref>AX15</xm:sqref>
        </x14:conditionalFormatting>
        <x14:conditionalFormatting xmlns:xm="http://schemas.microsoft.com/office/excel/2006/main">
          <x14:cfRule type="cellIs" priority="53" operator="lessThanOrEqual" id="{3C74A276-5053-45B2-A88A-D8B3CCF4F873}">
            <xm:f>info!$B$7</xm:f>
            <x14:dxf>
              <fill>
                <patternFill>
                  <bgColor theme="6" tint="0.39994506668294322"/>
                </patternFill>
              </fill>
            </x14:dxf>
          </x14:cfRule>
          <x14:cfRule type="cellIs" priority="54" operator="greaterThanOrEqual" id="{ADC11B8E-E932-499F-B15C-B150C88A73C8}">
            <xm:f>info!$B$7</xm:f>
            <x14:dxf>
              <fill>
                <patternFill>
                  <bgColor theme="5" tint="0.59996337778862885"/>
                </patternFill>
              </fill>
            </x14:dxf>
          </x14:cfRule>
          <xm:sqref>AY15</xm:sqref>
        </x14:conditionalFormatting>
        <x14:conditionalFormatting xmlns:xm="http://schemas.microsoft.com/office/excel/2006/main">
          <x14:cfRule type="cellIs" priority="51" operator="lessThanOrEqual" id="{CCC461F7-A19A-44CE-A8D5-62D7B43A6622}">
            <xm:f>info!$C$7</xm:f>
            <x14:dxf>
              <fill>
                <patternFill>
                  <bgColor theme="6" tint="0.39994506668294322"/>
                </patternFill>
              </fill>
            </x14:dxf>
          </x14:cfRule>
          <x14:cfRule type="cellIs" priority="52" operator="greaterThanOrEqual" id="{1C478214-2327-438A-9C0E-F7D61CD61141}">
            <xm:f>info!$C$7</xm:f>
            <x14:dxf>
              <fill>
                <patternFill>
                  <bgColor theme="5" tint="0.59996337778862885"/>
                </patternFill>
              </fill>
            </x14:dxf>
          </x14:cfRule>
          <xm:sqref>AZ15</xm:sqref>
        </x14:conditionalFormatting>
        <x14:conditionalFormatting xmlns:xm="http://schemas.microsoft.com/office/excel/2006/main">
          <x14:cfRule type="cellIs" priority="45" operator="lessThanOrEqual" id="{67E9B73A-1516-414B-BE27-C2DA4B0C7E77}">
            <xm:f>info!$C$11</xm:f>
            <x14:dxf>
              <fill>
                <patternFill>
                  <bgColor theme="6" tint="0.39994506668294322"/>
                </patternFill>
              </fill>
            </x14:dxf>
          </x14:cfRule>
          <x14:cfRule type="cellIs" priority="46" operator="greaterThanOrEqual" id="{464E0B60-0C4F-426E-87E0-4B5C812C3E45}">
            <xm:f>info!$C$11</xm:f>
            <x14:dxf>
              <fill>
                <patternFill>
                  <bgColor theme="5" tint="0.59996337778862885"/>
                </patternFill>
              </fill>
            </x14:dxf>
          </x14:cfRule>
          <xm:sqref>AF17</xm:sqref>
        </x14:conditionalFormatting>
        <x14:conditionalFormatting xmlns:xm="http://schemas.microsoft.com/office/excel/2006/main">
          <x14:cfRule type="cellIs" priority="43" operator="lessThanOrEqual" id="{FAAF8C67-5ADD-422C-8E03-58860B2218BA}">
            <xm:f>info!$A$4</xm:f>
            <x14:dxf>
              <fill>
                <patternFill>
                  <bgColor theme="5" tint="0.59996337778862885"/>
                </patternFill>
              </fill>
            </x14:dxf>
          </x14:cfRule>
          <x14:cfRule type="cellIs" priority="44" operator="greaterThanOrEqual" id="{C2853547-2F84-4CBE-BC31-9EA79EACCAFF}">
            <xm:f>info!$A$4</xm:f>
            <x14:dxf>
              <fill>
                <patternFill>
                  <bgColor theme="6" tint="0.39994506668294322"/>
                </patternFill>
              </fill>
            </x14:dxf>
          </x14:cfRule>
          <xm:sqref>AD10</xm:sqref>
        </x14:conditionalFormatting>
        <x14:conditionalFormatting xmlns:xm="http://schemas.microsoft.com/office/excel/2006/main">
          <x14:cfRule type="cellIs" priority="41" operator="lessThanOrEqual" id="{EDCF415A-A7A5-4C42-B82C-C3D4881D0EC8}">
            <xm:f>info!$A$4</xm:f>
            <x14:dxf>
              <fill>
                <patternFill>
                  <bgColor theme="5" tint="0.59996337778862885"/>
                </patternFill>
              </fill>
            </x14:dxf>
          </x14:cfRule>
          <x14:cfRule type="cellIs" priority="42" operator="greaterThanOrEqual" id="{B1AC640A-0FE9-4DA8-A451-627CDB7D5C8D}">
            <xm:f>info!$A$4</xm:f>
            <x14:dxf>
              <fill>
                <patternFill>
                  <bgColor theme="6" tint="0.39994506668294322"/>
                </patternFill>
              </fill>
            </x14:dxf>
          </x14:cfRule>
          <xm:sqref>AE10:AF10</xm:sqref>
        </x14:conditionalFormatting>
        <x14:conditionalFormatting xmlns:xm="http://schemas.microsoft.com/office/excel/2006/main">
          <x14:cfRule type="cellIs" priority="39" operator="lessThanOrEqual" id="{A3F317CA-036A-476B-9FE9-C1C84CFAAB91}">
            <xm:f>info!$A$4</xm:f>
            <x14:dxf>
              <fill>
                <patternFill>
                  <bgColor theme="5" tint="0.59996337778862885"/>
                </patternFill>
              </fill>
            </x14:dxf>
          </x14:cfRule>
          <x14:cfRule type="cellIs" priority="40" operator="greaterThanOrEqual" id="{E0BF524A-EC56-461E-929A-C88FD337E6BA}">
            <xm:f>info!$A$4</xm:f>
            <x14:dxf>
              <fill>
                <patternFill>
                  <bgColor theme="6" tint="0.39994506668294322"/>
                </patternFill>
              </fill>
            </x14:dxf>
          </x14:cfRule>
          <xm:sqref>AD11:AF11</xm:sqref>
        </x14:conditionalFormatting>
        <x14:conditionalFormatting xmlns:xm="http://schemas.microsoft.com/office/excel/2006/main">
          <x14:cfRule type="cellIs" priority="37" operator="lessThanOrEqual" id="{AA831E74-9B7C-4012-A472-17628941F2BE}">
            <xm:f>info!$A$11</xm:f>
            <x14:dxf>
              <fill>
                <patternFill>
                  <bgColor theme="6" tint="0.39994506668294322"/>
                </patternFill>
              </fill>
            </x14:dxf>
          </x14:cfRule>
          <x14:cfRule type="cellIs" priority="38" operator="greaterThanOrEqual" id="{8A22F5A8-64E5-4353-B501-FCE6A1BA9BBC}">
            <xm:f>info!$A$11</xm:f>
            <x14:dxf>
              <fill>
                <patternFill>
                  <bgColor theme="5" tint="0.59996337778862885"/>
                </patternFill>
              </fill>
            </x14:dxf>
          </x14:cfRule>
          <xm:sqref>AD17</xm:sqref>
        </x14:conditionalFormatting>
        <x14:conditionalFormatting xmlns:xm="http://schemas.microsoft.com/office/excel/2006/main">
          <x14:cfRule type="cellIs" priority="35" operator="lessThanOrEqual" id="{D87F16C2-D53A-40CC-AE2E-D8E6C2715F4A}">
            <xm:f>info!$B$11</xm:f>
            <x14:dxf>
              <fill>
                <patternFill>
                  <bgColor theme="6" tint="0.39994506668294322"/>
                </patternFill>
              </fill>
            </x14:dxf>
          </x14:cfRule>
          <x14:cfRule type="cellIs" priority="36" operator="greaterThanOrEqual" id="{C99CF2D7-DC23-451E-B15F-E72511C0BC2F}">
            <xm:f>info!$B$11</xm:f>
            <x14:dxf>
              <fill>
                <patternFill>
                  <bgColor theme="5" tint="0.59996337778862885"/>
                </patternFill>
              </fill>
            </x14:dxf>
          </x14:cfRule>
          <xm:sqref>AE17</xm:sqref>
        </x14:conditionalFormatting>
        <x14:conditionalFormatting xmlns:xm="http://schemas.microsoft.com/office/excel/2006/main">
          <x14:cfRule type="cellIs" priority="33" operator="lessThanOrEqual" id="{40C393A3-CB22-4A07-B6ED-D6009C4DF0D2}">
            <xm:f>info!$A$4</xm:f>
            <x14:dxf>
              <fill>
                <patternFill>
                  <bgColor theme="5" tint="0.59996337778862885"/>
                </patternFill>
              </fill>
            </x14:dxf>
          </x14:cfRule>
          <x14:cfRule type="cellIs" priority="34" operator="greaterThanOrEqual" id="{7FDB0A6C-99F3-49D2-A1C1-3C4D252F3309}">
            <xm:f>info!$A$4</xm:f>
            <x14:dxf>
              <fill>
                <patternFill>
                  <bgColor theme="6" tint="0.39994506668294322"/>
                </patternFill>
              </fill>
            </x14:dxf>
          </x14:cfRule>
          <xm:sqref>AS10</xm:sqref>
        </x14:conditionalFormatting>
        <x14:conditionalFormatting xmlns:xm="http://schemas.microsoft.com/office/excel/2006/main">
          <x14:cfRule type="cellIs" priority="31" operator="lessThanOrEqual" id="{AA281EF9-D2CC-400B-B3BC-E25A0A36E832}">
            <xm:f>info!$A$4</xm:f>
            <x14:dxf>
              <fill>
                <patternFill>
                  <bgColor theme="5" tint="0.59996337778862885"/>
                </patternFill>
              </fill>
            </x14:dxf>
          </x14:cfRule>
          <x14:cfRule type="cellIs" priority="32" operator="greaterThanOrEqual" id="{19E1A3A9-AA62-4120-86EE-984FADC2746D}">
            <xm:f>info!$A$4</xm:f>
            <x14:dxf>
              <fill>
                <patternFill>
                  <bgColor theme="6" tint="0.39994506668294322"/>
                </patternFill>
              </fill>
            </x14:dxf>
          </x14:cfRule>
          <xm:sqref>AT10:AU10</xm:sqref>
        </x14:conditionalFormatting>
        <x14:conditionalFormatting xmlns:xm="http://schemas.microsoft.com/office/excel/2006/main">
          <x14:cfRule type="cellIs" priority="29" operator="lessThanOrEqual" id="{6B51B395-668D-4BCD-AB5E-20644CCEF1CC}">
            <xm:f>info!$A$4</xm:f>
            <x14:dxf>
              <fill>
                <patternFill>
                  <bgColor theme="5" tint="0.59996337778862885"/>
                </patternFill>
              </fill>
            </x14:dxf>
          </x14:cfRule>
          <x14:cfRule type="cellIs" priority="30" operator="greaterThanOrEqual" id="{1B27724E-5727-431B-9F3E-E68694899B91}">
            <xm:f>info!$A$4</xm:f>
            <x14:dxf>
              <fill>
                <patternFill>
                  <bgColor theme="6" tint="0.39994506668294322"/>
                </patternFill>
              </fill>
            </x14:dxf>
          </x14:cfRule>
          <xm:sqref>AS11:AU11</xm:sqref>
        </x14:conditionalFormatting>
        <x14:conditionalFormatting xmlns:xm="http://schemas.microsoft.com/office/excel/2006/main">
          <x14:cfRule type="cellIs" priority="27" operator="lessThanOrEqual" id="{1E3F9076-E262-4B96-B51D-58DAF1EA11E8}">
            <xm:f>info!$A$4</xm:f>
            <x14:dxf>
              <fill>
                <patternFill>
                  <bgColor theme="5" tint="0.59996337778862885"/>
                </patternFill>
              </fill>
            </x14:dxf>
          </x14:cfRule>
          <x14:cfRule type="cellIs" priority="28" operator="greaterThanOrEqual" id="{34972EC1-4459-4F4A-B039-38556C285438}">
            <xm:f>info!$A$4</xm:f>
            <x14:dxf>
              <fill>
                <patternFill>
                  <bgColor theme="6" tint="0.39994506668294322"/>
                </patternFill>
              </fill>
            </x14:dxf>
          </x14:cfRule>
          <xm:sqref>AX10</xm:sqref>
        </x14:conditionalFormatting>
        <x14:conditionalFormatting xmlns:xm="http://schemas.microsoft.com/office/excel/2006/main">
          <x14:cfRule type="cellIs" priority="25" operator="lessThanOrEqual" id="{58ECDB75-F857-41B8-9FA2-1F7BF9AA9F9A}">
            <xm:f>info!$A$4</xm:f>
            <x14:dxf>
              <fill>
                <patternFill>
                  <bgColor theme="5" tint="0.59996337778862885"/>
                </patternFill>
              </fill>
            </x14:dxf>
          </x14:cfRule>
          <x14:cfRule type="cellIs" priority="26" operator="greaterThanOrEqual" id="{B282575B-2812-4171-AA45-69611C256924}">
            <xm:f>info!$A$4</xm:f>
            <x14:dxf>
              <fill>
                <patternFill>
                  <bgColor theme="6" tint="0.39994506668294322"/>
                </patternFill>
              </fill>
            </x14:dxf>
          </x14:cfRule>
          <xm:sqref>AY10:AZ10</xm:sqref>
        </x14:conditionalFormatting>
        <x14:conditionalFormatting xmlns:xm="http://schemas.microsoft.com/office/excel/2006/main">
          <x14:cfRule type="cellIs" priority="23" operator="lessThanOrEqual" id="{1FB32A67-5368-446A-8139-C58B4A369448}">
            <xm:f>info!$A$4</xm:f>
            <x14:dxf>
              <fill>
                <patternFill>
                  <bgColor theme="5" tint="0.59996337778862885"/>
                </patternFill>
              </fill>
            </x14:dxf>
          </x14:cfRule>
          <x14:cfRule type="cellIs" priority="24" operator="greaterThanOrEqual" id="{78DC55D4-00A1-498B-8CDE-C7265A3CD870}">
            <xm:f>info!$A$4</xm:f>
            <x14:dxf>
              <fill>
                <patternFill>
                  <bgColor theme="6" tint="0.39994506668294322"/>
                </patternFill>
              </fill>
            </x14:dxf>
          </x14:cfRule>
          <xm:sqref>AX11:AZ11</xm:sqref>
        </x14:conditionalFormatting>
        <x14:conditionalFormatting xmlns:xm="http://schemas.microsoft.com/office/excel/2006/main">
          <x14:cfRule type="cellIs" priority="21" operator="lessThanOrEqual" id="{658ED52E-26F2-4182-B4E3-76FB032FBA54}">
            <xm:f>info!$B$7</xm:f>
            <x14:dxf>
              <fill>
                <patternFill>
                  <bgColor theme="6" tint="0.39994506668294322"/>
                </patternFill>
              </fill>
            </x14:dxf>
          </x14:cfRule>
          <x14:cfRule type="cellIs" priority="22" operator="greaterThanOrEqual" id="{52AFC046-BC55-44FE-9B6C-73651D5867E5}">
            <xm:f>info!$B$7</xm:f>
            <x14:dxf>
              <fill>
                <patternFill>
                  <bgColor theme="5" tint="0.59996337778862885"/>
                </patternFill>
              </fill>
            </x14:dxf>
          </x14:cfRule>
          <xm:sqref>AN13</xm:sqref>
        </x14:conditionalFormatting>
        <x14:conditionalFormatting xmlns:xm="http://schemas.microsoft.com/office/excel/2006/main">
          <x14:cfRule type="cellIs" priority="11" operator="lessThanOrEqual" id="{98952504-0EB7-4EDB-BBE4-97537582AB63}">
            <xm:f>info!$C$11</xm:f>
            <x14:dxf>
              <fill>
                <patternFill>
                  <bgColor theme="6" tint="0.39994506668294322"/>
                </patternFill>
              </fill>
            </x14:dxf>
          </x14:cfRule>
          <x14:cfRule type="cellIs" priority="12" operator="greaterThanOrEqual" id="{63115637-EC15-4CA1-807A-25B009A215D0}">
            <xm:f>info!$C$11</xm:f>
            <x14:dxf>
              <fill>
                <patternFill>
                  <bgColor theme="5" tint="0.59996337778862885"/>
                </patternFill>
              </fill>
            </x14:dxf>
          </x14:cfRule>
          <xm:sqref>AU17</xm:sqref>
        </x14:conditionalFormatting>
        <x14:conditionalFormatting xmlns:xm="http://schemas.microsoft.com/office/excel/2006/main">
          <x14:cfRule type="cellIs" priority="9" operator="lessThanOrEqual" id="{D7349198-50B2-4ECD-AC1D-F0C8671A862C}">
            <xm:f>info!$A$11</xm:f>
            <x14:dxf>
              <fill>
                <patternFill>
                  <bgColor theme="6" tint="0.39994506668294322"/>
                </patternFill>
              </fill>
            </x14:dxf>
          </x14:cfRule>
          <x14:cfRule type="cellIs" priority="10" operator="greaterThanOrEqual" id="{79495A44-3051-45FE-A865-3B0C613E71B7}">
            <xm:f>info!$A$11</xm:f>
            <x14:dxf>
              <fill>
                <patternFill>
                  <bgColor theme="5" tint="0.59996337778862885"/>
                </patternFill>
              </fill>
            </x14:dxf>
          </x14:cfRule>
          <xm:sqref>AS17</xm:sqref>
        </x14:conditionalFormatting>
        <x14:conditionalFormatting xmlns:xm="http://schemas.microsoft.com/office/excel/2006/main">
          <x14:cfRule type="cellIs" priority="7" operator="lessThanOrEqual" id="{B3259D68-BE25-4A00-AF71-DB8BDA32B60C}">
            <xm:f>info!$B$11</xm:f>
            <x14:dxf>
              <fill>
                <patternFill>
                  <bgColor theme="6" tint="0.39994506668294322"/>
                </patternFill>
              </fill>
            </x14:dxf>
          </x14:cfRule>
          <x14:cfRule type="cellIs" priority="8" operator="greaterThanOrEqual" id="{1B351E7B-E329-40F9-8B32-89463953BD77}">
            <xm:f>info!$B$11</xm:f>
            <x14:dxf>
              <fill>
                <patternFill>
                  <bgColor theme="5" tint="0.59996337778862885"/>
                </patternFill>
              </fill>
            </x14:dxf>
          </x14:cfRule>
          <xm:sqref>AT17</xm:sqref>
        </x14:conditionalFormatting>
        <x14:conditionalFormatting xmlns:xm="http://schemas.microsoft.com/office/excel/2006/main">
          <x14:cfRule type="cellIs" priority="5" operator="lessThanOrEqual" id="{810E28DA-061A-4773-A4DC-C6A8A5E577C5}">
            <xm:f>info!$C$11</xm:f>
            <x14:dxf>
              <fill>
                <patternFill>
                  <bgColor theme="6" tint="0.39994506668294322"/>
                </patternFill>
              </fill>
            </x14:dxf>
          </x14:cfRule>
          <x14:cfRule type="cellIs" priority="6" operator="greaterThanOrEqual" id="{B14517F3-F416-4393-8753-D1D5B0A99208}">
            <xm:f>info!$C$11</xm:f>
            <x14:dxf>
              <fill>
                <patternFill>
                  <bgColor theme="5" tint="0.59996337778862885"/>
                </patternFill>
              </fill>
            </x14:dxf>
          </x14:cfRule>
          <xm:sqref>AZ17</xm:sqref>
        </x14:conditionalFormatting>
        <x14:conditionalFormatting xmlns:xm="http://schemas.microsoft.com/office/excel/2006/main">
          <x14:cfRule type="cellIs" priority="3" operator="lessThanOrEqual" id="{82764E5D-73E2-422D-A271-B2A1851E24B8}">
            <xm:f>info!$A$11</xm:f>
            <x14:dxf>
              <fill>
                <patternFill>
                  <bgColor theme="6" tint="0.39994506668294322"/>
                </patternFill>
              </fill>
            </x14:dxf>
          </x14:cfRule>
          <x14:cfRule type="cellIs" priority="4" operator="greaterThanOrEqual" id="{29C97E16-9F7D-45B5-B42B-B9695E89B15A}">
            <xm:f>info!$A$11</xm:f>
            <x14:dxf>
              <fill>
                <patternFill>
                  <bgColor theme="5" tint="0.59996337778862885"/>
                </patternFill>
              </fill>
            </x14:dxf>
          </x14:cfRule>
          <xm:sqref>AX17</xm:sqref>
        </x14:conditionalFormatting>
        <x14:conditionalFormatting xmlns:xm="http://schemas.microsoft.com/office/excel/2006/main">
          <x14:cfRule type="cellIs" priority="1" operator="lessThanOrEqual" id="{53B5D48C-F10E-4B71-8BEA-2B75309A84EB}">
            <xm:f>info!$B$11</xm:f>
            <x14:dxf>
              <fill>
                <patternFill>
                  <bgColor theme="6" tint="0.39994506668294322"/>
                </patternFill>
              </fill>
            </x14:dxf>
          </x14:cfRule>
          <x14:cfRule type="cellIs" priority="2" operator="greaterThanOrEqual" id="{BFFEF101-1503-4ECF-855E-5B9A71D73CF0}">
            <xm:f>info!$B$11</xm:f>
            <x14:dxf>
              <fill>
                <patternFill>
                  <bgColor theme="5" tint="0.59996337778862885"/>
                </patternFill>
              </fill>
            </x14:dxf>
          </x14:cfRule>
          <xm:sqref>AY17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zoomScale="115" zoomScaleNormal="115" workbookViewId="0">
      <selection activeCell="B16" sqref="B16"/>
    </sheetView>
  </sheetViews>
  <sheetFormatPr baseColWidth="10" defaultRowHeight="15" x14ac:dyDescent="0.25"/>
  <cols>
    <col min="1" max="1" width="16.7109375" customWidth="1"/>
    <col min="2" max="2" width="17.5703125" customWidth="1"/>
    <col min="3" max="3" width="24" customWidth="1"/>
  </cols>
  <sheetData>
    <row r="1" spans="1:3" x14ac:dyDescent="0.25">
      <c r="A1" s="299" t="s">
        <v>0</v>
      </c>
      <c r="B1" s="315"/>
      <c r="C1" s="316"/>
    </row>
    <row r="2" spans="1:3" x14ac:dyDescent="0.25">
      <c r="A2" s="354"/>
      <c r="B2" s="355"/>
      <c r="C2" s="356"/>
    </row>
    <row r="3" spans="1:3" ht="16.5" thickBot="1" x14ac:dyDescent="0.3">
      <c r="A3" s="59" t="s">
        <v>83</v>
      </c>
      <c r="B3" s="60" t="s">
        <v>85</v>
      </c>
      <c r="C3" s="90" t="s">
        <v>84</v>
      </c>
    </row>
    <row r="4" spans="1:3" x14ac:dyDescent="0.25">
      <c r="A4" s="136">
        <v>0.9</v>
      </c>
      <c r="B4" s="116">
        <v>0.9</v>
      </c>
      <c r="C4" s="117">
        <v>0.9</v>
      </c>
    </row>
    <row r="5" spans="1:3" ht="15.75" thickBot="1" x14ac:dyDescent="0.3">
      <c r="A5" s="95">
        <v>0.98</v>
      </c>
      <c r="B5" s="96">
        <v>0.98</v>
      </c>
      <c r="C5" s="97">
        <v>0.98</v>
      </c>
    </row>
    <row r="6" spans="1:3" x14ac:dyDescent="0.25">
      <c r="A6" s="173">
        <v>0.9</v>
      </c>
      <c r="B6" s="174">
        <v>1.2</v>
      </c>
      <c r="C6" s="175">
        <v>0.65</v>
      </c>
    </row>
    <row r="7" spans="1:3" ht="15.75" thickBot="1" x14ac:dyDescent="0.3">
      <c r="A7" s="106">
        <v>-60000</v>
      </c>
      <c r="B7" s="107">
        <v>-60000</v>
      </c>
      <c r="C7" s="108">
        <v>-1000000</v>
      </c>
    </row>
    <row r="8" spans="1:3" x14ac:dyDescent="0.25">
      <c r="A8" s="173">
        <v>50</v>
      </c>
      <c r="B8" s="174">
        <v>90</v>
      </c>
      <c r="C8" s="175">
        <v>70</v>
      </c>
    </row>
    <row r="9" spans="1:3" ht="15.75" thickBot="1" x14ac:dyDescent="0.3">
      <c r="A9" s="106">
        <v>-60000</v>
      </c>
      <c r="B9" s="107">
        <v>-60000</v>
      </c>
      <c r="C9" s="108">
        <v>-1000000</v>
      </c>
    </row>
    <row r="10" spans="1:3" ht="15.75" thickBot="1" x14ac:dyDescent="0.3">
      <c r="A10" s="164">
        <v>0.1</v>
      </c>
      <c r="B10" s="115">
        <v>0.15</v>
      </c>
      <c r="C10" s="165">
        <v>0.05</v>
      </c>
    </row>
    <row r="11" spans="1:3" ht="15.75" thickBot="1" x14ac:dyDescent="0.3">
      <c r="A11" s="147">
        <v>60</v>
      </c>
      <c r="B11" s="148">
        <v>35</v>
      </c>
      <c r="C11" s="151">
        <v>1750</v>
      </c>
    </row>
    <row r="12" spans="1:3" x14ac:dyDescent="0.25">
      <c r="A12" s="164">
        <v>1</v>
      </c>
      <c r="B12" s="115">
        <v>1</v>
      </c>
      <c r="C12" s="165">
        <v>1</v>
      </c>
    </row>
    <row r="13" spans="1:3" ht="15.75" thickBot="1" x14ac:dyDescent="0.3">
      <c r="A13" s="164">
        <v>1</v>
      </c>
      <c r="B13" s="115">
        <v>1</v>
      </c>
      <c r="C13" s="165">
        <v>1</v>
      </c>
    </row>
    <row r="14" spans="1:3" x14ac:dyDescent="0.25">
      <c r="A14" s="172">
        <v>0.85</v>
      </c>
      <c r="B14" s="116">
        <v>0.85</v>
      </c>
      <c r="C14" s="117">
        <v>0.6</v>
      </c>
    </row>
    <row r="15" spans="1:3" x14ac:dyDescent="0.25">
      <c r="A15" s="114">
        <v>240</v>
      </c>
      <c r="B15" s="113">
        <v>90</v>
      </c>
      <c r="C15" s="118">
        <v>1500</v>
      </c>
    </row>
  </sheetData>
  <mergeCells count="1">
    <mergeCell ref="A1:C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6:F17"/>
  <sheetViews>
    <sheetView topLeftCell="A10" workbookViewId="0">
      <selection activeCell="C26" sqref="C26"/>
    </sheetView>
  </sheetViews>
  <sheetFormatPr baseColWidth="10" defaultRowHeight="15" x14ac:dyDescent="0.25"/>
  <sheetData>
    <row r="6" spans="3:6" ht="15.75" thickBot="1" x14ac:dyDescent="0.3">
      <c r="D6" s="212" t="s">
        <v>88</v>
      </c>
      <c r="E6" s="212" t="s">
        <v>162</v>
      </c>
      <c r="F6" s="212" t="s">
        <v>163</v>
      </c>
    </row>
    <row r="7" spans="3:6" ht="15.75" thickBot="1" x14ac:dyDescent="0.3">
      <c r="C7" t="s">
        <v>164</v>
      </c>
      <c r="D7" s="101">
        <v>1.1000000000000001</v>
      </c>
      <c r="E7" s="102">
        <v>1.38</v>
      </c>
      <c r="F7" s="102">
        <v>0.54</v>
      </c>
    </row>
    <row r="8" spans="3:6" ht="15.75" thickBot="1" x14ac:dyDescent="0.3">
      <c r="C8" t="s">
        <v>165</v>
      </c>
      <c r="D8" s="101">
        <v>3.37</v>
      </c>
      <c r="E8" s="102">
        <v>3.61</v>
      </c>
      <c r="F8" s="102">
        <v>1.4</v>
      </c>
    </row>
    <row r="9" spans="3:6" x14ac:dyDescent="0.25">
      <c r="C9" t="s">
        <v>166</v>
      </c>
      <c r="D9" s="198">
        <v>0.9</v>
      </c>
      <c r="E9" s="199">
        <v>1.2</v>
      </c>
      <c r="F9" s="200">
        <v>0.65</v>
      </c>
    </row>
    <row r="14" spans="3:6" ht="15.75" thickBot="1" x14ac:dyDescent="0.3">
      <c r="D14" s="212" t="s">
        <v>88</v>
      </c>
      <c r="E14" s="212" t="s">
        <v>162</v>
      </c>
      <c r="F14" s="212" t="s">
        <v>163</v>
      </c>
    </row>
    <row r="15" spans="3:6" ht="15.75" thickBot="1" x14ac:dyDescent="0.3">
      <c r="C15" t="s">
        <v>164</v>
      </c>
      <c r="D15" s="101">
        <v>36.46</v>
      </c>
      <c r="E15" s="102">
        <v>84.68</v>
      </c>
      <c r="F15" s="102">
        <v>72.5</v>
      </c>
    </row>
    <row r="16" spans="3:6" ht="15.75" thickBot="1" x14ac:dyDescent="0.3">
      <c r="C16" t="s">
        <v>165</v>
      </c>
      <c r="D16" s="101">
        <v>226.15</v>
      </c>
      <c r="E16" s="102">
        <v>925.02</v>
      </c>
      <c r="F16" s="102">
        <v>587.52</v>
      </c>
    </row>
    <row r="17" spans="3:6" x14ac:dyDescent="0.25">
      <c r="C17" t="s">
        <v>166</v>
      </c>
      <c r="D17" s="198">
        <v>50</v>
      </c>
      <c r="E17" s="199">
        <v>90</v>
      </c>
      <c r="F17" s="200">
        <v>70</v>
      </c>
    </row>
  </sheetData>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3" operator="lessThanOrEqual" id="{FC3A2ABB-131E-4D0B-A103-020B8CC5BCE0}">
            <xm:f>info!$B$6</xm:f>
            <x14:dxf>
              <fill>
                <patternFill>
                  <bgColor theme="6" tint="0.39994506668294322"/>
                </patternFill>
              </fill>
            </x14:dxf>
          </x14:cfRule>
          <x14:cfRule type="cellIs" priority="24" operator="greaterThanOrEqual" id="{8FD8D22D-FB2B-4186-9677-AA6FC6B499E3}">
            <xm:f>info!$B$6</xm:f>
            <x14:dxf>
              <fill>
                <patternFill>
                  <bgColor theme="5" tint="0.59996337778862885"/>
                </patternFill>
              </fill>
            </x14:dxf>
          </x14:cfRule>
          <xm:sqref>E7</xm:sqref>
        </x14:conditionalFormatting>
        <x14:conditionalFormatting xmlns:xm="http://schemas.microsoft.com/office/excel/2006/main">
          <x14:cfRule type="cellIs" priority="21" operator="lessThanOrEqual" id="{00E9AFBD-1B55-4F3D-80BB-B78F3EAA88B4}">
            <xm:f>info!$A$6</xm:f>
            <x14:dxf>
              <fill>
                <patternFill>
                  <bgColor theme="6" tint="0.39994506668294322"/>
                </patternFill>
              </fill>
            </x14:dxf>
          </x14:cfRule>
          <x14:cfRule type="cellIs" priority="22" operator="greaterThanOrEqual" id="{9743281E-102F-4EF1-AE72-149BF443FA2E}">
            <xm:f>info!$A$6</xm:f>
            <x14:dxf>
              <fill>
                <patternFill>
                  <bgColor theme="5" tint="0.59996337778862885"/>
                </patternFill>
              </fill>
            </x14:dxf>
          </x14:cfRule>
          <xm:sqref>D7</xm:sqref>
        </x14:conditionalFormatting>
        <x14:conditionalFormatting xmlns:xm="http://schemas.microsoft.com/office/excel/2006/main">
          <x14:cfRule type="cellIs" priority="19" operator="lessThanOrEqual" id="{98B4DA88-18CE-4338-A44E-51E8E6F18F20}">
            <xm:f>info!$C$6</xm:f>
            <x14:dxf>
              <fill>
                <patternFill>
                  <bgColor theme="6" tint="0.39994506668294322"/>
                </patternFill>
              </fill>
            </x14:dxf>
          </x14:cfRule>
          <x14:cfRule type="cellIs" priority="20" operator="greaterThanOrEqual" id="{37A531E0-46D6-4AB2-BA40-21011C215120}">
            <xm:f>info!$C$6</xm:f>
            <x14:dxf>
              <fill>
                <patternFill>
                  <bgColor theme="5" tint="0.59996337778862885"/>
                </patternFill>
              </fill>
            </x14:dxf>
          </x14:cfRule>
          <xm:sqref>F7</xm:sqref>
        </x14:conditionalFormatting>
        <x14:conditionalFormatting xmlns:xm="http://schemas.microsoft.com/office/excel/2006/main">
          <x14:cfRule type="cellIs" priority="17" operator="lessThanOrEqual" id="{C3EDC0A5-6523-4F12-A869-3A35BA3D00B8}">
            <xm:f>info!$B$6</xm:f>
            <x14:dxf>
              <fill>
                <patternFill>
                  <bgColor theme="6" tint="0.39994506668294322"/>
                </patternFill>
              </fill>
            </x14:dxf>
          </x14:cfRule>
          <x14:cfRule type="cellIs" priority="18" operator="greaterThanOrEqual" id="{5C51DE81-E76E-4854-B2AC-313586145D72}">
            <xm:f>info!$B$6</xm:f>
            <x14:dxf>
              <fill>
                <patternFill>
                  <bgColor theme="5" tint="0.59996337778862885"/>
                </patternFill>
              </fill>
            </x14:dxf>
          </x14:cfRule>
          <xm:sqref>E8</xm:sqref>
        </x14:conditionalFormatting>
        <x14:conditionalFormatting xmlns:xm="http://schemas.microsoft.com/office/excel/2006/main">
          <x14:cfRule type="cellIs" priority="15" operator="lessThanOrEqual" id="{81E4D13E-63C2-459E-869A-192668BE1C42}">
            <xm:f>info!$A$6</xm:f>
            <x14:dxf>
              <fill>
                <patternFill>
                  <bgColor theme="6" tint="0.39994506668294322"/>
                </patternFill>
              </fill>
            </x14:dxf>
          </x14:cfRule>
          <x14:cfRule type="cellIs" priority="16" operator="greaterThanOrEqual" id="{A71E37C9-423C-4453-8803-F6B493C94BE1}">
            <xm:f>info!$A$6</xm:f>
            <x14:dxf>
              <fill>
                <patternFill>
                  <bgColor theme="5" tint="0.59996337778862885"/>
                </patternFill>
              </fill>
            </x14:dxf>
          </x14:cfRule>
          <xm:sqref>D8</xm:sqref>
        </x14:conditionalFormatting>
        <x14:conditionalFormatting xmlns:xm="http://schemas.microsoft.com/office/excel/2006/main">
          <x14:cfRule type="cellIs" priority="13" operator="lessThanOrEqual" id="{5ECB4BFC-4788-436B-83DE-C3588A312E42}">
            <xm:f>info!$C$6</xm:f>
            <x14:dxf>
              <fill>
                <patternFill>
                  <bgColor theme="6" tint="0.39994506668294322"/>
                </patternFill>
              </fill>
            </x14:dxf>
          </x14:cfRule>
          <x14:cfRule type="cellIs" priority="14" operator="greaterThanOrEqual" id="{D37F7A82-E19E-4F05-BD35-EC0DE9BCC495}">
            <xm:f>info!$C$6</xm:f>
            <x14:dxf>
              <fill>
                <patternFill>
                  <bgColor theme="5" tint="0.59996337778862885"/>
                </patternFill>
              </fill>
            </x14:dxf>
          </x14:cfRule>
          <xm:sqref>F8</xm:sqref>
        </x14:conditionalFormatting>
        <x14:conditionalFormatting xmlns:xm="http://schemas.microsoft.com/office/excel/2006/main">
          <x14:cfRule type="cellIs" priority="11" operator="lessThanOrEqual" id="{6F4C40B5-5C22-4669-BF4A-2C7C5613CFFD}">
            <xm:f>info!$B$8</xm:f>
            <x14:dxf>
              <fill>
                <patternFill>
                  <bgColor theme="6" tint="0.39994506668294322"/>
                </patternFill>
              </fill>
            </x14:dxf>
          </x14:cfRule>
          <x14:cfRule type="cellIs" priority="12" operator="greaterThanOrEqual" id="{B3294743-63F0-4E85-B982-C8269A2292C6}">
            <xm:f>info!$B$8</xm:f>
            <x14:dxf>
              <fill>
                <patternFill>
                  <bgColor theme="5" tint="0.59996337778862885"/>
                </patternFill>
              </fill>
            </x14:dxf>
          </x14:cfRule>
          <xm:sqref>E15</xm:sqref>
        </x14:conditionalFormatting>
        <x14:conditionalFormatting xmlns:xm="http://schemas.microsoft.com/office/excel/2006/main">
          <x14:cfRule type="cellIs" priority="9" operator="lessThanOrEqual" id="{3E28E37B-88E1-4279-8DCB-BB43AD3E3B37}">
            <xm:f>info!$A$8</xm:f>
            <x14:dxf>
              <fill>
                <patternFill>
                  <bgColor theme="6" tint="0.39994506668294322"/>
                </patternFill>
              </fill>
            </x14:dxf>
          </x14:cfRule>
          <x14:cfRule type="cellIs" priority="10" operator="greaterThanOrEqual" id="{E1DF50E3-DA33-4163-A438-E1192B37BBC0}">
            <xm:f>info!$A$8</xm:f>
            <x14:dxf>
              <fill>
                <patternFill>
                  <bgColor theme="5" tint="0.59996337778862885"/>
                </patternFill>
              </fill>
            </x14:dxf>
          </x14:cfRule>
          <xm:sqref>D15</xm:sqref>
        </x14:conditionalFormatting>
        <x14:conditionalFormatting xmlns:xm="http://schemas.microsoft.com/office/excel/2006/main">
          <x14:cfRule type="cellIs" priority="7" operator="lessThanOrEqual" id="{762F4869-7DE7-426B-BC36-9BFC73EB6F21}">
            <xm:f>info!$C$8</xm:f>
            <x14:dxf>
              <fill>
                <patternFill>
                  <bgColor theme="6" tint="0.39994506668294322"/>
                </patternFill>
              </fill>
            </x14:dxf>
          </x14:cfRule>
          <x14:cfRule type="cellIs" priority="8" operator="greaterThanOrEqual" id="{E7F719ED-9F61-4A97-B433-67047659ABA5}">
            <xm:f>info!$C$8</xm:f>
            <x14:dxf>
              <fill>
                <patternFill>
                  <bgColor theme="5" tint="0.59996337778862885"/>
                </patternFill>
              </fill>
            </x14:dxf>
          </x14:cfRule>
          <xm:sqref>F15</xm:sqref>
        </x14:conditionalFormatting>
        <x14:conditionalFormatting xmlns:xm="http://schemas.microsoft.com/office/excel/2006/main">
          <x14:cfRule type="cellIs" priority="5" operator="lessThanOrEqual" id="{058AB375-1A09-4CEE-AB49-01A35B76A9B1}">
            <xm:f>info!$B$8</xm:f>
            <x14:dxf>
              <fill>
                <patternFill>
                  <bgColor theme="6" tint="0.39994506668294322"/>
                </patternFill>
              </fill>
            </x14:dxf>
          </x14:cfRule>
          <x14:cfRule type="cellIs" priority="6" operator="greaterThanOrEqual" id="{E4115601-07C5-4875-88EB-BE9AB2E4C3D7}">
            <xm:f>info!$B$8</xm:f>
            <x14:dxf>
              <fill>
                <patternFill>
                  <bgColor theme="5" tint="0.59996337778862885"/>
                </patternFill>
              </fill>
            </x14:dxf>
          </x14:cfRule>
          <xm:sqref>E16</xm:sqref>
        </x14:conditionalFormatting>
        <x14:conditionalFormatting xmlns:xm="http://schemas.microsoft.com/office/excel/2006/main">
          <x14:cfRule type="cellIs" priority="3" operator="lessThanOrEqual" id="{E921F699-F904-43CF-B378-C70CF921A8DD}">
            <xm:f>info!$A$8</xm:f>
            <x14:dxf>
              <fill>
                <patternFill>
                  <bgColor theme="6" tint="0.39994506668294322"/>
                </patternFill>
              </fill>
            </x14:dxf>
          </x14:cfRule>
          <x14:cfRule type="cellIs" priority="4" operator="greaterThanOrEqual" id="{1467FA9B-7D6E-419B-A922-F6101171A9E0}">
            <xm:f>info!$A$8</xm:f>
            <x14:dxf>
              <fill>
                <patternFill>
                  <bgColor theme="5" tint="0.59996337778862885"/>
                </patternFill>
              </fill>
            </x14:dxf>
          </x14:cfRule>
          <xm:sqref>D16</xm:sqref>
        </x14:conditionalFormatting>
        <x14:conditionalFormatting xmlns:xm="http://schemas.microsoft.com/office/excel/2006/main">
          <x14:cfRule type="cellIs" priority="1" operator="lessThanOrEqual" id="{3925313B-20A4-4FFE-8C81-9CC128D0D17F}">
            <xm:f>info!$C$8</xm:f>
            <x14:dxf>
              <fill>
                <patternFill>
                  <bgColor theme="6" tint="0.39994506668294322"/>
                </patternFill>
              </fill>
            </x14:dxf>
          </x14:cfRule>
          <x14:cfRule type="cellIs" priority="2" operator="greaterThanOrEqual" id="{40EE83AC-2903-443B-A628-6D5C8A2B962E}">
            <xm:f>info!$C$8</xm:f>
            <x14:dxf>
              <fill>
                <patternFill>
                  <bgColor theme="5" tint="0.59996337778862885"/>
                </patternFill>
              </fill>
            </x14:dxf>
          </x14:cfRule>
          <xm:sqref>F16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
  <sheetViews>
    <sheetView workbookViewId="0">
      <selection activeCell="A2" sqref="A2"/>
    </sheetView>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
  <sheetViews>
    <sheetView workbookViewId="0"/>
  </sheetViews>
  <sheetFormatPr baseColWidth="10" defaultRowHeight="15" x14ac:dyDescent="0.25"/>
  <sheetData/>
  <customSheetViews>
    <customSheetView guid="{9F52548E-C641-4138-B79C-BFCD347D058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Ficha Técnica indicador</vt:lpstr>
      <vt:lpstr>Indicadores 2020</vt:lpstr>
      <vt:lpstr>info</vt:lpstr>
      <vt:lpstr>Hoja1</vt:lpstr>
      <vt:lpstr>Hoja2</vt:lpstr>
      <vt:lpstr>Hoja3</vt:lpstr>
      <vt:lpstr>'Indicadores 2020'!Área_de_impresión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Aguirre</dc:creator>
  <cp:lastModifiedBy>Carolina Rodriguez Estupiñan </cp:lastModifiedBy>
  <cp:lastPrinted>2017-08-22T21:26:39Z</cp:lastPrinted>
  <dcterms:created xsi:type="dcterms:W3CDTF">2016-01-21T21:36:38Z</dcterms:created>
  <dcterms:modified xsi:type="dcterms:W3CDTF">2021-11-22T01:30:57Z</dcterms:modified>
</cp:coreProperties>
</file>