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F:\2021 DEAJ - GPEI JULIAN\2021 SIGCMA\SIGCMA - GPEI\2021 GPEI SIGCMA\2021 MATRIZ RIESGOS GPEI\"/>
    </mc:Choice>
  </mc:AlternateContent>
  <xr:revisionPtr revIDLastSave="0" documentId="13_ncr:1_{398AAEC2-A7BF-4F5E-B66F-A5949734A96A}" xr6:coauthVersionLast="47" xr6:coauthVersionMax="47" xr10:uidLastSave="{00000000-0000-0000-0000-000000000000}"/>
  <bookViews>
    <workbookView xWindow="-120" yWindow="-120" windowWidth="29040" windowHeight="15720" tabRatio="943" firstSheet="3" activeTab="15" xr2:uid="{00000000-000D-0000-FFFF-FFFF00000000}"/>
  </bookViews>
  <sheets>
    <sheet name="Presentacion " sheetId="10" r:id="rId1"/>
    <sheet name="Aná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M55" i="1" l="1"/>
  <c r="L55" i="1"/>
  <c r="M50" i="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AD47" i="1" s="1"/>
  <c r="Z46" i="1"/>
  <c r="Y46" i="1" s="1"/>
  <c r="T46" i="1"/>
  <c r="Q46" i="1"/>
  <c r="T45" i="1"/>
  <c r="Q45" i="1"/>
  <c r="X45" i="1" s="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T39" i="1"/>
  <c r="Q39" i="1"/>
  <c r="T38" i="1"/>
  <c r="Q38" i="1"/>
  <c r="T37" i="1"/>
  <c r="Q37" i="1"/>
  <c r="T36" i="1"/>
  <c r="Q36" i="1"/>
  <c r="T35" i="1"/>
  <c r="Q35" i="1"/>
  <c r="AD39" i="1"/>
  <c r="J35" i="1"/>
  <c r="I35" i="1"/>
  <c r="X39" i="1" l="1"/>
  <c r="X38" i="1"/>
  <c r="H35" i="20"/>
  <c r="H35" i="18"/>
  <c r="H35" i="19"/>
  <c r="H35" i="17"/>
  <c r="I10" i="17"/>
  <c r="I10" i="18"/>
  <c r="I10" i="20"/>
  <c r="I10" i="19"/>
  <c r="I35" i="18"/>
  <c r="I35" i="19"/>
  <c r="I35" i="20"/>
  <c r="I35" i="17"/>
  <c r="Z38" i="1"/>
  <c r="Y38" i="1" s="1"/>
  <c r="X36" i="1"/>
  <c r="X37" i="1"/>
  <c r="Z35" i="1"/>
  <c r="Y35" i="1" s="1"/>
  <c r="Z39" i="1"/>
  <c r="Y39" i="1" s="1"/>
  <c r="Z37" i="1"/>
  <c r="Y37" i="1" s="1"/>
  <c r="X35" i="1"/>
  <c r="N35" i="1"/>
  <c r="AD38" i="1"/>
  <c r="AC38" i="1" s="1"/>
  <c r="AD36" i="1"/>
  <c r="AC36" i="1" s="1"/>
  <c r="AD37" i="1"/>
  <c r="AC37" i="1" s="1"/>
  <c r="AD35" i="1"/>
  <c r="AC39"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l="1"/>
  <c r="AG15" i="1"/>
  <c r="L15" i="19"/>
  <c r="L15" i="20"/>
  <c r="L15" i="18"/>
  <c r="L15" i="17"/>
  <c r="AG20" i="1"/>
  <c r="L20" i="18"/>
  <c r="L20" i="19"/>
  <c r="L20" i="20"/>
  <c r="L20" i="17"/>
  <c r="AC11" i="1"/>
  <c r="Z14" i="1"/>
  <c r="Z11" i="1"/>
  <c r="Z10" i="1"/>
  <c r="Y10" i="1" s="1"/>
  <c r="Z12" i="1"/>
  <c r="Z13" i="1"/>
  <c r="X13" i="1"/>
  <c r="X12" i="1"/>
  <c r="X14" i="1"/>
  <c r="AC10" i="1"/>
  <c r="X11" i="1"/>
  <c r="M20" i="17" l="1"/>
  <c r="M20" i="18"/>
  <c r="M20" i="19"/>
  <c r="M20" i="20"/>
  <c r="N10" i="1"/>
  <c r="J10" i="18" s="1"/>
  <c r="H10" i="18"/>
  <c r="H10" i="19"/>
  <c r="H10" i="20"/>
  <c r="H10" i="17"/>
  <c r="M15" i="17"/>
  <c r="M15" i="20"/>
  <c r="M15" i="18"/>
  <c r="M15" i="19"/>
  <c r="AF10" i="1"/>
  <c r="AE10" i="1" s="1"/>
  <c r="Y13" i="1"/>
  <c r="Y12" i="1"/>
  <c r="Y11" i="1"/>
  <c r="Y14" i="1"/>
  <c r="AB10" i="1"/>
  <c r="AA10" i="1" s="1"/>
  <c r="B249" i="6" a="1"/>
  <c r="B249" i="6" l="1"/>
  <c r="J10" i="19"/>
  <c r="K10" i="17"/>
  <c r="K10" i="18"/>
  <c r="K10" i="19"/>
  <c r="K10" i="20"/>
  <c r="J10" i="20"/>
  <c r="J10" i="17"/>
  <c r="L10" i="17"/>
  <c r="L10" i="20"/>
  <c r="L10" i="19"/>
  <c r="L10" i="18"/>
  <c r="AG10" i="1"/>
  <c r="G238" i="6"/>
  <c r="M10" i="17" l="1"/>
  <c r="M10" i="19"/>
  <c r="M10" i="20"/>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<sst xmlns="http://schemas.openxmlformats.org/spreadsheetml/2006/main" count="2765" uniqueCount="645">
  <si>
    <t xml:space="preserve">                                                                         Consejo Superior de la Judicatura</t>
  </si>
  <si>
    <t xml:space="preserve"> MAPA DE RIESGOS SIGCMA</t>
  </si>
  <si>
    <t>DEPENDENCIA (Unidad misional del CSJ o Unidad de la DEAJ o Seccional o CSJ en caso de despachos judiciales certificados)</t>
  </si>
  <si>
    <t>GRUPO DE PROYECTOS ESPECIALES DE INFRAESTRUCTURA</t>
  </si>
  <si>
    <t>PROCESO (indique el tipo de proceso si es Estratégico. Misional, Apoyo, Evaluación y Mejora y especifique el nombre del proceso)</t>
  </si>
  <si>
    <t>Misionales</t>
  </si>
  <si>
    <t>MEJORAMIENTO DE INFRAESTRUCTURA FÍSICA</t>
  </si>
  <si>
    <t>CONSEJO SUPERIOR DE LA JUDICATURA</t>
  </si>
  <si>
    <t>X</t>
  </si>
  <si>
    <t>CONSEJO SECCIONAL DE LA JUDICATURA</t>
  </si>
  <si>
    <t>DIRECCIÓN SECCIONAL DE ADMINISTRACIÓN JUDICIAL</t>
  </si>
  <si>
    <t>DESPACHO JUDICIAL CERTIFICADO</t>
  </si>
  <si>
    <t>FECHA</t>
  </si>
  <si>
    <t>Consejo Superior de la Judicatura</t>
  </si>
  <si>
    <t>Análisis de Contexto</t>
  </si>
  <si>
    <t>DEPENDENCIA: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</si>
  <si>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</si>
  <si>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</si>
  <si>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</si>
  <si>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</si>
  <si>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</si>
  <si>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</si>
  <si>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</si>
  <si>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</si>
  <si>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</si>
  <si>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</si>
  <si>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</si>
  <si>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</si>
  <si>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</si>
  <si>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</si>
  <si>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</si>
  <si>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</si>
  <si>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</si>
  <si>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</si>
  <si>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</si>
  <si>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</si>
  <si>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</si>
  <si>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</si>
  <si>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</si>
  <si>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</si>
  <si>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</si>
  <si>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</si>
  <si>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</si>
  <si>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</si>
  <si>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</si>
  <si>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</si>
  <si>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</si>
  <si>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</si>
  <si>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</si>
  <si>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</si>
  <si>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</si>
  <si>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</si>
  <si>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</si>
  <si>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</si>
  <si>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</si>
  <si>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</si>
  <si>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</si>
  <si>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</si>
  <si>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</si>
  <si>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</si>
  <si>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</si>
  <si>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</si>
  <si>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</si>
  <si>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</si>
  <si>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 competencia asignada al Grupo de proyectos especiales, es superior a la capacidad actual, debido al reducido número de servidores judiciales que fueron asignados a esta dependencia.</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</si>
  <si>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</si>
  <si>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</si>
  <si>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</si>
  <si>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Inversiones del GPEI, desde abril de la vigencia anterior, de esta forma garantizar los recursos de infraestructura judicial priorizados de media alta y alta complejidad.</t>
  </si>
  <si>
    <t>Demora en la radicación de cortes de obra y facturación de Contratistas e Interventorías, reflejando atrasos en el avance financiero de los contratos.</t>
  </si>
  <si>
    <t>El GPEI le corresponde gestionar el mayor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</si>
  <si>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</si>
  <si>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Baja asignación de personal a la dependencia de Grupo de Proyectos Especiales de Infraestructura - GPEI, en cuanto a sus responsabilidades, presupuesto y alcance establecidos.</t>
  </si>
  <si>
    <t>Sistema de Gestión de Seguridad y Salud en el Trabajo de la Rama Judicial fortalecido, con el soporte permanente de la ARL Positiva.</t>
  </si>
  <si>
    <r>
      <t>Como dependencia nueva de la DEAJ, el GPEI tiene dentro de su equipo personal nuevo que debe aprender el saber hacer (</t>
    </r>
    <r>
      <rPr>
        <i/>
        <sz val="10"/>
        <color rgb="FF000000"/>
        <rFont val="Arial"/>
        <family val="2"/>
      </rPr>
      <t>know how</t>
    </r>
    <r>
      <rPr>
        <sz val="10"/>
        <color rgb="FF000000"/>
        <rFont val="Arial"/>
        <family val="2"/>
      </rPr>
      <t>), los procesos de la Entidad y la interacción con otras dependecias y actores externos.</t>
    </r>
  </si>
  <si>
    <t>Formación permanente ofrecida por la EJRLB, para mejorar las competencias judiciales y administrativas.</t>
  </si>
  <si>
    <t>El personal de la dependencia de GPEI, no tiene oficinas para todos sus integrantes,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</si>
  <si>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</si>
  <si>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</si>
  <si>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</si>
  <si>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</si>
  <si>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</si>
  <si>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</si>
  <si>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externo a través del Convenio con la Agencia Nacional Inmobiliaria Virgilio Barco, en la gestión de proyectos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</si>
  <si>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</si>
  <si>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</si>
  <si>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</si>
  <si>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</si>
  <si>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</si>
  <si>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</si>
  <si>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</si>
  <si>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del GPEI, sin asignación de oficinas para laborar.</t>
  </si>
  <si>
    <t>Sede actual propia de la Calle 72 7-96, en la cual funciona la DEAJ y en ella el GPEI.</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</si>
  <si>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</si>
  <si>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</si>
  <si>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</si>
  <si>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conexciones y comunicaciones, debido al trabajo remoto en el periodo de la pandemia COVID-19.</t>
  </si>
  <si>
    <t>Se cuenta con Soft-ware de comunicaciones SIGOBius, correo electrónico, página web, microsoft teams.</t>
  </si>
  <si>
    <t>Existe una buena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</si>
  <si>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</si>
  <si>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</si>
  <si>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</si>
  <si>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</si>
  <si>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</si>
  <si>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</si>
  <si>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</si>
  <si>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</si>
  <si>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</si>
  <si>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</si>
  <si>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 al igual que el número de servidores judiciales es precario frente a la competencia del Grupo de Proyectos Especiales de Infraestructura.</t>
  </si>
  <si>
    <t>1,2,3</t>
  </si>
  <si>
    <t>Plan Decenal de la Justicia 2017 - 2027
Plan Sectorial de Desarrollo de la Rama Judicial 2019 -2022
Informe Anual al Congreso de la República de 2020
Matriz de Riesgos GPEI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</si>
  <si>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</si>
  <si>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</si>
  <si>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</si>
  <si>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</si>
  <si>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</si>
  <si>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</si>
  <si>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</si>
  <si>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</si>
  <si>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</si>
  <si>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</si>
  <si>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</si>
  <si>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</si>
  <si>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Proyectos para gestión de la infraestructura judicial
Definición del alcance de las dependecias que forman parte del proceso de MIF en la DEAJ.</t>
  </si>
  <si>
    <t>Plan de Acción 2021
Prueba Piloto Plan Maestro de Infraestructura
Elaboración de Documentos SIGCMA GPEI
Acuerdos PCSJA20-11602, PCSJA20-11603,
PCSJA20-11604 y PCSJA20-11608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</si>
  <si>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</si>
  <si>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</si>
  <si>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</si>
  <si>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</si>
  <si>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</si>
  <si>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del GPEI
Circulares DEAJ </t>
  </si>
  <si>
    <t>Proyecto para el POAI de 2022
Planeación y ejecución de proyectos de infraestructura de media alta y alta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</si>
  <si>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</si>
  <si>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</si>
  <si>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</si>
  <si>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</si>
  <si>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</si>
  <si>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</si>
  <si>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</si>
  <si>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</si>
  <si>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</si>
  <si>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</si>
  <si>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</si>
  <si>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</si>
  <si>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Infraestructura
Convenio Agencia Inmobiliaria Virgilio Barco
Proyecto Ciudadela Judicial de Bogotá</t>
  </si>
  <si>
    <t>Análisis de partes interesadas internas y externas, con lo cual se determinan el tratamiento de cada actor en cuanto a comunicaciones.</t>
  </si>
  <si>
    <t>1,4,6,8,9</t>
  </si>
  <si>
    <t>3,4,5</t>
  </si>
  <si>
    <t>1,3,8,10,13</t>
  </si>
  <si>
    <t>1,2,9,10</t>
  </si>
  <si>
    <t xml:space="preserve">Plan de Acción GPEI 2021
Matriz de Riesgos GPEI
</t>
  </si>
  <si>
    <t>Contratación de estudios y diseños, que incorporen criterios de construcción sostenible
Adopción de medidas de emergencias y sanitarias establecidas por las autoridades competentes</t>
  </si>
  <si>
    <t>9,10,11</t>
  </si>
  <si>
    <t>8,10,11,12</t>
  </si>
  <si>
    <t>5,10,12</t>
  </si>
  <si>
    <t>2,7,9,10,12</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</si>
  <si>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</si>
  <si>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</si>
  <si>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</si>
  <si>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</si>
  <si>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</si>
  <si>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</si>
  <si>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</si>
  <si>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</si>
  <si>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</si>
  <si>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</si>
  <si>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</si>
  <si>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</si>
  <si>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</si>
  <si>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</si>
  <si>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</si>
  <si>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</si>
  <si>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</si>
  <si>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</si>
  <si>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</si>
  <si>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</si>
  <si>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</si>
  <si>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</si>
  <si>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</si>
  <si>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</si>
  <si>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</si>
  <si>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</si>
  <si>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</si>
  <si>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</si>
  <si>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</si>
  <si>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</si>
  <si>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</si>
  <si>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</si>
  <si>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y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</si>
  <si>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</si>
  <si>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</si>
  <si>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</si>
  <si>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</si>
  <si>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</si>
  <si>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</si>
  <si>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</si>
  <si>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</si>
  <si>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</si>
  <si>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</si>
  <si>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</si>
  <si>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</si>
  <si>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</si>
  <si>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</si>
  <si>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</si>
  <si>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</si>
  <si>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</si>
  <si>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</si>
  <si>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</si>
  <si>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</si>
  <si>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</si>
  <si>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</si>
  <si>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</si>
  <si>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</si>
  <si>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</si>
  <si>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se deriva de esta (ejemplo póliza seguros, terceración), indicando información relevante.</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</si>
  <si>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</si>
  <si>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</si>
  <si>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</si>
  <si>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</si>
  <si>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</si>
  <si>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</si>
  <si>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</si>
  <si>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</si>
  <si>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</si>
  <si>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</si>
  <si>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</si>
  <si>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Mejoramiento de Infraestructura Física - Grupo de Proyectos Especiales de Infraestructura</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</si>
  <si>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</si>
  <si>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</si>
  <si>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</si>
  <si>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</si>
  <si>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</si>
  <si>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</si>
  <si>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</si>
  <si>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</si>
  <si>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</si>
  <si>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</si>
  <si>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</si>
  <si>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</si>
  <si>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</si>
  <si>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</si>
  <si>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</si>
  <si>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</si>
  <si>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</si>
  <si>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</si>
  <si>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</si>
  <si>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</si>
  <si>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</si>
  <si>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</si>
  <si>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</si>
  <si>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</si>
  <si>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</si>
  <si>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</si>
  <si>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</si>
  <si>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</si>
  <si>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</si>
  <si>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</si>
  <si>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</si>
  <si>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</si>
  <si>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</si>
  <si>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 en los procesos precontractuales y contractuales de infraestructura física de alta y media alta complejidad</t>
  </si>
  <si>
    <t>Incumplimiento de las metas establecidas</t>
  </si>
  <si>
    <t>1. Debilidad en la preparación de los documentos técnicos</t>
  </si>
  <si>
    <t>Dificultad en la gestión precontractual e idoneidad de los documentos presentados por los oferentes</t>
  </si>
  <si>
    <t>Posibilidad de generar retraso en el cronograma del POAI, afectando el cumplimiento de las metas del POAI, debido a la dificultad en la gestión precontractual y contractual de los proyectos.</t>
  </si>
  <si>
    <t>Ejecución y Administración de Procesos</t>
  </si>
  <si>
    <t>Incumplimiento máximo del 20% de la meta planeada</t>
  </si>
  <si>
    <t>Lista de chequeo específica de documentos base para la contratación</t>
  </si>
  <si>
    <t>Preventivo</t>
  </si>
  <si>
    <t>Manual</t>
  </si>
  <si>
    <t>Documentado</t>
  </si>
  <si>
    <t>Continua</t>
  </si>
  <si>
    <t>Con Registro</t>
  </si>
  <si>
    <t>Aceptar</t>
  </si>
  <si>
    <t>2. Dificultad en la gestión de aprobación de documentos</t>
  </si>
  <si>
    <t>Facilitar y reducir validaciones, simplificando la gestión de los procesos precontractuales</t>
  </si>
  <si>
    <t>3. Por numerosas observaciones al proceso, se corre el cronograma</t>
  </si>
  <si>
    <t>Verificación de los documentos técnicos publicados</t>
  </si>
  <si>
    <t>4. Por declaración de desierto el proceso de contratación</t>
  </si>
  <si>
    <t>5. Por revocatoria al acto administrativo de adjudicación del proceso</t>
  </si>
  <si>
    <t>Cuadro de evaluación y verificación de documentos presentados por los proponentes</t>
  </si>
  <si>
    <t>Detectivo</t>
  </si>
  <si>
    <t>Dificultad en la adquisición de inmuebles</t>
  </si>
  <si>
    <t>Afectación en la Prestación del Servicio de Justicia</t>
  </si>
  <si>
    <t>1. Acaecimiento de la emergencia sanitaria causada por Covid - 19</t>
  </si>
  <si>
    <t>Depender de terceros (Convenio, Secretarias, propietarios.)</t>
  </si>
  <si>
    <t>Posibilidad de no suplir la necesidad del mejoramiento de sedes judiciales, debido a la falta de oportunidad por entidades externas que intervienen en el proceso de adquisición de inmuebles, dificultando el acceso a un mejor servicio de justicia.</t>
  </si>
  <si>
    <t>Usuarios, productos y prácticas organizacionales</t>
  </si>
  <si>
    <t>Afecta la Prestación del Servicio de Administración de Justicia en 20%</t>
  </si>
  <si>
    <t xml:space="preserve">Mantener las medidas de bioseguridad y plan de vacunación. </t>
  </si>
  <si>
    <t>Reducir(mitigar)</t>
  </si>
  <si>
    <t>Estudiar la pertinencia de ejecutar los recursos de adquisión de inmuebles a través de convenios interadministrativos.</t>
  </si>
  <si>
    <t>Angela Aranzazu Montoya</t>
  </si>
  <si>
    <t>En Curso</t>
  </si>
  <si>
    <t>2. Consecución de los documentos por parte del oferente / propietario.</t>
  </si>
  <si>
    <t>Solicitar que al momento de la presentación de la oferta se realice de manera simultanea la entrega de documentos.</t>
  </si>
  <si>
    <t>3. Oportunidad en la emisión de conceptos y realización de trámites por parte de terceros.</t>
  </si>
  <si>
    <t>Supervisión periódica al convenio, ejecución de comités operativos y revisión de los informes entregados.</t>
  </si>
  <si>
    <t>4. Unidad de criterio a nivel interno  del tercero contratado (convenios interadministrativos).</t>
  </si>
  <si>
    <t>Coordinación y opotunidad en la entrega de conceptos por parte de los diferentes equipos que intervengan en el procceso.</t>
  </si>
  <si>
    <t>5. Falta de claridad en la aplicación de la norma urbana del inmueble.</t>
  </si>
  <si>
    <t>Consulta previa ante las entidades expertas en la materia.</t>
  </si>
  <si>
    <t>Demora en la ejecución de los contratos de consultorías de estudios y diseños de infraestructura física de alta y media alta complejidad</t>
  </si>
  <si>
    <t>1. Cambio y/o revisión en la normatividad urbanística y normatividad técnica</t>
  </si>
  <si>
    <t>La presencia de cambios normativos o ajustes al programa arquitectónico y a la falta de calidad en el diseño, causan demoras considerables en el proyecto de estudios y diseños.</t>
  </si>
  <si>
    <t>Posibilidad de que se genere retraso en la contratación de la construcción del proyecto, a causa de los cambios normativos, ajustes al programa arquitectónico o falta en la calidad de los diseños y estudios técnicos.</t>
  </si>
  <si>
    <t>Afecta la Prestación del Servicio de Administración de Justicia en 15%</t>
  </si>
  <si>
    <t>Solicitud de actualización de concepto de norma a la oficina de Planeación o Curaduría, a la fecha de inicio de los diseños</t>
  </si>
  <si>
    <t xml:space="preserve">2. Falta de claridad en la norma urbanística </t>
  </si>
  <si>
    <t>3. Necesidad de ajustes al programa arquitectónico</t>
  </si>
  <si>
    <t>Revisión del programa arquitectónico a la fecha de inicio de los diseños, con la Dirección Seccional.</t>
  </si>
  <si>
    <t>4. La calidad del diseño no cumple con las necesidades requeridas, demoras en la entrega de los productos</t>
  </si>
  <si>
    <t>Interventoría, Comité de Diseño y Supervisión a la Interventoría.</t>
  </si>
  <si>
    <t>5. Mayores tiempos en la expedición de la licencia de construcción</t>
  </si>
  <si>
    <t>Cumplimiento del cronograma del proyecto de estudios y diseños.</t>
  </si>
  <si>
    <t>Demora en la ejecución de los contratos de contrucción y mobiliario en proyectos de inversión de alta y media alta complejidad</t>
  </si>
  <si>
    <t xml:space="preserve">1. Paros, bloqueos o situaciones de orden público
</t>
  </si>
  <si>
    <t>Demora en la entrega de una sede judicial nueva, debido a la imposibilidad para resolver la causa que ocasiona el retraso en el cronograma del proyecto.</t>
  </si>
  <si>
    <t>Posibilidad de que la entrega de una sede judicial nueva se retrase, por factores asociados a la adquisición, contratación, ejecución de estudios, diseños y contrucción de infraestructura judicial.</t>
  </si>
  <si>
    <t>Mediante medidas administrativas internas y adecuaciones temporales para prevenir la afectación de obras.</t>
  </si>
  <si>
    <t>2. Interventoría externa de baja calidad o del contratista de obra</t>
  </si>
  <si>
    <t>Manual de Contratación
Procedimientos del Proceso de MIF
Comités de obra o de diseño
Seguimiento al cronograma y programación del proyecto
Gestión previa a la declaratoria de incumplimiento del Contrato
Interventoría Externa</t>
  </si>
  <si>
    <t>3. Dificultad en la disponibilidad de recursos financieros, suministro de equipos, materiales, mano de obra y otros recursos necesarios</t>
  </si>
  <si>
    <t>Garantizar la Reserva Presupuestal
Solicitud de PAC de manera anticipada
Estudios de Mercado y del Sector</t>
  </si>
  <si>
    <t>4. Relacionadas con los procesos adquisición, contratación o liquidación de los proyectos de infraestructura judicial</t>
  </si>
  <si>
    <t>Cumplimiento de los lineamientos del Gobierno Nacional y del Consejo Superior de la Judicatura</t>
  </si>
  <si>
    <t>5. Sanciones de autoridades competentes</t>
  </si>
  <si>
    <t>Interventoría y Supervisión a la Interventoría</t>
  </si>
  <si>
    <t>Daño o deterioro en sedes judiciales en construcción o ya construidas de alta y media alta complejidad</t>
  </si>
  <si>
    <t>1. Actos terroristas, orden público, hurto y asonadas.</t>
  </si>
  <si>
    <t>Evento o situación adversa que genera un daño a la infraestructura física judicial.</t>
  </si>
  <si>
    <t>Posibilidad de que dado un evento o situación externa, se genere una afectación grave o leve a la infraestructura física judicial, a causa de un evento que impacte la infraestructura física.</t>
  </si>
  <si>
    <t>Daños Activos Fijos/Eventos Externos</t>
  </si>
  <si>
    <t>Cooperación interinstitucional Oficina de Seguridad del Consejo Superior de la Judicatura
Contrato de vigilancia privada
Pólizas</t>
  </si>
  <si>
    <t>2.  Evento de carácter natural como: terremotos, avalanchas, incendios, deslizamientos, huracán, entre otros.</t>
  </si>
  <si>
    <t>Certificado de uso de suelo y afectaciones por riesgo o amenazas naturales expedido por autoridad municipal competente.
Estudios y diseños</t>
  </si>
  <si>
    <t>3. Suspensión prolongada del proyecto, por sobrecostos o reclamos de contratistas a la Entidad.</t>
  </si>
  <si>
    <t>Supervisión de Interventoría
Mecanismos de concertación previstos
Procesos de conciliación</t>
  </si>
  <si>
    <t>4. Daños ocasionados por terceros a sedes judiciales</t>
  </si>
  <si>
    <t>Pólizas
Proceso de conciliación</t>
  </si>
  <si>
    <t>Impacto ambiental negativo, ocasionado por las actividades constructivas de alta y media alta complejidad</t>
  </si>
  <si>
    <t xml:space="preserve"> Afectación Ambiental</t>
  </si>
  <si>
    <t>1. Desconocimiento de los requisitos ambientales normativos, del nivel nacional, regional y local</t>
  </si>
  <si>
    <t>Incumplimiento ambiental, ocasionado por el desconocimiento y mala aplicación de los requisitos ambientales</t>
  </si>
  <si>
    <t>Posibilidad de que la ocurrencia de un incumplimiento ambiental, a causa del desconocimiento o la indebida aplicación de los requisitos ambientales, lo que puede acarrear sanciones y retrasos en los proyectos de infraestructura.</t>
  </si>
  <si>
    <t>Eventos Ambientales Internos</t>
  </si>
  <si>
    <t>Si el hecho llegara a presentarse, tendría medianas consecuencias o efectos sobre la entidad</t>
  </si>
  <si>
    <t>1. Aplicación herramientas: Matriz de Requisitos Ambientales - Matriz de Requisitos Legales</t>
  </si>
  <si>
    <t>2. Inadecuada aplicación de los criterios ambientales establecidos en la Guía PGAS.</t>
  </si>
  <si>
    <t>2. Implementación Guía PGAS, informes de cumplimiento</t>
  </si>
  <si>
    <t>3. Debilidad en la labor de Supervisión Ambiental de la Interventoría</t>
  </si>
  <si>
    <t xml:space="preserve">3. Especialista Ambiental en Interventoría y profesional ambiental Contratista </t>
  </si>
  <si>
    <t>4. Ausencia de profesionales ambientales capacitados en los proyectos de infraestructura</t>
  </si>
  <si>
    <t>4. Comités de seguimiento ambiental de los proyectos de infraestructura</t>
  </si>
  <si>
    <t>5. Accidentes que generan afectaciones ambientales</t>
  </si>
  <si>
    <t>5. Plan de Emergencias y Contingencias Ambientales - PGAS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</si>
  <si>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</si>
  <si>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</si>
  <si>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</si>
  <si>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</si>
  <si>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</si>
  <si>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</si>
  <si>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</si>
  <si>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</si>
  <si>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</si>
  <si>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</si>
  <si>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</si>
  <si>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</si>
  <si>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</si>
  <si>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</si>
  <si>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</si>
  <si>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</si>
  <si>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</si>
  <si>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</si>
  <si>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</si>
  <si>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</si>
  <si>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</si>
  <si>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</si>
  <si>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</si>
  <si>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</si>
  <si>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</si>
  <si>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</si>
  <si>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</si>
  <si>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</si>
  <si>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</si>
  <si>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</si>
  <si>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</si>
  <si>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</si>
  <si>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</si>
  <si>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</si>
  <si>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</si>
  <si>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</si>
  <si>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</si>
  <si>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</si>
  <si>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</si>
  <si>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</si>
  <si>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</si>
  <si>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</si>
  <si>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</si>
  <si>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</si>
  <si>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</si>
  <si>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</si>
  <si>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</si>
  <si>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</si>
  <si>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</si>
  <si>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</si>
  <si>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</si>
  <si>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</si>
  <si>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</si>
  <si>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</si>
  <si>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</si>
  <si>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</si>
  <si>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</si>
  <si>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</si>
  <si>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</si>
  <si>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</si>
  <si>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</si>
  <si>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</si>
  <si>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</si>
  <si>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</si>
  <si>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</si>
  <si>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</si>
  <si>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</si>
  <si>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</si>
  <si>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</si>
  <si>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</si>
  <si>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</si>
  <si>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</si>
  <si>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</si>
  <si>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</si>
  <si>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</si>
  <si>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</si>
  <si>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</si>
  <si>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</si>
  <si>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</si>
  <si>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</si>
  <si>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</si>
  <si>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</si>
  <si>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</si>
  <si>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</si>
  <si>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</si>
  <si>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</si>
  <si>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</si>
  <si>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</si>
  <si>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</si>
  <si>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</si>
  <si>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</si>
  <si>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</si>
  <si>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</si>
  <si>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</si>
  <si>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</si>
  <si>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</si>
  <si>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</si>
  <si>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</si>
  <si>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</si>
  <si>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</si>
  <si>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</si>
  <si>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</si>
  <si>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</si>
  <si>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</si>
  <si>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</si>
  <si>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</si>
  <si>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</si>
  <si>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</si>
  <si>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</si>
  <si>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</si>
  <si>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</si>
  <si>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</si>
  <si>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</si>
  <si>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</si>
  <si>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</si>
  <si>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</si>
  <si>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</si>
  <si>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</si>
  <si>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</si>
  <si>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</si>
  <si>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</si>
  <si>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</si>
  <si>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</si>
  <si>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</si>
  <si>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</si>
  <si>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</si>
  <si>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</si>
  <si>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</si>
  <si>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</si>
  <si>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</si>
  <si>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</si>
  <si>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</si>
  <si>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</si>
  <si>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</si>
  <si>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</si>
  <si>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</si>
  <si>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</si>
  <si>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</si>
  <si>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</si>
  <si>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</si>
  <si>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</si>
  <si>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</si>
  <si>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</si>
  <si>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</si>
  <si>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</si>
  <si>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</si>
  <si>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</si>
  <si>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</si>
  <si>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</si>
  <si>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</si>
  <si>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</si>
  <si>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</si>
  <si>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</si>
  <si>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</si>
  <si>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</si>
  <si>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</si>
  <si>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</si>
  <si>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</si>
  <si>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</si>
  <si>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</si>
  <si>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</si>
  <si>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</si>
  <si>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</si>
  <si>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</si>
  <si>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</si>
  <si>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</si>
  <si>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</si>
  <si>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</si>
  <si>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</si>
  <si>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</si>
  <si>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</si>
  <si>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</si>
  <si>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</si>
  <si>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</si>
  <si>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</si>
  <si>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</si>
  <si>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</si>
  <si>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</si>
  <si>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</si>
  <si>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</si>
  <si>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</si>
  <si>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</si>
  <si>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</si>
  <si>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</si>
  <si>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</si>
  <si>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</si>
  <si>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</si>
  <si>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</si>
  <si>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</si>
  <si>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</si>
  <si>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</si>
  <si>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</si>
  <si>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</si>
  <si>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</si>
  <si>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</si>
  <si>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</si>
  <si>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</si>
  <si>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</si>
  <si>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</si>
  <si>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</si>
  <si>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</si>
  <si>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</si>
  <si>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</si>
  <si>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</si>
  <si>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</si>
  <si>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</si>
  <si>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</si>
  <si>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</si>
  <si>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</si>
  <si>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</si>
  <si>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Evitar</t>
  </si>
  <si>
    <t>Fraude Interno</t>
  </si>
  <si>
    <t>Reducir(compartir)</t>
  </si>
  <si>
    <t>Fallas Tecnológicas</t>
  </si>
  <si>
    <t>Relaciones Laborales</t>
  </si>
  <si>
    <t>Reputacional(Corrupción)</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</si>
  <si>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</si>
  <si>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</si>
  <si>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</si>
  <si>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</si>
  <si>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</si>
  <si>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</si>
  <si>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</si>
  <si>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</si>
  <si>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</si>
  <si>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</si>
  <si>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</si>
  <si>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</si>
  <si>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</si>
  <si>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</si>
  <si>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</si>
  <si>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</si>
  <si>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</si>
  <si>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</si>
  <si>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</si>
  <si>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</si>
  <si>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</si>
  <si>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</si>
  <si>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</si>
  <si>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</si>
  <si>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1. Comités de estructuración y juntas de contratación 
2. Evaluaciones técnicas a las propuestas para adjudicación del Proceso de contratación LP04-2020 Construcción Palacio Sogamoso.</t>
  </si>
  <si>
    <t>El proceso de adjudicación de la LP04-2020 fue satisfactorio, en los términos establecidos en el SECOP II.</t>
  </si>
  <si>
    <t>1. Seguimiento y revisión de documentación técnica y jurídica de bienes inmuebles para adquisición. 
2. Comité operativo de seguimiento al convenio con la ANIM.
3. Mesas de trabajo con la Secretaría Distrital de Planeación y Secretaría Distrital de Seguridad Convivencia, Justicia y con curadurías de la ciudad de Bogotá.
4. Solicitud de documentación a oferentes inmobiliarios</t>
  </si>
  <si>
    <t xml:space="preserve">1. Se logró estructurar una lista de chequeo principal para el objeto de adquisiciones de inmuebles.
2. No se encuentra unidad de criterio en la ANIM, frente a los inmuebles objeto de estudio para adquisición.
3. Conceptos de uso y se adquirieron compromisos de realizar un estudio adecuado de la norma para poder viabilizar el uso de los inmueble
4. Entrega de documentación de los inmuebles en estudio de manera tardía
</t>
  </si>
  <si>
    <t>Realización de comités de diseño con las consultorías de Riohacha y Chocontá</t>
  </si>
  <si>
    <t>1. Se avanza en la entrega de los productos de la consultoría estudios y diseños de Riohacha y de Chocontá, sin materialización del riesgo que afecte la ejecución presupuestal y cumplimiento de metas.</t>
  </si>
  <si>
    <t>Se continúan las actividades de seguimiento y supervisión de los contratos en ejecución: Guamo, Patios y Buga. Se trabaja en la adición para mobiliario de Buga y poder entregar el objeto contractual.</t>
  </si>
  <si>
    <t>La ejecución es satisfactoria y los riesgos asociados se encuentran controlados.</t>
  </si>
  <si>
    <t xml:space="preserve">Se mantienen consultas para predios a adquirir y construir, que prevenga amenzas.
Continúan pólizas y sistemas de seguridad en sedes judiciales, labor a cargo de seccionales, unidad administrativa y oficina de seguridad. </t>
  </si>
  <si>
    <t>No se materializaron riesgos de esta naturaleza, conocidos o de manejo de la dependencia.</t>
  </si>
  <si>
    <t>Continúan las labores de seguimiento ambiental, comités y revisión de requisitos ambientales cumplidos en los proyectos en construcción.</t>
  </si>
  <si>
    <t>No se materializaron riesgos de esta naturaleza.</t>
  </si>
  <si>
    <t>SEGUIMIENTO MATRIZ DE RIESGOS SIGCMA 2 TRIMESTRE</t>
  </si>
  <si>
    <t>ANÁLISIS DEL RESULTADO FINAL 
2 TRIMESTRE</t>
  </si>
  <si>
    <t>1. Evaluaciones técnicas de las propuestas para adjudicación del Proceso de contratación CM11-2020 Interventorí Construcción Sogamoso. Demora ocasionada por proceso de revocatoria al proponente adjudicado.
2. Evaluaciones técnica al proceso de Subasta Inversa 01-2021 para adjudicar el suministro e instalación de mobiliario en el Palacio de Jsuticia de Patios Norte de Santander.</t>
  </si>
  <si>
    <t>1. Debido al proceso de revocatoria contra el proponente que resultó adjudicado (CM11-2020), generó retraso en el inicio del contrato (LP04-2021) de obra y de Interventoría como tal.
2. SI01-2021 fue un proceso satisfactorio y se adjudicó en los términos establecidos en el SECOP II</t>
  </si>
  <si>
    <t>1. Revisión y seguimiento de documentación técnica y jurídica de bienes inmuebles ofertados para adquisición. 
2. Comité operativo de seguimiento al convenio suscrito con la ANIM.
3. Mesas de trabajo con la Secretaría Distrital de Planeación; Secretaría Distrital de Seguridad, Convivencia  Justicia y Curadurías Urbanas de Bogotá.
4. Solicitud de documentos que soportan el analisis efectuado por la ANIM sobre los inmuebles ofertados.</t>
  </si>
  <si>
    <t>1. Se consolido la lista de chequeo de documentos de los inmuebles ofertados para adquisición. 
2. Se concreto por parte del CSJ la intención de compra de inmueble en Pereira y uno Bogotá para que la ANIM  presente a los propietarios oferentes la oferta de compra. 
3. Se obtuvo el compromiso por parte de las secretarias de estudiar posibles alternativas que permitan la adecuacion del uso  de los inmuebles ofertados  al uso requerido. 
4. La ANIM se comprometio a solicitar conceptos de uso  actualizados ante las entidades correspondientes.</t>
  </si>
  <si>
    <t>Realización de comités de diseño con las consultorías de Riohacha y Chocontá, esta última con licencia de construcción otorgada.
Se adelanta revisión a los estudios y diseños de Girardot, además de adelantar gestiones con las entidades correspondientes para los permisos correspondientes para la ejecución de las obras.
En los estudios y diseños de los Tribunales de Medellín, se encuentra en actividades preliminares de levantamiento topográfico, estudio de suelos y verificación de normas urbanísticas.</t>
  </si>
  <si>
    <t>Los riesgos están controlados y se avanza en las consultorías estudios y diseños de Riohacha, Chocontá y Medellín, así como la revisión y ajustes a los diseños de Girardot.</t>
  </si>
  <si>
    <t xml:space="preserve">Continúan las actividades de seguimiento y supervisión de los contratos en ejecución: Guamo, Patios y Buga. Se trabaja en la adición para mobiliario de Buga y poder entregar el objeto contractual
Inicio de los contratos 40 y 53 de 2021 para la construcción de la Sede Judicial de Sogamoso.
</t>
  </si>
  <si>
    <t>A raíz del Paro Nacional, se encuentra afectado el suministro de materiales en las obras, situación que ha generado la necesidad de suspender en Guamo y Buga.</t>
  </si>
  <si>
    <t>El 25 de mayo de 2021, y continuando en el marco del "Paron Nacional" se materializa este riesgo de terrorismo al Palacio de la ciudad de Tuluá, Valle del Cauca, ocasionando un incendio a esta sede.
El 29 de mayo de 2021 en la ciudad de Factatativá, subrió afectaciones por incendios y actos vandálicos, ocasionando daños en esta sede judicial.</t>
  </si>
  <si>
    <t>Visita de seguimiento ambiental a construcción Patios Norte de Santander, verificación cumplimiento de obligaciones ambientales con CORPONOR.
Continúa el seguimiento a informes y solicitud a Interventorías y Contratistas de Guamo y Buga, de cumplimiento de requisitos ambientales.</t>
  </si>
  <si>
    <t>SEGUIMIENTO MATRIZ DE RIESGOS SIGCMA 3 TRIMESTRE</t>
  </si>
  <si>
    <t>ANÁLISIS DEL RESULTADO FINAL 
3 TRIMESTRE</t>
  </si>
  <si>
    <t>SEGUIMIENTO MATRIZ DE RIESGOS SIGCMA 4 TRIMESTRE</t>
  </si>
  <si>
    <t>ANÁLISIS DEL RESULTADO FINAL 
4 TRIMESTRE</t>
  </si>
  <si>
    <t>j</t>
  </si>
  <si>
    <t>Realización de comités de diseño con las consultorías de Riohacha.
Se adelanta revisión a los estudios y diseños de Girardot, además de adelantar gestiones con las entidades correspondientes para los permisos correspondientes para la ejecución de las obras.
En los estudios y diseños de los Tribunales de Medellín, se realizó esquema básico y se entregó el primer anteproyecto.</t>
  </si>
  <si>
    <t>Los riesgos están controlados y se avanza en las consultorías estudios y diseños de Riohacha, y Medellín, así como la revisión y ajustes a los diseños de Girardot.</t>
  </si>
  <si>
    <t>Se contiuan llevando actividades de supervisión y seguimientos en los contratos en ejecución: Guamo, Patios, Buga y Sogamoso. Se encuentra en ejecución la adición del contrato de mobiliario de Buga, y ya se realizó la primera entrega.</t>
  </si>
  <si>
    <t>30/09/2021</t>
  </si>
  <si>
    <t xml:space="preserve">A raíz del Paro Nacional, se vio afectado el suministro de materiales en las obras, por este motivo se tuvo la necesidad de suspender en Guamo. Igualmente, en Patios fue necesario realizar una prorroga al contrato. </t>
  </si>
  <si>
    <t>31/12/2021</t>
  </si>
  <si>
    <t>1. Revisión y seguimiento de documentación técnica y jurídica de bienes inmuebles ofertados para adquisición. 
2. Comité operativo de seguimiento al convenio suscrito con la ANIM.
3. Mesas de trabajo con la Secretaría Distrital de Planeación; Secretaría Distrital de Seguridad, Convivencia  Justicia y Curadurías Urbanas de Bogotá.
4. Solicitud de documentos que soportan el analisis efectuado por la ANIM sobre los inmuebles ofertados.
5. Solicitud a las alcaldías municipales que tienen intención de donar un predio al CSJ para la construcción de la sede judicial del municipio.</t>
  </si>
  <si>
    <t xml:space="preserve">
1. Se obtuvo el compromiso por parte de las secretarias de estudiar posibles alternativas que permitan la adecuacion del uso  de los inmuebles ofertados  al uso requerido. 
2. La ANIM se comprometio a solicitar conceptos de uso  actualizados ante las entidades correspondientes.
3. La oficina de planeacion del municipio respectivo emitio aclaración a un concepto previamente expedido(Remoción en masa, Caqueza).</t>
  </si>
  <si>
    <t>Los riesgos están controlados y se avanza en las consultorías estudios y diseños de Riohacha y Medellín, así como la revisión y ajustes a los diseños de Girardot y Valledupar.</t>
  </si>
  <si>
    <t>Los procesos de contratación LP-02-2021 CM-08-2021 y IP-11-2021, fueron procesos satisfactorios y se adjudicaron bajo los términos establecidos en el SECOP II.</t>
  </si>
  <si>
    <t xml:space="preserve">1. Evaluaciones técnicas de las propuestas para adjudicación del Proceso de contratación LP-02-2021 Construcción sede judicial de Chocontá Cundinamarca. 
2. Evaluaciones técnicas a las propuestas para adjudicación al proceso de contratación CM-08.2021 Interventoría a la contrucción de la sede de los despachos judiciales de Chocontá Cundinamarca.
3. Apoyo técnico al proceso de selección IP-11-2021 cuyo obejto corresponde a la actualización y validación de los estudios técnicos y presupuesto total de obra para la sede juzgados penales de Girardot.
</t>
  </si>
  <si>
    <t>Se realizan comites de seguimiento ambiental a construcción Patios Norte de Santander y construcción sede judicial Sogamoso Boyacá, verificación cumplimiento de obligaciones ambientales con las autoridades ambientales correspondientes para cada proyecto.
Continúa el seguimiento a informes y solicitud a Interventorías y Contratistas de Guamo y Buga, de cumplimiento de requisitos ambientales.</t>
  </si>
  <si>
    <t>1. Evaluaciones técnicas de las propuestas para adjudicación del Proceso de contratación CM-15-2021 Actualización, elaboración, validación y ajustes a los diseños arquitectónicos, estudios técnicos y presupuesto general de obra, contratación de la revisión independiente de los diseños estructurales y obtención de la licencia de construcción de la nueva torre del palacio de justicia de Valledupar - Cesar.
2. Teniendo en cuenta el proceso de revocatoria que fue presentado ante la adjudicación del Interventor de Chocontá (CM108-2021), la entidad adelantó el proceso de CD122-2021 con la Universidad Nacional, quien en adelante será el Interventor de esta construcción.
3. Se adelantaron todos los trámites contractuales correspondientes, para concretar la firma del Acuerdo 218 de 2021 con la ANIM, con el fin de dar paso a la Etapa 2 (contratación y ejecución de las obras del Palacio de Justicia de Medellín.</t>
  </si>
  <si>
    <t>1. EL proceso de contratación CM-15-2021 fue un proceso satisfactorio y se adjudicó bajo los términos establecidos en el SECOP II y avanzar en esta consultoría.
2. De igual forma, con la adjudicación y firma del Contrato No. 213 de 2021 con la Universidad Nacional, se da continuidad a la construcción del Palacio de Justicia de Choontá, a raíz de la dificultad presentada por la revocatoria.</t>
  </si>
  <si>
    <t>1. Continúa la revisión de estudios y diseños de Girardot, además de adelantar gestiones con las empresas de servicios publicos para la aprovación de diseños y obtención de permisos correspondientes.
2. Realización de comités de diseño con las consultorías de Riohacha.
3. Los estudios y diseños de los Tribunales de Medellín se encuentra en estapa de anteproyecto, el cual ya cuenta con la aprovación del GPEI.</t>
  </si>
  <si>
    <t>Se continuan llevando actividades de supervisión y seguimientos en los contratos en ejecución: Sogamoso, y Chocontá. 
Se encuentra en ejecución la adición del contrato de mobiliario de Buga, y ya se realizó la primera entrega, llevando a cabo actividades coordinadas con la obra para finalizar ambos contratos de manera exitosa.</t>
  </si>
  <si>
    <t>A raíz del Paro Nacional y la crisis de contenedores a nivel mundial, se vio afectado el suministro de materiales en las En Sogamoso, a raíz de que se hallaron cimientaciones de edificaciones vecinas, se tuvo que ajustar el diseño estructural, sin embargo se avanza en la cimentación y se prevé normalizar el cronograma de obra.</t>
  </si>
  <si>
    <t>Se recibe el informe de cierre ambiental de la Interventoría del Guamo, con lo cual se concluye la finalización de este proyecto.
De igual forma, la Interventoría de Patios, remite acta de visita de CORPONOR, con lo que se verifica el cumplimiento de los requisitos ambientales establecidos por la autoridad ambiental.
También se concluye esta obra y con ella, el informe de cierre ambiental con el cumplido de las actividades ambientales y sociales respectivas.
La Interventoría de Buga, remite informes de seguimiento al PGAS de este proyecto. Aún no se ha entregado informe de cierre ambiental y social.</t>
  </si>
  <si>
    <t>Los Contratistas han respondido de manera positiva al cumplimiento de sus obligaciones contractuales ambientales y sociales, dando resultados muy satisfactorios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</si>
</sst>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2"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b/>
      <sz val="12"/>
      <color rgb="FF00B050"/>
      <name val="Arial"/>
      <family val="2"/>
    </font>
    <font>
      <sz val="14"/>
      <color theme="1"/>
      <name val="Arial"/>
      <family val="2"/>
    </font>
    <font>
      <sz val="14"/>
      <name val="Arial"/>
      <family val="2"/>
    </font>
    <font>
      <sz val="14"/>
      <color theme="0"/>
      <name val="Arial Narrow"/>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540">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8"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54"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5" fillId="0" borderId="13" xfId="0" applyFont="1" applyBorder="1" applyAlignment="1">
      <alignment horizontal="center" vertical="center" wrapText="1"/>
    </xf>
    <xf numFmtId="0" fontId="45" fillId="3" borderId="0" xfId="0" applyFont="1" applyFill="1"/>
    <xf numFmtId="0" fontId="60" fillId="7" borderId="0" xfId="0" applyFont="1" applyFill="1" applyAlignment="1">
      <alignment horizontal="center" vertical="center" wrapText="1" readingOrder="1"/>
    </xf>
    <xf numFmtId="0" fontId="61" fillId="8" borderId="51" xfId="0" applyFont="1" applyFill="1" applyBorder="1" applyAlignment="1">
      <alignment horizontal="center" vertical="center" wrapText="1" readingOrder="1"/>
    </xf>
    <xf numFmtId="0" fontId="61" fillId="0" borderId="51" xfId="0" applyFont="1" applyBorder="1" applyAlignment="1">
      <alignment horizontal="center" vertical="center" wrapText="1" readingOrder="1"/>
    </xf>
    <xf numFmtId="0" fontId="61" fillId="0" borderId="51" xfId="0" applyFont="1" applyBorder="1" applyAlignment="1">
      <alignment horizontal="justify" vertical="center" wrapText="1" readingOrder="1"/>
    </xf>
    <xf numFmtId="0" fontId="61" fillId="9" borderId="52" xfId="0" applyFont="1" applyFill="1" applyBorder="1" applyAlignment="1">
      <alignment horizontal="center" vertical="center" wrapText="1" readingOrder="1"/>
    </xf>
    <xf numFmtId="0" fontId="61" fillId="0" borderId="52" xfId="0" applyFont="1" applyBorder="1" applyAlignment="1">
      <alignment horizontal="center" vertical="center" wrapText="1" readingOrder="1"/>
    </xf>
    <xf numFmtId="0" fontId="61" fillId="0" borderId="52" xfId="0" applyFont="1" applyBorder="1" applyAlignment="1">
      <alignment horizontal="justify" vertical="center" wrapText="1" readingOrder="1"/>
    </xf>
    <xf numFmtId="0" fontId="61" fillId="10" borderId="52" xfId="0" applyFont="1" applyFill="1" applyBorder="1" applyAlignment="1">
      <alignment horizontal="center" vertical="center" wrapText="1" readingOrder="1"/>
    </xf>
    <xf numFmtId="0" fontId="61" fillId="11" borderId="52" xfId="0" applyFont="1" applyFill="1" applyBorder="1" applyAlignment="1">
      <alignment horizontal="center" vertical="center" wrapText="1" readingOrder="1"/>
    </xf>
    <xf numFmtId="0" fontId="62"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4" fillId="7" borderId="0" xfId="0" applyFont="1" applyFill="1" applyAlignment="1">
      <alignment horizontal="center" vertical="center" wrapText="1" readingOrder="1"/>
    </xf>
    <xf numFmtId="0" fontId="65" fillId="8" borderId="51" xfId="0" applyFont="1" applyFill="1" applyBorder="1" applyAlignment="1">
      <alignment horizontal="center" vertical="center" wrapText="1" readingOrder="1"/>
    </xf>
    <xf numFmtId="0" fontId="65" fillId="0" borderId="51" xfId="0" applyFont="1" applyBorder="1" applyAlignment="1">
      <alignment horizontal="justify" vertical="center" wrapText="1" readingOrder="1"/>
    </xf>
    <xf numFmtId="9" fontId="65" fillId="0" borderId="51" xfId="0" applyNumberFormat="1" applyFont="1" applyBorder="1" applyAlignment="1">
      <alignment horizontal="center" vertical="center" wrapText="1" readingOrder="1"/>
    </xf>
    <xf numFmtId="0" fontId="65" fillId="9" borderId="52" xfId="0" applyFont="1" applyFill="1" applyBorder="1" applyAlignment="1">
      <alignment horizontal="center" vertical="center" wrapText="1" readingOrder="1"/>
    </xf>
    <xf numFmtId="0" fontId="65" fillId="0" borderId="52" xfId="0" applyFont="1" applyBorder="1" applyAlignment="1">
      <alignment horizontal="justify" vertical="center" wrapText="1" readingOrder="1"/>
    </xf>
    <xf numFmtId="9" fontId="65" fillId="0" borderId="52" xfId="0" applyNumberFormat="1" applyFont="1" applyBorder="1" applyAlignment="1">
      <alignment horizontal="center" vertical="center" wrapText="1" readingOrder="1"/>
    </xf>
    <xf numFmtId="0" fontId="65" fillId="10" borderId="52" xfId="0" applyFont="1" applyFill="1" applyBorder="1" applyAlignment="1">
      <alignment horizontal="center" vertical="center" wrapText="1" readingOrder="1"/>
    </xf>
    <xf numFmtId="0" fontId="65" fillId="11" borderId="52" xfId="0" applyFont="1" applyFill="1" applyBorder="1" applyAlignment="1">
      <alignment horizontal="center" vertical="center" wrapText="1" readingOrder="1"/>
    </xf>
    <xf numFmtId="0" fontId="66"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1"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69" fillId="0" borderId="13" xfId="0" applyFont="1" applyBorder="1" applyAlignment="1">
      <alignment horizontal="left" vertical="center" wrapText="1"/>
    </xf>
    <xf numFmtId="0" fontId="69" fillId="0" borderId="0" xfId="0" applyFont="1" applyAlignment="1">
      <alignment horizontal="left" vertical="center" wrapText="1"/>
    </xf>
    <xf numFmtId="0" fontId="0" fillId="0" borderId="0" xfId="0" applyAlignment="1">
      <alignment vertical="center" wrapText="1"/>
    </xf>
    <xf numFmtId="0" fontId="70" fillId="3" borderId="0" xfId="0" applyFont="1" applyFill="1" applyBorder="1"/>
    <xf numFmtId="0" fontId="70"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54" fillId="0" borderId="13" xfId="0" applyFont="1" applyBorder="1" applyAlignment="1">
      <alignment horizontal="left" vertical="center" wrapText="1"/>
    </xf>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6" fillId="0" borderId="0" xfId="0" applyFont="1" applyAlignment="1" applyProtection="1">
      <alignment horizontal="center" vertical="center"/>
      <protection locked="0"/>
    </xf>
    <xf numFmtId="0" fontId="71"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8" fillId="4" borderId="92" xfId="0" applyFont="1" applyFill="1" applyBorder="1" applyAlignment="1">
      <alignment horizontal="center" vertical="center"/>
    </xf>
    <xf numFmtId="0" fontId="78" fillId="4" borderId="92" xfId="0" applyFont="1" applyFill="1" applyBorder="1" applyAlignment="1">
      <alignment horizontal="center" vertical="center" wrapText="1"/>
    </xf>
    <xf numFmtId="0" fontId="78" fillId="22" borderId="92" xfId="0" applyFont="1" applyFill="1" applyBorder="1" applyAlignment="1" applyProtection="1">
      <alignment horizontal="center" vertical="center" textRotation="90"/>
      <protection locked="0"/>
    </xf>
    <xf numFmtId="0" fontId="79" fillId="4" borderId="92" xfId="0" applyFont="1" applyFill="1" applyBorder="1" applyAlignment="1">
      <alignment horizontal="center" vertical="center" wrapText="1"/>
    </xf>
    <xf numFmtId="0" fontId="71" fillId="23" borderId="0" xfId="0" applyFont="1" applyFill="1" applyBorder="1"/>
    <xf numFmtId="0" fontId="32" fillId="3" borderId="0" xfId="0" applyFont="1" applyFill="1" applyBorder="1" applyAlignment="1" applyProtection="1">
      <alignment vertical="center"/>
      <protection locked="0"/>
    </xf>
    <xf numFmtId="0" fontId="76" fillId="3" borderId="0" xfId="0" applyFont="1" applyFill="1" applyBorder="1" applyAlignment="1" applyProtection="1">
      <alignment horizontal="center" vertical="center"/>
      <protection locked="0"/>
    </xf>
    <xf numFmtId="0" fontId="71" fillId="3" borderId="0" xfId="0" applyFont="1" applyFill="1" applyBorder="1"/>
    <xf numFmtId="0" fontId="32" fillId="3" borderId="0" xfId="0" applyFont="1" applyFill="1" applyBorder="1"/>
    <xf numFmtId="0" fontId="78" fillId="4" borderId="92" xfId="0" applyFont="1" applyFill="1" applyBorder="1" applyAlignment="1" applyProtection="1">
      <alignment vertical="center" wrapText="1"/>
      <protection locked="0"/>
    </xf>
    <xf numFmtId="0" fontId="78" fillId="4" borderId="92" xfId="0" applyFont="1" applyFill="1" applyBorder="1" applyAlignment="1" applyProtection="1">
      <alignment vertical="center"/>
      <protection locked="0"/>
    </xf>
    <xf numFmtId="0" fontId="41" fillId="24" borderId="67" xfId="0" applyFont="1" applyFill="1" applyBorder="1" applyAlignment="1" applyProtection="1">
      <alignment horizontal="center" wrapText="1" readingOrder="1"/>
      <protection hidden="1"/>
    </xf>
    <xf numFmtId="0" fontId="41" fillId="24" borderId="68" xfId="0" applyFont="1" applyFill="1" applyBorder="1" applyAlignment="1" applyProtection="1">
      <alignment horizontal="center" wrapText="1" readingOrder="1"/>
      <protection hidden="1"/>
    </xf>
    <xf numFmtId="0" fontId="41" fillId="24" borderId="69" xfId="0" applyFont="1" applyFill="1" applyBorder="1" applyAlignment="1" applyProtection="1">
      <alignment horizontal="center" wrapText="1" readingOrder="1"/>
      <protection hidden="1"/>
    </xf>
    <xf numFmtId="0" fontId="41" fillId="24" borderId="20" xfId="0" applyFont="1" applyFill="1" applyBorder="1" applyAlignment="1" applyProtection="1">
      <alignment horizontal="center" wrapText="1" readingOrder="1"/>
      <protection hidden="1"/>
    </xf>
    <xf numFmtId="0" fontId="41" fillId="24" borderId="0" xfId="0" applyFont="1" applyFill="1" applyAlignment="1" applyProtection="1">
      <alignment horizontal="center" wrapText="1" readingOrder="1"/>
      <protection hidden="1"/>
    </xf>
    <xf numFmtId="0" fontId="41" fillId="24" borderId="21" xfId="0" applyFont="1" applyFill="1" applyBorder="1" applyAlignment="1" applyProtection="1">
      <alignment horizontal="center" wrapText="1" readingOrder="1"/>
      <protection hidden="1"/>
    </xf>
    <xf numFmtId="0" fontId="41" fillId="24" borderId="43" xfId="0" applyFont="1" applyFill="1" applyBorder="1" applyAlignment="1" applyProtection="1">
      <alignment horizontal="center" wrapText="1" readingOrder="1"/>
      <protection hidden="1"/>
    </xf>
    <xf numFmtId="0" fontId="41" fillId="24" borderId="44" xfId="0" applyFont="1" applyFill="1" applyBorder="1" applyAlignment="1" applyProtection="1">
      <alignment horizontal="center" wrapText="1" readingOrder="1"/>
      <protection hidden="1"/>
    </xf>
    <xf numFmtId="0" fontId="41" fillId="24" borderId="45" xfId="0" applyFont="1" applyFill="1" applyBorder="1" applyAlignment="1" applyProtection="1">
      <alignment horizontal="center" wrapText="1" readingOrder="1"/>
      <protection hidden="1"/>
    </xf>
    <xf numFmtId="0" fontId="42" fillId="24" borderId="68" xfId="0" applyFont="1" applyFill="1" applyBorder="1" applyAlignment="1" applyProtection="1">
      <alignment horizontal="center" wrapText="1" readingOrder="1"/>
      <protection hidden="1"/>
    </xf>
    <xf numFmtId="0" fontId="52" fillId="19" borderId="0" xfId="0" applyFont="1" applyFill="1" applyAlignment="1" applyProtection="1">
      <alignment vertical="center" wrapText="1"/>
      <protection locked="0"/>
    </xf>
    <xf numFmtId="0" fontId="45" fillId="0" borderId="0" xfId="0" applyFont="1" applyBorder="1" applyAlignment="1" applyProtection="1">
      <alignment vertical="center"/>
      <protection locked="0"/>
    </xf>
    <xf numFmtId="0" fontId="52" fillId="0" borderId="0" xfId="0" applyFont="1" applyBorder="1" applyAlignment="1" applyProtection="1">
      <alignment vertical="center"/>
      <protection locked="0"/>
    </xf>
    <xf numFmtId="0" fontId="45" fillId="0" borderId="0" xfId="0" applyFont="1" applyAlignment="1">
      <alignment vertical="center"/>
    </xf>
    <xf numFmtId="0" fontId="82" fillId="20" borderId="0" xfId="0" applyFont="1" applyFill="1" applyAlignment="1" applyProtection="1">
      <alignment horizontal="center" vertical="center" wrapText="1"/>
      <protection locked="0"/>
    </xf>
    <xf numFmtId="0" fontId="46" fillId="0" borderId="0" xfId="0" applyFont="1" applyFill="1" applyAlignment="1" applyProtection="1">
      <alignment horizontal="left" vertical="center"/>
      <protection locked="0"/>
    </xf>
    <xf numFmtId="0" fontId="47" fillId="0" borderId="0" xfId="0"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5" fillId="0" borderId="0" xfId="0" applyFont="1" applyFill="1" applyAlignment="1">
      <alignment vertical="center"/>
    </xf>
    <xf numFmtId="0" fontId="46" fillId="0" borderId="0" xfId="0" applyFont="1" applyBorder="1" applyAlignment="1" applyProtection="1">
      <alignment horizontal="left" vertical="center"/>
      <protection locked="0"/>
    </xf>
    <xf numFmtId="0" fontId="46" fillId="0" borderId="13" xfId="0" applyFont="1" applyFill="1" applyBorder="1" applyAlignment="1">
      <alignment horizontal="center" vertical="center" wrapText="1"/>
    </xf>
    <xf numFmtId="0" fontId="54" fillId="0" borderId="13" xfId="0" applyFont="1" applyFill="1" applyBorder="1" applyAlignment="1">
      <alignment vertical="center" wrapText="1"/>
    </xf>
    <xf numFmtId="0" fontId="55" fillId="0" borderId="13" xfId="0" applyFont="1" applyFill="1" applyBorder="1" applyAlignment="1">
      <alignment vertical="center" wrapText="1"/>
    </xf>
    <xf numFmtId="0" fontId="54" fillId="0" borderId="0" xfId="0" applyFont="1" applyFill="1" applyAlignment="1">
      <alignment vertical="center"/>
    </xf>
    <xf numFmtId="0" fontId="54" fillId="0" borderId="0" xfId="0" applyFont="1" applyFill="1" applyAlignment="1">
      <alignment vertical="center" wrapText="1"/>
    </xf>
    <xf numFmtId="0" fontId="54" fillId="0" borderId="0" xfId="0" applyFont="1" applyFill="1"/>
    <xf numFmtId="0" fontId="46" fillId="21" borderId="82" xfId="0" applyFont="1" applyFill="1" applyBorder="1" applyAlignment="1">
      <alignment horizontal="center" vertical="top" wrapText="1" readingOrder="1"/>
    </xf>
    <xf numFmtId="0" fontId="8" fillId="0" borderId="13" xfId="0" applyFont="1" applyFill="1" applyBorder="1" applyAlignment="1">
      <alignment vertical="center" wrapText="1"/>
    </xf>
    <xf numFmtId="0" fontId="57" fillId="0" borderId="0" xfId="0" applyFont="1" applyFill="1" applyAlignment="1">
      <alignment vertical="center"/>
    </xf>
    <xf numFmtId="0" fontId="54" fillId="0" borderId="13" xfId="0" applyFont="1" applyFill="1" applyBorder="1" applyAlignment="1">
      <alignment horizontal="left" vertical="center" wrapText="1"/>
    </xf>
    <xf numFmtId="0" fontId="55" fillId="0" borderId="13" xfId="0" applyFont="1" applyFill="1" applyBorder="1" applyAlignment="1">
      <alignment horizontal="left" vertical="center" wrapText="1"/>
    </xf>
    <xf numFmtId="0" fontId="46" fillId="0" borderId="13" xfId="0" applyFont="1" applyBorder="1" applyAlignment="1">
      <alignment horizontal="center" vertical="center" wrapText="1"/>
    </xf>
    <xf numFmtId="0" fontId="55" fillId="0" borderId="13" xfId="0" applyFont="1" applyBorder="1" applyAlignment="1">
      <alignment horizontal="left" vertical="center" wrapText="1"/>
    </xf>
    <xf numFmtId="0" fontId="55" fillId="0" borderId="13" xfId="0" applyFont="1" applyBorder="1" applyAlignment="1">
      <alignment vertical="center" wrapText="1"/>
    </xf>
    <xf numFmtId="0" fontId="54" fillId="0" borderId="0" xfId="0" applyFont="1" applyAlignment="1">
      <alignment vertical="center"/>
    </xf>
    <xf numFmtId="0" fontId="46" fillId="0" borderId="82" xfId="0" applyFont="1" applyBorder="1" applyAlignment="1">
      <alignment horizontal="center" vertical="center" wrapText="1"/>
    </xf>
    <xf numFmtId="0" fontId="54" fillId="0" borderId="0" xfId="0" applyFont="1" applyAlignment="1">
      <alignment vertical="center" wrapText="1"/>
    </xf>
    <xf numFmtId="0" fontId="54" fillId="0" borderId="13" xfId="0" applyFont="1" applyBorder="1" applyAlignment="1">
      <alignment vertical="center" wrapText="1"/>
    </xf>
    <xf numFmtId="0" fontId="45" fillId="0" borderId="0" xfId="0" applyFont="1" applyAlignment="1">
      <alignment horizontal="left" vertical="center"/>
    </xf>
    <xf numFmtId="0" fontId="45" fillId="0" borderId="0" xfId="0" applyFont="1" applyAlignment="1">
      <alignment horizontal="center" vertical="center"/>
    </xf>
    <xf numFmtId="0" fontId="86" fillId="5" borderId="13" xfId="0" applyFont="1" applyFill="1" applyBorder="1" applyAlignment="1">
      <alignment horizontal="center" vertical="center"/>
    </xf>
    <xf numFmtId="0" fontId="85" fillId="20" borderId="13" xfId="0" applyFont="1" applyFill="1" applyBorder="1" applyAlignment="1">
      <alignment horizontal="center" vertical="center"/>
    </xf>
    <xf numFmtId="0" fontId="85" fillId="20" borderId="13" xfId="0" applyFont="1" applyFill="1" applyBorder="1" applyAlignment="1">
      <alignment vertical="center" wrapText="1"/>
    </xf>
    <xf numFmtId="0" fontId="54" fillId="0" borderId="60" xfId="0" applyFont="1" applyFill="1" applyBorder="1" applyAlignment="1">
      <alignment horizontal="left" vertical="center" wrapText="1"/>
    </xf>
    <xf numFmtId="0" fontId="45" fillId="0" borderId="0" xfId="0" applyFont="1" applyFill="1"/>
    <xf numFmtId="0" fontId="8" fillId="0" borderId="13" xfId="0" applyFont="1" applyBorder="1" applyAlignment="1">
      <alignment horizontal="left" vertical="center" wrapText="1"/>
    </xf>
    <xf numFmtId="0" fontId="87" fillId="0" borderId="13" xfId="0" applyFont="1" applyBorder="1" applyAlignment="1">
      <alignment vertical="center" wrapText="1"/>
    </xf>
    <xf numFmtId="0" fontId="72" fillId="0" borderId="0" xfId="0" applyFont="1"/>
    <xf numFmtId="0" fontId="88" fillId="0" borderId="13" xfId="0" applyFont="1" applyBorder="1" applyAlignment="1">
      <alignment vertical="center" wrapText="1"/>
    </xf>
    <xf numFmtId="0" fontId="86" fillId="0" borderId="13" xfId="0" applyFont="1" applyBorder="1" applyAlignment="1">
      <alignment horizontal="center" vertical="center" wrapText="1"/>
    </xf>
    <xf numFmtId="0" fontId="89" fillId="0" borderId="0" xfId="0" applyFont="1" applyAlignment="1">
      <alignment horizontal="left"/>
    </xf>
    <xf numFmtId="0" fontId="90" fillId="0" borderId="0" xfId="0" applyFont="1" applyAlignment="1">
      <alignment horizontal="center" vertical="center"/>
    </xf>
    <xf numFmtId="0" fontId="89" fillId="0" borderId="0" xfId="0" applyFont="1" applyAlignment="1">
      <alignment horizontal="center" vertical="center"/>
    </xf>
    <xf numFmtId="0" fontId="27" fillId="0" borderId="13" xfId="0" applyFont="1" applyBorder="1" applyAlignment="1" applyProtection="1">
      <alignment vertical="center" wrapText="1"/>
      <protection locked="0"/>
    </xf>
    <xf numFmtId="0" fontId="27" fillId="0" borderId="13" xfId="0" applyFont="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0" fillId="0" borderId="0" xfId="0" applyAlignment="1">
      <alignment vertical="center"/>
    </xf>
    <xf numFmtId="0" fontId="1" fillId="3" borderId="0" xfId="0" applyFont="1" applyFill="1" applyAlignment="1">
      <alignment vertical="center"/>
    </xf>
    <xf numFmtId="0" fontId="56" fillId="0" borderId="88" xfId="0" applyFont="1" applyBorder="1" applyAlignment="1" applyProtection="1">
      <alignment horizontal="left" vertical="center" wrapText="1"/>
      <protection locked="0"/>
    </xf>
    <xf numFmtId="0" fontId="56" fillId="0" borderId="13" xfId="0" applyFont="1" applyBorder="1" applyAlignment="1" applyProtection="1">
      <alignment horizontal="left" vertical="center" wrapText="1"/>
      <protection locked="0"/>
    </xf>
    <xf numFmtId="0" fontId="27" fillId="0" borderId="78" xfId="0" applyFont="1" applyBorder="1" applyAlignment="1" applyProtection="1">
      <alignment horizontal="left" vertical="center" wrapText="1"/>
      <protection locked="0"/>
    </xf>
    <xf numFmtId="0" fontId="71" fillId="0" borderId="0" xfId="0" applyFont="1" applyAlignment="1">
      <alignment vertical="center"/>
    </xf>
    <xf numFmtId="0" fontId="55" fillId="0" borderId="82" xfId="0" applyFont="1" applyFill="1" applyBorder="1" applyAlignment="1">
      <alignment horizontal="left" vertical="center" wrapText="1"/>
    </xf>
    <xf numFmtId="0" fontId="51" fillId="0" borderId="0" xfId="0" applyFont="1" applyBorder="1" applyAlignment="1" applyProtection="1">
      <alignment horizontal="center" vertical="center"/>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60" xfId="0"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1" fillId="3" borderId="0" xfId="0" applyFont="1" applyFill="1" applyAlignment="1">
      <alignment horizontal="left" vertical="center"/>
    </xf>
    <xf numFmtId="0" fontId="34" fillId="13" borderId="57"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8" fillId="4" borderId="92" xfId="0" applyFont="1" applyFill="1" applyBorder="1" applyAlignment="1" applyProtection="1">
      <alignment horizontal="center" vertical="center" wrapText="1"/>
      <protection locked="0"/>
    </xf>
    <xf numFmtId="0" fontId="1" fillId="3" borderId="0" xfId="0" applyFont="1" applyFill="1" applyAlignment="1">
      <alignment wrapText="1"/>
    </xf>
    <xf numFmtId="0" fontId="71" fillId="23" borderId="0" xfId="0" applyFont="1" applyFill="1" applyBorder="1" applyAlignment="1">
      <alignment wrapText="1"/>
    </xf>
    <xf numFmtId="0" fontId="71" fillId="0" borderId="0" xfId="0" applyFont="1" applyAlignment="1">
      <alignment horizontal="center" vertical="center"/>
    </xf>
    <xf numFmtId="0" fontId="0" fillId="0" borderId="0" xfId="0" applyAlignment="1">
      <alignment horizontal="center" vertic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8"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3" fillId="4" borderId="13" xfId="0" applyFont="1" applyFill="1" applyBorder="1" applyAlignment="1">
      <alignment horizontal="center" vertical="top" wrapText="1" readingOrder="1"/>
    </xf>
    <xf numFmtId="0" fontId="51" fillId="0" borderId="0" xfId="0" applyFont="1" applyBorder="1" applyAlignment="1" applyProtection="1">
      <alignment horizontal="center" vertical="center"/>
      <protection locked="0"/>
    </xf>
    <xf numFmtId="0" fontId="82" fillId="20" borderId="0" xfId="0" applyFont="1" applyFill="1" applyBorder="1" applyAlignment="1" applyProtection="1">
      <alignment horizontal="center" vertical="center" wrapText="1"/>
      <protection locked="0"/>
    </xf>
    <xf numFmtId="0" fontId="82" fillId="20" borderId="0" xfId="0" applyFont="1" applyFill="1" applyBorder="1" applyAlignment="1" applyProtection="1">
      <alignment horizontal="center" vertical="center"/>
      <protection locked="0"/>
    </xf>
    <xf numFmtId="0" fontId="47" fillId="19" borderId="0" xfId="0" applyFont="1" applyFill="1" applyBorder="1" applyAlignment="1" applyProtection="1">
      <alignment horizontal="justify" vertical="center" wrapText="1"/>
      <protection locked="0"/>
    </xf>
    <xf numFmtId="0" fontId="8" fillId="0" borderId="82" xfId="0" applyFont="1" applyFill="1" applyBorder="1" applyAlignment="1">
      <alignment horizontal="left" vertical="center" wrapText="1"/>
    </xf>
    <xf numFmtId="0" fontId="8" fillId="0" borderId="60" xfId="0" applyFont="1" applyFill="1" applyBorder="1" applyAlignment="1">
      <alignment horizontal="left" vertical="center" wrapText="1"/>
    </xf>
    <xf numFmtId="0" fontId="55" fillId="0" borderId="82" xfId="0" applyFont="1" applyFill="1" applyBorder="1" applyAlignment="1">
      <alignment horizontal="left" vertical="center" wrapText="1"/>
    </xf>
    <xf numFmtId="0" fontId="55" fillId="0" borderId="78" xfId="0" applyFont="1" applyFill="1" applyBorder="1" applyAlignment="1">
      <alignment horizontal="left" vertical="center" wrapText="1"/>
    </xf>
    <xf numFmtId="0" fontId="55" fillId="0" borderId="82" xfId="0" applyFont="1" applyFill="1" applyBorder="1" applyAlignment="1">
      <alignment horizontal="center" vertical="center" wrapText="1"/>
    </xf>
    <xf numFmtId="0" fontId="55" fillId="0" borderId="78" xfId="0" applyFont="1" applyFill="1" applyBorder="1" applyAlignment="1">
      <alignment horizontal="center" vertical="center" wrapText="1"/>
    </xf>
    <xf numFmtId="0" fontId="55" fillId="0" borderId="82" xfId="0" applyFont="1" applyBorder="1" applyAlignment="1">
      <alignment horizontal="left" vertical="center" wrapText="1"/>
    </xf>
    <xf numFmtId="0" fontId="55" fillId="0" borderId="78" xfId="0" applyFont="1" applyBorder="1" applyAlignment="1">
      <alignment horizontal="left" vertical="center" wrapText="1"/>
    </xf>
    <xf numFmtId="0" fontId="55" fillId="0" borderId="60" xfId="0" applyFont="1" applyFill="1" applyBorder="1" applyAlignment="1">
      <alignment horizontal="left" vertical="center" wrapText="1"/>
    </xf>
    <xf numFmtId="0" fontId="8" fillId="0" borderId="78" xfId="0" applyFont="1" applyFill="1" applyBorder="1" applyAlignment="1">
      <alignment horizontal="left" vertical="center" wrapText="1"/>
    </xf>
    <xf numFmtId="0" fontId="50" fillId="0" borderId="0" xfId="0" applyFont="1" applyBorder="1" applyAlignment="1">
      <alignment horizontal="center" wrapText="1"/>
    </xf>
    <xf numFmtId="0" fontId="84" fillId="0" borderId="0" xfId="0" applyFont="1" applyAlignment="1">
      <alignment horizontal="center"/>
    </xf>
    <xf numFmtId="0" fontId="85" fillId="4" borderId="79" xfId="0" applyFont="1" applyFill="1" applyBorder="1" applyAlignment="1">
      <alignment horizontal="center"/>
    </xf>
    <xf numFmtId="0" fontId="85" fillId="4" borderId="80" xfId="0" applyFont="1" applyFill="1" applyBorder="1" applyAlignment="1">
      <alignment horizontal="center"/>
    </xf>
    <xf numFmtId="0" fontId="85" fillId="4" borderId="81" xfId="0" applyFont="1" applyFill="1" applyBorder="1" applyAlignment="1">
      <alignment horizontal="center"/>
    </xf>
    <xf numFmtId="0" fontId="86" fillId="5" borderId="82" xfId="0" applyFont="1" applyFill="1" applyBorder="1" applyAlignment="1">
      <alignment horizontal="center" vertical="center" wrapText="1"/>
    </xf>
    <xf numFmtId="0" fontId="86" fillId="5" borderId="60" xfId="0" applyFont="1" applyFill="1" applyBorder="1" applyAlignment="1">
      <alignment horizontal="center" vertical="center" wrapText="1"/>
    </xf>
    <xf numFmtId="0" fontId="86" fillId="5" borderId="79" xfId="0" applyFont="1" applyFill="1" applyBorder="1" applyAlignment="1">
      <alignment horizontal="center" vertical="center"/>
    </xf>
    <xf numFmtId="0" fontId="86" fillId="5" borderId="80" xfId="0" applyFont="1" applyFill="1" applyBorder="1" applyAlignment="1">
      <alignment horizontal="center" vertical="center"/>
    </xf>
    <xf numFmtId="0" fontId="86"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27" fillId="0" borderId="82" xfId="0" applyFont="1" applyBorder="1" applyAlignment="1">
      <alignment horizontal="left" vertical="center" wrapText="1"/>
    </xf>
    <xf numFmtId="17" fontId="0" fillId="0" borderId="82" xfId="0" applyNumberFormat="1" applyBorder="1" applyAlignment="1">
      <alignment horizontal="center" vertical="center"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67"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8" fillId="4" borderId="2" xfId="0" applyFont="1" applyFill="1" applyBorder="1" applyAlignment="1">
      <alignment horizontal="center" vertical="center"/>
    </xf>
    <xf numFmtId="0" fontId="68"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91" fillId="4" borderId="5" xfId="0" applyFont="1" applyFill="1" applyBorder="1" applyAlignment="1">
      <alignment horizontal="left" vertical="center"/>
    </xf>
    <xf numFmtId="0" fontId="91" fillId="4" borderId="7" xfId="0" applyFont="1" applyFill="1" applyBorder="1" applyAlignment="1">
      <alignment horizontal="left" vertical="center"/>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1" fillId="4" borderId="5" xfId="0" applyFont="1" applyFill="1" applyBorder="1" applyAlignment="1">
      <alignment horizontal="left" vertical="center" wrapText="1"/>
    </xf>
    <xf numFmtId="0" fontId="91" fillId="4" borderId="7" xfId="0" applyFont="1" applyFill="1" applyBorder="1" applyAlignment="1">
      <alignment horizontal="left" vertical="center" wrapText="1"/>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27" fillId="0" borderId="13"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91" xfId="0" applyFont="1" applyBorder="1" applyAlignment="1">
      <alignment horizontal="left" vertical="center" wrapText="1"/>
    </xf>
    <xf numFmtId="0" fontId="27" fillId="0" borderId="90" xfId="0" applyFont="1" applyBorder="1" applyAlignment="1">
      <alignment horizontal="left" vertical="center" wrapText="1"/>
    </xf>
    <xf numFmtId="0" fontId="27" fillId="0" borderId="89"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0" fillId="0" borderId="86" xfId="0" applyBorder="1" applyAlignment="1">
      <alignment horizontal="center" vertical="center" wrapText="1"/>
    </xf>
    <xf numFmtId="0" fontId="0" fillId="0" borderId="79" xfId="0" applyBorder="1" applyAlignment="1">
      <alignment horizontal="center" vertical="center" wrapText="1"/>
    </xf>
    <xf numFmtId="0" fontId="67" fillId="0" borderId="82" xfId="0" applyFont="1" applyBorder="1" applyAlignment="1">
      <alignment horizontal="center" vertical="center" wrapText="1"/>
    </xf>
    <xf numFmtId="0" fontId="0" fillId="0" borderId="81" xfId="0" applyBorder="1" applyAlignment="1">
      <alignment horizontal="center" vertical="center" wrapText="1"/>
    </xf>
    <xf numFmtId="0" fontId="0" fillId="0" borderId="13" xfId="0" applyBorder="1" applyAlignment="1">
      <alignment horizontal="left" vertical="center" wrapText="1"/>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3" fillId="0" borderId="0" xfId="0" applyFont="1" applyAlignment="1">
      <alignment horizontal="center" vertical="center"/>
    </xf>
    <xf numFmtId="0" fontId="59"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3" fillId="0" borderId="67" xfId="0" applyFont="1" applyBorder="1" applyAlignment="1">
      <alignment horizontal="center" vertical="center" wrapText="1"/>
    </xf>
    <xf numFmtId="0" fontId="73" fillId="0" borderId="68" xfId="0" applyFont="1" applyBorder="1" applyAlignment="1">
      <alignment horizontal="center" vertical="center"/>
    </xf>
    <xf numFmtId="0" fontId="73" fillId="0" borderId="69" xfId="0" applyFont="1" applyBorder="1" applyAlignment="1">
      <alignment horizontal="center" vertical="center"/>
    </xf>
    <xf numFmtId="0" fontId="73" fillId="0" borderId="20" xfId="0" applyFont="1" applyBorder="1" applyAlignment="1">
      <alignment horizontal="center" vertical="center" wrapText="1"/>
    </xf>
    <xf numFmtId="0" fontId="73" fillId="0" borderId="0" xfId="0" applyFont="1" applyBorder="1" applyAlignment="1">
      <alignment horizontal="center" vertical="center"/>
    </xf>
    <xf numFmtId="0" fontId="73" fillId="0" borderId="21" xfId="0" applyFont="1" applyBorder="1" applyAlignment="1">
      <alignment horizontal="center" vertical="center"/>
    </xf>
    <xf numFmtId="0" fontId="73" fillId="0" borderId="20" xfId="0" applyFont="1" applyBorder="1" applyAlignment="1">
      <alignment horizontal="center" vertical="center"/>
    </xf>
    <xf numFmtId="0" fontId="73" fillId="0" borderId="43" xfId="0" applyFont="1" applyBorder="1" applyAlignment="1">
      <alignment horizontal="center" vertical="center"/>
    </xf>
    <xf numFmtId="0" fontId="73" fillId="0" borderId="44" xfId="0" applyFont="1" applyBorder="1" applyAlignment="1">
      <alignment horizontal="center" vertical="center"/>
    </xf>
    <xf numFmtId="0" fontId="73" fillId="0" borderId="45" xfId="0" applyFont="1" applyBorder="1" applyAlignment="1">
      <alignment horizontal="center" vertical="center"/>
    </xf>
    <xf numFmtId="0" fontId="73" fillId="0" borderId="0" xfId="0" applyFont="1" applyAlignment="1">
      <alignment horizontal="center" vertical="center"/>
    </xf>
    <xf numFmtId="0" fontId="75" fillId="24" borderId="70" xfId="0" applyFont="1" applyFill="1" applyBorder="1" applyAlignment="1">
      <alignment horizontal="center" vertical="center" wrapText="1" readingOrder="1"/>
    </xf>
    <xf numFmtId="0" fontId="75" fillId="24" borderId="71" xfId="0" applyFont="1" applyFill="1" applyBorder="1" applyAlignment="1">
      <alignment horizontal="center" vertical="center" wrapText="1" readingOrder="1"/>
    </xf>
    <xf numFmtId="0" fontId="75" fillId="24" borderId="73" xfId="0" applyFont="1" applyFill="1" applyBorder="1" applyAlignment="1">
      <alignment horizontal="center" vertical="center" wrapText="1" readingOrder="1"/>
    </xf>
    <xf numFmtId="0" fontId="75" fillId="24" borderId="0" xfId="0" applyFont="1" applyFill="1" applyAlignment="1">
      <alignment horizontal="center" vertical="center" wrapText="1" readingOrder="1"/>
    </xf>
    <xf numFmtId="0" fontId="75" fillId="24" borderId="74" xfId="0" applyFont="1" applyFill="1" applyBorder="1" applyAlignment="1">
      <alignment horizontal="center" vertical="center" wrapText="1" readingOrder="1"/>
    </xf>
    <xf numFmtId="0" fontId="75" fillId="24" borderId="75" xfId="0" applyFont="1" applyFill="1" applyBorder="1" applyAlignment="1">
      <alignment horizontal="center" vertical="center" wrapText="1" readingOrder="1"/>
    </xf>
    <xf numFmtId="0" fontId="75" fillId="24" borderId="76" xfId="0" applyFont="1" applyFill="1" applyBorder="1" applyAlignment="1">
      <alignment horizontal="center" vertical="center" wrapText="1" readingOrder="1"/>
    </xf>
    <xf numFmtId="0" fontId="75" fillId="24"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5" fillId="8" borderId="70" xfId="0" applyFont="1" applyFill="1" applyBorder="1" applyAlignment="1">
      <alignment horizontal="center" vertical="center" wrapText="1" readingOrder="1"/>
    </xf>
    <xf numFmtId="0" fontId="75" fillId="8" borderId="71" xfId="0" applyFont="1" applyFill="1" applyBorder="1" applyAlignment="1">
      <alignment horizontal="center" vertical="center" wrapText="1" readingOrder="1"/>
    </xf>
    <xf numFmtId="0" fontId="75" fillId="8" borderId="73" xfId="0" applyFont="1" applyFill="1" applyBorder="1" applyAlignment="1">
      <alignment horizontal="center" vertical="center" wrapText="1" readingOrder="1"/>
    </xf>
    <xf numFmtId="0" fontId="75" fillId="8" borderId="0" xfId="0" applyFont="1" applyFill="1" applyAlignment="1">
      <alignment horizontal="center" vertical="center" wrapText="1" readingOrder="1"/>
    </xf>
    <xf numFmtId="0" fontId="75" fillId="8" borderId="74" xfId="0" applyFont="1" applyFill="1" applyBorder="1" applyAlignment="1">
      <alignment horizontal="center" vertical="center" wrapText="1" readingOrder="1"/>
    </xf>
    <xf numFmtId="0" fontId="75" fillId="8" borderId="75" xfId="0" applyFont="1" applyFill="1" applyBorder="1" applyAlignment="1">
      <alignment horizontal="center" vertical="center" wrapText="1" readingOrder="1"/>
    </xf>
    <xf numFmtId="0" fontId="75" fillId="8" borderId="76" xfId="0" applyFont="1" applyFill="1" applyBorder="1" applyAlignment="1">
      <alignment horizontal="center" vertical="center" wrapText="1" readingOrder="1"/>
    </xf>
    <xf numFmtId="0" fontId="7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3" fillId="0" borderId="68" xfId="0" applyFont="1" applyBorder="1" applyAlignment="1">
      <alignment horizontal="center" vertical="center" wrapText="1"/>
    </xf>
    <xf numFmtId="0" fontId="2" fillId="0" borderId="0" xfId="0" applyFont="1" applyAlignment="1">
      <alignment horizontal="center" vertical="center" wrapText="1"/>
    </xf>
    <xf numFmtId="0" fontId="74"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4" fillId="14" borderId="0" xfId="0" applyFont="1" applyFill="1" applyAlignment="1">
      <alignment horizontal="center" vertical="center" textRotation="90" wrapText="1" readingOrder="1"/>
    </xf>
    <xf numFmtId="0" fontId="74" fillId="14" borderId="21" xfId="0" applyFont="1" applyFill="1" applyBorder="1" applyAlignment="1">
      <alignment horizontal="center" vertical="center" textRotation="90" wrapText="1" readingOrder="1"/>
    </xf>
    <xf numFmtId="0" fontId="75" fillId="16" borderId="70" xfId="0" applyFont="1" applyFill="1" applyBorder="1" applyAlignment="1">
      <alignment horizontal="center" vertical="center" wrapText="1" readingOrder="1"/>
    </xf>
    <xf numFmtId="0" fontId="75" fillId="16" borderId="71" xfId="0" applyFont="1" applyFill="1" applyBorder="1" applyAlignment="1">
      <alignment horizontal="center" vertical="center" wrapText="1" readingOrder="1"/>
    </xf>
    <xf numFmtId="0" fontId="75" fillId="16" borderId="72" xfId="0" applyFont="1" applyFill="1" applyBorder="1" applyAlignment="1">
      <alignment horizontal="center" vertical="center" wrapText="1" readingOrder="1"/>
    </xf>
    <xf numFmtId="0" fontId="75" fillId="16" borderId="73" xfId="0" applyFont="1" applyFill="1" applyBorder="1" applyAlignment="1">
      <alignment horizontal="center" vertical="center" wrapText="1" readingOrder="1"/>
    </xf>
    <xf numFmtId="0" fontId="75" fillId="16" borderId="0" xfId="0" applyFont="1" applyFill="1" applyAlignment="1">
      <alignment horizontal="center" vertical="center" wrapText="1" readingOrder="1"/>
    </xf>
    <xf numFmtId="0" fontId="75" fillId="16" borderId="74" xfId="0" applyFont="1" applyFill="1" applyBorder="1" applyAlignment="1">
      <alignment horizontal="center" vertical="center" wrapText="1" readingOrder="1"/>
    </xf>
    <xf numFmtId="0" fontId="75" fillId="16" borderId="75" xfId="0" applyFont="1" applyFill="1" applyBorder="1" applyAlignment="1">
      <alignment horizontal="center" vertical="center" wrapText="1" readingOrder="1"/>
    </xf>
    <xf numFmtId="0" fontId="75" fillId="16" borderId="76" xfId="0" applyFont="1" applyFill="1" applyBorder="1" applyAlignment="1">
      <alignment horizontal="center" vertical="center" wrapText="1" readingOrder="1"/>
    </xf>
    <xf numFmtId="0" fontId="75" fillId="16" borderId="77" xfId="0" applyFont="1" applyFill="1" applyBorder="1" applyAlignment="1">
      <alignment horizontal="center" vertical="center" wrapText="1" readingOrder="1"/>
    </xf>
    <xf numFmtId="0" fontId="75" fillId="15" borderId="70" xfId="0" applyFont="1" applyFill="1" applyBorder="1" applyAlignment="1">
      <alignment horizontal="center" vertical="center" wrapText="1" readingOrder="1"/>
    </xf>
    <xf numFmtId="0" fontId="75" fillId="15" borderId="71" xfId="0" applyFont="1" applyFill="1" applyBorder="1" applyAlignment="1">
      <alignment horizontal="center" vertical="center" wrapText="1" readingOrder="1"/>
    </xf>
    <xf numFmtId="0" fontId="75" fillId="15" borderId="73" xfId="0" applyFont="1" applyFill="1" applyBorder="1" applyAlignment="1">
      <alignment horizontal="center" vertical="center" wrapText="1" readingOrder="1"/>
    </xf>
    <xf numFmtId="0" fontId="75" fillId="15" borderId="0" xfId="0" applyFont="1" applyFill="1" applyAlignment="1">
      <alignment horizontal="center" vertical="center" wrapText="1" readingOrder="1"/>
    </xf>
    <xf numFmtId="0" fontId="75" fillId="15" borderId="75" xfId="0" applyFont="1" applyFill="1" applyBorder="1" applyAlignment="1">
      <alignment horizontal="center" vertical="center" wrapText="1" readingOrder="1"/>
    </xf>
    <xf numFmtId="0" fontId="75"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78" fillId="4" borderId="94" xfId="0" applyFont="1" applyFill="1" applyBorder="1" applyAlignment="1">
      <alignment horizontal="center" vertical="center"/>
    </xf>
    <xf numFmtId="0" fontId="78" fillId="4" borderId="104" xfId="0" applyFont="1" applyFill="1" applyBorder="1" applyAlignment="1">
      <alignment horizontal="center" vertical="center"/>
    </xf>
    <xf numFmtId="0" fontId="78" fillId="4" borderId="95" xfId="0" applyFont="1" applyFill="1" applyBorder="1" applyAlignment="1">
      <alignment horizontal="center" vertical="center"/>
    </xf>
    <xf numFmtId="0" fontId="78" fillId="22" borderId="92" xfId="0" applyFont="1" applyFill="1" applyBorder="1" applyAlignment="1" applyProtection="1">
      <alignment horizontal="center" vertical="center" wrapText="1"/>
      <protection locked="0"/>
    </xf>
    <xf numFmtId="0" fontId="78" fillId="4" borderId="92" xfId="0" applyFont="1" applyFill="1" applyBorder="1" applyAlignment="1" applyProtection="1">
      <alignment horizontal="center" vertical="center" wrapText="1"/>
      <protection locked="0"/>
    </xf>
    <xf numFmtId="0" fontId="80" fillId="4" borderId="2" xfId="0" applyFont="1" applyFill="1" applyBorder="1" applyAlignment="1">
      <alignment horizontal="center" vertical="center" wrapText="1"/>
    </xf>
    <xf numFmtId="0" fontId="80" fillId="4" borderId="105" xfId="0" applyFont="1" applyFill="1" applyBorder="1" applyAlignment="1">
      <alignment horizontal="center" vertical="center" wrapText="1"/>
    </xf>
    <xf numFmtId="0" fontId="80" fillId="4" borderId="0" xfId="0" applyFont="1" applyFill="1" applyBorder="1" applyAlignment="1">
      <alignment horizontal="center" vertical="center" wrapText="1"/>
    </xf>
    <xf numFmtId="0" fontId="80" fillId="4" borderId="90" xfId="0" applyFont="1" applyFill="1" applyBorder="1" applyAlignment="1">
      <alignment horizontal="center" vertical="center" wrapText="1"/>
    </xf>
    <xf numFmtId="0" fontId="79" fillId="4" borderId="93" xfId="0" applyFont="1" applyFill="1" applyBorder="1" applyAlignment="1">
      <alignment horizontal="center" vertical="center" wrapText="1"/>
    </xf>
    <xf numFmtId="0" fontId="79" fillId="4" borderId="96" xfId="0" applyFont="1" applyFill="1" applyBorder="1" applyAlignment="1">
      <alignment horizontal="center" vertical="center" wrapText="1"/>
    </xf>
    <xf numFmtId="0" fontId="79" fillId="4" borderId="94" xfId="0" applyFont="1" applyFill="1" applyBorder="1" applyAlignment="1">
      <alignment horizontal="center" vertical="center" wrapText="1"/>
    </xf>
    <xf numFmtId="0" fontId="79" fillId="4" borderId="95" xfId="0" applyFont="1" applyFill="1" applyBorder="1" applyAlignment="1">
      <alignment horizontal="center" vertical="center" wrapText="1"/>
    </xf>
    <xf numFmtId="0" fontId="78" fillId="4" borderId="94" xfId="0" applyFont="1" applyFill="1" applyBorder="1" applyAlignment="1" applyProtection="1">
      <alignment horizontal="center" vertical="center" wrapText="1"/>
      <protection locked="0"/>
    </xf>
    <xf numFmtId="0" fontId="71" fillId="23" borderId="102" xfId="0" applyFont="1" applyFill="1" applyBorder="1" applyAlignment="1">
      <alignment horizontal="center"/>
    </xf>
    <xf numFmtId="0" fontId="71" fillId="23" borderId="103" xfId="0" applyFont="1" applyFill="1" applyBorder="1" applyAlignment="1">
      <alignment horizontal="center"/>
    </xf>
    <xf numFmtId="1" fontId="77" fillId="0" borderId="97" xfId="0" applyNumberFormat="1" applyFont="1" applyBorder="1" applyAlignment="1" applyProtection="1">
      <alignment horizontal="center" vertical="center" wrapText="1"/>
      <protection locked="0"/>
    </xf>
    <xf numFmtId="1" fontId="77" fillId="0" borderId="99" xfId="0" applyNumberFormat="1" applyFont="1" applyBorder="1" applyAlignment="1" applyProtection="1">
      <alignment horizontal="center" vertical="center" wrapText="1"/>
      <protection locked="0"/>
    </xf>
    <xf numFmtId="1" fontId="77" fillId="0" borderId="100" xfId="0" applyNumberFormat="1" applyFont="1" applyBorder="1" applyAlignment="1" applyProtection="1">
      <alignment horizontal="center" vertical="center" wrapText="1"/>
      <protection locked="0"/>
    </xf>
    <xf numFmtId="0" fontId="77" fillId="0" borderId="98" xfId="0" applyFont="1" applyBorder="1" applyAlignment="1" applyProtection="1">
      <alignment horizontal="left" vertical="center" wrapText="1"/>
      <protection locked="0"/>
    </xf>
    <xf numFmtId="0" fontId="77" fillId="0" borderId="78" xfId="0" applyFont="1" applyBorder="1" applyAlignment="1" applyProtection="1">
      <alignment horizontal="left" vertical="center" wrapText="1"/>
      <protection locked="0"/>
    </xf>
    <xf numFmtId="0" fontId="77" fillId="0" borderId="101" xfId="0" applyFont="1" applyBorder="1" applyAlignment="1" applyProtection="1">
      <alignment horizontal="left" vertical="center" wrapText="1"/>
      <protection locked="0"/>
    </xf>
    <xf numFmtId="0" fontId="77" fillId="0" borderId="98"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101" xfId="0" applyFont="1" applyBorder="1" applyAlignment="1" applyProtection="1">
      <alignment horizontal="center" vertical="center" wrapText="1"/>
      <protection locked="0"/>
    </xf>
    <xf numFmtId="14" fontId="32" fillId="0" borderId="98"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left" vertical="center" wrapText="1"/>
    </xf>
    <xf numFmtId="0" fontId="32" fillId="0" borderId="78" xfId="0" applyFont="1" applyBorder="1" applyAlignment="1">
      <alignment horizontal="left" vertical="center" wrapText="1"/>
    </xf>
    <xf numFmtId="0" fontId="32" fillId="0" borderId="101" xfId="0" applyFont="1" applyBorder="1" applyAlignment="1">
      <alignment horizontal="left" vertical="center" wrapText="1"/>
    </xf>
    <xf numFmtId="0" fontId="77" fillId="0" borderId="98" xfId="0" applyFont="1" applyBorder="1" applyAlignment="1" applyProtection="1">
      <alignment horizontal="center" vertical="center"/>
      <protection locked="0"/>
    </xf>
    <xf numFmtId="0" fontId="77" fillId="0" borderId="78" xfId="0" applyFont="1" applyBorder="1" applyAlignment="1" applyProtection="1">
      <alignment horizontal="center" vertical="center"/>
      <protection locked="0"/>
    </xf>
    <xf numFmtId="0" fontId="77" fillId="0" borderId="101" xfId="0" applyFont="1" applyBorder="1" applyAlignment="1" applyProtection="1">
      <alignment horizontal="center" vertical="center"/>
      <protection locked="0"/>
    </xf>
    <xf numFmtId="0" fontId="77" fillId="0" borderId="88" xfId="0" applyFont="1" applyBorder="1" applyAlignment="1" applyProtection="1">
      <alignment horizontal="center" vertical="center"/>
      <protection locked="0"/>
    </xf>
    <xf numFmtId="0" fontId="77" fillId="0" borderId="13" xfId="0" applyFont="1" applyBorder="1" applyAlignment="1" applyProtection="1">
      <alignment horizontal="center" vertical="center"/>
      <protection locked="0"/>
    </xf>
    <xf numFmtId="0" fontId="77"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7" fillId="0" borderId="88" xfId="0" applyNumberFormat="1" applyFont="1" applyBorder="1" applyAlignment="1">
      <alignment horizontal="center" vertical="center"/>
    </xf>
    <xf numFmtId="0" fontId="77" fillId="0" borderId="13" xfId="0" applyFont="1" applyBorder="1" applyAlignment="1">
      <alignment horizontal="center" vertical="center"/>
    </xf>
    <xf numFmtId="0" fontId="77" fillId="0" borderId="65" xfId="0" applyFont="1" applyBorder="1" applyAlignment="1">
      <alignment horizontal="center" vertical="center"/>
    </xf>
    <xf numFmtId="0" fontId="32" fillId="0" borderId="78" xfId="0" applyFont="1" applyBorder="1" applyAlignment="1">
      <alignment horizontal="left" vertical="center"/>
    </xf>
    <xf numFmtId="0" fontId="32" fillId="0" borderId="101" xfId="0" applyFont="1" applyBorder="1" applyAlignment="1">
      <alignment horizontal="left" vertical="center"/>
    </xf>
    <xf numFmtId="0" fontId="32" fillId="0" borderId="98" xfId="0" applyFont="1" applyBorder="1" applyAlignment="1">
      <alignment horizontal="center" vertic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2" fillId="0" borderId="98" xfId="0" applyFont="1" applyBorder="1" applyAlignment="1">
      <alignment vertical="center" wrapText="1"/>
    </xf>
    <xf numFmtId="0" fontId="32" fillId="0" borderId="78" xfId="0" applyFont="1" applyBorder="1" applyAlignment="1">
      <alignment vertical="center" wrapText="1"/>
    </xf>
    <xf numFmtId="0" fontId="32" fillId="0" borderId="101" xfId="0" applyFont="1" applyBorder="1" applyAlignment="1">
      <alignment vertical="center" wrapText="1"/>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1" fontId="77"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77" fillId="0" borderId="78" xfId="0" applyNumberFormat="1" applyFont="1" applyBorder="1" applyAlignment="1" applyProtection="1">
      <alignment horizontal="center" vertical="center" wrapText="1"/>
      <protection locked="0"/>
    </xf>
    <xf numFmtId="1" fontId="77" fillId="0" borderId="101" xfId="0" applyNumberFormat="1" applyFont="1" applyBorder="1" applyAlignment="1" applyProtection="1">
      <alignment horizontal="center" vertical="center" wrapText="1"/>
      <protection locked="0"/>
    </xf>
    <xf numFmtId="0" fontId="32" fillId="0" borderId="98" xfId="0" applyFont="1" applyBorder="1" applyAlignment="1">
      <alignment horizontal="left" vertical="top" wrapText="1"/>
    </xf>
    <xf numFmtId="0" fontId="32" fillId="0" borderId="78" xfId="0" applyFont="1" applyBorder="1" applyAlignment="1">
      <alignment horizontal="left" vertical="top"/>
    </xf>
    <xf numFmtId="0" fontId="32" fillId="0" borderId="101" xfId="0" applyFont="1" applyBorder="1" applyAlignment="1">
      <alignment horizontal="left" vertical="top"/>
    </xf>
    <xf numFmtId="0" fontId="32" fillId="0" borderId="98" xfId="0" applyFont="1" applyBorder="1" applyAlignment="1">
      <alignment horizontal="center" wrapText="1"/>
    </xf>
    <xf numFmtId="0" fontId="32" fillId="0" borderId="78" xfId="0" applyFont="1" applyBorder="1" applyAlignment="1">
      <alignment horizontal="center" wrapText="1"/>
    </xf>
    <xf numFmtId="0" fontId="32" fillId="0" borderId="101" xfId="0" applyFont="1" applyBorder="1" applyAlignment="1">
      <alignment horizontal="center" wrapText="1"/>
    </xf>
  </cellXfs>
  <cellStyles count="3">
    <cellStyle name="Normal" xfId="0" builtinId="0"/>
    <cellStyle name="Normal - Style1 2" xfId="1" xr:uid="{00000000-0005-0000-0000-000001000000}"/>
    <cellStyle name="Normal 2 2" xfId="2" xr:uid="{00000000-0005-0000-0000-000002000000}"/>
  </cellStyles>
  <dxfs count="283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2012" y="260350"/>
          <a:ext cx="673659" cy="595032"/>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886825" y="5196"/>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06780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176635" y="2682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823959" y="1735801"/>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SARIO\Downloads\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2395" dataDxfId="2394">
  <autoFilter ref="B237:C247" xr:uid="{00000000-0009-0000-0100-000001000000}"/>
  <tableColumns count="2">
    <tableColumn id="1" xr3:uid="{00000000-0010-0000-0000-000001000000}" name="Criterios" dataDxfId="2393"/>
    <tableColumn id="2" xr3:uid="{00000000-0010-0000-0000-000002000000}"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0" zoomScale="85" zoomScaleNormal="85" workbookViewId="0">
      <selection activeCell="B13" sqref="B13:I13"/>
    </sheetView>
  </sheetViews>
  <sheetFormatPr baseColWidth="10" defaultColWidth="11.42578125" defaultRowHeight="15" x14ac:dyDescent="0.25"/>
  <cols>
    <col min="1" max="1" width="28.140625" customWidth="1"/>
    <col min="2" max="2" width="18" customWidth="1"/>
    <col min="3" max="3" width="14.140625" style="81" customWidth="1"/>
    <col min="4" max="8" width="12.42578125" customWidth="1"/>
  </cols>
  <sheetData>
    <row r="1" spans="1:9" ht="42" customHeight="1" x14ac:dyDescent="0.35">
      <c r="A1" s="257" t="s">
        <v>0</v>
      </c>
      <c r="B1" s="257"/>
      <c r="C1" s="257"/>
      <c r="D1" s="257"/>
      <c r="E1" s="257"/>
      <c r="F1" s="257"/>
    </row>
    <row r="5" spans="1:9" x14ac:dyDescent="0.25">
      <c r="D5" s="89"/>
      <c r="E5" s="89"/>
      <c r="F5" s="89"/>
      <c r="G5" s="89"/>
      <c r="H5" s="89"/>
    </row>
    <row r="6" spans="1:9" x14ac:dyDescent="0.25">
      <c r="D6" s="89"/>
      <c r="E6" s="89"/>
      <c r="F6" s="89"/>
      <c r="G6" s="89"/>
      <c r="H6" s="89"/>
    </row>
    <row r="7" spans="1:9" ht="33.75" x14ac:dyDescent="0.5">
      <c r="A7" s="258" t="s">
        <v>1</v>
      </c>
      <c r="B7" s="258"/>
      <c r="C7" s="258"/>
      <c r="D7" s="258"/>
      <c r="E7" s="258"/>
      <c r="F7" s="258"/>
      <c r="G7" s="258"/>
      <c r="H7" s="258"/>
      <c r="I7" s="258"/>
    </row>
    <row r="9" spans="1:9" s="82" customFormat="1" ht="81.75" customHeight="1" x14ac:dyDescent="0.2">
      <c r="A9" s="83" t="s">
        <v>2</v>
      </c>
      <c r="B9" s="259" t="s">
        <v>3</v>
      </c>
      <c r="C9" s="259"/>
      <c r="D9" s="259"/>
      <c r="E9" s="259"/>
      <c r="F9" s="259"/>
      <c r="G9" s="259"/>
      <c r="H9" s="259"/>
      <c r="I9" s="259"/>
    </row>
    <row r="10" spans="1:9" s="82" customFormat="1" ht="16.7" customHeight="1" x14ac:dyDescent="0.2">
      <c r="A10" s="87"/>
      <c r="B10" s="88"/>
      <c r="C10" s="88"/>
      <c r="D10" s="87"/>
      <c r="E10" s="86"/>
    </row>
    <row r="11" spans="1:9" s="82" customFormat="1" ht="84" customHeight="1" x14ac:dyDescent="0.2">
      <c r="A11" s="83" t="s">
        <v>4</v>
      </c>
      <c r="B11" s="177" t="s">
        <v>5</v>
      </c>
      <c r="C11" s="256" t="s">
        <v>6</v>
      </c>
      <c r="D11" s="256"/>
      <c r="E11" s="256"/>
      <c r="F11" s="256"/>
      <c r="G11" s="256"/>
      <c r="H11" s="256"/>
      <c r="I11" s="256"/>
    </row>
    <row r="12" spans="1:9" ht="32.25" customHeight="1" x14ac:dyDescent="0.25">
      <c r="A12" s="85"/>
    </row>
    <row r="13" spans="1:9" ht="32.25" customHeight="1" x14ac:dyDescent="0.25">
      <c r="A13" s="84" t="s">
        <v>7</v>
      </c>
      <c r="B13" s="256" t="s">
        <v>8</v>
      </c>
      <c r="C13" s="256"/>
      <c r="D13" s="256"/>
      <c r="E13" s="256"/>
      <c r="F13" s="256"/>
      <c r="G13" s="256"/>
      <c r="H13" s="256"/>
      <c r="I13" s="256"/>
    </row>
    <row r="14" spans="1:9" s="82" customFormat="1" ht="69" customHeight="1" x14ac:dyDescent="0.2">
      <c r="A14" s="84" t="s">
        <v>9</v>
      </c>
      <c r="B14" s="256"/>
      <c r="C14" s="256"/>
      <c r="D14" s="256"/>
      <c r="E14" s="256"/>
      <c r="F14" s="256"/>
      <c r="G14" s="256"/>
      <c r="H14" s="256"/>
      <c r="I14" s="256"/>
    </row>
    <row r="15" spans="1:9" s="82" customFormat="1" ht="54" customHeight="1" x14ac:dyDescent="0.2">
      <c r="A15" s="84" t="s">
        <v>10</v>
      </c>
      <c r="B15" s="256"/>
      <c r="C15" s="256"/>
      <c r="D15" s="256"/>
      <c r="E15" s="256"/>
      <c r="F15" s="256"/>
      <c r="G15" s="256"/>
      <c r="H15" s="256"/>
      <c r="I15" s="256"/>
    </row>
    <row r="16" spans="1:9" s="82" customFormat="1" ht="54" customHeight="1" x14ac:dyDescent="0.2">
      <c r="A16" s="83" t="s">
        <v>11</v>
      </c>
      <c r="B16" s="256"/>
      <c r="C16" s="256"/>
      <c r="D16" s="256"/>
      <c r="E16" s="256"/>
      <c r="F16" s="256"/>
      <c r="G16" s="256"/>
      <c r="H16" s="256"/>
      <c r="I16" s="256"/>
    </row>
    <row r="18" spans="1:9" s="82" customFormat="1" ht="54.75" customHeight="1" x14ac:dyDescent="0.2">
      <c r="A18" s="83" t="s">
        <v>12</v>
      </c>
      <c r="B18" s="255"/>
      <c r="C18" s="255"/>
      <c r="D18" s="255"/>
      <c r="E18" s="255"/>
      <c r="F18" s="255"/>
      <c r="G18" s="255"/>
      <c r="H18" s="255"/>
      <c r="I18" s="255"/>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A14" zoomScale="70" zoomScaleNormal="70" workbookViewId="0">
      <selection activeCell="AI21" sqref="AI21"/>
    </sheetView>
  </sheetViews>
  <sheetFormatPr baseColWidth="10" defaultColWidth="11.42578125" defaultRowHeight="15" x14ac:dyDescent="0.25"/>
  <cols>
    <col min="1" max="1" width="3.7109375" style="6" customWidth="1"/>
    <col min="2" max="2" width="6.7109375" style="6" customWidth="1"/>
    <col min="3" max="3" width="0.5703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5703125" style="6" hidden="1" customWidth="1"/>
    <col min="31" max="32" width="11.42578125" style="6" hidden="1" customWidth="1"/>
    <col min="33" max="33" width="0.85546875" style="6" hidden="1" customWidth="1"/>
    <col min="34" max="34" width="11.42578125" style="6"/>
    <col min="35" max="35" width="13" style="6" customWidth="1"/>
    <col min="36" max="37" width="1.5703125" style="6" hidden="1" customWidth="1"/>
    <col min="38" max="38" width="1" style="6" customWidth="1"/>
    <col min="39" max="40" width="11.42578125" style="6"/>
    <col min="41" max="41" width="4.5703125" style="6" customWidth="1"/>
    <col min="42" max="42" width="2.42578125" style="6" hidden="1" customWidth="1"/>
    <col min="43" max="45" width="11.42578125" style="6" hidden="1" customWidth="1"/>
    <col min="46" max="46" width="11.42578125" style="6"/>
    <col min="47" max="47" width="15.7109375" style="6" customWidth="1"/>
    <col min="48" max="16384" width="11.42578125" style="6"/>
  </cols>
  <sheetData>
    <row r="4" spans="2:47" x14ac:dyDescent="0.25">
      <c r="B4" s="440" t="s">
        <v>468</v>
      </c>
      <c r="C4" s="440"/>
      <c r="D4" s="440"/>
      <c r="E4" s="440"/>
      <c r="F4" s="440"/>
      <c r="G4" s="440"/>
      <c r="H4" s="440"/>
      <c r="I4" s="440"/>
      <c r="J4" s="441" t="s">
        <v>178</v>
      </c>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T4" s="442" t="s">
        <v>212</v>
      </c>
      <c r="AU4" s="442"/>
    </row>
    <row r="5" spans="2:47" x14ac:dyDescent="0.25">
      <c r="B5" s="440"/>
      <c r="C5" s="440"/>
      <c r="D5" s="440"/>
      <c r="E5" s="440"/>
      <c r="F5" s="440"/>
      <c r="G5" s="440"/>
      <c r="H5" s="440"/>
      <c r="I5" s="440"/>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T5" s="442"/>
      <c r="AU5" s="442"/>
    </row>
    <row r="6" spans="2:47" x14ac:dyDescent="0.25">
      <c r="B6" s="440"/>
      <c r="C6" s="440"/>
      <c r="D6" s="440"/>
      <c r="E6" s="440"/>
      <c r="F6" s="440"/>
      <c r="G6" s="440"/>
      <c r="H6" s="440"/>
      <c r="I6" s="440"/>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T6" s="442"/>
      <c r="AU6" s="442"/>
    </row>
    <row r="7" spans="2:47" ht="15.75" thickBot="1" x14ac:dyDescent="0.3"/>
    <row r="8" spans="2:47" ht="15.75" x14ac:dyDescent="0.25">
      <c r="B8" s="443" t="s">
        <v>375</v>
      </c>
      <c r="C8" s="443"/>
      <c r="D8" s="444"/>
      <c r="E8" s="410" t="s">
        <v>469</v>
      </c>
      <c r="F8" s="411"/>
      <c r="G8" s="411"/>
      <c r="H8" s="411"/>
      <c r="I8" s="412"/>
      <c r="J8" s="45" t="s">
        <v>470</v>
      </c>
      <c r="K8" s="46" t="s">
        <v>470</v>
      </c>
      <c r="L8" s="46" t="s">
        <v>470</v>
      </c>
      <c r="M8" s="46" t="s">
        <v>470</v>
      </c>
      <c r="N8" s="46" t="s">
        <v>470</v>
      </c>
      <c r="O8" s="47" t="s">
        <v>470</v>
      </c>
      <c r="P8" s="45" t="s">
        <v>470</v>
      </c>
      <c r="Q8" s="46" t="s">
        <v>470</v>
      </c>
      <c r="R8" s="46" t="s">
        <v>470</v>
      </c>
      <c r="S8" s="46" t="s">
        <v>470</v>
      </c>
      <c r="T8" s="46" t="s">
        <v>470</v>
      </c>
      <c r="U8" s="47" t="s">
        <v>470</v>
      </c>
      <c r="V8" s="45" t="s">
        <v>470</v>
      </c>
      <c r="W8" s="46" t="s">
        <v>470</v>
      </c>
      <c r="X8" s="46" t="s">
        <v>470</v>
      </c>
      <c r="Y8" s="46" t="s">
        <v>470</v>
      </c>
      <c r="Z8" s="46" t="s">
        <v>470</v>
      </c>
      <c r="AA8" s="47" t="s">
        <v>470</v>
      </c>
      <c r="AB8" s="45" t="s">
        <v>470</v>
      </c>
      <c r="AC8" s="46" t="s">
        <v>470</v>
      </c>
      <c r="AD8" s="46" t="s">
        <v>470</v>
      </c>
      <c r="AE8" s="46" t="s">
        <v>470</v>
      </c>
      <c r="AF8" s="46" t="s">
        <v>470</v>
      </c>
      <c r="AG8" s="47" t="s">
        <v>470</v>
      </c>
      <c r="AH8" s="48" t="s">
        <v>470</v>
      </c>
      <c r="AI8" s="49" t="s">
        <v>470</v>
      </c>
      <c r="AJ8" s="49" t="s">
        <v>470</v>
      </c>
      <c r="AK8" s="49" t="s">
        <v>470</v>
      </c>
      <c r="AL8" s="49" t="s">
        <v>470</v>
      </c>
      <c r="AN8" s="445" t="s">
        <v>471</v>
      </c>
      <c r="AO8" s="446"/>
      <c r="AP8" s="446"/>
      <c r="AQ8" s="446"/>
      <c r="AR8" s="446"/>
      <c r="AS8" s="447"/>
      <c r="AT8" s="429" t="s">
        <v>472</v>
      </c>
      <c r="AU8" s="429"/>
    </row>
    <row r="9" spans="2:47" ht="15.75" x14ac:dyDescent="0.25">
      <c r="B9" s="443"/>
      <c r="C9" s="443"/>
      <c r="D9" s="444"/>
      <c r="E9" s="416"/>
      <c r="F9" s="420"/>
      <c r="G9" s="420"/>
      <c r="H9" s="420"/>
      <c r="I9" s="415"/>
      <c r="J9" s="50" t="s">
        <v>470</v>
      </c>
      <c r="K9" s="51" t="s">
        <v>470</v>
      </c>
      <c r="L9" s="51" t="s">
        <v>470</v>
      </c>
      <c r="M9" s="51" t="s">
        <v>470</v>
      </c>
      <c r="N9" s="51" t="s">
        <v>470</v>
      </c>
      <c r="O9" s="52" t="s">
        <v>470</v>
      </c>
      <c r="P9" s="50" t="s">
        <v>470</v>
      </c>
      <c r="Q9" s="51" t="s">
        <v>470</v>
      </c>
      <c r="R9" s="51" t="s">
        <v>470</v>
      </c>
      <c r="S9" s="51" t="s">
        <v>470</v>
      </c>
      <c r="T9" s="51" t="s">
        <v>470</v>
      </c>
      <c r="U9" s="52" t="s">
        <v>470</v>
      </c>
      <c r="V9" s="50" t="s">
        <v>470</v>
      </c>
      <c r="W9" s="51" t="s">
        <v>470</v>
      </c>
      <c r="X9" s="51" t="s">
        <v>470</v>
      </c>
      <c r="Y9" s="51" t="s">
        <v>470</v>
      </c>
      <c r="Z9" s="51" t="s">
        <v>470</v>
      </c>
      <c r="AA9" s="52" t="s">
        <v>470</v>
      </c>
      <c r="AB9" s="50" t="s">
        <v>470</v>
      </c>
      <c r="AC9" s="51" t="s">
        <v>470</v>
      </c>
      <c r="AD9" s="51" t="s">
        <v>470</v>
      </c>
      <c r="AE9" s="51" t="s">
        <v>470</v>
      </c>
      <c r="AF9" s="51" t="s">
        <v>470</v>
      </c>
      <c r="AG9" s="52" t="s">
        <v>470</v>
      </c>
      <c r="AH9" s="53" t="s">
        <v>470</v>
      </c>
      <c r="AI9" s="54" t="s">
        <v>470</v>
      </c>
      <c r="AJ9" s="54" t="s">
        <v>470</v>
      </c>
      <c r="AK9" s="54" t="s">
        <v>470</v>
      </c>
      <c r="AL9" s="54" t="s">
        <v>470</v>
      </c>
      <c r="AN9" s="448"/>
      <c r="AO9" s="449"/>
      <c r="AP9" s="449"/>
      <c r="AQ9" s="449"/>
      <c r="AR9" s="449"/>
      <c r="AS9" s="450"/>
      <c r="AT9" s="429"/>
      <c r="AU9" s="429"/>
    </row>
    <row r="10" spans="2:47" ht="15.75" x14ac:dyDescent="0.25">
      <c r="B10" s="443"/>
      <c r="C10" s="443"/>
      <c r="D10" s="444"/>
      <c r="E10" s="416"/>
      <c r="F10" s="420"/>
      <c r="G10" s="420"/>
      <c r="H10" s="420"/>
      <c r="I10" s="415"/>
      <c r="J10" s="50" t="s">
        <v>470</v>
      </c>
      <c r="K10" s="51" t="s">
        <v>470</v>
      </c>
      <c r="L10" s="51" t="s">
        <v>470</v>
      </c>
      <c r="M10" s="51" t="s">
        <v>470</v>
      </c>
      <c r="N10" s="51" t="s">
        <v>470</v>
      </c>
      <c r="O10" s="52" t="s">
        <v>470</v>
      </c>
      <c r="P10" s="50" t="s">
        <v>470</v>
      </c>
      <c r="Q10" s="51" t="s">
        <v>470</v>
      </c>
      <c r="R10" s="51" t="s">
        <v>470</v>
      </c>
      <c r="S10" s="51" t="s">
        <v>470</v>
      </c>
      <c r="T10" s="51" t="s">
        <v>470</v>
      </c>
      <c r="U10" s="52" t="s">
        <v>470</v>
      </c>
      <c r="V10" s="50" t="s">
        <v>470</v>
      </c>
      <c r="W10" s="51" t="s">
        <v>470</v>
      </c>
      <c r="X10" s="51" t="s">
        <v>470</v>
      </c>
      <c r="Y10" s="51" t="s">
        <v>470</v>
      </c>
      <c r="Z10" s="51" t="s">
        <v>470</v>
      </c>
      <c r="AA10" s="52" t="s">
        <v>470</v>
      </c>
      <c r="AB10" s="50" t="s">
        <v>470</v>
      </c>
      <c r="AC10" s="51" t="s">
        <v>470</v>
      </c>
      <c r="AD10" s="51" t="s">
        <v>470</v>
      </c>
      <c r="AE10" s="51" t="s">
        <v>470</v>
      </c>
      <c r="AF10" s="51" t="s">
        <v>470</v>
      </c>
      <c r="AG10" s="52" t="s">
        <v>470</v>
      </c>
      <c r="AH10" s="53" t="s">
        <v>470</v>
      </c>
      <c r="AI10" s="54" t="s">
        <v>470</v>
      </c>
      <c r="AJ10" s="54" t="s">
        <v>470</v>
      </c>
      <c r="AK10" s="54" t="s">
        <v>470</v>
      </c>
      <c r="AL10" s="54" t="s">
        <v>470</v>
      </c>
      <c r="AN10" s="448"/>
      <c r="AO10" s="449"/>
      <c r="AP10" s="449"/>
      <c r="AQ10" s="449"/>
      <c r="AR10" s="449"/>
      <c r="AS10" s="450"/>
      <c r="AT10" s="429"/>
      <c r="AU10" s="429"/>
    </row>
    <row r="11" spans="2:47" ht="15.75" x14ac:dyDescent="0.25">
      <c r="B11" s="443"/>
      <c r="C11" s="443"/>
      <c r="D11" s="444"/>
      <c r="E11" s="416"/>
      <c r="F11" s="420"/>
      <c r="G11" s="420"/>
      <c r="H11" s="420"/>
      <c r="I11" s="415"/>
      <c r="J11" s="50" t="s">
        <v>470</v>
      </c>
      <c r="K11" s="51" t="s">
        <v>470</v>
      </c>
      <c r="L11" s="51" t="s">
        <v>470</v>
      </c>
      <c r="M11" s="51" t="s">
        <v>470</v>
      </c>
      <c r="N11" s="51" t="s">
        <v>470</v>
      </c>
      <c r="O11" s="52" t="s">
        <v>470</v>
      </c>
      <c r="P11" s="50" t="s">
        <v>470</v>
      </c>
      <c r="Q11" s="51" t="s">
        <v>470</v>
      </c>
      <c r="R11" s="51" t="s">
        <v>470</v>
      </c>
      <c r="S11" s="51" t="s">
        <v>470</v>
      </c>
      <c r="T11" s="51" t="s">
        <v>470</v>
      </c>
      <c r="U11" s="52" t="s">
        <v>470</v>
      </c>
      <c r="V11" s="50" t="s">
        <v>470</v>
      </c>
      <c r="W11" s="51" t="s">
        <v>470</v>
      </c>
      <c r="X11" s="51" t="s">
        <v>470</v>
      </c>
      <c r="Y11" s="51" t="s">
        <v>470</v>
      </c>
      <c r="Z11" s="51" t="s">
        <v>470</v>
      </c>
      <c r="AA11" s="52" t="s">
        <v>470</v>
      </c>
      <c r="AB11" s="50" t="s">
        <v>470</v>
      </c>
      <c r="AC11" s="51" t="s">
        <v>470</v>
      </c>
      <c r="AD11" s="51" t="s">
        <v>470</v>
      </c>
      <c r="AE11" s="51" t="s">
        <v>470</v>
      </c>
      <c r="AF11" s="51" t="s">
        <v>470</v>
      </c>
      <c r="AG11" s="52" t="s">
        <v>470</v>
      </c>
      <c r="AH11" s="53" t="s">
        <v>470</v>
      </c>
      <c r="AI11" s="54" t="s">
        <v>470</v>
      </c>
      <c r="AJ11" s="54" t="s">
        <v>470</v>
      </c>
      <c r="AK11" s="54" t="s">
        <v>470</v>
      </c>
      <c r="AL11" s="54" t="s">
        <v>470</v>
      </c>
      <c r="AN11" s="448"/>
      <c r="AO11" s="449"/>
      <c r="AP11" s="449"/>
      <c r="AQ11" s="449"/>
      <c r="AR11" s="449"/>
      <c r="AS11" s="450"/>
      <c r="AT11" s="429"/>
      <c r="AU11" s="429"/>
    </row>
    <row r="12" spans="2:47" ht="15.75" x14ac:dyDescent="0.25">
      <c r="B12" s="443"/>
      <c r="C12" s="443"/>
      <c r="D12" s="444"/>
      <c r="E12" s="416"/>
      <c r="F12" s="420"/>
      <c r="G12" s="420"/>
      <c r="H12" s="420"/>
      <c r="I12" s="415"/>
      <c r="J12" s="50" t="s">
        <v>470</v>
      </c>
      <c r="K12" s="51" t="s">
        <v>470</v>
      </c>
      <c r="L12" s="51" t="s">
        <v>470</v>
      </c>
      <c r="M12" s="51" t="s">
        <v>470</v>
      </c>
      <c r="N12" s="51" t="s">
        <v>470</v>
      </c>
      <c r="O12" s="52" t="s">
        <v>470</v>
      </c>
      <c r="P12" s="50" t="s">
        <v>470</v>
      </c>
      <c r="Q12" s="51" t="s">
        <v>470</v>
      </c>
      <c r="R12" s="51" t="s">
        <v>470</v>
      </c>
      <c r="S12" s="51" t="s">
        <v>470</v>
      </c>
      <c r="T12" s="51" t="s">
        <v>470</v>
      </c>
      <c r="U12" s="52" t="s">
        <v>470</v>
      </c>
      <c r="V12" s="50" t="s">
        <v>470</v>
      </c>
      <c r="W12" s="51" t="s">
        <v>470</v>
      </c>
      <c r="X12" s="51" t="s">
        <v>470</v>
      </c>
      <c r="Y12" s="51" t="s">
        <v>470</v>
      </c>
      <c r="Z12" s="51" t="s">
        <v>470</v>
      </c>
      <c r="AA12" s="52" t="s">
        <v>470</v>
      </c>
      <c r="AB12" s="50" t="s">
        <v>470</v>
      </c>
      <c r="AC12" s="51" t="s">
        <v>470</v>
      </c>
      <c r="AD12" s="51" t="s">
        <v>470</v>
      </c>
      <c r="AE12" s="51" t="s">
        <v>470</v>
      </c>
      <c r="AF12" s="51" t="s">
        <v>470</v>
      </c>
      <c r="AG12" s="52" t="s">
        <v>470</v>
      </c>
      <c r="AH12" s="53" t="s">
        <v>470</v>
      </c>
      <c r="AI12" s="54" t="s">
        <v>470</v>
      </c>
      <c r="AJ12" s="54" t="s">
        <v>470</v>
      </c>
      <c r="AK12" s="54" t="s">
        <v>470</v>
      </c>
      <c r="AL12" s="54" t="s">
        <v>470</v>
      </c>
      <c r="AN12" s="448"/>
      <c r="AO12" s="449"/>
      <c r="AP12" s="449"/>
      <c r="AQ12" s="449"/>
      <c r="AR12" s="449"/>
      <c r="AS12" s="450"/>
      <c r="AT12" s="429"/>
      <c r="AU12" s="429"/>
    </row>
    <row r="13" spans="2:47" ht="15.75" x14ac:dyDescent="0.25">
      <c r="B13" s="443"/>
      <c r="C13" s="443"/>
      <c r="D13" s="444"/>
      <c r="E13" s="416"/>
      <c r="F13" s="420"/>
      <c r="G13" s="420"/>
      <c r="H13" s="420"/>
      <c r="I13" s="415"/>
      <c r="J13" s="50" t="s">
        <v>470</v>
      </c>
      <c r="K13" s="51" t="s">
        <v>470</v>
      </c>
      <c r="L13" s="51" t="s">
        <v>470</v>
      </c>
      <c r="M13" s="51" t="s">
        <v>470</v>
      </c>
      <c r="N13" s="51" t="s">
        <v>470</v>
      </c>
      <c r="O13" s="52" t="s">
        <v>470</v>
      </c>
      <c r="P13" s="50" t="s">
        <v>470</v>
      </c>
      <c r="Q13" s="51" t="s">
        <v>470</v>
      </c>
      <c r="R13" s="51" t="s">
        <v>470</v>
      </c>
      <c r="S13" s="51" t="s">
        <v>470</v>
      </c>
      <c r="T13" s="51" t="s">
        <v>470</v>
      </c>
      <c r="U13" s="52" t="s">
        <v>470</v>
      </c>
      <c r="V13" s="50" t="s">
        <v>470</v>
      </c>
      <c r="W13" s="51" t="s">
        <v>470</v>
      </c>
      <c r="X13" s="51" t="s">
        <v>470</v>
      </c>
      <c r="Y13" s="51" t="s">
        <v>470</v>
      </c>
      <c r="Z13" s="51" t="s">
        <v>470</v>
      </c>
      <c r="AA13" s="52" t="s">
        <v>470</v>
      </c>
      <c r="AB13" s="50" t="s">
        <v>470</v>
      </c>
      <c r="AC13" s="51" t="s">
        <v>470</v>
      </c>
      <c r="AD13" s="51" t="s">
        <v>470</v>
      </c>
      <c r="AE13" s="51" t="s">
        <v>470</v>
      </c>
      <c r="AF13" s="51" t="s">
        <v>470</v>
      </c>
      <c r="AG13" s="52" t="s">
        <v>470</v>
      </c>
      <c r="AH13" s="53" t="s">
        <v>470</v>
      </c>
      <c r="AI13" s="54" t="s">
        <v>470</v>
      </c>
      <c r="AJ13" s="54" t="s">
        <v>470</v>
      </c>
      <c r="AK13" s="54" t="s">
        <v>470</v>
      </c>
      <c r="AL13" s="54" t="s">
        <v>470</v>
      </c>
      <c r="AN13" s="448"/>
      <c r="AO13" s="449"/>
      <c r="AP13" s="449"/>
      <c r="AQ13" s="449"/>
      <c r="AR13" s="449"/>
      <c r="AS13" s="450"/>
      <c r="AT13" s="429"/>
      <c r="AU13" s="429"/>
    </row>
    <row r="14" spans="2:47" ht="5.25" customHeight="1" thickBot="1" x14ac:dyDescent="0.3">
      <c r="B14" s="443"/>
      <c r="C14" s="443"/>
      <c r="D14" s="444"/>
      <c r="E14" s="416"/>
      <c r="F14" s="420"/>
      <c r="G14" s="420"/>
      <c r="H14" s="420"/>
      <c r="I14" s="415"/>
      <c r="J14" s="50" t="s">
        <v>470</v>
      </c>
      <c r="K14" s="51" t="s">
        <v>470</v>
      </c>
      <c r="L14" s="51" t="s">
        <v>470</v>
      </c>
      <c r="M14" s="51" t="s">
        <v>470</v>
      </c>
      <c r="N14" s="51" t="s">
        <v>470</v>
      </c>
      <c r="O14" s="52" t="s">
        <v>470</v>
      </c>
      <c r="P14" s="50" t="s">
        <v>470</v>
      </c>
      <c r="Q14" s="51" t="s">
        <v>470</v>
      </c>
      <c r="R14" s="51" t="s">
        <v>470</v>
      </c>
      <c r="S14" s="51" t="s">
        <v>470</v>
      </c>
      <c r="T14" s="51" t="s">
        <v>470</v>
      </c>
      <c r="U14" s="52" t="s">
        <v>470</v>
      </c>
      <c r="V14" s="50" t="s">
        <v>470</v>
      </c>
      <c r="W14" s="51" t="s">
        <v>470</v>
      </c>
      <c r="X14" s="51" t="s">
        <v>470</v>
      </c>
      <c r="Y14" s="51" t="s">
        <v>470</v>
      </c>
      <c r="Z14" s="51" t="s">
        <v>470</v>
      </c>
      <c r="AA14" s="52" t="s">
        <v>470</v>
      </c>
      <c r="AB14" s="50" t="s">
        <v>470</v>
      </c>
      <c r="AC14" s="51" t="s">
        <v>470</v>
      </c>
      <c r="AD14" s="51" t="s">
        <v>470</v>
      </c>
      <c r="AE14" s="51" t="s">
        <v>470</v>
      </c>
      <c r="AF14" s="51" t="s">
        <v>470</v>
      </c>
      <c r="AG14" s="52" t="s">
        <v>470</v>
      </c>
      <c r="AH14" s="53" t="s">
        <v>470</v>
      </c>
      <c r="AI14" s="54" t="s">
        <v>470</v>
      </c>
      <c r="AJ14" s="54" t="s">
        <v>470</v>
      </c>
      <c r="AK14" s="54" t="s">
        <v>470</v>
      </c>
      <c r="AL14" s="54" t="s">
        <v>470</v>
      </c>
      <c r="AN14" s="448"/>
      <c r="AO14" s="449"/>
      <c r="AP14" s="449"/>
      <c r="AQ14" s="449"/>
      <c r="AR14" s="449"/>
      <c r="AS14" s="450"/>
      <c r="AT14" s="429"/>
      <c r="AU14" s="429"/>
    </row>
    <row r="15" spans="2:47" ht="16.5" hidden="1" thickBot="1" x14ac:dyDescent="0.3">
      <c r="B15" s="443"/>
      <c r="C15" s="443"/>
      <c r="D15" s="444"/>
      <c r="E15" s="416"/>
      <c r="F15" s="420"/>
      <c r="G15" s="420"/>
      <c r="H15" s="420"/>
      <c r="I15" s="415"/>
      <c r="J15" s="50" t="s">
        <v>470</v>
      </c>
      <c r="K15" s="51" t="s">
        <v>470</v>
      </c>
      <c r="L15" s="51" t="s">
        <v>470</v>
      </c>
      <c r="M15" s="51" t="s">
        <v>470</v>
      </c>
      <c r="N15" s="51" t="s">
        <v>470</v>
      </c>
      <c r="O15" s="52" t="s">
        <v>470</v>
      </c>
      <c r="P15" s="50" t="s">
        <v>470</v>
      </c>
      <c r="Q15" s="51" t="s">
        <v>470</v>
      </c>
      <c r="R15" s="51" t="s">
        <v>470</v>
      </c>
      <c r="S15" s="51" t="s">
        <v>470</v>
      </c>
      <c r="T15" s="51" t="s">
        <v>470</v>
      </c>
      <c r="U15" s="52" t="s">
        <v>470</v>
      </c>
      <c r="V15" s="50" t="s">
        <v>470</v>
      </c>
      <c r="W15" s="51" t="s">
        <v>470</v>
      </c>
      <c r="X15" s="51" t="s">
        <v>470</v>
      </c>
      <c r="Y15" s="51" t="s">
        <v>470</v>
      </c>
      <c r="Z15" s="51" t="s">
        <v>470</v>
      </c>
      <c r="AA15" s="52" t="s">
        <v>470</v>
      </c>
      <c r="AB15" s="50" t="s">
        <v>470</v>
      </c>
      <c r="AC15" s="51" t="s">
        <v>470</v>
      </c>
      <c r="AD15" s="51" t="s">
        <v>470</v>
      </c>
      <c r="AE15" s="51" t="s">
        <v>470</v>
      </c>
      <c r="AF15" s="51" t="s">
        <v>470</v>
      </c>
      <c r="AG15" s="52" t="s">
        <v>470</v>
      </c>
      <c r="AH15" s="53" t="s">
        <v>470</v>
      </c>
      <c r="AI15" s="54" t="s">
        <v>470</v>
      </c>
      <c r="AJ15" s="54" t="s">
        <v>470</v>
      </c>
      <c r="AK15" s="54" t="s">
        <v>470</v>
      </c>
      <c r="AL15" s="54" t="s">
        <v>470</v>
      </c>
      <c r="AN15" s="448"/>
      <c r="AO15" s="449"/>
      <c r="AP15" s="449"/>
      <c r="AQ15" s="449"/>
      <c r="AR15" s="449"/>
      <c r="AS15" s="450"/>
      <c r="AT15" s="35"/>
      <c r="AU15" s="35"/>
    </row>
    <row r="16" spans="2:47" ht="16.5" hidden="1" thickBot="1" x14ac:dyDescent="0.3">
      <c r="B16" s="443"/>
      <c r="C16" s="443"/>
      <c r="D16" s="444"/>
      <c r="E16" s="416"/>
      <c r="F16" s="420"/>
      <c r="G16" s="420"/>
      <c r="H16" s="420"/>
      <c r="I16" s="415"/>
      <c r="J16" s="50" t="s">
        <v>470</v>
      </c>
      <c r="K16" s="51" t="s">
        <v>470</v>
      </c>
      <c r="L16" s="51" t="s">
        <v>470</v>
      </c>
      <c r="M16" s="51" t="s">
        <v>470</v>
      </c>
      <c r="N16" s="51" t="s">
        <v>470</v>
      </c>
      <c r="O16" s="52" t="s">
        <v>470</v>
      </c>
      <c r="P16" s="50" t="s">
        <v>470</v>
      </c>
      <c r="Q16" s="51" t="s">
        <v>470</v>
      </c>
      <c r="R16" s="51" t="s">
        <v>470</v>
      </c>
      <c r="S16" s="51" t="s">
        <v>470</v>
      </c>
      <c r="T16" s="51" t="s">
        <v>470</v>
      </c>
      <c r="U16" s="52" t="s">
        <v>470</v>
      </c>
      <c r="V16" s="50" t="s">
        <v>470</v>
      </c>
      <c r="W16" s="51" t="s">
        <v>470</v>
      </c>
      <c r="X16" s="51" t="s">
        <v>470</v>
      </c>
      <c r="Y16" s="51" t="s">
        <v>470</v>
      </c>
      <c r="Z16" s="51" t="s">
        <v>470</v>
      </c>
      <c r="AA16" s="52" t="s">
        <v>470</v>
      </c>
      <c r="AB16" s="50" t="s">
        <v>470</v>
      </c>
      <c r="AC16" s="51" t="s">
        <v>470</v>
      </c>
      <c r="AD16" s="51" t="s">
        <v>470</v>
      </c>
      <c r="AE16" s="51" t="s">
        <v>470</v>
      </c>
      <c r="AF16" s="51" t="s">
        <v>470</v>
      </c>
      <c r="AG16" s="52" t="s">
        <v>470</v>
      </c>
      <c r="AH16" s="53" t="s">
        <v>470</v>
      </c>
      <c r="AI16" s="54" t="s">
        <v>470</v>
      </c>
      <c r="AJ16" s="54" t="s">
        <v>470</v>
      </c>
      <c r="AK16" s="54" t="s">
        <v>470</v>
      </c>
      <c r="AL16" s="54" t="s">
        <v>470</v>
      </c>
      <c r="AN16" s="448"/>
      <c r="AO16" s="449"/>
      <c r="AP16" s="449"/>
      <c r="AQ16" s="449"/>
      <c r="AR16" s="449"/>
      <c r="AS16" s="450"/>
      <c r="AT16" s="35"/>
      <c r="AU16" s="35"/>
    </row>
    <row r="17" spans="2:47" ht="16.5" hidden="1" thickBot="1" x14ac:dyDescent="0.3">
      <c r="B17" s="443"/>
      <c r="C17" s="443"/>
      <c r="D17" s="444"/>
      <c r="E17" s="417"/>
      <c r="F17" s="418"/>
      <c r="G17" s="418"/>
      <c r="H17" s="418"/>
      <c r="I17" s="419"/>
      <c r="J17" s="55" t="s">
        <v>470</v>
      </c>
      <c r="K17" s="56" t="s">
        <v>470</v>
      </c>
      <c r="L17" s="56" t="s">
        <v>470</v>
      </c>
      <c r="M17" s="56" t="s">
        <v>470</v>
      </c>
      <c r="N17" s="56" t="s">
        <v>470</v>
      </c>
      <c r="O17" s="57" t="s">
        <v>470</v>
      </c>
      <c r="P17" s="50" t="s">
        <v>470</v>
      </c>
      <c r="Q17" s="51" t="s">
        <v>470</v>
      </c>
      <c r="R17" s="51" t="s">
        <v>470</v>
      </c>
      <c r="S17" s="51" t="s">
        <v>470</v>
      </c>
      <c r="T17" s="51" t="s">
        <v>470</v>
      </c>
      <c r="U17" s="52" t="s">
        <v>470</v>
      </c>
      <c r="V17" s="55" t="s">
        <v>470</v>
      </c>
      <c r="W17" s="56" t="s">
        <v>470</v>
      </c>
      <c r="X17" s="56" t="s">
        <v>470</v>
      </c>
      <c r="Y17" s="56" t="s">
        <v>470</v>
      </c>
      <c r="Z17" s="56" t="s">
        <v>470</v>
      </c>
      <c r="AA17" s="57" t="s">
        <v>470</v>
      </c>
      <c r="AB17" s="50" t="s">
        <v>470</v>
      </c>
      <c r="AC17" s="51" t="s">
        <v>470</v>
      </c>
      <c r="AD17" s="51" t="s">
        <v>470</v>
      </c>
      <c r="AE17" s="51" t="s">
        <v>470</v>
      </c>
      <c r="AF17" s="51" t="s">
        <v>470</v>
      </c>
      <c r="AG17" s="52" t="s">
        <v>470</v>
      </c>
      <c r="AH17" s="58" t="s">
        <v>470</v>
      </c>
      <c r="AI17" s="59" t="s">
        <v>470</v>
      </c>
      <c r="AJ17" s="59" t="s">
        <v>470</v>
      </c>
      <c r="AK17" s="59" t="s">
        <v>470</v>
      </c>
      <c r="AL17" s="59" t="s">
        <v>470</v>
      </c>
      <c r="AN17" s="451"/>
      <c r="AO17" s="452"/>
      <c r="AP17" s="452"/>
      <c r="AQ17" s="452"/>
      <c r="AR17" s="452"/>
      <c r="AS17" s="453"/>
      <c r="AT17" s="35"/>
      <c r="AU17" s="35"/>
    </row>
    <row r="18" spans="2:47" ht="15.75" customHeight="1" x14ac:dyDescent="0.25">
      <c r="B18" s="443"/>
      <c r="C18" s="443"/>
      <c r="D18" s="444"/>
      <c r="E18" s="410" t="s">
        <v>473</v>
      </c>
      <c r="F18" s="411"/>
      <c r="G18" s="411"/>
      <c r="H18" s="411"/>
      <c r="I18" s="411"/>
      <c r="J18" s="167" t="s">
        <v>470</v>
      </c>
      <c r="K18" s="168" t="s">
        <v>470</v>
      </c>
      <c r="L18" s="168" t="s">
        <v>470</v>
      </c>
      <c r="M18" s="168" t="s">
        <v>470</v>
      </c>
      <c r="N18" s="168" t="s">
        <v>470</v>
      </c>
      <c r="O18" s="169" t="s">
        <v>470</v>
      </c>
      <c r="P18" s="167" t="s">
        <v>470</v>
      </c>
      <c r="Q18" s="168" t="s">
        <v>470</v>
      </c>
      <c r="R18" s="60" t="s">
        <v>470</v>
      </c>
      <c r="S18" s="60" t="s">
        <v>470</v>
      </c>
      <c r="T18" s="60" t="s">
        <v>470</v>
      </c>
      <c r="U18" s="61" t="s">
        <v>470</v>
      </c>
      <c r="V18" s="45" t="s">
        <v>470</v>
      </c>
      <c r="W18" s="46" t="s">
        <v>470</v>
      </c>
      <c r="X18" s="46" t="s">
        <v>470</v>
      </c>
      <c r="Y18" s="46" t="s">
        <v>470</v>
      </c>
      <c r="Z18" s="46" t="s">
        <v>470</v>
      </c>
      <c r="AA18" s="47" t="s">
        <v>470</v>
      </c>
      <c r="AB18" s="45" t="s">
        <v>470</v>
      </c>
      <c r="AC18" s="46" t="s">
        <v>470</v>
      </c>
      <c r="AD18" s="46" t="s">
        <v>470</v>
      </c>
      <c r="AE18" s="46" t="s">
        <v>470</v>
      </c>
      <c r="AF18" s="46" t="s">
        <v>470</v>
      </c>
      <c r="AG18" s="47" t="s">
        <v>470</v>
      </c>
      <c r="AH18" s="48" t="s">
        <v>470</v>
      </c>
      <c r="AI18" s="49" t="s">
        <v>470</v>
      </c>
      <c r="AJ18" s="49" t="s">
        <v>470</v>
      </c>
      <c r="AK18" s="49" t="s">
        <v>470</v>
      </c>
      <c r="AL18" s="49" t="s">
        <v>470</v>
      </c>
      <c r="AN18" s="454" t="s">
        <v>474</v>
      </c>
      <c r="AO18" s="455"/>
      <c r="AP18" s="455"/>
      <c r="AQ18" s="455"/>
      <c r="AR18" s="455"/>
      <c r="AS18" s="455"/>
      <c r="AT18" s="460" t="s">
        <v>475</v>
      </c>
      <c r="AU18" s="461"/>
    </row>
    <row r="19" spans="2:47" ht="15.75" customHeight="1" x14ac:dyDescent="0.25">
      <c r="B19" s="443"/>
      <c r="C19" s="443"/>
      <c r="D19" s="444"/>
      <c r="E19" s="413"/>
      <c r="F19" s="420"/>
      <c r="G19" s="420"/>
      <c r="H19" s="420"/>
      <c r="I19" s="420"/>
      <c r="J19" s="170" t="s">
        <v>470</v>
      </c>
      <c r="K19" s="171" t="s">
        <v>470</v>
      </c>
      <c r="L19" s="171" t="s">
        <v>470</v>
      </c>
      <c r="M19" s="171" t="s">
        <v>470</v>
      </c>
      <c r="N19" s="171" t="s">
        <v>470</v>
      </c>
      <c r="O19" s="172" t="s">
        <v>470</v>
      </c>
      <c r="P19" s="170" t="s">
        <v>470</v>
      </c>
      <c r="Q19" s="171" t="s">
        <v>470</v>
      </c>
      <c r="R19" s="63" t="s">
        <v>470</v>
      </c>
      <c r="S19" s="63" t="s">
        <v>470</v>
      </c>
      <c r="T19" s="63" t="s">
        <v>470</v>
      </c>
      <c r="U19" s="64" t="s">
        <v>470</v>
      </c>
      <c r="V19" s="50" t="s">
        <v>470</v>
      </c>
      <c r="W19" s="51" t="s">
        <v>470</v>
      </c>
      <c r="X19" s="51" t="s">
        <v>470</v>
      </c>
      <c r="Y19" s="51" t="s">
        <v>470</v>
      </c>
      <c r="Z19" s="51" t="s">
        <v>470</v>
      </c>
      <c r="AA19" s="52" t="s">
        <v>470</v>
      </c>
      <c r="AB19" s="50" t="s">
        <v>470</v>
      </c>
      <c r="AC19" s="51" t="s">
        <v>470</v>
      </c>
      <c r="AD19" s="51" t="s">
        <v>470</v>
      </c>
      <c r="AE19" s="51" t="s">
        <v>470</v>
      </c>
      <c r="AF19" s="51" t="s">
        <v>470</v>
      </c>
      <c r="AG19" s="52" t="s">
        <v>470</v>
      </c>
      <c r="AH19" s="53" t="s">
        <v>470</v>
      </c>
      <c r="AI19" s="54" t="s">
        <v>470</v>
      </c>
      <c r="AJ19" s="54" t="s">
        <v>470</v>
      </c>
      <c r="AK19" s="54" t="s">
        <v>470</v>
      </c>
      <c r="AL19" s="54" t="s">
        <v>470</v>
      </c>
      <c r="AN19" s="456"/>
      <c r="AO19" s="457"/>
      <c r="AP19" s="457"/>
      <c r="AQ19" s="457"/>
      <c r="AR19" s="457"/>
      <c r="AS19" s="457"/>
      <c r="AT19" s="462"/>
      <c r="AU19" s="463"/>
    </row>
    <row r="20" spans="2:47" ht="15.75" customHeight="1" x14ac:dyDescent="0.25">
      <c r="B20" s="443"/>
      <c r="C20" s="443"/>
      <c r="D20" s="444"/>
      <c r="E20" s="416"/>
      <c r="F20" s="420"/>
      <c r="G20" s="420"/>
      <c r="H20" s="420"/>
      <c r="I20" s="420"/>
      <c r="J20" s="170" t="s">
        <v>470</v>
      </c>
      <c r="K20" s="171" t="s">
        <v>470</v>
      </c>
      <c r="L20" s="171" t="s">
        <v>470</v>
      </c>
      <c r="M20" s="171" t="s">
        <v>470</v>
      </c>
      <c r="N20" s="171" t="s">
        <v>470</v>
      </c>
      <c r="O20" s="172" t="s">
        <v>470</v>
      </c>
      <c r="P20" s="170" t="s">
        <v>470</v>
      </c>
      <c r="Q20" s="171" t="s">
        <v>470</v>
      </c>
      <c r="R20" s="63" t="s">
        <v>470</v>
      </c>
      <c r="S20" s="63" t="s">
        <v>470</v>
      </c>
      <c r="T20" s="63" t="s">
        <v>470</v>
      </c>
      <c r="U20" s="64" t="s">
        <v>470</v>
      </c>
      <c r="V20" s="50" t="s">
        <v>470</v>
      </c>
      <c r="W20" s="51" t="s">
        <v>470</v>
      </c>
      <c r="X20" s="51" t="s">
        <v>470</v>
      </c>
      <c r="Y20" s="51" t="s">
        <v>470</v>
      </c>
      <c r="Z20" s="51" t="s">
        <v>470</v>
      </c>
      <c r="AA20" s="52" t="s">
        <v>470</v>
      </c>
      <c r="AB20" s="50" t="s">
        <v>470</v>
      </c>
      <c r="AC20" s="51" t="s">
        <v>470</v>
      </c>
      <c r="AD20" s="51" t="s">
        <v>470</v>
      </c>
      <c r="AE20" s="51" t="s">
        <v>470</v>
      </c>
      <c r="AF20" s="51" t="s">
        <v>470</v>
      </c>
      <c r="AG20" s="52" t="s">
        <v>470</v>
      </c>
      <c r="AH20" s="53" t="s">
        <v>470</v>
      </c>
      <c r="AI20" s="54" t="s">
        <v>470</v>
      </c>
      <c r="AJ20" s="54" t="s">
        <v>470</v>
      </c>
      <c r="AK20" s="54" t="s">
        <v>470</v>
      </c>
      <c r="AL20" s="54" t="s">
        <v>470</v>
      </c>
      <c r="AN20" s="456"/>
      <c r="AO20" s="457"/>
      <c r="AP20" s="457"/>
      <c r="AQ20" s="457"/>
      <c r="AR20" s="457"/>
      <c r="AS20" s="457"/>
      <c r="AT20" s="462"/>
      <c r="AU20" s="463"/>
    </row>
    <row r="21" spans="2:47" ht="15.75" customHeight="1" x14ac:dyDescent="0.25">
      <c r="B21" s="443"/>
      <c r="C21" s="443"/>
      <c r="D21" s="444"/>
      <c r="E21" s="416"/>
      <c r="F21" s="420"/>
      <c r="G21" s="420"/>
      <c r="H21" s="420"/>
      <c r="I21" s="420"/>
      <c r="J21" s="170" t="s">
        <v>470</v>
      </c>
      <c r="K21" s="171" t="s">
        <v>470</v>
      </c>
      <c r="L21" s="171" t="s">
        <v>470</v>
      </c>
      <c r="M21" s="171" t="s">
        <v>470</v>
      </c>
      <c r="N21" s="171" t="s">
        <v>470</v>
      </c>
      <c r="O21" s="172" t="s">
        <v>470</v>
      </c>
      <c r="P21" s="170" t="s">
        <v>470</v>
      </c>
      <c r="Q21" s="171" t="s">
        <v>470</v>
      </c>
      <c r="R21" s="63" t="s">
        <v>470</v>
      </c>
      <c r="S21" s="63" t="s">
        <v>470</v>
      </c>
      <c r="T21" s="63" t="s">
        <v>470</v>
      </c>
      <c r="U21" s="64" t="s">
        <v>470</v>
      </c>
      <c r="V21" s="50" t="s">
        <v>470</v>
      </c>
      <c r="W21" s="51" t="s">
        <v>470</v>
      </c>
      <c r="X21" s="51" t="s">
        <v>470</v>
      </c>
      <c r="Y21" s="51" t="s">
        <v>470</v>
      </c>
      <c r="Z21" s="51" t="s">
        <v>470</v>
      </c>
      <c r="AA21" s="52" t="s">
        <v>470</v>
      </c>
      <c r="AB21" s="50" t="s">
        <v>470</v>
      </c>
      <c r="AC21" s="51" t="s">
        <v>470</v>
      </c>
      <c r="AD21" s="51" t="s">
        <v>470</v>
      </c>
      <c r="AE21" s="51" t="s">
        <v>470</v>
      </c>
      <c r="AF21" s="51" t="s">
        <v>470</v>
      </c>
      <c r="AG21" s="52" t="s">
        <v>470</v>
      </c>
      <c r="AH21" s="53" t="s">
        <v>470</v>
      </c>
      <c r="AI21" s="54" t="s">
        <v>470</v>
      </c>
      <c r="AJ21" s="54" t="s">
        <v>470</v>
      </c>
      <c r="AK21" s="54" t="s">
        <v>470</v>
      </c>
      <c r="AL21" s="54" t="s">
        <v>470</v>
      </c>
      <c r="AN21" s="456"/>
      <c r="AO21" s="457"/>
      <c r="AP21" s="457"/>
      <c r="AQ21" s="457"/>
      <c r="AR21" s="457"/>
      <c r="AS21" s="457"/>
      <c r="AT21" s="462"/>
      <c r="AU21" s="463"/>
    </row>
    <row r="22" spans="2:47" ht="15.75" customHeight="1" x14ac:dyDescent="0.25">
      <c r="B22" s="443"/>
      <c r="C22" s="443"/>
      <c r="D22" s="444"/>
      <c r="E22" s="416"/>
      <c r="F22" s="420"/>
      <c r="G22" s="420"/>
      <c r="H22" s="420"/>
      <c r="I22" s="420"/>
      <c r="J22" s="170" t="s">
        <v>470</v>
      </c>
      <c r="K22" s="171" t="s">
        <v>470</v>
      </c>
      <c r="L22" s="171" t="s">
        <v>470</v>
      </c>
      <c r="M22" s="171" t="s">
        <v>470</v>
      </c>
      <c r="N22" s="171" t="s">
        <v>470</v>
      </c>
      <c r="O22" s="172" t="s">
        <v>470</v>
      </c>
      <c r="P22" s="170" t="s">
        <v>470</v>
      </c>
      <c r="Q22" s="171" t="s">
        <v>470</v>
      </c>
      <c r="R22" s="63" t="s">
        <v>470</v>
      </c>
      <c r="S22" s="63" t="s">
        <v>470</v>
      </c>
      <c r="T22" s="63" t="s">
        <v>470</v>
      </c>
      <c r="U22" s="64" t="s">
        <v>470</v>
      </c>
      <c r="V22" s="50" t="s">
        <v>470</v>
      </c>
      <c r="W22" s="51" t="s">
        <v>470</v>
      </c>
      <c r="X22" s="51" t="s">
        <v>470</v>
      </c>
      <c r="Y22" s="51" t="s">
        <v>470</v>
      </c>
      <c r="Z22" s="51" t="s">
        <v>470</v>
      </c>
      <c r="AA22" s="52" t="s">
        <v>470</v>
      </c>
      <c r="AB22" s="50" t="s">
        <v>470</v>
      </c>
      <c r="AC22" s="51" t="s">
        <v>470</v>
      </c>
      <c r="AD22" s="51" t="s">
        <v>470</v>
      </c>
      <c r="AE22" s="51" t="s">
        <v>470</v>
      </c>
      <c r="AF22" s="51" t="s">
        <v>470</v>
      </c>
      <c r="AG22" s="52" t="s">
        <v>470</v>
      </c>
      <c r="AH22" s="53" t="s">
        <v>470</v>
      </c>
      <c r="AI22" s="54" t="s">
        <v>470</v>
      </c>
      <c r="AJ22" s="54" t="s">
        <v>470</v>
      </c>
      <c r="AK22" s="54" t="s">
        <v>470</v>
      </c>
      <c r="AL22" s="54" t="s">
        <v>470</v>
      </c>
      <c r="AN22" s="456"/>
      <c r="AO22" s="457"/>
      <c r="AP22" s="457"/>
      <c r="AQ22" s="457"/>
      <c r="AR22" s="457"/>
      <c r="AS22" s="457"/>
      <c r="AT22" s="462"/>
      <c r="AU22" s="463"/>
    </row>
    <row r="23" spans="2:47" ht="0.75" customHeight="1" x14ac:dyDescent="0.25">
      <c r="B23" s="443"/>
      <c r="C23" s="443"/>
      <c r="D23" s="444"/>
      <c r="E23" s="416"/>
      <c r="F23" s="420"/>
      <c r="G23" s="420"/>
      <c r="H23" s="420"/>
      <c r="I23" s="420"/>
      <c r="J23" s="170" t="s">
        <v>470</v>
      </c>
      <c r="K23" s="171" t="s">
        <v>470</v>
      </c>
      <c r="L23" s="171" t="s">
        <v>470</v>
      </c>
      <c r="M23" s="171" t="s">
        <v>470</v>
      </c>
      <c r="N23" s="171" t="s">
        <v>470</v>
      </c>
      <c r="O23" s="172" t="s">
        <v>470</v>
      </c>
      <c r="P23" s="170" t="s">
        <v>470</v>
      </c>
      <c r="Q23" s="171" t="s">
        <v>470</v>
      </c>
      <c r="R23" s="63" t="s">
        <v>470</v>
      </c>
      <c r="S23" s="63" t="s">
        <v>470</v>
      </c>
      <c r="T23" s="63" t="s">
        <v>470</v>
      </c>
      <c r="U23" s="64" t="s">
        <v>470</v>
      </c>
      <c r="V23" s="50" t="s">
        <v>470</v>
      </c>
      <c r="W23" s="51" t="s">
        <v>470</v>
      </c>
      <c r="X23" s="51" t="s">
        <v>470</v>
      </c>
      <c r="Y23" s="51" t="s">
        <v>470</v>
      </c>
      <c r="Z23" s="51" t="s">
        <v>470</v>
      </c>
      <c r="AA23" s="52" t="s">
        <v>470</v>
      </c>
      <c r="AB23" s="50" t="s">
        <v>470</v>
      </c>
      <c r="AC23" s="51" t="s">
        <v>470</v>
      </c>
      <c r="AD23" s="51" t="s">
        <v>470</v>
      </c>
      <c r="AE23" s="51" t="s">
        <v>470</v>
      </c>
      <c r="AF23" s="51" t="s">
        <v>470</v>
      </c>
      <c r="AG23" s="52" t="s">
        <v>470</v>
      </c>
      <c r="AH23" s="53" t="s">
        <v>470</v>
      </c>
      <c r="AI23" s="54" t="s">
        <v>470</v>
      </c>
      <c r="AJ23" s="54" t="s">
        <v>470</v>
      </c>
      <c r="AK23" s="54" t="s">
        <v>470</v>
      </c>
      <c r="AL23" s="54" t="s">
        <v>470</v>
      </c>
      <c r="AN23" s="456"/>
      <c r="AO23" s="457"/>
      <c r="AP23" s="457"/>
      <c r="AQ23" s="457"/>
      <c r="AR23" s="457"/>
      <c r="AS23" s="457"/>
      <c r="AT23" s="462"/>
      <c r="AU23" s="463"/>
    </row>
    <row r="24" spans="2:47" ht="15.75" hidden="1" customHeight="1" x14ac:dyDescent="0.25">
      <c r="B24" s="443"/>
      <c r="C24" s="443"/>
      <c r="D24" s="444"/>
      <c r="E24" s="416"/>
      <c r="F24" s="420"/>
      <c r="G24" s="420"/>
      <c r="H24" s="420"/>
      <c r="I24" s="420"/>
      <c r="J24" s="170" t="s">
        <v>470</v>
      </c>
      <c r="K24" s="171" t="s">
        <v>470</v>
      </c>
      <c r="L24" s="171" t="s">
        <v>470</v>
      </c>
      <c r="M24" s="171" t="s">
        <v>470</v>
      </c>
      <c r="N24" s="171" t="s">
        <v>470</v>
      </c>
      <c r="O24" s="172" t="s">
        <v>470</v>
      </c>
      <c r="P24" s="170" t="s">
        <v>470</v>
      </c>
      <c r="Q24" s="171" t="s">
        <v>470</v>
      </c>
      <c r="R24" s="63" t="s">
        <v>470</v>
      </c>
      <c r="S24" s="63" t="s">
        <v>470</v>
      </c>
      <c r="T24" s="63" t="s">
        <v>470</v>
      </c>
      <c r="U24" s="64" t="s">
        <v>470</v>
      </c>
      <c r="V24" s="50" t="s">
        <v>470</v>
      </c>
      <c r="W24" s="51" t="s">
        <v>470</v>
      </c>
      <c r="X24" s="51" t="s">
        <v>470</v>
      </c>
      <c r="Y24" s="51" t="s">
        <v>470</v>
      </c>
      <c r="Z24" s="51" t="s">
        <v>470</v>
      </c>
      <c r="AA24" s="52" t="s">
        <v>470</v>
      </c>
      <c r="AB24" s="50" t="s">
        <v>470</v>
      </c>
      <c r="AC24" s="51" t="s">
        <v>470</v>
      </c>
      <c r="AD24" s="51" t="s">
        <v>470</v>
      </c>
      <c r="AE24" s="51" t="s">
        <v>470</v>
      </c>
      <c r="AF24" s="51" t="s">
        <v>470</v>
      </c>
      <c r="AG24" s="52" t="s">
        <v>470</v>
      </c>
      <c r="AH24" s="53" t="s">
        <v>470</v>
      </c>
      <c r="AI24" s="54" t="s">
        <v>470</v>
      </c>
      <c r="AJ24" s="54" t="s">
        <v>470</v>
      </c>
      <c r="AK24" s="54" t="s">
        <v>470</v>
      </c>
      <c r="AL24" s="54" t="s">
        <v>470</v>
      </c>
      <c r="AN24" s="456"/>
      <c r="AO24" s="457"/>
      <c r="AP24" s="457"/>
      <c r="AQ24" s="457"/>
      <c r="AR24" s="457"/>
      <c r="AS24" s="457"/>
      <c r="AT24" s="462"/>
      <c r="AU24" s="463"/>
    </row>
    <row r="25" spans="2:47" ht="15.75" hidden="1" customHeight="1" thickBot="1" x14ac:dyDescent="0.3">
      <c r="B25" s="443"/>
      <c r="C25" s="443"/>
      <c r="D25" s="444"/>
      <c r="E25" s="416"/>
      <c r="F25" s="420"/>
      <c r="G25" s="420"/>
      <c r="H25" s="420"/>
      <c r="I25" s="420"/>
      <c r="J25" s="170" t="s">
        <v>470</v>
      </c>
      <c r="K25" s="171" t="s">
        <v>470</v>
      </c>
      <c r="L25" s="171" t="s">
        <v>470</v>
      </c>
      <c r="M25" s="171" t="s">
        <v>470</v>
      </c>
      <c r="N25" s="171" t="s">
        <v>470</v>
      </c>
      <c r="O25" s="172" t="s">
        <v>470</v>
      </c>
      <c r="P25" s="170" t="s">
        <v>470</v>
      </c>
      <c r="Q25" s="171" t="s">
        <v>470</v>
      </c>
      <c r="R25" s="63" t="s">
        <v>470</v>
      </c>
      <c r="S25" s="63" t="s">
        <v>470</v>
      </c>
      <c r="T25" s="63" t="s">
        <v>470</v>
      </c>
      <c r="U25" s="64" t="s">
        <v>470</v>
      </c>
      <c r="V25" s="50" t="s">
        <v>470</v>
      </c>
      <c r="W25" s="51" t="s">
        <v>470</v>
      </c>
      <c r="X25" s="51" t="s">
        <v>470</v>
      </c>
      <c r="Y25" s="51" t="s">
        <v>470</v>
      </c>
      <c r="Z25" s="51" t="s">
        <v>470</v>
      </c>
      <c r="AA25" s="52" t="s">
        <v>470</v>
      </c>
      <c r="AB25" s="50" t="s">
        <v>470</v>
      </c>
      <c r="AC25" s="51" t="s">
        <v>470</v>
      </c>
      <c r="AD25" s="51" t="s">
        <v>470</v>
      </c>
      <c r="AE25" s="51" t="s">
        <v>470</v>
      </c>
      <c r="AF25" s="51" t="s">
        <v>470</v>
      </c>
      <c r="AG25" s="52" t="s">
        <v>470</v>
      </c>
      <c r="AH25" s="53" t="s">
        <v>470</v>
      </c>
      <c r="AI25" s="54" t="s">
        <v>470</v>
      </c>
      <c r="AJ25" s="54" t="s">
        <v>470</v>
      </c>
      <c r="AK25" s="54" t="s">
        <v>470</v>
      </c>
      <c r="AL25" s="54" t="s">
        <v>470</v>
      </c>
      <c r="AN25" s="456"/>
      <c r="AO25" s="457"/>
      <c r="AP25" s="457"/>
      <c r="AQ25" s="457"/>
      <c r="AR25" s="457"/>
      <c r="AS25" s="457"/>
      <c r="AT25" s="462"/>
      <c r="AU25" s="463"/>
    </row>
    <row r="26" spans="2:47" ht="15.75" hidden="1" customHeight="1" thickBot="1" x14ac:dyDescent="0.3">
      <c r="B26" s="443"/>
      <c r="C26" s="443"/>
      <c r="D26" s="444"/>
      <c r="E26" s="416"/>
      <c r="F26" s="420"/>
      <c r="G26" s="420"/>
      <c r="H26" s="420"/>
      <c r="I26" s="420"/>
      <c r="J26" s="170" t="s">
        <v>470</v>
      </c>
      <c r="K26" s="171" t="s">
        <v>470</v>
      </c>
      <c r="L26" s="171" t="s">
        <v>470</v>
      </c>
      <c r="M26" s="171" t="s">
        <v>470</v>
      </c>
      <c r="N26" s="171" t="s">
        <v>470</v>
      </c>
      <c r="O26" s="172" t="s">
        <v>470</v>
      </c>
      <c r="P26" s="170" t="s">
        <v>470</v>
      </c>
      <c r="Q26" s="171" t="s">
        <v>470</v>
      </c>
      <c r="R26" s="63" t="s">
        <v>470</v>
      </c>
      <c r="S26" s="63" t="s">
        <v>470</v>
      </c>
      <c r="T26" s="63" t="s">
        <v>470</v>
      </c>
      <c r="U26" s="64" t="s">
        <v>470</v>
      </c>
      <c r="V26" s="50" t="s">
        <v>470</v>
      </c>
      <c r="W26" s="51" t="s">
        <v>470</v>
      </c>
      <c r="X26" s="51" t="s">
        <v>470</v>
      </c>
      <c r="Y26" s="51" t="s">
        <v>470</v>
      </c>
      <c r="Z26" s="51" t="s">
        <v>470</v>
      </c>
      <c r="AA26" s="52" t="s">
        <v>470</v>
      </c>
      <c r="AB26" s="50" t="s">
        <v>470</v>
      </c>
      <c r="AC26" s="51" t="s">
        <v>470</v>
      </c>
      <c r="AD26" s="51" t="s">
        <v>470</v>
      </c>
      <c r="AE26" s="51" t="s">
        <v>470</v>
      </c>
      <c r="AF26" s="51" t="s">
        <v>470</v>
      </c>
      <c r="AG26" s="52" t="s">
        <v>470</v>
      </c>
      <c r="AH26" s="53" t="s">
        <v>470</v>
      </c>
      <c r="AI26" s="54" t="s">
        <v>470</v>
      </c>
      <c r="AJ26" s="54" t="s">
        <v>470</v>
      </c>
      <c r="AK26" s="54" t="s">
        <v>470</v>
      </c>
      <c r="AL26" s="54" t="s">
        <v>470</v>
      </c>
      <c r="AN26" s="456"/>
      <c r="AO26" s="457"/>
      <c r="AP26" s="457"/>
      <c r="AQ26" s="457"/>
      <c r="AR26" s="457"/>
      <c r="AS26" s="457"/>
      <c r="AT26" s="462"/>
      <c r="AU26" s="463"/>
    </row>
    <row r="27" spans="2:47" ht="21" customHeight="1" thickBot="1" x14ac:dyDescent="0.3">
      <c r="B27" s="443"/>
      <c r="C27" s="443"/>
      <c r="D27" s="444"/>
      <c r="E27" s="417"/>
      <c r="F27" s="418"/>
      <c r="G27" s="418"/>
      <c r="H27" s="418"/>
      <c r="I27" s="418"/>
      <c r="J27" s="173" t="s">
        <v>470</v>
      </c>
      <c r="K27" s="174" t="s">
        <v>470</v>
      </c>
      <c r="L27" s="174" t="s">
        <v>470</v>
      </c>
      <c r="M27" s="174" t="s">
        <v>470</v>
      </c>
      <c r="N27" s="174" t="s">
        <v>470</v>
      </c>
      <c r="O27" s="175" t="s">
        <v>470</v>
      </c>
      <c r="P27" s="173" t="s">
        <v>470</v>
      </c>
      <c r="Q27" s="174" t="s">
        <v>470</v>
      </c>
      <c r="R27" s="66" t="s">
        <v>470</v>
      </c>
      <c r="S27" s="66" t="s">
        <v>470</v>
      </c>
      <c r="T27" s="66" t="s">
        <v>470</v>
      </c>
      <c r="U27" s="67" t="s">
        <v>470</v>
      </c>
      <c r="V27" s="55" t="s">
        <v>470</v>
      </c>
      <c r="W27" s="56" t="s">
        <v>470</v>
      </c>
      <c r="X27" s="56" t="s">
        <v>470</v>
      </c>
      <c r="Y27" s="56" t="s">
        <v>470</v>
      </c>
      <c r="Z27" s="56" t="s">
        <v>470</v>
      </c>
      <c r="AA27" s="57" t="s">
        <v>470</v>
      </c>
      <c r="AB27" s="55" t="s">
        <v>470</v>
      </c>
      <c r="AC27" s="56" t="s">
        <v>470</v>
      </c>
      <c r="AD27" s="56" t="s">
        <v>470</v>
      </c>
      <c r="AE27" s="56" t="s">
        <v>470</v>
      </c>
      <c r="AF27" s="56" t="s">
        <v>470</v>
      </c>
      <c r="AG27" s="57" t="s">
        <v>470</v>
      </c>
      <c r="AH27" s="58" t="s">
        <v>470</v>
      </c>
      <c r="AI27" s="59" t="s">
        <v>470</v>
      </c>
      <c r="AJ27" s="59" t="s">
        <v>470</v>
      </c>
      <c r="AK27" s="59" t="s">
        <v>470</v>
      </c>
      <c r="AL27" s="59" t="s">
        <v>470</v>
      </c>
      <c r="AN27" s="458"/>
      <c r="AO27" s="459"/>
      <c r="AP27" s="459"/>
      <c r="AQ27" s="459"/>
      <c r="AR27" s="459"/>
      <c r="AS27" s="459"/>
      <c r="AT27" s="464"/>
      <c r="AU27" s="465"/>
    </row>
    <row r="28" spans="2:47" ht="15.75" customHeight="1" x14ac:dyDescent="0.25">
      <c r="B28" s="443"/>
      <c r="C28" s="443"/>
      <c r="D28" s="444"/>
      <c r="E28" s="410" t="s">
        <v>476</v>
      </c>
      <c r="F28" s="411"/>
      <c r="G28" s="411"/>
      <c r="H28" s="411"/>
      <c r="I28" s="412"/>
      <c r="J28" s="167" t="s">
        <v>470</v>
      </c>
      <c r="K28" s="168" t="s">
        <v>470</v>
      </c>
      <c r="L28" s="168" t="s">
        <v>470</v>
      </c>
      <c r="M28" s="168" t="s">
        <v>470</v>
      </c>
      <c r="N28" s="168" t="s">
        <v>470</v>
      </c>
      <c r="O28" s="169" t="s">
        <v>470</v>
      </c>
      <c r="P28" s="167" t="s">
        <v>470</v>
      </c>
      <c r="Q28" s="168" t="s">
        <v>470</v>
      </c>
      <c r="R28" s="168" t="s">
        <v>470</v>
      </c>
      <c r="S28" s="168" t="s">
        <v>470</v>
      </c>
      <c r="T28" s="168" t="s">
        <v>470</v>
      </c>
      <c r="U28" s="169" t="s">
        <v>470</v>
      </c>
      <c r="V28" s="167" t="s">
        <v>470</v>
      </c>
      <c r="W28" s="168" t="s">
        <v>470</v>
      </c>
      <c r="X28" s="60" t="s">
        <v>470</v>
      </c>
      <c r="Y28" s="60" t="s">
        <v>470</v>
      </c>
      <c r="Z28" s="60" t="s">
        <v>470</v>
      </c>
      <c r="AA28" s="61" t="s">
        <v>470</v>
      </c>
      <c r="AB28" s="45" t="s">
        <v>470</v>
      </c>
      <c r="AC28" s="46" t="s">
        <v>470</v>
      </c>
      <c r="AD28" s="46" t="s">
        <v>470</v>
      </c>
      <c r="AE28" s="46" t="s">
        <v>470</v>
      </c>
      <c r="AF28" s="46" t="s">
        <v>470</v>
      </c>
      <c r="AG28" s="47" t="s">
        <v>470</v>
      </c>
      <c r="AH28" s="48" t="s">
        <v>470</v>
      </c>
      <c r="AI28" s="49" t="s">
        <v>470</v>
      </c>
      <c r="AJ28" s="49" t="s">
        <v>470</v>
      </c>
      <c r="AK28" s="49" t="s">
        <v>470</v>
      </c>
      <c r="AL28" s="49" t="s">
        <v>470</v>
      </c>
      <c r="AN28" s="421" t="s">
        <v>396</v>
      </c>
      <c r="AO28" s="422"/>
      <c r="AP28" s="422"/>
      <c r="AQ28" s="422"/>
      <c r="AR28" s="422"/>
      <c r="AS28" s="422"/>
      <c r="AT28" s="429" t="s">
        <v>477</v>
      </c>
      <c r="AU28" s="429"/>
    </row>
    <row r="29" spans="2:47" ht="15.75" x14ac:dyDescent="0.25">
      <c r="B29" s="443"/>
      <c r="C29" s="443"/>
      <c r="D29" s="444"/>
      <c r="E29" s="413"/>
      <c r="F29" s="420"/>
      <c r="G29" s="420"/>
      <c r="H29" s="420"/>
      <c r="I29" s="415"/>
      <c r="J29" s="170" t="s">
        <v>470</v>
      </c>
      <c r="K29" s="171" t="s">
        <v>470</v>
      </c>
      <c r="L29" s="171" t="s">
        <v>470</v>
      </c>
      <c r="M29" s="171" t="s">
        <v>470</v>
      </c>
      <c r="N29" s="171" t="s">
        <v>470</v>
      </c>
      <c r="O29" s="172" t="s">
        <v>470</v>
      </c>
      <c r="P29" s="170" t="s">
        <v>470</v>
      </c>
      <c r="Q29" s="171" t="s">
        <v>470</v>
      </c>
      <c r="R29" s="171" t="s">
        <v>470</v>
      </c>
      <c r="S29" s="171" t="s">
        <v>470</v>
      </c>
      <c r="T29" s="171" t="s">
        <v>470</v>
      </c>
      <c r="U29" s="172" t="s">
        <v>470</v>
      </c>
      <c r="V29" s="170" t="s">
        <v>470</v>
      </c>
      <c r="W29" s="171" t="s">
        <v>470</v>
      </c>
      <c r="X29" s="63" t="s">
        <v>470</v>
      </c>
      <c r="Y29" s="63" t="s">
        <v>470</v>
      </c>
      <c r="Z29" s="63" t="s">
        <v>470</v>
      </c>
      <c r="AA29" s="64" t="s">
        <v>470</v>
      </c>
      <c r="AB29" s="50" t="s">
        <v>470</v>
      </c>
      <c r="AC29" s="51" t="s">
        <v>470</v>
      </c>
      <c r="AD29" s="51" t="s">
        <v>470</v>
      </c>
      <c r="AE29" s="51" t="s">
        <v>470</v>
      </c>
      <c r="AF29" s="51" t="s">
        <v>470</v>
      </c>
      <c r="AG29" s="52" t="s">
        <v>470</v>
      </c>
      <c r="AH29" s="53" t="s">
        <v>470</v>
      </c>
      <c r="AI29" s="54" t="s">
        <v>470</v>
      </c>
      <c r="AJ29" s="54" t="s">
        <v>470</v>
      </c>
      <c r="AK29" s="54" t="s">
        <v>470</v>
      </c>
      <c r="AL29" s="54" t="s">
        <v>470</v>
      </c>
      <c r="AN29" s="423"/>
      <c r="AO29" s="424"/>
      <c r="AP29" s="424"/>
      <c r="AQ29" s="424"/>
      <c r="AR29" s="424"/>
      <c r="AS29" s="424"/>
      <c r="AT29" s="429"/>
      <c r="AU29" s="429"/>
    </row>
    <row r="30" spans="2:47" ht="15.75" x14ac:dyDescent="0.25">
      <c r="B30" s="443"/>
      <c r="C30" s="443"/>
      <c r="D30" s="444"/>
      <c r="E30" s="416"/>
      <c r="F30" s="420"/>
      <c r="G30" s="420"/>
      <c r="H30" s="420"/>
      <c r="I30" s="415"/>
      <c r="J30" s="170" t="s">
        <v>470</v>
      </c>
      <c r="K30" s="171" t="s">
        <v>470</v>
      </c>
      <c r="L30" s="171" t="s">
        <v>470</v>
      </c>
      <c r="M30" s="171" t="s">
        <v>470</v>
      </c>
      <c r="N30" s="171" t="s">
        <v>470</v>
      </c>
      <c r="O30" s="172" t="s">
        <v>470</v>
      </c>
      <c r="P30" s="170" t="s">
        <v>470</v>
      </c>
      <c r="Q30" s="171" t="s">
        <v>470</v>
      </c>
      <c r="R30" s="171" t="s">
        <v>470</v>
      </c>
      <c r="S30" s="171" t="s">
        <v>470</v>
      </c>
      <c r="T30" s="171" t="s">
        <v>470</v>
      </c>
      <c r="U30" s="172" t="s">
        <v>470</v>
      </c>
      <c r="V30" s="170" t="s">
        <v>470</v>
      </c>
      <c r="W30" s="171" t="s">
        <v>470</v>
      </c>
      <c r="X30" s="63" t="s">
        <v>470</v>
      </c>
      <c r="Y30" s="63" t="s">
        <v>470</v>
      </c>
      <c r="Z30" s="63" t="s">
        <v>470</v>
      </c>
      <c r="AA30" s="64" t="s">
        <v>470</v>
      </c>
      <c r="AB30" s="50" t="s">
        <v>470</v>
      </c>
      <c r="AC30" s="51" t="s">
        <v>470</v>
      </c>
      <c r="AD30" s="51" t="s">
        <v>470</v>
      </c>
      <c r="AE30" s="51" t="s">
        <v>470</v>
      </c>
      <c r="AF30" s="51" t="s">
        <v>470</v>
      </c>
      <c r="AG30" s="52" t="s">
        <v>470</v>
      </c>
      <c r="AH30" s="53" t="s">
        <v>470</v>
      </c>
      <c r="AI30" s="54" t="s">
        <v>470</v>
      </c>
      <c r="AJ30" s="54" t="s">
        <v>470</v>
      </c>
      <c r="AK30" s="54" t="s">
        <v>470</v>
      </c>
      <c r="AL30" s="54" t="s">
        <v>470</v>
      </c>
      <c r="AN30" s="423"/>
      <c r="AO30" s="424"/>
      <c r="AP30" s="424"/>
      <c r="AQ30" s="424"/>
      <c r="AR30" s="424"/>
      <c r="AS30" s="424"/>
      <c r="AT30" s="429"/>
      <c r="AU30" s="429"/>
    </row>
    <row r="31" spans="2:47" ht="15.75" x14ac:dyDescent="0.25">
      <c r="B31" s="443"/>
      <c r="C31" s="443"/>
      <c r="D31" s="444"/>
      <c r="E31" s="416"/>
      <c r="F31" s="420"/>
      <c r="G31" s="420"/>
      <c r="H31" s="420"/>
      <c r="I31" s="415"/>
      <c r="J31" s="170" t="s">
        <v>470</v>
      </c>
      <c r="K31" s="171" t="s">
        <v>470</v>
      </c>
      <c r="L31" s="171" t="s">
        <v>470</v>
      </c>
      <c r="M31" s="171" t="s">
        <v>470</v>
      </c>
      <c r="N31" s="171" t="s">
        <v>470</v>
      </c>
      <c r="O31" s="172" t="s">
        <v>470</v>
      </c>
      <c r="P31" s="170" t="s">
        <v>470</v>
      </c>
      <c r="Q31" s="171" t="s">
        <v>470</v>
      </c>
      <c r="R31" s="171" t="s">
        <v>470</v>
      </c>
      <c r="S31" s="171" t="s">
        <v>470</v>
      </c>
      <c r="T31" s="171" t="s">
        <v>470</v>
      </c>
      <c r="U31" s="172" t="s">
        <v>470</v>
      </c>
      <c r="V31" s="170" t="s">
        <v>470</v>
      </c>
      <c r="W31" s="171" t="s">
        <v>470</v>
      </c>
      <c r="X31" s="63" t="s">
        <v>470</v>
      </c>
      <c r="Y31" s="63" t="s">
        <v>470</v>
      </c>
      <c r="Z31" s="63" t="s">
        <v>470</v>
      </c>
      <c r="AA31" s="64" t="s">
        <v>470</v>
      </c>
      <c r="AB31" s="50" t="s">
        <v>470</v>
      </c>
      <c r="AC31" s="51" t="s">
        <v>470</v>
      </c>
      <c r="AD31" s="51" t="s">
        <v>470</v>
      </c>
      <c r="AE31" s="51" t="s">
        <v>470</v>
      </c>
      <c r="AF31" s="51" t="s">
        <v>470</v>
      </c>
      <c r="AG31" s="52" t="s">
        <v>470</v>
      </c>
      <c r="AH31" s="53" t="s">
        <v>470</v>
      </c>
      <c r="AI31" s="54" t="s">
        <v>470</v>
      </c>
      <c r="AJ31" s="54" t="s">
        <v>470</v>
      </c>
      <c r="AK31" s="54" t="s">
        <v>470</v>
      </c>
      <c r="AL31" s="54" t="s">
        <v>470</v>
      </c>
      <c r="AN31" s="423"/>
      <c r="AO31" s="424"/>
      <c r="AP31" s="424"/>
      <c r="AQ31" s="424"/>
      <c r="AR31" s="424"/>
      <c r="AS31" s="424"/>
      <c r="AT31" s="429"/>
      <c r="AU31" s="429"/>
    </row>
    <row r="32" spans="2:47" ht="15.75" x14ac:dyDescent="0.25">
      <c r="B32" s="443"/>
      <c r="C32" s="443"/>
      <c r="D32" s="444"/>
      <c r="E32" s="416"/>
      <c r="F32" s="420"/>
      <c r="G32" s="420"/>
      <c r="H32" s="420"/>
      <c r="I32" s="415"/>
      <c r="J32" s="170" t="s">
        <v>470</v>
      </c>
      <c r="K32" s="171" t="s">
        <v>470</v>
      </c>
      <c r="L32" s="171" t="s">
        <v>470</v>
      </c>
      <c r="M32" s="171" t="s">
        <v>470</v>
      </c>
      <c r="N32" s="171" t="s">
        <v>470</v>
      </c>
      <c r="O32" s="172" t="s">
        <v>470</v>
      </c>
      <c r="P32" s="170" t="s">
        <v>470</v>
      </c>
      <c r="Q32" s="171" t="s">
        <v>470</v>
      </c>
      <c r="R32" s="171" t="s">
        <v>470</v>
      </c>
      <c r="S32" s="171" t="s">
        <v>470</v>
      </c>
      <c r="T32" s="171" t="s">
        <v>470</v>
      </c>
      <c r="U32" s="172" t="s">
        <v>470</v>
      </c>
      <c r="V32" s="170" t="s">
        <v>470</v>
      </c>
      <c r="W32" s="171" t="s">
        <v>470</v>
      </c>
      <c r="X32" s="63" t="s">
        <v>470</v>
      </c>
      <c r="Y32" s="63" t="s">
        <v>470</v>
      </c>
      <c r="Z32" s="63" t="s">
        <v>470</v>
      </c>
      <c r="AA32" s="64" t="s">
        <v>470</v>
      </c>
      <c r="AB32" s="50" t="s">
        <v>470</v>
      </c>
      <c r="AC32" s="51" t="s">
        <v>470</v>
      </c>
      <c r="AD32" s="51" t="s">
        <v>470</v>
      </c>
      <c r="AE32" s="51" t="s">
        <v>470</v>
      </c>
      <c r="AF32" s="51" t="s">
        <v>470</v>
      </c>
      <c r="AG32" s="52" t="s">
        <v>470</v>
      </c>
      <c r="AH32" s="53" t="s">
        <v>470</v>
      </c>
      <c r="AI32" s="54" t="s">
        <v>470</v>
      </c>
      <c r="AJ32" s="54" t="s">
        <v>470</v>
      </c>
      <c r="AK32" s="54" t="s">
        <v>470</v>
      </c>
      <c r="AL32" s="54" t="s">
        <v>470</v>
      </c>
      <c r="AN32" s="423"/>
      <c r="AO32" s="424"/>
      <c r="AP32" s="424"/>
      <c r="AQ32" s="424"/>
      <c r="AR32" s="424"/>
      <c r="AS32" s="424"/>
      <c r="AT32" s="429"/>
      <c r="AU32" s="429"/>
    </row>
    <row r="33" spans="2:47" ht="15.75" x14ac:dyDescent="0.25">
      <c r="B33" s="443"/>
      <c r="C33" s="443"/>
      <c r="D33" s="444"/>
      <c r="E33" s="416"/>
      <c r="F33" s="420"/>
      <c r="G33" s="420"/>
      <c r="H33" s="420"/>
      <c r="I33" s="415"/>
      <c r="J33" s="170" t="s">
        <v>470</v>
      </c>
      <c r="K33" s="171" t="s">
        <v>470</v>
      </c>
      <c r="L33" s="171" t="s">
        <v>470</v>
      </c>
      <c r="M33" s="171" t="s">
        <v>470</v>
      </c>
      <c r="N33" s="171" t="s">
        <v>470</v>
      </c>
      <c r="O33" s="172" t="s">
        <v>470</v>
      </c>
      <c r="P33" s="170" t="s">
        <v>470</v>
      </c>
      <c r="Q33" s="171" t="s">
        <v>470</v>
      </c>
      <c r="R33" s="171" t="s">
        <v>470</v>
      </c>
      <c r="S33" s="171" t="s">
        <v>470</v>
      </c>
      <c r="T33" s="171" t="s">
        <v>470</v>
      </c>
      <c r="U33" s="172" t="s">
        <v>470</v>
      </c>
      <c r="V33" s="170" t="s">
        <v>470</v>
      </c>
      <c r="W33" s="171" t="s">
        <v>470</v>
      </c>
      <c r="X33" s="63" t="s">
        <v>470</v>
      </c>
      <c r="Y33" s="63" t="s">
        <v>470</v>
      </c>
      <c r="Z33" s="63" t="s">
        <v>470</v>
      </c>
      <c r="AA33" s="64" t="s">
        <v>470</v>
      </c>
      <c r="AB33" s="50" t="s">
        <v>470</v>
      </c>
      <c r="AC33" s="51" t="s">
        <v>470</v>
      </c>
      <c r="AD33" s="51" t="s">
        <v>470</v>
      </c>
      <c r="AE33" s="51" t="s">
        <v>470</v>
      </c>
      <c r="AF33" s="51" t="s">
        <v>470</v>
      </c>
      <c r="AG33" s="52" t="s">
        <v>470</v>
      </c>
      <c r="AH33" s="53" t="s">
        <v>470</v>
      </c>
      <c r="AI33" s="54" t="s">
        <v>470</v>
      </c>
      <c r="AJ33" s="54" t="s">
        <v>470</v>
      </c>
      <c r="AK33" s="54" t="s">
        <v>470</v>
      </c>
      <c r="AL33" s="54" t="s">
        <v>470</v>
      </c>
      <c r="AN33" s="423"/>
      <c r="AO33" s="424"/>
      <c r="AP33" s="424"/>
      <c r="AQ33" s="424"/>
      <c r="AR33" s="424"/>
      <c r="AS33" s="424"/>
      <c r="AT33" s="429"/>
      <c r="AU33" s="429"/>
    </row>
    <row r="34" spans="2:47" ht="15.75" x14ac:dyDescent="0.25">
      <c r="B34" s="443"/>
      <c r="C34" s="443"/>
      <c r="D34" s="444"/>
      <c r="E34" s="416"/>
      <c r="F34" s="420"/>
      <c r="G34" s="420"/>
      <c r="H34" s="420"/>
      <c r="I34" s="415"/>
      <c r="J34" s="170" t="s">
        <v>470</v>
      </c>
      <c r="K34" s="171" t="s">
        <v>470</v>
      </c>
      <c r="L34" s="171" t="s">
        <v>470</v>
      </c>
      <c r="M34" s="171" t="s">
        <v>470</v>
      </c>
      <c r="N34" s="171" t="s">
        <v>470</v>
      </c>
      <c r="O34" s="172" t="s">
        <v>470</v>
      </c>
      <c r="P34" s="170" t="s">
        <v>470</v>
      </c>
      <c r="Q34" s="171" t="s">
        <v>470</v>
      </c>
      <c r="R34" s="171" t="s">
        <v>470</v>
      </c>
      <c r="S34" s="171" t="s">
        <v>470</v>
      </c>
      <c r="T34" s="171" t="s">
        <v>470</v>
      </c>
      <c r="U34" s="172" t="s">
        <v>470</v>
      </c>
      <c r="V34" s="170" t="s">
        <v>470</v>
      </c>
      <c r="W34" s="171" t="s">
        <v>470</v>
      </c>
      <c r="X34" s="63" t="s">
        <v>470</v>
      </c>
      <c r="Y34" s="63" t="s">
        <v>470</v>
      </c>
      <c r="Z34" s="63" t="s">
        <v>470</v>
      </c>
      <c r="AA34" s="64" t="s">
        <v>470</v>
      </c>
      <c r="AB34" s="50" t="s">
        <v>470</v>
      </c>
      <c r="AC34" s="51" t="s">
        <v>470</v>
      </c>
      <c r="AD34" s="51" t="s">
        <v>470</v>
      </c>
      <c r="AE34" s="51" t="s">
        <v>470</v>
      </c>
      <c r="AF34" s="51" t="s">
        <v>470</v>
      </c>
      <c r="AG34" s="52" t="s">
        <v>470</v>
      </c>
      <c r="AH34" s="53" t="s">
        <v>470</v>
      </c>
      <c r="AI34" s="54" t="s">
        <v>470</v>
      </c>
      <c r="AJ34" s="54" t="s">
        <v>470</v>
      </c>
      <c r="AK34" s="54" t="s">
        <v>470</v>
      </c>
      <c r="AL34" s="54" t="s">
        <v>470</v>
      </c>
      <c r="AN34" s="423"/>
      <c r="AO34" s="424"/>
      <c r="AP34" s="424"/>
      <c r="AQ34" s="424"/>
      <c r="AR34" s="424"/>
      <c r="AS34" s="424"/>
      <c r="AT34" s="429"/>
      <c r="AU34" s="429"/>
    </row>
    <row r="35" spans="2:47" ht="6" customHeight="1" thickBot="1" x14ac:dyDescent="0.3">
      <c r="B35" s="443"/>
      <c r="C35" s="443"/>
      <c r="D35" s="444"/>
      <c r="E35" s="416"/>
      <c r="F35" s="420"/>
      <c r="G35" s="420"/>
      <c r="H35" s="420"/>
      <c r="I35" s="415"/>
      <c r="J35" s="170" t="s">
        <v>470</v>
      </c>
      <c r="K35" s="171" t="s">
        <v>470</v>
      </c>
      <c r="L35" s="171" t="s">
        <v>470</v>
      </c>
      <c r="M35" s="171" t="s">
        <v>470</v>
      </c>
      <c r="N35" s="171" t="s">
        <v>470</v>
      </c>
      <c r="O35" s="172" t="s">
        <v>470</v>
      </c>
      <c r="P35" s="170" t="s">
        <v>470</v>
      </c>
      <c r="Q35" s="171" t="s">
        <v>470</v>
      </c>
      <c r="R35" s="171" t="s">
        <v>470</v>
      </c>
      <c r="S35" s="171" t="s">
        <v>470</v>
      </c>
      <c r="T35" s="171" t="s">
        <v>470</v>
      </c>
      <c r="U35" s="172" t="s">
        <v>470</v>
      </c>
      <c r="V35" s="170" t="s">
        <v>470</v>
      </c>
      <c r="W35" s="171" t="s">
        <v>470</v>
      </c>
      <c r="X35" s="63" t="s">
        <v>470</v>
      </c>
      <c r="Y35" s="63" t="s">
        <v>470</v>
      </c>
      <c r="Z35" s="63" t="s">
        <v>470</v>
      </c>
      <c r="AA35" s="64" t="s">
        <v>470</v>
      </c>
      <c r="AB35" s="50" t="s">
        <v>470</v>
      </c>
      <c r="AC35" s="51" t="s">
        <v>470</v>
      </c>
      <c r="AD35" s="51" t="s">
        <v>470</v>
      </c>
      <c r="AE35" s="51" t="s">
        <v>470</v>
      </c>
      <c r="AF35" s="51" t="s">
        <v>470</v>
      </c>
      <c r="AG35" s="52" t="s">
        <v>470</v>
      </c>
      <c r="AH35" s="53" t="s">
        <v>470</v>
      </c>
      <c r="AI35" s="54" t="s">
        <v>470</v>
      </c>
      <c r="AJ35" s="54" t="s">
        <v>470</v>
      </c>
      <c r="AK35" s="54" t="s">
        <v>470</v>
      </c>
      <c r="AL35" s="54" t="s">
        <v>470</v>
      </c>
      <c r="AN35" s="423"/>
      <c r="AO35" s="424"/>
      <c r="AP35" s="424"/>
      <c r="AQ35" s="424"/>
      <c r="AR35" s="424"/>
      <c r="AS35" s="424"/>
      <c r="AT35" s="429"/>
      <c r="AU35" s="429"/>
    </row>
    <row r="36" spans="2:47" ht="16.5" hidden="1" thickBot="1" x14ac:dyDescent="0.3">
      <c r="B36" s="443"/>
      <c r="C36" s="443"/>
      <c r="D36" s="444"/>
      <c r="E36" s="416"/>
      <c r="F36" s="420"/>
      <c r="G36" s="420"/>
      <c r="H36" s="420"/>
      <c r="I36" s="415"/>
      <c r="J36" s="62" t="s">
        <v>470</v>
      </c>
      <c r="K36" s="63" t="s">
        <v>470</v>
      </c>
      <c r="L36" s="63" t="s">
        <v>470</v>
      </c>
      <c r="M36" s="63" t="s">
        <v>470</v>
      </c>
      <c r="N36" s="63" t="s">
        <v>470</v>
      </c>
      <c r="O36" s="64" t="s">
        <v>470</v>
      </c>
      <c r="P36" s="62" t="s">
        <v>470</v>
      </c>
      <c r="Q36" s="63" t="s">
        <v>470</v>
      </c>
      <c r="R36" s="63" t="s">
        <v>470</v>
      </c>
      <c r="S36" s="63" t="s">
        <v>470</v>
      </c>
      <c r="T36" s="63" t="s">
        <v>470</v>
      </c>
      <c r="U36" s="64" t="s">
        <v>470</v>
      </c>
      <c r="V36" s="62" t="s">
        <v>470</v>
      </c>
      <c r="W36" s="63" t="s">
        <v>470</v>
      </c>
      <c r="X36" s="63" t="s">
        <v>470</v>
      </c>
      <c r="Y36" s="63" t="s">
        <v>470</v>
      </c>
      <c r="Z36" s="63" t="s">
        <v>470</v>
      </c>
      <c r="AA36" s="64" t="s">
        <v>470</v>
      </c>
      <c r="AB36" s="50" t="s">
        <v>470</v>
      </c>
      <c r="AC36" s="51" t="s">
        <v>470</v>
      </c>
      <c r="AD36" s="51" t="s">
        <v>470</v>
      </c>
      <c r="AE36" s="51" t="s">
        <v>470</v>
      </c>
      <c r="AF36" s="51" t="s">
        <v>470</v>
      </c>
      <c r="AG36" s="52" t="s">
        <v>470</v>
      </c>
      <c r="AH36" s="53" t="s">
        <v>470</v>
      </c>
      <c r="AI36" s="54" t="s">
        <v>470</v>
      </c>
      <c r="AJ36" s="54" t="s">
        <v>470</v>
      </c>
      <c r="AK36" s="54" t="s">
        <v>470</v>
      </c>
      <c r="AL36" s="54" t="s">
        <v>470</v>
      </c>
      <c r="AN36" s="423"/>
      <c r="AO36" s="424"/>
      <c r="AP36" s="424"/>
      <c r="AQ36" s="424"/>
      <c r="AR36" s="424"/>
      <c r="AS36" s="425"/>
      <c r="AT36" s="35"/>
      <c r="AU36" s="35"/>
    </row>
    <row r="37" spans="2:47" ht="16.5" hidden="1" thickBot="1" x14ac:dyDescent="0.3">
      <c r="B37" s="443"/>
      <c r="C37" s="443"/>
      <c r="D37" s="444"/>
      <c r="E37" s="417"/>
      <c r="F37" s="418"/>
      <c r="G37" s="418"/>
      <c r="H37" s="418"/>
      <c r="I37" s="419"/>
      <c r="J37" s="62" t="s">
        <v>470</v>
      </c>
      <c r="K37" s="63" t="s">
        <v>470</v>
      </c>
      <c r="L37" s="63" t="s">
        <v>470</v>
      </c>
      <c r="M37" s="63" t="s">
        <v>470</v>
      </c>
      <c r="N37" s="63" t="s">
        <v>470</v>
      </c>
      <c r="O37" s="64" t="s">
        <v>470</v>
      </c>
      <c r="P37" s="62" t="s">
        <v>470</v>
      </c>
      <c r="Q37" s="63" t="s">
        <v>470</v>
      </c>
      <c r="R37" s="63" t="s">
        <v>470</v>
      </c>
      <c r="S37" s="63" t="s">
        <v>470</v>
      </c>
      <c r="T37" s="63" t="s">
        <v>470</v>
      </c>
      <c r="U37" s="64" t="s">
        <v>470</v>
      </c>
      <c r="V37" s="62" t="s">
        <v>470</v>
      </c>
      <c r="W37" s="63" t="s">
        <v>470</v>
      </c>
      <c r="X37" s="63" t="s">
        <v>470</v>
      </c>
      <c r="Y37" s="63" t="s">
        <v>470</v>
      </c>
      <c r="Z37" s="63" t="s">
        <v>470</v>
      </c>
      <c r="AA37" s="64" t="s">
        <v>470</v>
      </c>
      <c r="AB37" s="55" t="s">
        <v>470</v>
      </c>
      <c r="AC37" s="56" t="s">
        <v>470</v>
      </c>
      <c r="AD37" s="56" t="s">
        <v>470</v>
      </c>
      <c r="AE37" s="56" t="s">
        <v>470</v>
      </c>
      <c r="AF37" s="56" t="s">
        <v>470</v>
      </c>
      <c r="AG37" s="57" t="s">
        <v>470</v>
      </c>
      <c r="AH37" s="58" t="s">
        <v>470</v>
      </c>
      <c r="AI37" s="59" t="s">
        <v>470</v>
      </c>
      <c r="AJ37" s="59" t="s">
        <v>470</v>
      </c>
      <c r="AK37" s="59" t="s">
        <v>470</v>
      </c>
      <c r="AL37" s="59" t="s">
        <v>470</v>
      </c>
      <c r="AN37" s="426"/>
      <c r="AO37" s="427"/>
      <c r="AP37" s="427"/>
      <c r="AQ37" s="427"/>
      <c r="AR37" s="427"/>
      <c r="AS37" s="428"/>
      <c r="AT37" s="35"/>
      <c r="AU37" s="35"/>
    </row>
    <row r="38" spans="2:47" ht="15.75" x14ac:dyDescent="0.25">
      <c r="B38" s="443"/>
      <c r="C38" s="443"/>
      <c r="D38" s="444"/>
      <c r="E38" s="410" t="s">
        <v>478</v>
      </c>
      <c r="F38" s="411"/>
      <c r="G38" s="411"/>
      <c r="H38" s="411"/>
      <c r="I38" s="411"/>
      <c r="J38" s="68" t="s">
        <v>470</v>
      </c>
      <c r="K38" s="69" t="s">
        <v>470</v>
      </c>
      <c r="L38" s="69" t="s">
        <v>470</v>
      </c>
      <c r="M38" s="69" t="s">
        <v>470</v>
      </c>
      <c r="N38" s="69" t="s">
        <v>470</v>
      </c>
      <c r="O38" s="70" t="s">
        <v>470</v>
      </c>
      <c r="P38" s="167" t="s">
        <v>470</v>
      </c>
      <c r="Q38" s="168" t="s">
        <v>470</v>
      </c>
      <c r="R38" s="168" t="s">
        <v>470</v>
      </c>
      <c r="S38" s="168" t="s">
        <v>470</v>
      </c>
      <c r="T38" s="168" t="s">
        <v>470</v>
      </c>
      <c r="U38" s="169" t="s">
        <v>470</v>
      </c>
      <c r="V38" s="167"/>
      <c r="W38" s="168"/>
      <c r="X38" s="60" t="s">
        <v>470</v>
      </c>
      <c r="Y38" s="60" t="s">
        <v>470</v>
      </c>
      <c r="Z38" s="60" t="s">
        <v>470</v>
      </c>
      <c r="AA38" s="61" t="s">
        <v>470</v>
      </c>
      <c r="AB38" s="45" t="s">
        <v>470</v>
      </c>
      <c r="AC38" s="46" t="s">
        <v>470</v>
      </c>
      <c r="AD38" s="46" t="s">
        <v>470</v>
      </c>
      <c r="AE38" s="46" t="s">
        <v>470</v>
      </c>
      <c r="AF38" s="46" t="s">
        <v>470</v>
      </c>
      <c r="AG38" s="47" t="s">
        <v>470</v>
      </c>
      <c r="AH38" s="48" t="s">
        <v>470</v>
      </c>
      <c r="AI38" s="49" t="s">
        <v>470</v>
      </c>
      <c r="AJ38" s="49" t="s">
        <v>470</v>
      </c>
      <c r="AK38" s="49" t="s">
        <v>470</v>
      </c>
      <c r="AL38" s="49" t="s">
        <v>470</v>
      </c>
      <c r="AN38" s="430" t="s">
        <v>479</v>
      </c>
      <c r="AO38" s="431"/>
      <c r="AP38" s="431"/>
      <c r="AQ38" s="431"/>
      <c r="AR38" s="431"/>
      <c r="AS38" s="431"/>
      <c r="AT38" s="429" t="s">
        <v>480</v>
      </c>
      <c r="AU38" s="438"/>
    </row>
    <row r="39" spans="2:47" ht="15.75" x14ac:dyDescent="0.25">
      <c r="B39" s="443"/>
      <c r="C39" s="443"/>
      <c r="D39" s="444"/>
      <c r="E39" s="413"/>
      <c r="F39" s="420"/>
      <c r="G39" s="420"/>
      <c r="H39" s="420"/>
      <c r="I39" s="420"/>
      <c r="J39" s="71" t="s">
        <v>470</v>
      </c>
      <c r="K39" s="72" t="s">
        <v>470</v>
      </c>
      <c r="L39" s="72" t="s">
        <v>470</v>
      </c>
      <c r="M39" s="72" t="s">
        <v>470</v>
      </c>
      <c r="N39" s="72" t="s">
        <v>470</v>
      </c>
      <c r="O39" s="73" t="s">
        <v>470</v>
      </c>
      <c r="P39" s="170" t="s">
        <v>470</v>
      </c>
      <c r="Q39" s="171" t="s">
        <v>470</v>
      </c>
      <c r="R39" s="171" t="s">
        <v>470</v>
      </c>
      <c r="S39" s="171" t="s">
        <v>470</v>
      </c>
      <c r="T39" s="171" t="s">
        <v>470</v>
      </c>
      <c r="U39" s="172" t="s">
        <v>470</v>
      </c>
      <c r="V39" s="170" t="s">
        <v>470</v>
      </c>
      <c r="W39" s="171" t="s">
        <v>470</v>
      </c>
      <c r="X39" s="63" t="s">
        <v>470</v>
      </c>
      <c r="Y39" s="63" t="s">
        <v>470</v>
      </c>
      <c r="Z39" s="63" t="s">
        <v>470</v>
      </c>
      <c r="AA39" s="64" t="s">
        <v>470</v>
      </c>
      <c r="AB39" s="50" t="s">
        <v>470</v>
      </c>
      <c r="AC39" s="51" t="s">
        <v>470</v>
      </c>
      <c r="AD39" s="51" t="s">
        <v>470</v>
      </c>
      <c r="AE39" s="51" t="s">
        <v>470</v>
      </c>
      <c r="AF39" s="51" t="s">
        <v>470</v>
      </c>
      <c r="AG39" s="52" t="s">
        <v>470</v>
      </c>
      <c r="AH39" s="53" t="s">
        <v>470</v>
      </c>
      <c r="AI39" s="54" t="s">
        <v>470</v>
      </c>
      <c r="AJ39" s="54" t="s">
        <v>470</v>
      </c>
      <c r="AK39" s="54" t="s">
        <v>470</v>
      </c>
      <c r="AL39" s="54" t="s">
        <v>470</v>
      </c>
      <c r="AN39" s="432"/>
      <c r="AO39" s="433"/>
      <c r="AP39" s="433"/>
      <c r="AQ39" s="433"/>
      <c r="AR39" s="433"/>
      <c r="AS39" s="433"/>
      <c r="AT39" s="438"/>
      <c r="AU39" s="438"/>
    </row>
    <row r="40" spans="2:47" ht="15.75" x14ac:dyDescent="0.25">
      <c r="B40" s="443"/>
      <c r="C40" s="443"/>
      <c r="D40" s="444"/>
      <c r="E40" s="416"/>
      <c r="F40" s="420"/>
      <c r="G40" s="420"/>
      <c r="H40" s="420"/>
      <c r="I40" s="420"/>
      <c r="J40" s="71" t="s">
        <v>470</v>
      </c>
      <c r="K40" s="72" t="s">
        <v>470</v>
      </c>
      <c r="L40" s="72" t="s">
        <v>470</v>
      </c>
      <c r="M40" s="72" t="s">
        <v>470</v>
      </c>
      <c r="N40" s="72" t="s">
        <v>470</v>
      </c>
      <c r="O40" s="73" t="s">
        <v>470</v>
      </c>
      <c r="P40" s="170" t="s">
        <v>470</v>
      </c>
      <c r="Q40" s="171" t="s">
        <v>470</v>
      </c>
      <c r="R40" s="171" t="s">
        <v>470</v>
      </c>
      <c r="S40" s="171" t="s">
        <v>470</v>
      </c>
      <c r="T40" s="171" t="s">
        <v>470</v>
      </c>
      <c r="U40" s="172" t="s">
        <v>470</v>
      </c>
      <c r="V40" s="170" t="s">
        <v>470</v>
      </c>
      <c r="W40" s="171" t="s">
        <v>470</v>
      </c>
      <c r="X40" s="63" t="s">
        <v>470</v>
      </c>
      <c r="Y40" s="63" t="s">
        <v>470</v>
      </c>
      <c r="Z40" s="63" t="s">
        <v>470</v>
      </c>
      <c r="AA40" s="64" t="s">
        <v>470</v>
      </c>
      <c r="AB40" s="50" t="s">
        <v>470</v>
      </c>
      <c r="AC40" s="51" t="s">
        <v>470</v>
      </c>
      <c r="AD40" s="51" t="s">
        <v>470</v>
      </c>
      <c r="AE40" s="51" t="s">
        <v>470</v>
      </c>
      <c r="AF40" s="51" t="s">
        <v>470</v>
      </c>
      <c r="AG40" s="52" t="s">
        <v>470</v>
      </c>
      <c r="AH40" s="53" t="s">
        <v>470</v>
      </c>
      <c r="AI40" s="54" t="s">
        <v>470</v>
      </c>
      <c r="AJ40" s="54" t="s">
        <v>470</v>
      </c>
      <c r="AK40" s="54" t="s">
        <v>470</v>
      </c>
      <c r="AL40" s="54" t="s">
        <v>470</v>
      </c>
      <c r="AN40" s="432"/>
      <c r="AO40" s="433"/>
      <c r="AP40" s="433"/>
      <c r="AQ40" s="433"/>
      <c r="AR40" s="433"/>
      <c r="AS40" s="433"/>
      <c r="AT40" s="438"/>
      <c r="AU40" s="438"/>
    </row>
    <row r="41" spans="2:47" ht="15.75" x14ac:dyDescent="0.25">
      <c r="B41" s="443"/>
      <c r="C41" s="443"/>
      <c r="D41" s="444"/>
      <c r="E41" s="416"/>
      <c r="F41" s="420"/>
      <c r="G41" s="420"/>
      <c r="H41" s="420"/>
      <c r="I41" s="420"/>
      <c r="J41" s="71" t="s">
        <v>470</v>
      </c>
      <c r="K41" s="72" t="s">
        <v>470</v>
      </c>
      <c r="L41" s="72" t="s">
        <v>470</v>
      </c>
      <c r="M41" s="72" t="s">
        <v>470</v>
      </c>
      <c r="N41" s="72" t="s">
        <v>470</v>
      </c>
      <c r="O41" s="73" t="s">
        <v>470</v>
      </c>
      <c r="P41" s="170" t="s">
        <v>470</v>
      </c>
      <c r="Q41" s="171" t="s">
        <v>470</v>
      </c>
      <c r="R41" s="171" t="s">
        <v>470</v>
      </c>
      <c r="S41" s="171" t="s">
        <v>470</v>
      </c>
      <c r="T41" s="171" t="s">
        <v>470</v>
      </c>
      <c r="U41" s="172" t="s">
        <v>470</v>
      </c>
      <c r="V41" s="170" t="s">
        <v>470</v>
      </c>
      <c r="W41" s="171" t="s">
        <v>470</v>
      </c>
      <c r="X41" s="63" t="s">
        <v>470</v>
      </c>
      <c r="Y41" s="63" t="s">
        <v>470</v>
      </c>
      <c r="Z41" s="63" t="s">
        <v>470</v>
      </c>
      <c r="AA41" s="64" t="s">
        <v>470</v>
      </c>
      <c r="AB41" s="50" t="s">
        <v>470</v>
      </c>
      <c r="AC41" s="51" t="s">
        <v>470</v>
      </c>
      <c r="AD41" s="51" t="s">
        <v>470</v>
      </c>
      <c r="AE41" s="51" t="s">
        <v>470</v>
      </c>
      <c r="AF41" s="51" t="s">
        <v>470</v>
      </c>
      <c r="AG41" s="52" t="s">
        <v>470</v>
      </c>
      <c r="AH41" s="53" t="s">
        <v>470</v>
      </c>
      <c r="AI41" s="54" t="s">
        <v>470</v>
      </c>
      <c r="AJ41" s="54" t="s">
        <v>470</v>
      </c>
      <c r="AK41" s="54" t="s">
        <v>470</v>
      </c>
      <c r="AL41" s="54" t="s">
        <v>470</v>
      </c>
      <c r="AN41" s="432"/>
      <c r="AO41" s="433"/>
      <c r="AP41" s="433"/>
      <c r="AQ41" s="433"/>
      <c r="AR41" s="433"/>
      <c r="AS41" s="433"/>
      <c r="AT41" s="438"/>
      <c r="AU41" s="438"/>
    </row>
    <row r="42" spans="2:47" ht="15.75" x14ac:dyDescent="0.25">
      <c r="B42" s="443"/>
      <c r="C42" s="443"/>
      <c r="D42" s="444"/>
      <c r="E42" s="416"/>
      <c r="F42" s="420"/>
      <c r="G42" s="420"/>
      <c r="H42" s="420"/>
      <c r="I42" s="420"/>
      <c r="J42" s="71" t="s">
        <v>470</v>
      </c>
      <c r="K42" s="72" t="s">
        <v>470</v>
      </c>
      <c r="L42" s="72" t="s">
        <v>470</v>
      </c>
      <c r="M42" s="72" t="s">
        <v>470</v>
      </c>
      <c r="N42" s="72" t="s">
        <v>470</v>
      </c>
      <c r="O42" s="73" t="s">
        <v>470</v>
      </c>
      <c r="P42" s="170" t="s">
        <v>470</v>
      </c>
      <c r="Q42" s="171" t="s">
        <v>470</v>
      </c>
      <c r="R42" s="171" t="s">
        <v>470</v>
      </c>
      <c r="S42" s="171" t="s">
        <v>470</v>
      </c>
      <c r="T42" s="171" t="s">
        <v>470</v>
      </c>
      <c r="U42" s="172" t="s">
        <v>470</v>
      </c>
      <c r="V42" s="170" t="s">
        <v>470</v>
      </c>
      <c r="W42" s="171" t="s">
        <v>470</v>
      </c>
      <c r="X42" s="63" t="s">
        <v>470</v>
      </c>
      <c r="Y42" s="63" t="s">
        <v>470</v>
      </c>
      <c r="Z42" s="63" t="s">
        <v>470</v>
      </c>
      <c r="AA42" s="64" t="s">
        <v>470</v>
      </c>
      <c r="AB42" s="50" t="s">
        <v>470</v>
      </c>
      <c r="AC42" s="51" t="s">
        <v>470</v>
      </c>
      <c r="AD42" s="51" t="s">
        <v>470</v>
      </c>
      <c r="AE42" s="51" t="s">
        <v>470</v>
      </c>
      <c r="AF42" s="51" t="s">
        <v>470</v>
      </c>
      <c r="AG42" s="52" t="s">
        <v>470</v>
      </c>
      <c r="AH42" s="53" t="s">
        <v>470</v>
      </c>
      <c r="AI42" s="54" t="s">
        <v>470</v>
      </c>
      <c r="AJ42" s="54" t="s">
        <v>470</v>
      </c>
      <c r="AK42" s="54" t="s">
        <v>470</v>
      </c>
      <c r="AL42" s="54" t="s">
        <v>470</v>
      </c>
      <c r="AN42" s="432"/>
      <c r="AO42" s="433"/>
      <c r="AP42" s="433"/>
      <c r="AQ42" s="433"/>
      <c r="AR42" s="433"/>
      <c r="AS42" s="433"/>
      <c r="AT42" s="438"/>
      <c r="AU42" s="438"/>
    </row>
    <row r="43" spans="2:47" ht="15.75" x14ac:dyDescent="0.25">
      <c r="B43" s="443"/>
      <c r="C43" s="443"/>
      <c r="D43" s="444"/>
      <c r="E43" s="416"/>
      <c r="F43" s="420"/>
      <c r="G43" s="420"/>
      <c r="H43" s="420"/>
      <c r="I43" s="420"/>
      <c r="J43" s="71" t="s">
        <v>470</v>
      </c>
      <c r="K43" s="72" t="s">
        <v>470</v>
      </c>
      <c r="L43" s="72" t="s">
        <v>470</v>
      </c>
      <c r="M43" s="72" t="s">
        <v>470</v>
      </c>
      <c r="N43" s="72" t="s">
        <v>470</v>
      </c>
      <c r="O43" s="73" t="s">
        <v>470</v>
      </c>
      <c r="P43" s="170" t="s">
        <v>470</v>
      </c>
      <c r="Q43" s="171" t="s">
        <v>470</v>
      </c>
      <c r="R43" s="171" t="s">
        <v>470</v>
      </c>
      <c r="S43" s="171" t="s">
        <v>470</v>
      </c>
      <c r="T43" s="171" t="s">
        <v>470</v>
      </c>
      <c r="U43" s="172" t="s">
        <v>470</v>
      </c>
      <c r="V43" s="170" t="s">
        <v>470</v>
      </c>
      <c r="W43" s="171" t="s">
        <v>470</v>
      </c>
      <c r="X43" s="63" t="s">
        <v>470</v>
      </c>
      <c r="Y43" s="63" t="s">
        <v>470</v>
      </c>
      <c r="Z43" s="63" t="s">
        <v>470</v>
      </c>
      <c r="AA43" s="64" t="s">
        <v>470</v>
      </c>
      <c r="AB43" s="50" t="s">
        <v>470</v>
      </c>
      <c r="AC43" s="51" t="s">
        <v>470</v>
      </c>
      <c r="AD43" s="51" t="s">
        <v>470</v>
      </c>
      <c r="AE43" s="51" t="s">
        <v>470</v>
      </c>
      <c r="AF43" s="51" t="s">
        <v>470</v>
      </c>
      <c r="AG43" s="52" t="s">
        <v>470</v>
      </c>
      <c r="AH43" s="53" t="s">
        <v>470</v>
      </c>
      <c r="AI43" s="54" t="s">
        <v>470</v>
      </c>
      <c r="AJ43" s="54" t="s">
        <v>470</v>
      </c>
      <c r="AK43" s="54" t="s">
        <v>470</v>
      </c>
      <c r="AL43" s="54" t="s">
        <v>470</v>
      </c>
      <c r="AN43" s="432"/>
      <c r="AO43" s="433"/>
      <c r="AP43" s="433"/>
      <c r="AQ43" s="433"/>
      <c r="AR43" s="433"/>
      <c r="AS43" s="433"/>
      <c r="AT43" s="438"/>
      <c r="AU43" s="438"/>
    </row>
    <row r="44" spans="2:47" ht="15.75" x14ac:dyDescent="0.25">
      <c r="B44" s="443"/>
      <c r="C44" s="443"/>
      <c r="D44" s="444"/>
      <c r="E44" s="416"/>
      <c r="F44" s="420"/>
      <c r="G44" s="420"/>
      <c r="H44" s="420"/>
      <c r="I44" s="420"/>
      <c r="J44" s="71" t="s">
        <v>470</v>
      </c>
      <c r="K44" s="72" t="s">
        <v>470</v>
      </c>
      <c r="L44" s="72" t="s">
        <v>470</v>
      </c>
      <c r="M44" s="72" t="s">
        <v>470</v>
      </c>
      <c r="N44" s="72" t="s">
        <v>470</v>
      </c>
      <c r="O44" s="73" t="s">
        <v>470</v>
      </c>
      <c r="P44" s="170" t="s">
        <v>470</v>
      </c>
      <c r="Q44" s="171" t="s">
        <v>470</v>
      </c>
      <c r="R44" s="171" t="s">
        <v>470</v>
      </c>
      <c r="S44" s="171" t="s">
        <v>470</v>
      </c>
      <c r="T44" s="171" t="s">
        <v>470</v>
      </c>
      <c r="U44" s="172" t="s">
        <v>470</v>
      </c>
      <c r="V44" s="170" t="s">
        <v>470</v>
      </c>
      <c r="W44" s="171" t="s">
        <v>470</v>
      </c>
      <c r="X44" s="63" t="s">
        <v>470</v>
      </c>
      <c r="Y44" s="63" t="s">
        <v>470</v>
      </c>
      <c r="Z44" s="63" t="s">
        <v>470</v>
      </c>
      <c r="AA44" s="64" t="s">
        <v>470</v>
      </c>
      <c r="AB44" s="50" t="s">
        <v>470</v>
      </c>
      <c r="AC44" s="51" t="s">
        <v>470</v>
      </c>
      <c r="AD44" s="51" t="s">
        <v>470</v>
      </c>
      <c r="AE44" s="51" t="s">
        <v>470</v>
      </c>
      <c r="AF44" s="51" t="s">
        <v>470</v>
      </c>
      <c r="AG44" s="52" t="s">
        <v>470</v>
      </c>
      <c r="AH44" s="53" t="s">
        <v>470</v>
      </c>
      <c r="AI44" s="54" t="s">
        <v>470</v>
      </c>
      <c r="AJ44" s="54" t="s">
        <v>470</v>
      </c>
      <c r="AK44" s="54" t="s">
        <v>470</v>
      </c>
      <c r="AL44" s="54" t="s">
        <v>470</v>
      </c>
      <c r="AN44" s="432"/>
      <c r="AO44" s="433"/>
      <c r="AP44" s="433"/>
      <c r="AQ44" s="433"/>
      <c r="AR44" s="433"/>
      <c r="AS44" s="433"/>
      <c r="AT44" s="438"/>
      <c r="AU44" s="438"/>
    </row>
    <row r="45" spans="2:47" ht="3" customHeight="1" thickBot="1" x14ac:dyDescent="0.3">
      <c r="B45" s="443"/>
      <c r="C45" s="443"/>
      <c r="D45" s="444"/>
      <c r="E45" s="416"/>
      <c r="F45" s="420"/>
      <c r="G45" s="420"/>
      <c r="H45" s="420"/>
      <c r="I45" s="420"/>
      <c r="J45" s="71" t="s">
        <v>470</v>
      </c>
      <c r="K45" s="72" t="s">
        <v>470</v>
      </c>
      <c r="L45" s="72" t="s">
        <v>470</v>
      </c>
      <c r="M45" s="72" t="s">
        <v>470</v>
      </c>
      <c r="N45" s="72" t="s">
        <v>470</v>
      </c>
      <c r="O45" s="73" t="s">
        <v>470</v>
      </c>
      <c r="P45" s="170" t="s">
        <v>470</v>
      </c>
      <c r="Q45" s="171" t="s">
        <v>470</v>
      </c>
      <c r="R45" s="171" t="s">
        <v>470</v>
      </c>
      <c r="S45" s="171" t="s">
        <v>470</v>
      </c>
      <c r="T45" s="171" t="s">
        <v>470</v>
      </c>
      <c r="U45" s="172" t="s">
        <v>470</v>
      </c>
      <c r="V45" s="170" t="s">
        <v>470</v>
      </c>
      <c r="W45" s="171" t="s">
        <v>470</v>
      </c>
      <c r="X45" s="63" t="s">
        <v>470</v>
      </c>
      <c r="Y45" s="63" t="s">
        <v>470</v>
      </c>
      <c r="Z45" s="63" t="s">
        <v>470</v>
      </c>
      <c r="AA45" s="64" t="s">
        <v>470</v>
      </c>
      <c r="AB45" s="50" t="s">
        <v>470</v>
      </c>
      <c r="AC45" s="51" t="s">
        <v>470</v>
      </c>
      <c r="AD45" s="51" t="s">
        <v>470</v>
      </c>
      <c r="AE45" s="51" t="s">
        <v>470</v>
      </c>
      <c r="AF45" s="51" t="s">
        <v>470</v>
      </c>
      <c r="AG45" s="52" t="s">
        <v>470</v>
      </c>
      <c r="AH45" s="53" t="s">
        <v>470</v>
      </c>
      <c r="AI45" s="54" t="s">
        <v>470</v>
      </c>
      <c r="AJ45" s="54" t="s">
        <v>470</v>
      </c>
      <c r="AK45" s="54" t="s">
        <v>470</v>
      </c>
      <c r="AL45" s="54" t="s">
        <v>470</v>
      </c>
      <c r="AN45" s="432"/>
      <c r="AO45" s="433"/>
      <c r="AP45" s="433"/>
      <c r="AQ45" s="433"/>
      <c r="AR45" s="433"/>
      <c r="AS45" s="434"/>
      <c r="AT45" s="35"/>
      <c r="AU45" s="35"/>
    </row>
    <row r="46" spans="2:47" ht="16.5" hidden="1" thickBot="1" x14ac:dyDescent="0.3">
      <c r="B46" s="443"/>
      <c r="C46" s="443"/>
      <c r="D46" s="444"/>
      <c r="E46" s="416"/>
      <c r="F46" s="420"/>
      <c r="G46" s="420"/>
      <c r="H46" s="420"/>
      <c r="I46" s="420"/>
      <c r="J46" s="71" t="s">
        <v>470</v>
      </c>
      <c r="K46" s="72" t="s">
        <v>470</v>
      </c>
      <c r="L46" s="72" t="s">
        <v>470</v>
      </c>
      <c r="M46" s="72" t="s">
        <v>470</v>
      </c>
      <c r="N46" s="72" t="s">
        <v>470</v>
      </c>
      <c r="O46" s="73" t="s">
        <v>470</v>
      </c>
      <c r="P46" s="62" t="s">
        <v>470</v>
      </c>
      <c r="Q46" s="63" t="s">
        <v>470</v>
      </c>
      <c r="R46" s="63" t="s">
        <v>470</v>
      </c>
      <c r="S46" s="63" t="s">
        <v>470</v>
      </c>
      <c r="T46" s="63" t="s">
        <v>470</v>
      </c>
      <c r="U46" s="64" t="s">
        <v>470</v>
      </c>
      <c r="V46" s="62" t="s">
        <v>470</v>
      </c>
      <c r="W46" s="63" t="s">
        <v>470</v>
      </c>
      <c r="X46" s="63" t="s">
        <v>470</v>
      </c>
      <c r="Y46" s="63" t="s">
        <v>470</v>
      </c>
      <c r="Z46" s="63" t="s">
        <v>470</v>
      </c>
      <c r="AA46" s="64" t="s">
        <v>470</v>
      </c>
      <c r="AB46" s="50" t="s">
        <v>470</v>
      </c>
      <c r="AC46" s="51" t="s">
        <v>470</v>
      </c>
      <c r="AD46" s="51" t="s">
        <v>470</v>
      </c>
      <c r="AE46" s="51" t="s">
        <v>470</v>
      </c>
      <c r="AF46" s="51" t="s">
        <v>470</v>
      </c>
      <c r="AG46" s="52" t="s">
        <v>470</v>
      </c>
      <c r="AH46" s="53" t="s">
        <v>470</v>
      </c>
      <c r="AI46" s="54" t="s">
        <v>470</v>
      </c>
      <c r="AJ46" s="54" t="s">
        <v>470</v>
      </c>
      <c r="AK46" s="54" t="s">
        <v>470</v>
      </c>
      <c r="AL46" s="54" t="s">
        <v>470</v>
      </c>
      <c r="AN46" s="432"/>
      <c r="AO46" s="433"/>
      <c r="AP46" s="433"/>
      <c r="AQ46" s="433"/>
      <c r="AR46" s="433"/>
      <c r="AS46" s="434"/>
    </row>
    <row r="47" spans="2:47" ht="16.5" hidden="1" thickBot="1" x14ac:dyDescent="0.3">
      <c r="B47" s="443"/>
      <c r="C47" s="443"/>
      <c r="D47" s="444"/>
      <c r="E47" s="417"/>
      <c r="F47" s="418"/>
      <c r="G47" s="418"/>
      <c r="H47" s="418"/>
      <c r="I47" s="418"/>
      <c r="J47" s="74" t="s">
        <v>470</v>
      </c>
      <c r="K47" s="75" t="s">
        <v>470</v>
      </c>
      <c r="L47" s="75" t="s">
        <v>470</v>
      </c>
      <c r="M47" s="75" t="s">
        <v>470</v>
      </c>
      <c r="N47" s="75" t="s">
        <v>470</v>
      </c>
      <c r="O47" s="76" t="s">
        <v>470</v>
      </c>
      <c r="P47" s="62" t="s">
        <v>470</v>
      </c>
      <c r="Q47" s="63" t="s">
        <v>470</v>
      </c>
      <c r="R47" s="63" t="s">
        <v>470</v>
      </c>
      <c r="S47" s="63" t="s">
        <v>470</v>
      </c>
      <c r="T47" s="63" t="s">
        <v>470</v>
      </c>
      <c r="U47" s="64" t="s">
        <v>470</v>
      </c>
      <c r="V47" s="65" t="s">
        <v>470</v>
      </c>
      <c r="W47" s="66" t="s">
        <v>470</v>
      </c>
      <c r="X47" s="66" t="s">
        <v>470</v>
      </c>
      <c r="Y47" s="66" t="s">
        <v>470</v>
      </c>
      <c r="Z47" s="66" t="s">
        <v>470</v>
      </c>
      <c r="AA47" s="67" t="s">
        <v>470</v>
      </c>
      <c r="AB47" s="55" t="s">
        <v>470</v>
      </c>
      <c r="AC47" s="56" t="s">
        <v>470</v>
      </c>
      <c r="AD47" s="56" t="s">
        <v>470</v>
      </c>
      <c r="AE47" s="56" t="s">
        <v>470</v>
      </c>
      <c r="AF47" s="56" t="s">
        <v>470</v>
      </c>
      <c r="AG47" s="57" t="s">
        <v>470</v>
      </c>
      <c r="AH47" s="58" t="s">
        <v>470</v>
      </c>
      <c r="AI47" s="59" t="s">
        <v>470</v>
      </c>
      <c r="AJ47" s="59" t="s">
        <v>470</v>
      </c>
      <c r="AK47" s="59" t="s">
        <v>470</v>
      </c>
      <c r="AL47" s="59" t="s">
        <v>470</v>
      </c>
      <c r="AN47" s="435"/>
      <c r="AO47" s="436"/>
      <c r="AP47" s="436"/>
      <c r="AQ47" s="436"/>
      <c r="AR47" s="436"/>
      <c r="AS47" s="437"/>
    </row>
    <row r="48" spans="2:47" ht="23.25" x14ac:dyDescent="0.35">
      <c r="B48" s="443"/>
      <c r="C48" s="443"/>
      <c r="D48" s="444"/>
      <c r="E48" s="410" t="s">
        <v>481</v>
      </c>
      <c r="F48" s="411"/>
      <c r="G48" s="411"/>
      <c r="H48" s="411"/>
      <c r="I48" s="412"/>
      <c r="J48" s="68" t="s">
        <v>470</v>
      </c>
      <c r="K48" s="69" t="s">
        <v>470</v>
      </c>
      <c r="L48" s="69" t="s">
        <v>470</v>
      </c>
      <c r="M48" s="69" t="s">
        <v>470</v>
      </c>
      <c r="N48" s="69" t="s">
        <v>470</v>
      </c>
      <c r="O48" s="70" t="s">
        <v>470</v>
      </c>
      <c r="P48" s="68" t="s">
        <v>470</v>
      </c>
      <c r="Q48" s="69" t="s">
        <v>470</v>
      </c>
      <c r="R48" s="69" t="s">
        <v>470</v>
      </c>
      <c r="S48" s="69" t="s">
        <v>470</v>
      </c>
      <c r="T48" s="69" t="s">
        <v>470</v>
      </c>
      <c r="U48" s="70" t="s">
        <v>470</v>
      </c>
      <c r="V48" s="167" t="s">
        <v>470</v>
      </c>
      <c r="W48" s="176" t="s">
        <v>470</v>
      </c>
      <c r="X48" s="60" t="s">
        <v>470</v>
      </c>
      <c r="Y48" s="60" t="s">
        <v>470</v>
      </c>
      <c r="Z48" s="60" t="s">
        <v>470</v>
      </c>
      <c r="AA48" s="61" t="s">
        <v>470</v>
      </c>
      <c r="AB48" s="45" t="s">
        <v>470</v>
      </c>
      <c r="AC48" s="46" t="s">
        <v>470</v>
      </c>
      <c r="AD48" s="46" t="s">
        <v>470</v>
      </c>
      <c r="AE48" s="46" t="s">
        <v>470</v>
      </c>
      <c r="AF48" s="46" t="s">
        <v>470</v>
      </c>
      <c r="AG48" s="47" t="s">
        <v>470</v>
      </c>
      <c r="AH48" s="48" t="s">
        <v>470</v>
      </c>
      <c r="AI48" s="49" t="s">
        <v>470</v>
      </c>
      <c r="AJ48" s="49" t="s">
        <v>470</v>
      </c>
      <c r="AK48" s="49" t="s">
        <v>470</v>
      </c>
      <c r="AL48" s="49" t="s">
        <v>470</v>
      </c>
    </row>
    <row r="49" spans="2:38" ht="15.75" x14ac:dyDescent="0.25">
      <c r="B49" s="443"/>
      <c r="C49" s="443"/>
      <c r="D49" s="444"/>
      <c r="E49" s="413"/>
      <c r="F49" s="420"/>
      <c r="G49" s="420"/>
      <c r="H49" s="420"/>
      <c r="I49" s="415"/>
      <c r="J49" s="71" t="s">
        <v>470</v>
      </c>
      <c r="K49" s="72" t="s">
        <v>470</v>
      </c>
      <c r="L49" s="72" t="s">
        <v>470</v>
      </c>
      <c r="M49" s="72" t="s">
        <v>470</v>
      </c>
      <c r="N49" s="72" t="s">
        <v>470</v>
      </c>
      <c r="O49" s="73" t="s">
        <v>470</v>
      </c>
      <c r="P49" s="71" t="s">
        <v>470</v>
      </c>
      <c r="Q49" s="72" t="s">
        <v>470</v>
      </c>
      <c r="R49" s="72" t="s">
        <v>470</v>
      </c>
      <c r="S49" s="72" t="s">
        <v>470</v>
      </c>
      <c r="T49" s="72" t="s">
        <v>470</v>
      </c>
      <c r="U49" s="73" t="s">
        <v>470</v>
      </c>
      <c r="V49" s="170" t="s">
        <v>470</v>
      </c>
      <c r="W49" s="171" t="s">
        <v>470</v>
      </c>
      <c r="X49" s="63" t="s">
        <v>470</v>
      </c>
      <c r="Y49" s="63" t="s">
        <v>470</v>
      </c>
      <c r="Z49" s="63" t="s">
        <v>470</v>
      </c>
      <c r="AA49" s="64" t="s">
        <v>470</v>
      </c>
      <c r="AB49" s="50" t="s">
        <v>470</v>
      </c>
      <c r="AC49" s="51" t="s">
        <v>470</v>
      </c>
      <c r="AD49" s="51" t="s">
        <v>470</v>
      </c>
      <c r="AE49" s="51" t="s">
        <v>470</v>
      </c>
      <c r="AF49" s="51" t="s">
        <v>470</v>
      </c>
      <c r="AG49" s="52" t="s">
        <v>470</v>
      </c>
      <c r="AH49" s="53" t="s">
        <v>470</v>
      </c>
      <c r="AI49" s="54" t="s">
        <v>470</v>
      </c>
      <c r="AJ49" s="54" t="s">
        <v>470</v>
      </c>
      <c r="AK49" s="54" t="s">
        <v>470</v>
      </c>
      <c r="AL49" s="54" t="s">
        <v>470</v>
      </c>
    </row>
    <row r="50" spans="2:38" ht="15.75" x14ac:dyDescent="0.25">
      <c r="B50" s="443"/>
      <c r="C50" s="443"/>
      <c r="D50" s="444"/>
      <c r="E50" s="413"/>
      <c r="F50" s="420"/>
      <c r="G50" s="420"/>
      <c r="H50" s="420"/>
      <c r="I50" s="415"/>
      <c r="J50" s="71" t="s">
        <v>470</v>
      </c>
      <c r="K50" s="72" t="s">
        <v>470</v>
      </c>
      <c r="L50" s="72" t="s">
        <v>470</v>
      </c>
      <c r="M50" s="72" t="s">
        <v>470</v>
      </c>
      <c r="N50" s="72" t="s">
        <v>470</v>
      </c>
      <c r="O50" s="73" t="s">
        <v>470</v>
      </c>
      <c r="P50" s="71" t="s">
        <v>470</v>
      </c>
      <c r="Q50" s="72" t="s">
        <v>470</v>
      </c>
      <c r="R50" s="72" t="s">
        <v>470</v>
      </c>
      <c r="S50" s="72" t="s">
        <v>470</v>
      </c>
      <c r="T50" s="72" t="s">
        <v>470</v>
      </c>
      <c r="U50" s="73" t="s">
        <v>470</v>
      </c>
      <c r="V50" s="170" t="s">
        <v>470</v>
      </c>
      <c r="W50" s="171" t="s">
        <v>470</v>
      </c>
      <c r="X50" s="63" t="s">
        <v>470</v>
      </c>
      <c r="Y50" s="63" t="s">
        <v>470</v>
      </c>
      <c r="Z50" s="63" t="s">
        <v>470</v>
      </c>
      <c r="AA50" s="64" t="s">
        <v>470</v>
      </c>
      <c r="AB50" s="50" t="s">
        <v>470</v>
      </c>
      <c r="AC50" s="51" t="s">
        <v>470</v>
      </c>
      <c r="AD50" s="51" t="s">
        <v>470</v>
      </c>
      <c r="AE50" s="51" t="s">
        <v>470</v>
      </c>
      <c r="AF50" s="51" t="s">
        <v>470</v>
      </c>
      <c r="AG50" s="52" t="s">
        <v>470</v>
      </c>
      <c r="AH50" s="53" t="s">
        <v>470</v>
      </c>
      <c r="AI50" s="54" t="s">
        <v>470</v>
      </c>
      <c r="AJ50" s="54" t="s">
        <v>470</v>
      </c>
      <c r="AK50" s="54" t="s">
        <v>470</v>
      </c>
      <c r="AL50" s="54" t="s">
        <v>470</v>
      </c>
    </row>
    <row r="51" spans="2:38" ht="15.75" x14ac:dyDescent="0.25">
      <c r="B51" s="443"/>
      <c r="C51" s="443"/>
      <c r="D51" s="444"/>
      <c r="E51" s="416"/>
      <c r="F51" s="420"/>
      <c r="G51" s="420"/>
      <c r="H51" s="420"/>
      <c r="I51" s="415"/>
      <c r="J51" s="71" t="s">
        <v>470</v>
      </c>
      <c r="K51" s="72" t="s">
        <v>470</v>
      </c>
      <c r="L51" s="72" t="s">
        <v>470</v>
      </c>
      <c r="M51" s="72" t="s">
        <v>470</v>
      </c>
      <c r="N51" s="72" t="s">
        <v>470</v>
      </c>
      <c r="O51" s="73" t="s">
        <v>470</v>
      </c>
      <c r="P51" s="71" t="s">
        <v>470</v>
      </c>
      <c r="Q51" s="72" t="s">
        <v>470</v>
      </c>
      <c r="R51" s="72" t="s">
        <v>470</v>
      </c>
      <c r="S51" s="72" t="s">
        <v>470</v>
      </c>
      <c r="T51" s="72" t="s">
        <v>470</v>
      </c>
      <c r="U51" s="73" t="s">
        <v>470</v>
      </c>
      <c r="V51" s="170" t="s">
        <v>470</v>
      </c>
      <c r="W51" s="171" t="s">
        <v>470</v>
      </c>
      <c r="X51" s="63" t="s">
        <v>470</v>
      </c>
      <c r="Y51" s="63" t="s">
        <v>470</v>
      </c>
      <c r="Z51" s="63" t="s">
        <v>470</v>
      </c>
      <c r="AA51" s="64" t="s">
        <v>470</v>
      </c>
      <c r="AB51" s="50" t="s">
        <v>470</v>
      </c>
      <c r="AC51" s="51" t="s">
        <v>470</v>
      </c>
      <c r="AD51" s="51" t="s">
        <v>470</v>
      </c>
      <c r="AE51" s="51" t="s">
        <v>470</v>
      </c>
      <c r="AF51" s="51" t="s">
        <v>470</v>
      </c>
      <c r="AG51" s="52" t="s">
        <v>470</v>
      </c>
      <c r="AH51" s="53" t="s">
        <v>470</v>
      </c>
      <c r="AI51" s="54" t="s">
        <v>470</v>
      </c>
      <c r="AJ51" s="54" t="s">
        <v>470</v>
      </c>
      <c r="AK51" s="54" t="s">
        <v>470</v>
      </c>
      <c r="AL51" s="54" t="s">
        <v>470</v>
      </c>
    </row>
    <row r="52" spans="2:38" ht="15.75" x14ac:dyDescent="0.25">
      <c r="B52" s="443"/>
      <c r="C52" s="443"/>
      <c r="D52" s="444"/>
      <c r="E52" s="416"/>
      <c r="F52" s="420"/>
      <c r="G52" s="420"/>
      <c r="H52" s="420"/>
      <c r="I52" s="415"/>
      <c r="J52" s="71" t="s">
        <v>470</v>
      </c>
      <c r="K52" s="72" t="s">
        <v>470</v>
      </c>
      <c r="L52" s="72" t="s">
        <v>470</v>
      </c>
      <c r="M52" s="72" t="s">
        <v>470</v>
      </c>
      <c r="N52" s="72" t="s">
        <v>470</v>
      </c>
      <c r="O52" s="73" t="s">
        <v>470</v>
      </c>
      <c r="P52" s="71" t="s">
        <v>470</v>
      </c>
      <c r="Q52" s="72" t="s">
        <v>470</v>
      </c>
      <c r="R52" s="72" t="s">
        <v>470</v>
      </c>
      <c r="S52" s="72" t="s">
        <v>470</v>
      </c>
      <c r="T52" s="72" t="s">
        <v>470</v>
      </c>
      <c r="U52" s="73" t="s">
        <v>470</v>
      </c>
      <c r="V52" s="170" t="s">
        <v>470</v>
      </c>
      <c r="W52" s="171" t="s">
        <v>470</v>
      </c>
      <c r="X52" s="63" t="s">
        <v>470</v>
      </c>
      <c r="Y52" s="63" t="s">
        <v>470</v>
      </c>
      <c r="Z52" s="63" t="s">
        <v>470</v>
      </c>
      <c r="AA52" s="64" t="s">
        <v>470</v>
      </c>
      <c r="AB52" s="50" t="s">
        <v>470</v>
      </c>
      <c r="AC52" s="51" t="s">
        <v>470</v>
      </c>
      <c r="AD52" s="51" t="s">
        <v>470</v>
      </c>
      <c r="AE52" s="51" t="s">
        <v>470</v>
      </c>
      <c r="AF52" s="51" t="s">
        <v>470</v>
      </c>
      <c r="AG52" s="52" t="s">
        <v>470</v>
      </c>
      <c r="AH52" s="53" t="s">
        <v>470</v>
      </c>
      <c r="AI52" s="54" t="s">
        <v>470</v>
      </c>
      <c r="AJ52" s="54" t="s">
        <v>470</v>
      </c>
      <c r="AK52" s="54" t="s">
        <v>470</v>
      </c>
      <c r="AL52" s="54" t="s">
        <v>470</v>
      </c>
    </row>
    <row r="53" spans="2:38" ht="5.25" customHeight="1" x14ac:dyDescent="0.25">
      <c r="B53" s="443"/>
      <c r="C53" s="443"/>
      <c r="D53" s="444"/>
      <c r="E53" s="416"/>
      <c r="F53" s="420"/>
      <c r="G53" s="420"/>
      <c r="H53" s="420"/>
      <c r="I53" s="415"/>
      <c r="J53" s="71" t="s">
        <v>470</v>
      </c>
      <c r="K53" s="72" t="s">
        <v>470</v>
      </c>
      <c r="L53" s="72" t="s">
        <v>470</v>
      </c>
      <c r="M53" s="72" t="s">
        <v>470</v>
      </c>
      <c r="N53" s="72" t="s">
        <v>470</v>
      </c>
      <c r="O53" s="73" t="s">
        <v>470</v>
      </c>
      <c r="P53" s="71" t="s">
        <v>470</v>
      </c>
      <c r="Q53" s="72" t="s">
        <v>470</v>
      </c>
      <c r="R53" s="72" t="s">
        <v>470</v>
      </c>
      <c r="S53" s="72" t="s">
        <v>470</v>
      </c>
      <c r="T53" s="72" t="s">
        <v>470</v>
      </c>
      <c r="U53" s="73" t="s">
        <v>470</v>
      </c>
      <c r="V53" s="170" t="s">
        <v>470</v>
      </c>
      <c r="W53" s="171" t="s">
        <v>470</v>
      </c>
      <c r="X53" s="63" t="s">
        <v>470</v>
      </c>
      <c r="Y53" s="63" t="s">
        <v>470</v>
      </c>
      <c r="Z53" s="63" t="s">
        <v>470</v>
      </c>
      <c r="AA53" s="64" t="s">
        <v>470</v>
      </c>
      <c r="AB53" s="50" t="s">
        <v>470</v>
      </c>
      <c r="AC53" s="51" t="s">
        <v>470</v>
      </c>
      <c r="AD53" s="51" t="s">
        <v>470</v>
      </c>
      <c r="AE53" s="51" t="s">
        <v>470</v>
      </c>
      <c r="AF53" s="51" t="s">
        <v>470</v>
      </c>
      <c r="AG53" s="52" t="s">
        <v>470</v>
      </c>
      <c r="AH53" s="53" t="s">
        <v>470</v>
      </c>
      <c r="AI53" s="54" t="s">
        <v>470</v>
      </c>
      <c r="AJ53" s="54" t="s">
        <v>470</v>
      </c>
      <c r="AK53" s="54" t="s">
        <v>470</v>
      </c>
      <c r="AL53" s="54" t="s">
        <v>470</v>
      </c>
    </row>
    <row r="54" spans="2:38" ht="3" hidden="1" customHeight="1" x14ac:dyDescent="0.25">
      <c r="B54" s="443"/>
      <c r="C54" s="443"/>
      <c r="D54" s="444"/>
      <c r="E54" s="416"/>
      <c r="F54" s="420"/>
      <c r="G54" s="420"/>
      <c r="H54" s="420"/>
      <c r="I54" s="415"/>
      <c r="J54" s="71" t="s">
        <v>470</v>
      </c>
      <c r="K54" s="72" t="s">
        <v>470</v>
      </c>
      <c r="L54" s="72" t="s">
        <v>470</v>
      </c>
      <c r="M54" s="72" t="s">
        <v>470</v>
      </c>
      <c r="N54" s="72" t="s">
        <v>470</v>
      </c>
      <c r="O54" s="73" t="s">
        <v>470</v>
      </c>
      <c r="P54" s="71" t="s">
        <v>470</v>
      </c>
      <c r="Q54" s="72" t="s">
        <v>470</v>
      </c>
      <c r="R54" s="72" t="s">
        <v>470</v>
      </c>
      <c r="S54" s="72" t="s">
        <v>470</v>
      </c>
      <c r="T54" s="72" t="s">
        <v>470</v>
      </c>
      <c r="U54" s="73" t="s">
        <v>470</v>
      </c>
      <c r="V54" s="170" t="s">
        <v>470</v>
      </c>
      <c r="W54" s="171" t="s">
        <v>470</v>
      </c>
      <c r="X54" s="63" t="s">
        <v>470</v>
      </c>
      <c r="Y54" s="63" t="s">
        <v>470</v>
      </c>
      <c r="Z54" s="63" t="s">
        <v>470</v>
      </c>
      <c r="AA54" s="64" t="s">
        <v>470</v>
      </c>
      <c r="AB54" s="50" t="s">
        <v>470</v>
      </c>
      <c r="AC54" s="51" t="s">
        <v>470</v>
      </c>
      <c r="AD54" s="51" t="s">
        <v>470</v>
      </c>
      <c r="AE54" s="51" t="s">
        <v>470</v>
      </c>
      <c r="AF54" s="51" t="s">
        <v>470</v>
      </c>
      <c r="AG54" s="52" t="s">
        <v>470</v>
      </c>
      <c r="AH54" s="53" t="s">
        <v>470</v>
      </c>
      <c r="AI54" s="54" t="s">
        <v>470</v>
      </c>
      <c r="AJ54" s="54" t="s">
        <v>470</v>
      </c>
      <c r="AK54" s="54" t="s">
        <v>470</v>
      </c>
      <c r="AL54" s="54" t="s">
        <v>470</v>
      </c>
    </row>
    <row r="55" spans="2:38" ht="15.75" hidden="1" x14ac:dyDescent="0.25">
      <c r="B55" s="443"/>
      <c r="C55" s="443"/>
      <c r="D55" s="444"/>
      <c r="E55" s="416"/>
      <c r="F55" s="420"/>
      <c r="G55" s="420"/>
      <c r="H55" s="420"/>
      <c r="I55" s="415"/>
      <c r="J55" s="71" t="s">
        <v>470</v>
      </c>
      <c r="K55" s="72" t="s">
        <v>470</v>
      </c>
      <c r="L55" s="72" t="s">
        <v>470</v>
      </c>
      <c r="M55" s="72" t="s">
        <v>470</v>
      </c>
      <c r="N55" s="72" t="s">
        <v>470</v>
      </c>
      <c r="O55" s="73" t="s">
        <v>470</v>
      </c>
      <c r="P55" s="71" t="s">
        <v>470</v>
      </c>
      <c r="Q55" s="72" t="s">
        <v>470</v>
      </c>
      <c r="R55" s="72" t="s">
        <v>470</v>
      </c>
      <c r="S55" s="72" t="s">
        <v>470</v>
      </c>
      <c r="T55" s="72" t="s">
        <v>470</v>
      </c>
      <c r="U55" s="73" t="s">
        <v>470</v>
      </c>
      <c r="V55" s="170" t="s">
        <v>470</v>
      </c>
      <c r="W55" s="171" t="s">
        <v>470</v>
      </c>
      <c r="X55" s="63" t="s">
        <v>470</v>
      </c>
      <c r="Y55" s="63" t="s">
        <v>470</v>
      </c>
      <c r="Z55" s="63" t="s">
        <v>470</v>
      </c>
      <c r="AA55" s="64" t="s">
        <v>470</v>
      </c>
      <c r="AB55" s="50" t="s">
        <v>470</v>
      </c>
      <c r="AC55" s="51" t="s">
        <v>470</v>
      </c>
      <c r="AD55" s="51" t="s">
        <v>470</v>
      </c>
      <c r="AE55" s="51" t="s">
        <v>470</v>
      </c>
      <c r="AF55" s="51" t="s">
        <v>470</v>
      </c>
      <c r="AG55" s="52" t="s">
        <v>470</v>
      </c>
      <c r="AH55" s="53" t="s">
        <v>470</v>
      </c>
      <c r="AI55" s="54" t="s">
        <v>470</v>
      </c>
      <c r="AJ55" s="54" t="s">
        <v>470</v>
      </c>
      <c r="AK55" s="54" t="s">
        <v>470</v>
      </c>
      <c r="AL55" s="54" t="s">
        <v>470</v>
      </c>
    </row>
    <row r="56" spans="2:38" ht="15.75" hidden="1" x14ac:dyDescent="0.25">
      <c r="B56" s="443"/>
      <c r="C56" s="443"/>
      <c r="D56" s="444"/>
      <c r="E56" s="416"/>
      <c r="F56" s="420"/>
      <c r="G56" s="420"/>
      <c r="H56" s="420"/>
      <c r="I56" s="415"/>
      <c r="J56" s="71" t="s">
        <v>470</v>
      </c>
      <c r="K56" s="72" t="s">
        <v>470</v>
      </c>
      <c r="L56" s="72" t="s">
        <v>470</v>
      </c>
      <c r="M56" s="72" t="s">
        <v>470</v>
      </c>
      <c r="N56" s="72" t="s">
        <v>470</v>
      </c>
      <c r="O56" s="73" t="s">
        <v>470</v>
      </c>
      <c r="P56" s="71" t="s">
        <v>470</v>
      </c>
      <c r="Q56" s="72" t="s">
        <v>470</v>
      </c>
      <c r="R56" s="72" t="s">
        <v>470</v>
      </c>
      <c r="S56" s="72" t="s">
        <v>470</v>
      </c>
      <c r="T56" s="72" t="s">
        <v>470</v>
      </c>
      <c r="U56" s="73" t="s">
        <v>470</v>
      </c>
      <c r="V56" s="170" t="s">
        <v>470</v>
      </c>
      <c r="W56" s="171" t="s">
        <v>470</v>
      </c>
      <c r="X56" s="63" t="s">
        <v>470</v>
      </c>
      <c r="Y56" s="63" t="s">
        <v>470</v>
      </c>
      <c r="Z56" s="63" t="s">
        <v>470</v>
      </c>
      <c r="AA56" s="64" t="s">
        <v>470</v>
      </c>
      <c r="AB56" s="50" t="s">
        <v>470</v>
      </c>
      <c r="AC56" s="51" t="s">
        <v>470</v>
      </c>
      <c r="AD56" s="51" t="s">
        <v>470</v>
      </c>
      <c r="AE56" s="51" t="s">
        <v>470</v>
      </c>
      <c r="AF56" s="51" t="s">
        <v>470</v>
      </c>
      <c r="AG56" s="52" t="s">
        <v>470</v>
      </c>
      <c r="AH56" s="53" t="s">
        <v>470</v>
      </c>
      <c r="AI56" s="54" t="s">
        <v>470</v>
      </c>
      <c r="AJ56" s="54" t="s">
        <v>470</v>
      </c>
      <c r="AK56" s="54" t="s">
        <v>470</v>
      </c>
      <c r="AL56" s="54" t="s">
        <v>470</v>
      </c>
    </row>
    <row r="57" spans="2:38" ht="16.5" thickBot="1" x14ac:dyDescent="0.3">
      <c r="B57" s="443"/>
      <c r="C57" s="443"/>
      <c r="D57" s="444"/>
      <c r="E57" s="417"/>
      <c r="F57" s="418"/>
      <c r="G57" s="418"/>
      <c r="H57" s="418"/>
      <c r="I57" s="419"/>
      <c r="J57" s="74" t="s">
        <v>470</v>
      </c>
      <c r="K57" s="75" t="s">
        <v>470</v>
      </c>
      <c r="L57" s="75" t="s">
        <v>470</v>
      </c>
      <c r="M57" s="75" t="s">
        <v>470</v>
      </c>
      <c r="N57" s="75" t="s">
        <v>470</v>
      </c>
      <c r="O57" s="76" t="s">
        <v>470</v>
      </c>
      <c r="P57" s="74" t="s">
        <v>470</v>
      </c>
      <c r="Q57" s="75" t="s">
        <v>470</v>
      </c>
      <c r="R57" s="75" t="s">
        <v>470</v>
      </c>
      <c r="S57" s="75" t="s">
        <v>470</v>
      </c>
      <c r="T57" s="75" t="s">
        <v>470</v>
      </c>
      <c r="U57" s="76" t="s">
        <v>470</v>
      </c>
      <c r="V57" s="173" t="s">
        <v>470</v>
      </c>
      <c r="W57" s="174" t="s">
        <v>470</v>
      </c>
      <c r="X57" s="66" t="s">
        <v>470</v>
      </c>
      <c r="Y57" s="66" t="s">
        <v>470</v>
      </c>
      <c r="Z57" s="66" t="s">
        <v>470</v>
      </c>
      <c r="AA57" s="67" t="s">
        <v>470</v>
      </c>
      <c r="AB57" s="55" t="s">
        <v>470</v>
      </c>
      <c r="AC57" s="56" t="s">
        <v>470</v>
      </c>
      <c r="AD57" s="56" t="s">
        <v>470</v>
      </c>
      <c r="AE57" s="56" t="s">
        <v>470</v>
      </c>
      <c r="AF57" s="56" t="s">
        <v>470</v>
      </c>
      <c r="AG57" s="57" t="s">
        <v>470</v>
      </c>
      <c r="AH57" s="53" t="s">
        <v>470</v>
      </c>
      <c r="AI57" s="54" t="s">
        <v>470</v>
      </c>
      <c r="AJ57" s="54" t="s">
        <v>470</v>
      </c>
      <c r="AK57" s="54" t="s">
        <v>470</v>
      </c>
      <c r="AL57" s="54" t="s">
        <v>470</v>
      </c>
    </row>
    <row r="58" spans="2:38" ht="15" customHeight="1" x14ac:dyDescent="0.25">
      <c r="J58" s="410" t="s">
        <v>482</v>
      </c>
      <c r="K58" s="411"/>
      <c r="L58" s="411"/>
      <c r="M58" s="411"/>
      <c r="N58" s="411"/>
      <c r="O58" s="412"/>
      <c r="P58" s="410" t="s">
        <v>483</v>
      </c>
      <c r="Q58" s="411"/>
      <c r="R58" s="411"/>
      <c r="S58" s="411"/>
      <c r="T58" s="411"/>
      <c r="U58" s="412"/>
      <c r="V58" s="410" t="s">
        <v>484</v>
      </c>
      <c r="W58" s="411"/>
      <c r="X58" s="411"/>
      <c r="Y58" s="411"/>
      <c r="Z58" s="411"/>
      <c r="AA58" s="412"/>
      <c r="AB58" s="410" t="s">
        <v>485</v>
      </c>
      <c r="AC58" s="439"/>
      <c r="AD58" s="411"/>
      <c r="AE58" s="411"/>
      <c r="AF58" s="411"/>
      <c r="AG58" s="411"/>
      <c r="AH58" s="410" t="s">
        <v>486</v>
      </c>
      <c r="AI58" s="411"/>
      <c r="AJ58" s="411"/>
      <c r="AK58" s="411"/>
      <c r="AL58" s="412"/>
    </row>
    <row r="59" spans="2:38" ht="15" customHeight="1" x14ac:dyDescent="0.25">
      <c r="J59" s="416"/>
      <c r="K59" s="420"/>
      <c r="L59" s="420"/>
      <c r="M59" s="420"/>
      <c r="N59" s="420"/>
      <c r="O59" s="415"/>
      <c r="P59" s="416"/>
      <c r="Q59" s="420"/>
      <c r="R59" s="420"/>
      <c r="S59" s="420"/>
      <c r="T59" s="420"/>
      <c r="U59" s="415"/>
      <c r="V59" s="416"/>
      <c r="W59" s="420"/>
      <c r="X59" s="420"/>
      <c r="Y59" s="420"/>
      <c r="Z59" s="420"/>
      <c r="AA59" s="415"/>
      <c r="AB59" s="416"/>
      <c r="AC59" s="420"/>
      <c r="AD59" s="420"/>
      <c r="AE59" s="420"/>
      <c r="AF59" s="420"/>
      <c r="AG59" s="420"/>
      <c r="AH59" s="413"/>
      <c r="AI59" s="414"/>
      <c r="AJ59" s="414"/>
      <c r="AK59" s="414"/>
      <c r="AL59" s="415"/>
    </row>
    <row r="60" spans="2:38" ht="15" customHeight="1" x14ac:dyDescent="0.25">
      <c r="J60" s="416"/>
      <c r="K60" s="420"/>
      <c r="L60" s="420"/>
      <c r="M60" s="420"/>
      <c r="N60" s="420"/>
      <c r="O60" s="415"/>
      <c r="P60" s="416"/>
      <c r="Q60" s="420"/>
      <c r="R60" s="420"/>
      <c r="S60" s="420"/>
      <c r="T60" s="420"/>
      <c r="U60" s="415"/>
      <c r="V60" s="416"/>
      <c r="W60" s="420"/>
      <c r="X60" s="420"/>
      <c r="Y60" s="420"/>
      <c r="Z60" s="420"/>
      <c r="AA60" s="415"/>
      <c r="AB60" s="416"/>
      <c r="AC60" s="420"/>
      <c r="AD60" s="420"/>
      <c r="AE60" s="420"/>
      <c r="AF60" s="420"/>
      <c r="AG60" s="420"/>
      <c r="AH60" s="413"/>
      <c r="AI60" s="414"/>
      <c r="AJ60" s="414"/>
      <c r="AK60" s="414"/>
      <c r="AL60" s="415"/>
    </row>
    <row r="61" spans="2:38" ht="15" customHeight="1" x14ac:dyDescent="0.25">
      <c r="J61" s="416"/>
      <c r="K61" s="420"/>
      <c r="L61" s="420"/>
      <c r="M61" s="420"/>
      <c r="N61" s="420"/>
      <c r="O61" s="415"/>
      <c r="P61" s="416"/>
      <c r="Q61" s="420"/>
      <c r="R61" s="420"/>
      <c r="S61" s="420"/>
      <c r="T61" s="420"/>
      <c r="U61" s="415"/>
      <c r="V61" s="416"/>
      <c r="W61" s="420"/>
      <c r="X61" s="420"/>
      <c r="Y61" s="420"/>
      <c r="Z61" s="420"/>
      <c r="AA61" s="415"/>
      <c r="AB61" s="416"/>
      <c r="AC61" s="420"/>
      <c r="AD61" s="420"/>
      <c r="AE61" s="420"/>
      <c r="AF61" s="420"/>
      <c r="AG61" s="420"/>
      <c r="AH61" s="416"/>
      <c r="AI61" s="414"/>
      <c r="AJ61" s="414"/>
      <c r="AK61" s="414"/>
      <c r="AL61" s="415"/>
    </row>
    <row r="62" spans="2:38" ht="15" customHeight="1" x14ac:dyDescent="0.25">
      <c r="J62" s="416"/>
      <c r="K62" s="420"/>
      <c r="L62" s="420"/>
      <c r="M62" s="420"/>
      <c r="N62" s="420"/>
      <c r="O62" s="415"/>
      <c r="P62" s="416"/>
      <c r="Q62" s="420"/>
      <c r="R62" s="420"/>
      <c r="S62" s="420"/>
      <c r="T62" s="420"/>
      <c r="U62" s="415"/>
      <c r="V62" s="416"/>
      <c r="W62" s="420"/>
      <c r="X62" s="420"/>
      <c r="Y62" s="420"/>
      <c r="Z62" s="420"/>
      <c r="AA62" s="415"/>
      <c r="AB62" s="416"/>
      <c r="AC62" s="420"/>
      <c r="AD62" s="420"/>
      <c r="AE62" s="420"/>
      <c r="AF62" s="420"/>
      <c r="AG62" s="420"/>
      <c r="AH62" s="416"/>
      <c r="AI62" s="414"/>
      <c r="AJ62" s="414"/>
      <c r="AK62" s="414"/>
      <c r="AL62" s="415"/>
    </row>
    <row r="63" spans="2:38" ht="28.5" customHeight="1" thickBot="1" x14ac:dyDescent="0.3">
      <c r="J63" s="417"/>
      <c r="K63" s="418"/>
      <c r="L63" s="418"/>
      <c r="M63" s="418"/>
      <c r="N63" s="418"/>
      <c r="O63" s="419"/>
      <c r="P63" s="417"/>
      <c r="Q63" s="418"/>
      <c r="R63" s="418"/>
      <c r="S63" s="418"/>
      <c r="T63" s="418"/>
      <c r="U63" s="419"/>
      <c r="V63" s="417"/>
      <c r="W63" s="418"/>
      <c r="X63" s="418"/>
      <c r="Y63" s="418"/>
      <c r="Z63" s="418"/>
      <c r="AA63" s="419"/>
      <c r="AB63" s="417"/>
      <c r="AC63" s="418"/>
      <c r="AD63" s="418"/>
      <c r="AE63" s="418"/>
      <c r="AF63" s="418"/>
      <c r="AG63" s="418"/>
      <c r="AH63" s="417"/>
      <c r="AI63" s="418"/>
      <c r="AJ63" s="418"/>
      <c r="AK63" s="418"/>
      <c r="AL63" s="419"/>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23" customWidth="1"/>
    <col min="8" max="8" width="11.42578125" style="123"/>
    <col min="9" max="9" width="18.28515625" style="123" customWidth="1"/>
    <col min="10" max="12" width="11.42578125" style="123"/>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3" t="s">
        <v>248</v>
      </c>
      <c r="H1" s="123" t="s">
        <v>241</v>
      </c>
    </row>
    <row r="4" spans="2:26" x14ac:dyDescent="0.25">
      <c r="B4" t="s">
        <v>487</v>
      </c>
      <c r="C4" t="s">
        <v>479</v>
      </c>
      <c r="F4" t="s">
        <v>269</v>
      </c>
      <c r="G4" s="122" t="s">
        <v>488</v>
      </c>
      <c r="H4" s="122">
        <v>0.2</v>
      </c>
      <c r="I4" s="122"/>
      <c r="K4" s="122"/>
      <c r="Q4" t="s">
        <v>489</v>
      </c>
      <c r="R4" s="122">
        <v>0.5</v>
      </c>
      <c r="S4" s="123" t="s">
        <v>378</v>
      </c>
      <c r="T4" s="122">
        <v>0.3</v>
      </c>
      <c r="U4" s="123" t="s">
        <v>393</v>
      </c>
      <c r="V4" s="122">
        <v>0.4</v>
      </c>
      <c r="W4" s="123" t="s">
        <v>396</v>
      </c>
    </row>
    <row r="5" spans="2:26" x14ac:dyDescent="0.25">
      <c r="B5" t="s">
        <v>490</v>
      </c>
      <c r="C5" t="s">
        <v>479</v>
      </c>
      <c r="F5" t="s">
        <v>282</v>
      </c>
      <c r="G5" s="122" t="s">
        <v>488</v>
      </c>
      <c r="H5" s="122">
        <v>0.2</v>
      </c>
      <c r="I5" s="122"/>
      <c r="K5" s="122"/>
      <c r="Q5" t="s">
        <v>491</v>
      </c>
      <c r="R5" s="122">
        <v>0.45</v>
      </c>
      <c r="S5" s="123" t="s">
        <v>378</v>
      </c>
      <c r="T5" s="122">
        <v>0.36</v>
      </c>
      <c r="U5" s="123" t="s">
        <v>393</v>
      </c>
      <c r="V5" s="122">
        <v>0.4</v>
      </c>
      <c r="W5" s="123" t="s">
        <v>396</v>
      </c>
    </row>
    <row r="6" spans="2:26" x14ac:dyDescent="0.25">
      <c r="B6" t="s">
        <v>492</v>
      </c>
      <c r="C6" t="s">
        <v>396</v>
      </c>
      <c r="F6" t="s">
        <v>452</v>
      </c>
      <c r="G6" s="122" t="s">
        <v>380</v>
      </c>
      <c r="H6" s="122">
        <v>0.6</v>
      </c>
      <c r="I6" s="122" t="s">
        <v>493</v>
      </c>
      <c r="K6" s="122"/>
      <c r="Q6" t="s">
        <v>494</v>
      </c>
      <c r="R6" s="122">
        <v>0.4</v>
      </c>
      <c r="S6" s="123" t="s">
        <v>378</v>
      </c>
      <c r="T6" s="122">
        <v>0.36</v>
      </c>
      <c r="U6" s="123" t="s">
        <v>393</v>
      </c>
      <c r="V6" s="122">
        <v>0.4</v>
      </c>
      <c r="W6" s="123" t="s">
        <v>396</v>
      </c>
    </row>
    <row r="7" spans="2:26" x14ac:dyDescent="0.25">
      <c r="B7" t="s">
        <v>495</v>
      </c>
      <c r="C7" t="s">
        <v>496</v>
      </c>
      <c r="G7" s="122"/>
      <c r="I7" s="122"/>
      <c r="K7" s="122"/>
      <c r="Q7" t="s">
        <v>497</v>
      </c>
      <c r="R7" s="122">
        <v>0.35</v>
      </c>
      <c r="S7" s="123" t="s">
        <v>380</v>
      </c>
      <c r="T7" s="122">
        <v>0.42</v>
      </c>
      <c r="U7" s="123" t="s">
        <v>393</v>
      </c>
      <c r="V7" s="122">
        <v>0.4</v>
      </c>
      <c r="W7" s="123" t="s">
        <v>396</v>
      </c>
    </row>
    <row r="8" spans="2:26" x14ac:dyDescent="0.25">
      <c r="B8" t="s">
        <v>498</v>
      </c>
      <c r="C8" t="s">
        <v>471</v>
      </c>
      <c r="G8" s="122"/>
      <c r="I8" s="122"/>
      <c r="K8" s="122"/>
      <c r="Q8" t="s">
        <v>499</v>
      </c>
      <c r="R8" s="122">
        <v>0.35</v>
      </c>
      <c r="S8" s="123" t="s">
        <v>380</v>
      </c>
      <c r="T8" s="122">
        <v>0.6</v>
      </c>
      <c r="U8" s="123" t="s">
        <v>393</v>
      </c>
      <c r="V8" s="122">
        <v>0.26</v>
      </c>
      <c r="W8" s="123" t="s">
        <v>396</v>
      </c>
    </row>
    <row r="9" spans="2:26" x14ac:dyDescent="0.25">
      <c r="B9" t="s">
        <v>500</v>
      </c>
      <c r="C9" t="s">
        <v>479</v>
      </c>
      <c r="G9" s="122"/>
      <c r="I9" s="122"/>
      <c r="K9" s="122"/>
      <c r="Q9" t="s">
        <v>501</v>
      </c>
      <c r="R9" s="122">
        <v>0.3</v>
      </c>
      <c r="S9" s="123" t="s">
        <v>380</v>
      </c>
      <c r="T9" s="122">
        <v>0.6</v>
      </c>
      <c r="U9" s="123" t="s">
        <v>393</v>
      </c>
      <c r="V9" s="122">
        <v>0.3</v>
      </c>
      <c r="W9" s="123" t="s">
        <v>396</v>
      </c>
    </row>
    <row r="10" spans="2:26" x14ac:dyDescent="0.25">
      <c r="B10" t="s">
        <v>502</v>
      </c>
      <c r="C10" t="s">
        <v>396</v>
      </c>
    </row>
    <row r="11" spans="2:26" x14ac:dyDescent="0.25">
      <c r="B11" t="s">
        <v>503</v>
      </c>
      <c r="C11" t="s">
        <v>396</v>
      </c>
      <c r="F11" t="s">
        <v>487</v>
      </c>
      <c r="G11" s="123" t="s">
        <v>376</v>
      </c>
      <c r="H11" s="122">
        <v>0.1</v>
      </c>
      <c r="I11" s="123" t="s">
        <v>488</v>
      </c>
      <c r="J11" s="122">
        <v>0.2</v>
      </c>
      <c r="K11" s="123" t="s">
        <v>479</v>
      </c>
    </row>
    <row r="12" spans="2:26" x14ac:dyDescent="0.25">
      <c r="B12" t="s">
        <v>504</v>
      </c>
      <c r="C12" t="s">
        <v>496</v>
      </c>
      <c r="F12" t="s">
        <v>490</v>
      </c>
      <c r="G12" s="123" t="s">
        <v>376</v>
      </c>
      <c r="H12" s="122">
        <v>0.1</v>
      </c>
      <c r="I12" s="123" t="s">
        <v>393</v>
      </c>
      <c r="J12" s="122">
        <v>0.4</v>
      </c>
      <c r="K12" s="123" t="s">
        <v>479</v>
      </c>
      <c r="Q12" t="s">
        <v>240</v>
      </c>
      <c r="R12" t="s">
        <v>505</v>
      </c>
      <c r="S12" s="123" t="s">
        <v>192</v>
      </c>
      <c r="T12" t="s">
        <v>254</v>
      </c>
      <c r="U12" s="123" t="s">
        <v>255</v>
      </c>
      <c r="V12" t="s">
        <v>260</v>
      </c>
      <c r="W12" s="123" t="s">
        <v>241</v>
      </c>
      <c r="X12" t="s">
        <v>248</v>
      </c>
      <c r="Y12" s="123" t="s">
        <v>241</v>
      </c>
      <c r="Z12" t="s">
        <v>506</v>
      </c>
    </row>
    <row r="13" spans="2:26" x14ac:dyDescent="0.25">
      <c r="B13" t="s">
        <v>507</v>
      </c>
      <c r="C13" t="s">
        <v>471</v>
      </c>
      <c r="F13" t="s">
        <v>492</v>
      </c>
      <c r="G13" s="123" t="s">
        <v>376</v>
      </c>
      <c r="H13" s="122">
        <v>0.1</v>
      </c>
      <c r="I13" s="123" t="s">
        <v>396</v>
      </c>
      <c r="J13" s="122">
        <v>0.6</v>
      </c>
      <c r="K13" s="123" t="s">
        <v>396</v>
      </c>
      <c r="Q13" t="s">
        <v>376</v>
      </c>
      <c r="R13" t="s">
        <v>488</v>
      </c>
      <c r="S13" t="s">
        <v>479</v>
      </c>
      <c r="T13" t="s">
        <v>269</v>
      </c>
      <c r="U13" t="s">
        <v>445</v>
      </c>
      <c r="V13" t="s">
        <v>376</v>
      </c>
      <c r="W13" s="121">
        <v>0.1</v>
      </c>
      <c r="X13" t="s">
        <v>488</v>
      </c>
      <c r="Y13" s="121">
        <v>0.2</v>
      </c>
      <c r="Z13" t="s">
        <v>479</v>
      </c>
    </row>
    <row r="14" spans="2:26" x14ac:dyDescent="0.25">
      <c r="B14" t="s">
        <v>508</v>
      </c>
      <c r="C14" t="s">
        <v>396</v>
      </c>
      <c r="F14" t="s">
        <v>495</v>
      </c>
      <c r="G14" s="123" t="s">
        <v>376</v>
      </c>
      <c r="H14" s="122">
        <v>0.1</v>
      </c>
      <c r="I14" s="123" t="s">
        <v>400</v>
      </c>
      <c r="J14" s="122">
        <v>0.8</v>
      </c>
      <c r="K14" s="123" t="s">
        <v>474</v>
      </c>
      <c r="Q14" t="s">
        <v>376</v>
      </c>
      <c r="R14" t="s">
        <v>393</v>
      </c>
      <c r="S14" t="s">
        <v>479</v>
      </c>
      <c r="T14" t="s">
        <v>269</v>
      </c>
      <c r="U14" t="s">
        <v>445</v>
      </c>
      <c r="V14" t="s">
        <v>376</v>
      </c>
      <c r="W14" s="121">
        <v>0.1</v>
      </c>
      <c r="X14" t="s">
        <v>393</v>
      </c>
      <c r="Y14" s="121">
        <v>0.4</v>
      </c>
      <c r="Z14" t="s">
        <v>479</v>
      </c>
    </row>
    <row r="15" spans="2:26" x14ac:dyDescent="0.25">
      <c r="B15" t="s">
        <v>509</v>
      </c>
      <c r="C15" t="s">
        <v>396</v>
      </c>
      <c r="F15" t="s">
        <v>498</v>
      </c>
      <c r="G15" s="123" t="s">
        <v>376</v>
      </c>
      <c r="H15" s="122">
        <v>0.1</v>
      </c>
      <c r="I15" s="123" t="s">
        <v>404</v>
      </c>
      <c r="J15" s="122">
        <v>1</v>
      </c>
      <c r="K15" s="123" t="s">
        <v>471</v>
      </c>
      <c r="Q15" t="s">
        <v>376</v>
      </c>
      <c r="R15" t="s">
        <v>396</v>
      </c>
      <c r="S15" t="s">
        <v>396</v>
      </c>
      <c r="T15" t="s">
        <v>269</v>
      </c>
      <c r="U15" t="s">
        <v>445</v>
      </c>
      <c r="V15" t="s">
        <v>376</v>
      </c>
      <c r="W15" s="121">
        <v>0.1</v>
      </c>
      <c r="X15" t="s">
        <v>396</v>
      </c>
      <c r="Y15" s="121">
        <v>0.6</v>
      </c>
      <c r="Z15" t="s">
        <v>396</v>
      </c>
    </row>
    <row r="16" spans="2:26" x14ac:dyDescent="0.25">
      <c r="B16" t="s">
        <v>510</v>
      </c>
      <c r="C16" t="s">
        <v>396</v>
      </c>
      <c r="F16" t="s">
        <v>500</v>
      </c>
      <c r="G16" s="123" t="s">
        <v>376</v>
      </c>
      <c r="H16" s="122">
        <v>0.2</v>
      </c>
      <c r="I16" s="123" t="s">
        <v>488</v>
      </c>
      <c r="J16" s="122">
        <v>0.2</v>
      </c>
      <c r="K16" s="123" t="s">
        <v>479</v>
      </c>
      <c r="T16" t="s">
        <v>269</v>
      </c>
      <c r="U16" t="s">
        <v>445</v>
      </c>
    </row>
    <row r="17" spans="2:21" x14ac:dyDescent="0.25">
      <c r="B17" t="s">
        <v>511</v>
      </c>
      <c r="C17" t="s">
        <v>496</v>
      </c>
      <c r="F17" t="s">
        <v>502</v>
      </c>
      <c r="G17" s="123" t="s">
        <v>376</v>
      </c>
      <c r="H17" s="122">
        <v>0.2</v>
      </c>
      <c r="I17" s="123" t="s">
        <v>393</v>
      </c>
      <c r="J17" s="122">
        <v>0.4</v>
      </c>
      <c r="K17" s="123" t="s">
        <v>479</v>
      </c>
      <c r="R17" s="122">
        <v>0.5</v>
      </c>
      <c r="S17" s="121">
        <v>0.5</v>
      </c>
      <c r="T17" t="s">
        <v>269</v>
      </c>
      <c r="U17" t="s">
        <v>445</v>
      </c>
    </row>
    <row r="18" spans="2:21" x14ac:dyDescent="0.25">
      <c r="B18" t="s">
        <v>512</v>
      </c>
      <c r="C18" t="s">
        <v>471</v>
      </c>
      <c r="F18" t="s">
        <v>503</v>
      </c>
      <c r="G18" s="123" t="s">
        <v>376</v>
      </c>
      <c r="H18" s="122">
        <v>0.2</v>
      </c>
      <c r="I18" s="123" t="s">
        <v>396</v>
      </c>
      <c r="J18" s="122">
        <v>0.6</v>
      </c>
      <c r="K18" s="123" t="s">
        <v>396</v>
      </c>
      <c r="R18" s="122">
        <v>0.45</v>
      </c>
      <c r="S18" s="121">
        <v>0.35</v>
      </c>
      <c r="T18" t="s">
        <v>269</v>
      </c>
      <c r="U18" t="s">
        <v>445</v>
      </c>
    </row>
    <row r="19" spans="2:21" x14ac:dyDescent="0.25">
      <c r="B19" t="s">
        <v>513</v>
      </c>
      <c r="C19" t="s">
        <v>396</v>
      </c>
      <c r="F19" t="s">
        <v>504</v>
      </c>
      <c r="G19" s="123" t="s">
        <v>376</v>
      </c>
      <c r="H19" s="122">
        <v>0.2</v>
      </c>
      <c r="I19" s="123" t="s">
        <v>400</v>
      </c>
      <c r="J19" s="122">
        <v>0.8</v>
      </c>
      <c r="K19" s="123" t="s">
        <v>474</v>
      </c>
      <c r="R19" s="122">
        <v>0.4</v>
      </c>
      <c r="T19" t="s">
        <v>269</v>
      </c>
      <c r="U19" t="s">
        <v>445</v>
      </c>
    </row>
    <row r="20" spans="2:21" x14ac:dyDescent="0.25">
      <c r="B20" t="s">
        <v>514</v>
      </c>
      <c r="C20" t="s">
        <v>396</v>
      </c>
      <c r="F20" t="s">
        <v>507</v>
      </c>
      <c r="G20" s="123" t="s">
        <v>376</v>
      </c>
      <c r="H20" s="122">
        <v>0.2</v>
      </c>
      <c r="I20" s="123" t="s">
        <v>404</v>
      </c>
      <c r="J20" s="122">
        <v>1</v>
      </c>
      <c r="K20" s="123" t="s">
        <v>471</v>
      </c>
      <c r="R20" s="122">
        <v>0.35</v>
      </c>
      <c r="T20" t="s">
        <v>269</v>
      </c>
      <c r="U20" t="s">
        <v>445</v>
      </c>
    </row>
    <row r="21" spans="2:21" x14ac:dyDescent="0.25">
      <c r="B21" t="s">
        <v>515</v>
      </c>
      <c r="C21" t="s">
        <v>496</v>
      </c>
      <c r="F21" t="s">
        <v>508</v>
      </c>
      <c r="G21" s="123" t="s">
        <v>378</v>
      </c>
      <c r="H21" s="122">
        <v>0.3</v>
      </c>
      <c r="I21" s="123" t="s">
        <v>488</v>
      </c>
      <c r="J21" s="122">
        <v>0.2</v>
      </c>
      <c r="K21" s="123" t="s">
        <v>479</v>
      </c>
      <c r="R21" s="122">
        <v>0.35</v>
      </c>
      <c r="T21" t="s">
        <v>269</v>
      </c>
      <c r="U21" t="s">
        <v>445</v>
      </c>
    </row>
    <row r="22" spans="2:21" x14ac:dyDescent="0.25">
      <c r="B22" t="s">
        <v>516</v>
      </c>
      <c r="C22" t="s">
        <v>496</v>
      </c>
      <c r="F22" t="s">
        <v>509</v>
      </c>
      <c r="G22" s="123" t="s">
        <v>378</v>
      </c>
      <c r="H22" s="122">
        <v>0.3</v>
      </c>
      <c r="I22" s="123" t="s">
        <v>393</v>
      </c>
      <c r="J22" s="122">
        <v>0.4</v>
      </c>
      <c r="K22" s="123" t="s">
        <v>396</v>
      </c>
      <c r="R22" s="122">
        <v>0.3</v>
      </c>
      <c r="T22" t="s">
        <v>269</v>
      </c>
      <c r="U22" t="s">
        <v>445</v>
      </c>
    </row>
    <row r="23" spans="2:21" x14ac:dyDescent="0.25">
      <c r="B23" t="s">
        <v>517</v>
      </c>
      <c r="C23" t="s">
        <v>471</v>
      </c>
      <c r="F23" t="s">
        <v>510</v>
      </c>
      <c r="G23" s="123" t="s">
        <v>378</v>
      </c>
      <c r="H23" s="122">
        <v>0.3</v>
      </c>
      <c r="I23" s="123" t="s">
        <v>396</v>
      </c>
      <c r="J23" s="122">
        <v>0.6</v>
      </c>
      <c r="K23" s="123" t="s">
        <v>396</v>
      </c>
      <c r="T23" t="s">
        <v>269</v>
      </c>
      <c r="U23" t="s">
        <v>445</v>
      </c>
    </row>
    <row r="24" spans="2:21" x14ac:dyDescent="0.25">
      <c r="B24" t="s">
        <v>518</v>
      </c>
      <c r="C24" t="s">
        <v>496</v>
      </c>
      <c r="F24" t="s">
        <v>511</v>
      </c>
      <c r="G24" s="123" t="s">
        <v>378</v>
      </c>
      <c r="H24" s="122">
        <v>0.3</v>
      </c>
      <c r="I24" s="123" t="s">
        <v>400</v>
      </c>
      <c r="J24" s="122">
        <v>0.8</v>
      </c>
      <c r="K24" s="123" t="s">
        <v>474</v>
      </c>
      <c r="T24" t="s">
        <v>269</v>
      </c>
      <c r="U24" t="s">
        <v>445</v>
      </c>
    </row>
    <row r="25" spans="2:21" x14ac:dyDescent="0.25">
      <c r="B25" t="s">
        <v>519</v>
      </c>
      <c r="C25" t="s">
        <v>496</v>
      </c>
      <c r="F25" t="s">
        <v>512</v>
      </c>
      <c r="G25" s="123" t="s">
        <v>378</v>
      </c>
      <c r="H25" s="122">
        <v>0.3</v>
      </c>
      <c r="I25" s="123" t="s">
        <v>404</v>
      </c>
      <c r="J25" s="122">
        <v>1</v>
      </c>
      <c r="K25" s="123" t="s">
        <v>471</v>
      </c>
    </row>
    <row r="26" spans="2:21" x14ac:dyDescent="0.25">
      <c r="B26" t="s">
        <v>520</v>
      </c>
      <c r="C26" t="s">
        <v>496</v>
      </c>
      <c r="F26" t="s">
        <v>513</v>
      </c>
      <c r="G26" s="123" t="s">
        <v>378</v>
      </c>
      <c r="H26" s="122">
        <v>0.4</v>
      </c>
      <c r="I26" s="123" t="s">
        <v>488</v>
      </c>
      <c r="J26" s="122">
        <v>0.2</v>
      </c>
      <c r="K26" s="123" t="s">
        <v>479</v>
      </c>
    </row>
    <row r="27" spans="2:21" x14ac:dyDescent="0.25">
      <c r="B27" t="s">
        <v>521</v>
      </c>
      <c r="C27" t="s">
        <v>496</v>
      </c>
      <c r="F27" t="s">
        <v>514</v>
      </c>
      <c r="G27" s="123" t="s">
        <v>378</v>
      </c>
      <c r="H27" s="122">
        <v>0.4</v>
      </c>
      <c r="I27" s="123" t="s">
        <v>393</v>
      </c>
      <c r="J27" s="122">
        <v>0.4</v>
      </c>
      <c r="K27" s="123" t="s">
        <v>396</v>
      </c>
    </row>
    <row r="28" spans="2:21" x14ac:dyDescent="0.25">
      <c r="B28" t="s">
        <v>522</v>
      </c>
      <c r="C28" t="s">
        <v>471</v>
      </c>
      <c r="F28" t="s">
        <v>515</v>
      </c>
      <c r="G28" s="123" t="s">
        <v>378</v>
      </c>
      <c r="H28" s="122">
        <v>0.4</v>
      </c>
      <c r="I28" s="123" t="s">
        <v>396</v>
      </c>
      <c r="J28" s="122">
        <v>0.6</v>
      </c>
      <c r="K28" s="123" t="s">
        <v>396</v>
      </c>
    </row>
    <row r="29" spans="2:21" x14ac:dyDescent="0.25">
      <c r="F29" t="s">
        <v>516</v>
      </c>
      <c r="G29" s="123" t="s">
        <v>378</v>
      </c>
      <c r="H29" s="122">
        <v>0.4</v>
      </c>
      <c r="I29" s="123" t="s">
        <v>400</v>
      </c>
      <c r="J29" s="122">
        <v>0.8</v>
      </c>
      <c r="K29" s="123" t="s">
        <v>474</v>
      </c>
    </row>
    <row r="30" spans="2:21" x14ac:dyDescent="0.25">
      <c r="F30" t="s">
        <v>517</v>
      </c>
      <c r="G30" s="123" t="s">
        <v>378</v>
      </c>
      <c r="H30" s="122">
        <v>0.4</v>
      </c>
      <c r="I30" s="123" t="s">
        <v>404</v>
      </c>
      <c r="J30" s="122">
        <v>1</v>
      </c>
      <c r="K30" s="123" t="s">
        <v>471</v>
      </c>
    </row>
    <row r="31" spans="2:21" x14ac:dyDescent="0.25">
      <c r="F31" t="s">
        <v>523</v>
      </c>
      <c r="G31" s="123" t="s">
        <v>380</v>
      </c>
      <c r="H31" s="122">
        <v>0.5</v>
      </c>
      <c r="I31" s="123" t="s">
        <v>488</v>
      </c>
      <c r="J31" s="122">
        <v>0.2</v>
      </c>
      <c r="K31" s="123" t="s">
        <v>396</v>
      </c>
    </row>
    <row r="32" spans="2:21" x14ac:dyDescent="0.25">
      <c r="F32" t="s">
        <v>524</v>
      </c>
      <c r="G32" s="123" t="s">
        <v>380</v>
      </c>
      <c r="H32" s="122">
        <v>0.5</v>
      </c>
      <c r="I32" s="123" t="s">
        <v>393</v>
      </c>
      <c r="J32" s="122">
        <v>0.4</v>
      </c>
      <c r="K32" s="123" t="s">
        <v>396</v>
      </c>
    </row>
    <row r="33" spans="6:11" x14ac:dyDescent="0.25">
      <c r="F33" t="s">
        <v>525</v>
      </c>
      <c r="G33" s="123" t="s">
        <v>380</v>
      </c>
      <c r="H33" s="122">
        <v>0.5</v>
      </c>
      <c r="I33" s="123" t="s">
        <v>396</v>
      </c>
      <c r="J33" s="122">
        <v>0.6</v>
      </c>
      <c r="K33" s="123" t="s">
        <v>396</v>
      </c>
    </row>
    <row r="34" spans="6:11" x14ac:dyDescent="0.25">
      <c r="F34" t="s">
        <v>526</v>
      </c>
      <c r="G34" s="123" t="s">
        <v>380</v>
      </c>
      <c r="H34" s="122">
        <v>0.5</v>
      </c>
      <c r="I34" s="123" t="s">
        <v>400</v>
      </c>
      <c r="J34" s="122">
        <v>0.8</v>
      </c>
      <c r="K34" s="123" t="s">
        <v>474</v>
      </c>
    </row>
    <row r="35" spans="6:11" x14ac:dyDescent="0.25">
      <c r="F35" t="s">
        <v>527</v>
      </c>
      <c r="G35" s="123" t="s">
        <v>380</v>
      </c>
      <c r="H35" s="122">
        <v>0.5</v>
      </c>
      <c r="I35" s="123" t="s">
        <v>404</v>
      </c>
      <c r="J35" s="122">
        <v>1</v>
      </c>
      <c r="K35" s="123" t="s">
        <v>471</v>
      </c>
    </row>
    <row r="37" spans="6:11" ht="45" x14ac:dyDescent="0.25">
      <c r="G37" s="124" t="s">
        <v>528</v>
      </c>
    </row>
    <row r="38" spans="6:11" ht="105" x14ac:dyDescent="0.25">
      <c r="G38" s="124" t="s">
        <v>529</v>
      </c>
    </row>
    <row r="39" spans="6:11" ht="75" x14ac:dyDescent="0.25">
      <c r="G39" s="124" t="s">
        <v>530</v>
      </c>
    </row>
    <row r="40" spans="6:11" ht="75" x14ac:dyDescent="0.25">
      <c r="G40" s="124" t="s">
        <v>531</v>
      </c>
    </row>
    <row r="41" spans="6:11" ht="75" x14ac:dyDescent="0.25">
      <c r="G41" s="124" t="s">
        <v>532</v>
      </c>
    </row>
    <row r="42" spans="6:11" ht="45" x14ac:dyDescent="0.25">
      <c r="G42" s="124" t="s">
        <v>533</v>
      </c>
    </row>
    <row r="43" spans="6:11" ht="105" x14ac:dyDescent="0.25">
      <c r="G43" s="124" t="s">
        <v>534</v>
      </c>
    </row>
    <row r="44" spans="6:11" ht="75" x14ac:dyDescent="0.25">
      <c r="G44" s="124" t="s">
        <v>535</v>
      </c>
    </row>
    <row r="45" spans="6:11" ht="75" x14ac:dyDescent="0.25">
      <c r="G45" s="124" t="s">
        <v>536</v>
      </c>
    </row>
    <row r="46" spans="6:11" ht="75" x14ac:dyDescent="0.25">
      <c r="G46" s="124" t="s">
        <v>537</v>
      </c>
    </row>
    <row r="47" spans="6:11" ht="45" x14ac:dyDescent="0.25">
      <c r="G47" s="124" t="s">
        <v>538</v>
      </c>
    </row>
    <row r="48" spans="6:11" ht="105" x14ac:dyDescent="0.25">
      <c r="G48" s="124" t="s">
        <v>539</v>
      </c>
    </row>
    <row r="49" spans="7:7" ht="75" x14ac:dyDescent="0.25">
      <c r="G49" s="124" t="s">
        <v>540</v>
      </c>
    </row>
    <row r="50" spans="7:7" ht="75" x14ac:dyDescent="0.25">
      <c r="G50" s="124" t="s">
        <v>541</v>
      </c>
    </row>
    <row r="51" spans="7:7" ht="75" x14ac:dyDescent="0.25">
      <c r="G51" s="124" t="s">
        <v>542</v>
      </c>
    </row>
    <row r="52" spans="7:7" ht="45" x14ac:dyDescent="0.25">
      <c r="G52" s="124" t="s">
        <v>543</v>
      </c>
    </row>
    <row r="53" spans="7:7" ht="105" x14ac:dyDescent="0.25">
      <c r="G53" s="124" t="s">
        <v>544</v>
      </c>
    </row>
    <row r="54" spans="7:7" ht="75" x14ac:dyDescent="0.25">
      <c r="G54" s="124" t="s">
        <v>545</v>
      </c>
    </row>
    <row r="55" spans="7:7" ht="75" x14ac:dyDescent="0.25">
      <c r="G55" s="124" t="s">
        <v>546</v>
      </c>
    </row>
    <row r="56" spans="7:7" ht="75" x14ac:dyDescent="0.25">
      <c r="G56" s="124" t="s">
        <v>547</v>
      </c>
    </row>
    <row r="57" spans="7:7" ht="45" x14ac:dyDescent="0.25">
      <c r="G57" s="124" t="s">
        <v>548</v>
      </c>
    </row>
    <row r="58" spans="7:7" ht="105" x14ac:dyDescent="0.25">
      <c r="G58" s="124" t="s">
        <v>549</v>
      </c>
    </row>
    <row r="59" spans="7:7" ht="75" x14ac:dyDescent="0.25">
      <c r="G59" s="124" t="s">
        <v>550</v>
      </c>
    </row>
    <row r="60" spans="7:7" ht="75" x14ac:dyDescent="0.25">
      <c r="G60" s="124" t="s">
        <v>551</v>
      </c>
    </row>
    <row r="61" spans="7:7" ht="75" x14ac:dyDescent="0.25">
      <c r="G61" s="124" t="s">
        <v>552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3" t="s">
        <v>553</v>
      </c>
      <c r="C2" s="3" t="s">
        <v>554</v>
      </c>
      <c r="D2" s="3" t="s">
        <v>555</v>
      </c>
      <c r="E2" s="5" t="s">
        <v>556</v>
      </c>
      <c r="F2" s="3" t="s">
        <v>557</v>
      </c>
      <c r="G2" s="3" t="s">
        <v>558</v>
      </c>
      <c r="H2" s="3" t="s">
        <v>559</v>
      </c>
      <c r="I2" s="3" t="s">
        <v>560</v>
      </c>
      <c r="J2" s="3" t="s">
        <v>561</v>
      </c>
      <c r="K2" s="3" t="s">
        <v>562</v>
      </c>
    </row>
    <row r="3" spans="2:11" ht="30" x14ac:dyDescent="0.25">
      <c r="B3" t="s">
        <v>563</v>
      </c>
      <c r="C3" s="77" t="s">
        <v>266</v>
      </c>
      <c r="D3" s="4" t="s">
        <v>392</v>
      </c>
      <c r="E3" t="s">
        <v>269</v>
      </c>
      <c r="F3" t="s">
        <v>445</v>
      </c>
      <c r="G3" t="s">
        <v>271</v>
      </c>
      <c r="H3" t="s">
        <v>272</v>
      </c>
      <c r="I3" t="s">
        <v>273</v>
      </c>
      <c r="J3" t="s">
        <v>564</v>
      </c>
      <c r="K3" t="s">
        <v>274</v>
      </c>
    </row>
    <row r="4" spans="2:11" ht="75" x14ac:dyDescent="0.25">
      <c r="B4" s="135" t="s">
        <v>408</v>
      </c>
      <c r="C4" t="s">
        <v>565</v>
      </c>
      <c r="D4" s="4" t="s">
        <v>395</v>
      </c>
      <c r="E4" t="s">
        <v>282</v>
      </c>
      <c r="F4" t="s">
        <v>270</v>
      </c>
      <c r="G4" t="s">
        <v>566</v>
      </c>
      <c r="H4" t="s">
        <v>462</v>
      </c>
      <c r="I4" t="s">
        <v>465</v>
      </c>
      <c r="J4" t="s">
        <v>294</v>
      </c>
      <c r="K4" t="s">
        <v>567</v>
      </c>
    </row>
    <row r="5" spans="2:11" ht="60" x14ac:dyDescent="0.25">
      <c r="B5" s="135" t="s">
        <v>262</v>
      </c>
      <c r="C5" t="s">
        <v>568</v>
      </c>
      <c r="D5" s="4" t="s">
        <v>399</v>
      </c>
      <c r="E5" t="s">
        <v>452</v>
      </c>
      <c r="K5" t="s">
        <v>569</v>
      </c>
    </row>
    <row r="6" spans="2:11" ht="45" x14ac:dyDescent="0.25">
      <c r="B6" s="135" t="s">
        <v>432</v>
      </c>
      <c r="C6" t="s">
        <v>570</v>
      </c>
      <c r="D6" s="4" t="s">
        <v>403</v>
      </c>
      <c r="K6" t="s">
        <v>291</v>
      </c>
    </row>
    <row r="7" spans="2:11" ht="60" x14ac:dyDescent="0.25">
      <c r="B7" s="135" t="s">
        <v>284</v>
      </c>
      <c r="C7" t="s">
        <v>571</v>
      </c>
      <c r="D7" s="78" t="s">
        <v>407</v>
      </c>
    </row>
    <row r="8" spans="2:11" ht="30" x14ac:dyDescent="0.25">
      <c r="B8" s="135" t="s">
        <v>572</v>
      </c>
      <c r="C8" t="s">
        <v>288</v>
      </c>
      <c r="D8" s="129" t="s">
        <v>409</v>
      </c>
    </row>
    <row r="9" spans="2:11" ht="30" x14ac:dyDescent="0.25">
      <c r="B9" s="135" t="s">
        <v>342</v>
      </c>
      <c r="C9" t="s">
        <v>333</v>
      </c>
      <c r="D9" s="129" t="s">
        <v>410</v>
      </c>
    </row>
    <row r="10" spans="2:11" ht="30" x14ac:dyDescent="0.25">
      <c r="C10" t="s">
        <v>346</v>
      </c>
      <c r="D10" s="129" t="s">
        <v>411</v>
      </c>
    </row>
    <row r="11" spans="2:11" ht="30" x14ac:dyDescent="0.25">
      <c r="D11" s="129" t="s">
        <v>412</v>
      </c>
    </row>
    <row r="12" spans="2:11" ht="30" x14ac:dyDescent="0.25">
      <c r="D12" s="129" t="s">
        <v>413</v>
      </c>
    </row>
    <row r="13" spans="2:11" ht="30" x14ac:dyDescent="0.25">
      <c r="D13" s="234" t="s">
        <v>414</v>
      </c>
    </row>
    <row r="14" spans="2:11" ht="30" x14ac:dyDescent="0.25">
      <c r="D14" s="234" t="s">
        <v>415</v>
      </c>
    </row>
    <row r="15" spans="2:11" ht="30" x14ac:dyDescent="0.25">
      <c r="D15" s="234" t="s">
        <v>267</v>
      </c>
    </row>
    <row r="16" spans="2:11" ht="30" x14ac:dyDescent="0.25">
      <c r="D16" s="234" t="s">
        <v>416</v>
      </c>
    </row>
    <row r="17" spans="4:4" ht="30" x14ac:dyDescent="0.25">
      <c r="D17" s="234" t="s">
        <v>417</v>
      </c>
    </row>
    <row r="18" spans="4:4" ht="60" x14ac:dyDescent="0.25">
      <c r="D18" s="77" t="s">
        <v>573</v>
      </c>
    </row>
    <row r="19" spans="4:4" ht="60" x14ac:dyDescent="0.25">
      <c r="D19" s="77" t="s">
        <v>574</v>
      </c>
    </row>
    <row r="20" spans="4:4" ht="30" x14ac:dyDescent="0.25">
      <c r="D20" s="145" t="s">
        <v>419</v>
      </c>
    </row>
    <row r="21" spans="4:4" ht="30" x14ac:dyDescent="0.25">
      <c r="D21" s="145" t="s">
        <v>575</v>
      </c>
    </row>
    <row r="22" spans="4:4" ht="30" x14ac:dyDescent="0.25">
      <c r="D22" s="145" t="s">
        <v>307</v>
      </c>
    </row>
    <row r="23" spans="4:4" ht="30" x14ac:dyDescent="0.25">
      <c r="D23" s="145" t="s">
        <v>289</v>
      </c>
    </row>
    <row r="24" spans="4:4" ht="45" x14ac:dyDescent="0.25">
      <c r="D24" s="145" t="s">
        <v>576</v>
      </c>
    </row>
    <row r="25" spans="4:4" ht="45" x14ac:dyDescent="0.25">
      <c r="D25" s="145" t="s">
        <v>436</v>
      </c>
    </row>
    <row r="26" spans="4:4" ht="60" x14ac:dyDescent="0.25">
      <c r="D26" s="145" t="s">
        <v>437</v>
      </c>
    </row>
    <row r="27" spans="4:4" ht="45" x14ac:dyDescent="0.25">
      <c r="D27" s="145" t="s">
        <v>577</v>
      </c>
    </row>
    <row r="28" spans="4:4" ht="45" x14ac:dyDescent="0.25">
      <c r="D28" s="145" t="s">
        <v>578</v>
      </c>
    </row>
    <row r="29" spans="4:4" ht="45" x14ac:dyDescent="0.25">
      <c r="D29" s="145" t="s">
        <v>347</v>
      </c>
    </row>
    <row r="30" spans="4:4" ht="45" x14ac:dyDescent="0.25">
      <c r="D30" s="145" t="s">
        <v>579</v>
      </c>
    </row>
    <row r="31" spans="4:4" ht="45" x14ac:dyDescent="0.25">
      <c r="D31" s="145" t="s">
        <v>580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59"/>
  <sheetViews>
    <sheetView topLeftCell="J29" zoomScale="90" zoomScaleNormal="90" workbookViewId="0">
      <selection activeCell="O30" sqref="O30:O34"/>
    </sheetView>
  </sheetViews>
  <sheetFormatPr baseColWidth="10" defaultColWidth="11.42578125" defaultRowHeight="15" x14ac:dyDescent="0.25"/>
  <cols>
    <col min="1" max="2" width="18.42578125" style="77" customWidth="1"/>
    <col min="3" max="3" width="15.5703125" customWidth="1"/>
    <col min="4" max="4" width="27.5703125" style="77" customWidth="1"/>
    <col min="5" max="5" width="18" style="153" customWidth="1"/>
    <col min="6" max="6" width="40.140625" customWidth="1"/>
    <col min="7" max="7" width="20.42578125" customWidth="1"/>
    <col min="8" max="8" width="10.42578125" style="154" customWidth="1"/>
    <col min="9" max="9" width="11.42578125" style="154" customWidth="1"/>
    <col min="10" max="10" width="10.140625" style="155" customWidth="1"/>
    <col min="11" max="11" width="11.42578125" style="154" customWidth="1"/>
    <col min="12" max="12" width="10.85546875" style="154" customWidth="1"/>
    <col min="13" max="13" width="18.28515625" style="154" customWidth="1"/>
    <col min="14" max="14" width="18.28515625" bestFit="1" customWidth="1"/>
    <col min="15" max="15" width="32.85546875" customWidth="1"/>
    <col min="16" max="16" width="16.5703125" customWidth="1"/>
    <col min="17" max="17" width="14.28515625" customWidth="1"/>
    <col min="18" max="18" width="17.85546875" customWidth="1"/>
    <col min="19" max="19" width="15.7109375" customWidth="1"/>
    <col min="20" max="20" width="24.42578125" customWidth="1"/>
    <col min="21" max="176" width="11.42578125" style="108"/>
  </cols>
  <sheetData>
    <row r="1" spans="1:278" s="137" customFormat="1" ht="16.5" customHeight="1" x14ac:dyDescent="0.3">
      <c r="A1" s="357"/>
      <c r="B1" s="358"/>
      <c r="C1" s="358"/>
      <c r="D1" s="477" t="s">
        <v>581</v>
      </c>
      <c r="E1" s="477"/>
      <c r="F1" s="477"/>
      <c r="G1" s="477"/>
      <c r="H1" s="477"/>
      <c r="I1" s="477"/>
      <c r="J1" s="477"/>
      <c r="K1" s="477"/>
      <c r="L1" s="477"/>
      <c r="M1" s="477"/>
      <c r="N1" s="477"/>
      <c r="O1" s="477"/>
      <c r="P1" s="477"/>
      <c r="Q1" s="478"/>
      <c r="R1" s="350" t="s">
        <v>225</v>
      </c>
      <c r="S1" s="350"/>
      <c r="T1" s="350"/>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c r="IX1" s="136"/>
      <c r="IY1" s="136"/>
      <c r="IZ1" s="136"/>
      <c r="JA1" s="136"/>
      <c r="JB1" s="136"/>
      <c r="JC1" s="136"/>
      <c r="JD1" s="136"/>
      <c r="JE1" s="136"/>
      <c r="JF1" s="136"/>
      <c r="JG1" s="136"/>
      <c r="JH1" s="136"/>
      <c r="JI1" s="136"/>
      <c r="JJ1" s="136"/>
      <c r="JK1" s="136"/>
      <c r="JL1" s="136"/>
      <c r="JM1" s="136"/>
      <c r="JN1" s="136"/>
      <c r="JO1" s="136"/>
      <c r="JP1" s="136"/>
      <c r="JQ1" s="136"/>
      <c r="JR1" s="136"/>
    </row>
    <row r="2" spans="1:278" s="137" customFormat="1" ht="39.75" customHeight="1" x14ac:dyDescent="0.3">
      <c r="A2" s="359"/>
      <c r="B2" s="360"/>
      <c r="C2" s="360"/>
      <c r="D2" s="479"/>
      <c r="E2" s="479"/>
      <c r="F2" s="479"/>
      <c r="G2" s="479"/>
      <c r="H2" s="479"/>
      <c r="I2" s="479"/>
      <c r="J2" s="479"/>
      <c r="K2" s="479"/>
      <c r="L2" s="479"/>
      <c r="M2" s="479"/>
      <c r="N2" s="479"/>
      <c r="O2" s="479"/>
      <c r="P2" s="479"/>
      <c r="Q2" s="480"/>
      <c r="R2" s="350"/>
      <c r="S2" s="350"/>
      <c r="T2" s="350"/>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row>
    <row r="3" spans="1:278" s="137" customFormat="1" ht="3" customHeight="1" x14ac:dyDescent="0.3">
      <c r="A3" s="2"/>
      <c r="B3" s="2"/>
      <c r="C3" s="245"/>
      <c r="D3" s="479"/>
      <c r="E3" s="479"/>
      <c r="F3" s="479"/>
      <c r="G3" s="479"/>
      <c r="H3" s="479"/>
      <c r="I3" s="479"/>
      <c r="J3" s="479"/>
      <c r="K3" s="479"/>
      <c r="L3" s="479"/>
      <c r="M3" s="479"/>
      <c r="N3" s="479"/>
      <c r="O3" s="479"/>
      <c r="P3" s="479"/>
      <c r="Q3" s="480"/>
      <c r="R3" s="350"/>
      <c r="S3" s="350"/>
      <c r="T3" s="350"/>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row>
    <row r="4" spans="1:278" s="137" customFormat="1" ht="41.25" customHeight="1" x14ac:dyDescent="0.3">
      <c r="A4" s="351" t="s">
        <v>226</v>
      </c>
      <c r="B4" s="352"/>
      <c r="C4" s="353"/>
      <c r="D4" s="466" t="str">
        <f>'Mapa Final'!D4</f>
        <v>Mejoramiento de Infraestructura Física - Grupo de Proyectos Especiales de Infraestructura</v>
      </c>
      <c r="E4" s="467"/>
      <c r="F4" s="467"/>
      <c r="G4" s="467"/>
      <c r="H4" s="467"/>
      <c r="I4" s="467"/>
      <c r="J4" s="467"/>
      <c r="K4" s="467"/>
      <c r="L4" s="467"/>
      <c r="M4" s="467"/>
      <c r="N4" s="468"/>
      <c r="O4" s="356"/>
      <c r="P4" s="356"/>
      <c r="Q4" s="356"/>
      <c r="R4" s="1"/>
      <c r="S4" s="1"/>
      <c r="T4" s="1"/>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row>
    <row r="5" spans="1:278" s="137" customFormat="1" ht="52.5" customHeight="1" x14ac:dyDescent="0.3">
      <c r="A5" s="351" t="s">
        <v>228</v>
      </c>
      <c r="B5" s="352"/>
      <c r="C5" s="353"/>
      <c r="D5" s="469"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470"/>
      <c r="F5" s="470"/>
      <c r="G5" s="470"/>
      <c r="H5" s="470"/>
      <c r="I5" s="470"/>
      <c r="J5" s="470"/>
      <c r="K5" s="470"/>
      <c r="L5" s="470"/>
      <c r="M5" s="470"/>
      <c r="N5" s="471"/>
      <c r="O5" s="1"/>
      <c r="P5" s="1"/>
      <c r="Q5" s="1"/>
      <c r="R5" s="1"/>
      <c r="S5" s="1"/>
      <c r="T5" s="1"/>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c r="IU5" s="136"/>
      <c r="IV5" s="136"/>
      <c r="IW5" s="136"/>
      <c r="IX5" s="136"/>
      <c r="IY5" s="136"/>
      <c r="IZ5" s="136"/>
      <c r="JA5" s="136"/>
      <c r="JB5" s="136"/>
      <c r="JC5" s="136"/>
      <c r="JD5" s="136"/>
      <c r="JE5" s="136"/>
      <c r="JF5" s="136"/>
      <c r="JG5" s="136"/>
      <c r="JH5" s="136"/>
      <c r="JI5" s="136"/>
      <c r="JJ5" s="136"/>
      <c r="JK5" s="136"/>
      <c r="JL5" s="136"/>
      <c r="JM5" s="136"/>
      <c r="JN5" s="136"/>
      <c r="JO5" s="136"/>
      <c r="JP5" s="136"/>
      <c r="JQ5" s="136"/>
      <c r="JR5" s="136"/>
    </row>
    <row r="6" spans="1:278" s="137" customFormat="1" ht="32.25" customHeight="1" thickBot="1" x14ac:dyDescent="0.35">
      <c r="A6" s="351" t="s">
        <v>229</v>
      </c>
      <c r="B6" s="352"/>
      <c r="C6" s="353"/>
      <c r="D6" s="469" t="str">
        <f>'Mapa Final'!D6</f>
        <v xml:space="preserve">Nivel Central </v>
      </c>
      <c r="E6" s="470"/>
      <c r="F6" s="470"/>
      <c r="G6" s="470"/>
      <c r="H6" s="470"/>
      <c r="I6" s="470"/>
      <c r="J6" s="470"/>
      <c r="K6" s="470"/>
      <c r="L6" s="470"/>
      <c r="M6" s="470"/>
      <c r="N6" s="471"/>
      <c r="O6" s="1"/>
      <c r="P6" s="1"/>
      <c r="Q6" s="1"/>
      <c r="R6" s="1"/>
      <c r="S6" s="1"/>
      <c r="T6" s="1"/>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row>
    <row r="7" spans="1:278" s="149" customFormat="1" ht="40.5" customHeight="1" thickTop="1" thickBot="1" x14ac:dyDescent="0.3">
      <c r="A7" s="472" t="s">
        <v>582</v>
      </c>
      <c r="B7" s="473"/>
      <c r="C7" s="473"/>
      <c r="D7" s="473"/>
      <c r="E7" s="473"/>
      <c r="F7" s="474"/>
      <c r="G7" s="156"/>
      <c r="H7" s="475" t="s">
        <v>583</v>
      </c>
      <c r="I7" s="475"/>
      <c r="J7" s="475"/>
      <c r="K7" s="475" t="s">
        <v>584</v>
      </c>
      <c r="L7" s="475"/>
      <c r="M7" s="475"/>
      <c r="N7" s="476" t="s">
        <v>585</v>
      </c>
      <c r="O7" s="481" t="s">
        <v>586</v>
      </c>
      <c r="P7" s="483" t="s">
        <v>587</v>
      </c>
      <c r="Q7" s="484"/>
      <c r="R7" s="483" t="s">
        <v>588</v>
      </c>
      <c r="S7" s="484"/>
      <c r="T7" s="485" t="s">
        <v>589</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26</v>
      </c>
      <c r="B8" s="165" t="s">
        <v>237</v>
      </c>
      <c r="C8" s="166" t="s">
        <v>178</v>
      </c>
      <c r="D8" s="157" t="s">
        <v>238</v>
      </c>
      <c r="E8" s="250" t="s">
        <v>182</v>
      </c>
      <c r="F8" s="250" t="s">
        <v>184</v>
      </c>
      <c r="G8" s="250" t="s">
        <v>186</v>
      </c>
      <c r="H8" s="158" t="s">
        <v>590</v>
      </c>
      <c r="I8" s="158" t="s">
        <v>553</v>
      </c>
      <c r="J8" s="158" t="s">
        <v>591</v>
      </c>
      <c r="K8" s="158" t="s">
        <v>590</v>
      </c>
      <c r="L8" s="158" t="s">
        <v>592</v>
      </c>
      <c r="M8" s="158" t="s">
        <v>591</v>
      </c>
      <c r="N8" s="476"/>
      <c r="O8" s="482"/>
      <c r="P8" s="159" t="s">
        <v>593</v>
      </c>
      <c r="Q8" s="159" t="s">
        <v>594</v>
      </c>
      <c r="R8" s="159" t="s">
        <v>595</v>
      </c>
      <c r="S8" s="159" t="s">
        <v>596</v>
      </c>
      <c r="T8" s="485"/>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6.5" thickTop="1" thickBot="1" x14ac:dyDescent="0.3">
      <c r="A9" s="486"/>
      <c r="B9" s="487"/>
      <c r="C9" s="487"/>
      <c r="D9" s="487"/>
      <c r="E9" s="487"/>
      <c r="F9" s="487"/>
      <c r="G9" s="487"/>
      <c r="H9" s="487"/>
      <c r="I9" s="487"/>
      <c r="J9" s="487"/>
      <c r="K9" s="487"/>
      <c r="L9" s="487"/>
      <c r="M9" s="487"/>
      <c r="N9" s="487"/>
      <c r="T9" s="16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88">
        <f>'Mapa Final'!A10</f>
        <v>1</v>
      </c>
      <c r="B10" s="530" t="str">
        <f>'Mapa Final'!B10</f>
        <v>Demora en los procesos precontractuales y contractuales de infraestructura física de alta y media alta complejidad</v>
      </c>
      <c r="C10" s="491" t="str">
        <f>'Mapa Final'!C10</f>
        <v>Incumplimiento de las metas establecidas</v>
      </c>
      <c r="D10" s="491" t="str">
        <f>'Mapa Final'!D10</f>
        <v>1. Debilidad en la preparación de los documentos técnicos</v>
      </c>
      <c r="E10" s="494" t="str">
        <f>'Mapa Final'!E10</f>
        <v>Dificultad en la gestión precontractual e idoneidad de los documentos presentados por los oferentes</v>
      </c>
      <c r="F10" s="494" t="str">
        <f>'Mapa Final'!F10</f>
        <v>Posibilidad de generar retraso en el cronograma del POAI, afectando el cumplimiento de las metas del POAI, debido a la dificultad en la gestión precontractual y contractual de los proyectos.</v>
      </c>
      <c r="G10" s="494" t="str">
        <f>'Mapa Final'!G10</f>
        <v>Ejecución y Administración de Procesos</v>
      </c>
      <c r="H10" s="503" t="str">
        <f>'Mapa Final'!I10</f>
        <v>Baja</v>
      </c>
      <c r="I10" s="506" t="str">
        <f>'Mapa Final'!L10</f>
        <v>Moderado</v>
      </c>
      <c r="J10" s="518" t="str">
        <f>'Mapa Final'!N10</f>
        <v>Moderado</v>
      </c>
      <c r="K10" s="512" t="str">
        <f>'Mapa Final'!AA10</f>
        <v>Baja</v>
      </c>
      <c r="L10" s="512" t="str">
        <f>'Mapa Final'!AE10</f>
        <v>Moderado</v>
      </c>
      <c r="M10" s="509" t="str">
        <f>'Mapa Final'!AG10</f>
        <v>Moderado</v>
      </c>
      <c r="N10" s="512" t="str">
        <f>'Mapa Final'!AH10</f>
        <v>Aceptar</v>
      </c>
      <c r="O10" s="500" t="s">
        <v>597</v>
      </c>
      <c r="P10" s="517" t="s">
        <v>8</v>
      </c>
      <c r="Q10" s="517"/>
      <c r="R10" s="497">
        <v>44208</v>
      </c>
      <c r="S10" s="497">
        <v>44225</v>
      </c>
      <c r="T10" s="500" t="s">
        <v>598</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89"/>
      <c r="B11" s="326"/>
      <c r="C11" s="492"/>
      <c r="D11" s="492"/>
      <c r="E11" s="495"/>
      <c r="F11" s="495"/>
      <c r="G11" s="495"/>
      <c r="H11" s="504"/>
      <c r="I11" s="507"/>
      <c r="J11" s="519"/>
      <c r="K11" s="513"/>
      <c r="L11" s="513"/>
      <c r="M11" s="510"/>
      <c r="N11" s="513"/>
      <c r="O11" s="515"/>
      <c r="P11" s="498"/>
      <c r="Q11" s="498"/>
      <c r="R11" s="498"/>
      <c r="S11" s="498"/>
      <c r="T11" s="50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89"/>
      <c r="B12" s="326"/>
      <c r="C12" s="492"/>
      <c r="D12" s="492"/>
      <c r="E12" s="495"/>
      <c r="F12" s="495"/>
      <c r="G12" s="495"/>
      <c r="H12" s="504"/>
      <c r="I12" s="507"/>
      <c r="J12" s="519"/>
      <c r="K12" s="513"/>
      <c r="L12" s="513"/>
      <c r="M12" s="510"/>
      <c r="N12" s="513"/>
      <c r="O12" s="515"/>
      <c r="P12" s="498"/>
      <c r="Q12" s="498"/>
      <c r="R12" s="498"/>
      <c r="S12" s="498"/>
      <c r="T12" s="50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89"/>
      <c r="B13" s="326"/>
      <c r="C13" s="492"/>
      <c r="D13" s="492"/>
      <c r="E13" s="495"/>
      <c r="F13" s="495"/>
      <c r="G13" s="495"/>
      <c r="H13" s="504"/>
      <c r="I13" s="507"/>
      <c r="J13" s="519"/>
      <c r="K13" s="513"/>
      <c r="L13" s="513"/>
      <c r="M13" s="510"/>
      <c r="N13" s="513"/>
      <c r="O13" s="515"/>
      <c r="P13" s="498"/>
      <c r="Q13" s="498"/>
      <c r="R13" s="498"/>
      <c r="S13" s="498"/>
      <c r="T13" s="50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90"/>
      <c r="B14" s="531"/>
      <c r="C14" s="493"/>
      <c r="D14" s="493"/>
      <c r="E14" s="496"/>
      <c r="F14" s="496"/>
      <c r="G14" s="496"/>
      <c r="H14" s="505"/>
      <c r="I14" s="508"/>
      <c r="J14" s="520"/>
      <c r="K14" s="514"/>
      <c r="L14" s="514"/>
      <c r="M14" s="511"/>
      <c r="N14" s="514"/>
      <c r="O14" s="516"/>
      <c r="P14" s="499"/>
      <c r="Q14" s="499"/>
      <c r="R14" s="499"/>
      <c r="S14" s="499"/>
      <c r="T14" s="50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88">
        <f>'Mapa Final'!A15</f>
        <v>2</v>
      </c>
      <c r="B15" s="530" t="str">
        <f>'Mapa Final'!B15</f>
        <v>Dificultad en la adquisición de inmuebles</v>
      </c>
      <c r="C15" s="491" t="str">
        <f>'Mapa Final'!C15</f>
        <v>Afectación en la Prestación del Servicio de Justicia</v>
      </c>
      <c r="D15" s="491" t="str">
        <f>'Mapa Final'!D15</f>
        <v>1. Acaecimiento de la emergencia sanitaria causada por Covid - 19</v>
      </c>
      <c r="E15" s="494" t="str">
        <f>'Mapa Final'!E15</f>
        <v>Depender de terceros (Convenio, Secretarias, propietarios.)</v>
      </c>
      <c r="F15" s="494"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94" t="str">
        <f>'Mapa Final'!G15</f>
        <v>Usuarios, productos y prácticas organizacionales</v>
      </c>
      <c r="H15" s="503" t="str">
        <f>'Mapa Final'!I15</f>
        <v>Media</v>
      </c>
      <c r="I15" s="506" t="str">
        <f>'Mapa Final'!L15</f>
        <v>Mayor</v>
      </c>
      <c r="J15" s="518" t="str">
        <f>'Mapa Final'!N15</f>
        <v xml:space="preserve">Alto </v>
      </c>
      <c r="K15" s="512" t="str">
        <f>'Mapa Final'!AA15</f>
        <v>Baja</v>
      </c>
      <c r="L15" s="512" t="str">
        <f>'Mapa Final'!AE15</f>
        <v>Mayor</v>
      </c>
      <c r="M15" s="509" t="str">
        <f>'Mapa Final'!AG15</f>
        <v xml:space="preserve">Alto </v>
      </c>
      <c r="N15" s="512" t="str">
        <f>'Mapa Final'!AH15</f>
        <v>Reducir(mitigar)</v>
      </c>
      <c r="O15" s="500" t="s">
        <v>599</v>
      </c>
      <c r="P15" s="517" t="s">
        <v>8</v>
      </c>
      <c r="Q15" s="517"/>
      <c r="R15" s="497">
        <v>44200</v>
      </c>
      <c r="S15" s="497">
        <v>44286</v>
      </c>
      <c r="T15" s="500" t="s">
        <v>600</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89"/>
      <c r="B16" s="326"/>
      <c r="C16" s="492"/>
      <c r="D16" s="492"/>
      <c r="E16" s="495"/>
      <c r="F16" s="495"/>
      <c r="G16" s="495"/>
      <c r="H16" s="504"/>
      <c r="I16" s="507"/>
      <c r="J16" s="519"/>
      <c r="K16" s="513"/>
      <c r="L16" s="513"/>
      <c r="M16" s="510"/>
      <c r="N16" s="513"/>
      <c r="O16" s="501"/>
      <c r="P16" s="498"/>
      <c r="Q16" s="498"/>
      <c r="R16" s="498"/>
      <c r="S16" s="498"/>
      <c r="T16" s="51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89"/>
      <c r="B17" s="326"/>
      <c r="C17" s="492"/>
      <c r="D17" s="492"/>
      <c r="E17" s="495"/>
      <c r="F17" s="495"/>
      <c r="G17" s="495"/>
      <c r="H17" s="504"/>
      <c r="I17" s="507"/>
      <c r="J17" s="519"/>
      <c r="K17" s="513"/>
      <c r="L17" s="513"/>
      <c r="M17" s="510"/>
      <c r="N17" s="513"/>
      <c r="O17" s="501"/>
      <c r="P17" s="498"/>
      <c r="Q17" s="498"/>
      <c r="R17" s="498"/>
      <c r="S17" s="498"/>
      <c r="T17" s="51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89"/>
      <c r="B18" s="326"/>
      <c r="C18" s="492"/>
      <c r="D18" s="492"/>
      <c r="E18" s="495"/>
      <c r="F18" s="495"/>
      <c r="G18" s="495"/>
      <c r="H18" s="504"/>
      <c r="I18" s="507"/>
      <c r="J18" s="519"/>
      <c r="K18" s="513"/>
      <c r="L18" s="513"/>
      <c r="M18" s="510"/>
      <c r="N18" s="513"/>
      <c r="O18" s="501"/>
      <c r="P18" s="498"/>
      <c r="Q18" s="498"/>
      <c r="R18" s="498"/>
      <c r="S18" s="498"/>
      <c r="T18" s="51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90"/>
      <c r="B19" s="531"/>
      <c r="C19" s="493"/>
      <c r="D19" s="493"/>
      <c r="E19" s="496"/>
      <c r="F19" s="496"/>
      <c r="G19" s="496"/>
      <c r="H19" s="505"/>
      <c r="I19" s="508"/>
      <c r="J19" s="520"/>
      <c r="K19" s="514"/>
      <c r="L19" s="514"/>
      <c r="M19" s="511"/>
      <c r="N19" s="514"/>
      <c r="O19" s="502"/>
      <c r="P19" s="499"/>
      <c r="Q19" s="499"/>
      <c r="R19" s="499"/>
      <c r="S19" s="499"/>
      <c r="T19" s="51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88">
        <v>33</v>
      </c>
      <c r="B20" s="530" t="str">
        <f>'Mapa Final'!B20</f>
        <v>Demora en la ejecución de los contratos de consultorías de estudios y diseños de infraestructura física de alta y media alta complejidad</v>
      </c>
      <c r="C20" s="491" t="str">
        <f>'Mapa Final'!C20</f>
        <v>Afectación en la Prestación del Servicio de Justicia</v>
      </c>
      <c r="D20" s="491" t="str">
        <f>'Mapa Final'!D20</f>
        <v>1. Cambio y/o revisión en la normatividad urbanística y normatividad técnica</v>
      </c>
      <c r="E20" s="494" t="str">
        <f>'Mapa Final'!E20</f>
        <v>La presencia de cambios normativos o ajustes al programa arquitectónico y a la falta de calidad en el diseño, causan demoras considerables en el proyecto de estudios y diseños.</v>
      </c>
      <c r="F20" s="494" t="str">
        <f>'Mapa Final'!F20</f>
        <v>Posibilidad de que se genere retraso en la contratación de la construcción del proyecto, a causa de los cambios normativos, ajustes al programa arquitectónico o falta en la calidad de los diseños y estudios técnicos.</v>
      </c>
      <c r="G20" s="494" t="str">
        <f>'Mapa Final'!G20</f>
        <v>Ejecución y Administración de Procesos</v>
      </c>
      <c r="H20" s="503" t="str">
        <f>'Mapa Final'!I20</f>
        <v>Baja</v>
      </c>
      <c r="I20" s="506" t="str">
        <f>'Mapa Final'!L20</f>
        <v>Moderado</v>
      </c>
      <c r="J20" s="518" t="str">
        <f>'Mapa Final'!N20</f>
        <v>Moderado</v>
      </c>
      <c r="K20" s="512" t="str">
        <f>'Mapa Final'!AA20</f>
        <v>Baja</v>
      </c>
      <c r="L20" s="512" t="str">
        <f>'Mapa Final'!AE20</f>
        <v>Moderado</v>
      </c>
      <c r="M20" s="509" t="str">
        <f>'Mapa Final'!AG20</f>
        <v>Moderado</v>
      </c>
      <c r="N20" s="512" t="str">
        <f>'Mapa Final'!AH20</f>
        <v>Aceptar</v>
      </c>
      <c r="O20" s="500" t="s">
        <v>601</v>
      </c>
      <c r="P20" s="517" t="s">
        <v>8</v>
      </c>
      <c r="Q20" s="517"/>
      <c r="R20" s="497">
        <v>44200</v>
      </c>
      <c r="S20" s="497">
        <v>44286</v>
      </c>
      <c r="T20" s="500" t="s">
        <v>602</v>
      </c>
      <c r="U20" s="164"/>
      <c r="V20" s="164"/>
    </row>
    <row r="21" spans="1:176" x14ac:dyDescent="0.25">
      <c r="A21" s="489"/>
      <c r="B21" s="326"/>
      <c r="C21" s="492"/>
      <c r="D21" s="492"/>
      <c r="E21" s="495"/>
      <c r="F21" s="495"/>
      <c r="G21" s="495"/>
      <c r="H21" s="504"/>
      <c r="I21" s="507"/>
      <c r="J21" s="519"/>
      <c r="K21" s="513"/>
      <c r="L21" s="513"/>
      <c r="M21" s="510"/>
      <c r="N21" s="513"/>
      <c r="O21" s="515"/>
      <c r="P21" s="498"/>
      <c r="Q21" s="498"/>
      <c r="R21" s="498"/>
      <c r="S21" s="498"/>
      <c r="T21" s="501"/>
      <c r="U21" s="164"/>
      <c r="V21" s="164"/>
    </row>
    <row r="22" spans="1:176" x14ac:dyDescent="0.25">
      <c r="A22" s="489"/>
      <c r="B22" s="326"/>
      <c r="C22" s="492"/>
      <c r="D22" s="492"/>
      <c r="E22" s="495"/>
      <c r="F22" s="495"/>
      <c r="G22" s="495"/>
      <c r="H22" s="504"/>
      <c r="I22" s="507"/>
      <c r="J22" s="519"/>
      <c r="K22" s="513"/>
      <c r="L22" s="513"/>
      <c r="M22" s="510"/>
      <c r="N22" s="513"/>
      <c r="O22" s="515"/>
      <c r="P22" s="498"/>
      <c r="Q22" s="498"/>
      <c r="R22" s="498"/>
      <c r="S22" s="498"/>
      <c r="T22" s="501"/>
      <c r="U22" s="164"/>
      <c r="V22" s="164"/>
    </row>
    <row r="23" spans="1:176" x14ac:dyDescent="0.25">
      <c r="A23" s="489"/>
      <c r="B23" s="326"/>
      <c r="C23" s="492"/>
      <c r="D23" s="492"/>
      <c r="E23" s="495"/>
      <c r="F23" s="495"/>
      <c r="G23" s="495"/>
      <c r="H23" s="504"/>
      <c r="I23" s="507"/>
      <c r="J23" s="519"/>
      <c r="K23" s="513"/>
      <c r="L23" s="513"/>
      <c r="M23" s="510"/>
      <c r="N23" s="513"/>
      <c r="O23" s="515"/>
      <c r="P23" s="498"/>
      <c r="Q23" s="498"/>
      <c r="R23" s="498"/>
      <c r="S23" s="498"/>
      <c r="T23" s="501"/>
      <c r="U23" s="164"/>
      <c r="V23" s="164"/>
    </row>
    <row r="24" spans="1:176" ht="307.5" customHeight="1" thickBot="1" x14ac:dyDescent="0.3">
      <c r="A24" s="490"/>
      <c r="B24" s="531"/>
      <c r="C24" s="493"/>
      <c r="D24" s="493"/>
      <c r="E24" s="496"/>
      <c r="F24" s="496"/>
      <c r="G24" s="496"/>
      <c r="H24" s="505"/>
      <c r="I24" s="508"/>
      <c r="J24" s="520"/>
      <c r="K24" s="514"/>
      <c r="L24" s="514"/>
      <c r="M24" s="511"/>
      <c r="N24" s="514"/>
      <c r="O24" s="516"/>
      <c r="P24" s="499"/>
      <c r="Q24" s="499"/>
      <c r="R24" s="499"/>
      <c r="S24" s="499"/>
      <c r="T24" s="502"/>
      <c r="U24" s="164"/>
      <c r="V24" s="164"/>
    </row>
    <row r="25" spans="1:176" x14ac:dyDescent="0.25">
      <c r="A25" s="488">
        <f>'Mapa Final'!A25</f>
        <v>4</v>
      </c>
      <c r="B25" s="530" t="str">
        <f>'Mapa Final'!B25</f>
        <v>Demora en la ejecución de los contratos de contrucción y mobiliario en proyectos de inversión de alta y media alta complejidad</v>
      </c>
      <c r="C25" s="491" t="str">
        <f>'Mapa Final'!C25</f>
        <v>Afectación en la Prestación del Servicio de Justicia</v>
      </c>
      <c r="D25" s="491" t="str">
        <f>'Mapa Final'!D25</f>
        <v xml:space="preserve">1. Paros, bloqueos o situaciones de orden público
</v>
      </c>
      <c r="E25" s="494" t="str">
        <f>'Mapa Final'!E25</f>
        <v>Demora en la entrega de una sede judicial nueva, debido a la imposibilidad para resolver la causa que ocasiona el retraso en el cronograma del proyecto.</v>
      </c>
      <c r="F25" s="494" t="str">
        <f>'Mapa Final'!F25</f>
        <v>Posibilidad de que la entrega de una sede judicial nueva se retrase, por factores asociados a la adquisición, contratación, ejecución de estudios, diseños y contrucción de infraestructura judicial.</v>
      </c>
      <c r="G25" s="494" t="str">
        <f>'Mapa Final'!G25</f>
        <v>Ejecución y Administración de Procesos</v>
      </c>
      <c r="H25" s="503" t="str">
        <f>'Mapa Final'!I25</f>
        <v>Baja</v>
      </c>
      <c r="I25" s="506" t="str">
        <f>'Mapa Final'!L25</f>
        <v>Moderado</v>
      </c>
      <c r="J25" s="518" t="str">
        <f>'Mapa Final'!N25</f>
        <v>Moderado</v>
      </c>
      <c r="K25" s="512" t="str">
        <f>'Mapa Final'!AA25</f>
        <v>Baja</v>
      </c>
      <c r="L25" s="512" t="str">
        <f>'Mapa Final'!AE25</f>
        <v>Moderado</v>
      </c>
      <c r="M25" s="509" t="str">
        <f>'Mapa Final'!AG25</f>
        <v>Moderado</v>
      </c>
      <c r="N25" s="512" t="str">
        <f>'Mapa Final'!AH25</f>
        <v>Aceptar</v>
      </c>
      <c r="O25" s="500" t="s">
        <v>603</v>
      </c>
      <c r="P25" s="517" t="s">
        <v>8</v>
      </c>
      <c r="Q25" s="517"/>
      <c r="R25" s="497">
        <v>44197</v>
      </c>
      <c r="S25" s="497">
        <v>44286</v>
      </c>
      <c r="T25" s="500" t="s">
        <v>604</v>
      </c>
    </row>
    <row r="26" spans="1:176" x14ac:dyDescent="0.25">
      <c r="A26" s="489"/>
      <c r="B26" s="326"/>
      <c r="C26" s="492"/>
      <c r="D26" s="492"/>
      <c r="E26" s="495"/>
      <c r="F26" s="495"/>
      <c r="G26" s="495"/>
      <c r="H26" s="504"/>
      <c r="I26" s="507"/>
      <c r="J26" s="519"/>
      <c r="K26" s="513"/>
      <c r="L26" s="513"/>
      <c r="M26" s="510"/>
      <c r="N26" s="513"/>
      <c r="O26" s="515"/>
      <c r="P26" s="498"/>
      <c r="Q26" s="498"/>
      <c r="R26" s="498"/>
      <c r="S26" s="498"/>
      <c r="T26" s="501"/>
    </row>
    <row r="27" spans="1:176" x14ac:dyDescent="0.25">
      <c r="A27" s="489"/>
      <c r="B27" s="326"/>
      <c r="C27" s="492"/>
      <c r="D27" s="492"/>
      <c r="E27" s="495"/>
      <c r="F27" s="495"/>
      <c r="G27" s="495"/>
      <c r="H27" s="504"/>
      <c r="I27" s="507"/>
      <c r="J27" s="519"/>
      <c r="K27" s="513"/>
      <c r="L27" s="513"/>
      <c r="M27" s="510"/>
      <c r="N27" s="513"/>
      <c r="O27" s="515"/>
      <c r="P27" s="498"/>
      <c r="Q27" s="498"/>
      <c r="R27" s="498"/>
      <c r="S27" s="498"/>
      <c r="T27" s="501"/>
    </row>
    <row r="28" spans="1:176" x14ac:dyDescent="0.25">
      <c r="A28" s="489"/>
      <c r="B28" s="326"/>
      <c r="C28" s="492"/>
      <c r="D28" s="492"/>
      <c r="E28" s="495"/>
      <c r="F28" s="495"/>
      <c r="G28" s="495"/>
      <c r="H28" s="504"/>
      <c r="I28" s="507"/>
      <c r="J28" s="519"/>
      <c r="K28" s="513"/>
      <c r="L28" s="513"/>
      <c r="M28" s="510"/>
      <c r="N28" s="513"/>
      <c r="O28" s="515"/>
      <c r="P28" s="498"/>
      <c r="Q28" s="498"/>
      <c r="R28" s="498"/>
      <c r="S28" s="498"/>
      <c r="T28" s="501"/>
    </row>
    <row r="29" spans="1:176" ht="277.5" customHeight="1" thickBot="1" x14ac:dyDescent="0.3">
      <c r="A29" s="490"/>
      <c r="B29" s="531"/>
      <c r="C29" s="493"/>
      <c r="D29" s="493"/>
      <c r="E29" s="496"/>
      <c r="F29" s="496"/>
      <c r="G29" s="496"/>
      <c r="H29" s="505"/>
      <c r="I29" s="508"/>
      <c r="J29" s="520"/>
      <c r="K29" s="514"/>
      <c r="L29" s="514"/>
      <c r="M29" s="511"/>
      <c r="N29" s="514"/>
      <c r="O29" s="516"/>
      <c r="P29" s="499"/>
      <c r="Q29" s="499"/>
      <c r="R29" s="499"/>
      <c r="S29" s="499"/>
      <c r="T29" s="502"/>
    </row>
    <row r="30" spans="1:176" x14ac:dyDescent="0.25">
      <c r="A30" s="488">
        <f>'Mapa Final'!A30</f>
        <v>5</v>
      </c>
      <c r="B30" s="530" t="str">
        <f>'Mapa Final'!B30</f>
        <v>Daño o deterioro en sedes judiciales en construcción o ya construidas de alta y media alta complejidad</v>
      </c>
      <c r="C30" s="491" t="str">
        <f>'Mapa Final'!C30</f>
        <v>Afectación en la Prestación del Servicio de Justicia</v>
      </c>
      <c r="D30" s="491" t="str">
        <f>'Mapa Final'!D30</f>
        <v>1. Actos terroristas, orden público, hurto y asonadas.</v>
      </c>
      <c r="E30" s="494" t="str">
        <f>'Mapa Final'!E30</f>
        <v>Evento o situación adversa que genera un daño a la infraestructura física judicial.</v>
      </c>
      <c r="F30" s="494" t="str">
        <f>'Mapa Final'!F30</f>
        <v>Posibilidad de que dado un evento o situación externa, se genere una afectación grave o leve a la infraestructura física judicial, a causa de un evento que impacte la infraestructura física.</v>
      </c>
      <c r="G30" s="494" t="str">
        <f>'Mapa Final'!G30</f>
        <v>Daños Activos Fijos/Eventos Externos</v>
      </c>
      <c r="H30" s="503" t="str">
        <f>'Mapa Final'!I30</f>
        <v>Baja</v>
      </c>
      <c r="I30" s="506" t="str">
        <f>'Mapa Final'!L30</f>
        <v>Moderado</v>
      </c>
      <c r="J30" s="518" t="str">
        <f>'Mapa Final'!N30</f>
        <v>Moderado</v>
      </c>
      <c r="K30" s="512" t="str">
        <f>'Mapa Final'!AA30</f>
        <v>Baja</v>
      </c>
      <c r="L30" s="512" t="str">
        <f>'Mapa Final'!AE30</f>
        <v>Moderado</v>
      </c>
      <c r="M30" s="509" t="str">
        <f>'Mapa Final'!AG30</f>
        <v>Moderado</v>
      </c>
      <c r="N30" s="512" t="str">
        <f>'Mapa Final'!AH30</f>
        <v>Aceptar</v>
      </c>
      <c r="O30" s="500" t="s">
        <v>605</v>
      </c>
      <c r="P30" s="517" t="s">
        <v>8</v>
      </c>
      <c r="Q30" s="517" t="s">
        <v>8</v>
      </c>
      <c r="R30" s="497">
        <v>44197</v>
      </c>
      <c r="S30" s="497">
        <v>44286</v>
      </c>
      <c r="T30" s="521" t="s">
        <v>606</v>
      </c>
    </row>
    <row r="31" spans="1:176" x14ac:dyDescent="0.25">
      <c r="A31" s="489"/>
      <c r="B31" s="326"/>
      <c r="C31" s="492"/>
      <c r="D31" s="492"/>
      <c r="E31" s="495"/>
      <c r="F31" s="495"/>
      <c r="G31" s="495"/>
      <c r="H31" s="504"/>
      <c r="I31" s="507"/>
      <c r="J31" s="519"/>
      <c r="K31" s="513"/>
      <c r="L31" s="513"/>
      <c r="M31" s="510"/>
      <c r="N31" s="513"/>
      <c r="O31" s="515"/>
      <c r="P31" s="498"/>
      <c r="Q31" s="498"/>
      <c r="R31" s="498"/>
      <c r="S31" s="498"/>
      <c r="T31" s="522"/>
    </row>
    <row r="32" spans="1:176" x14ac:dyDescent="0.25">
      <c r="A32" s="489"/>
      <c r="B32" s="326"/>
      <c r="C32" s="492"/>
      <c r="D32" s="492"/>
      <c r="E32" s="495"/>
      <c r="F32" s="495"/>
      <c r="G32" s="495"/>
      <c r="H32" s="504"/>
      <c r="I32" s="507"/>
      <c r="J32" s="519"/>
      <c r="K32" s="513"/>
      <c r="L32" s="513"/>
      <c r="M32" s="510"/>
      <c r="N32" s="513"/>
      <c r="O32" s="515"/>
      <c r="P32" s="498"/>
      <c r="Q32" s="498"/>
      <c r="R32" s="498"/>
      <c r="S32" s="498"/>
      <c r="T32" s="522"/>
    </row>
    <row r="33" spans="1:20" x14ac:dyDescent="0.25">
      <c r="A33" s="489"/>
      <c r="B33" s="326"/>
      <c r="C33" s="492"/>
      <c r="D33" s="492"/>
      <c r="E33" s="495"/>
      <c r="F33" s="495"/>
      <c r="G33" s="495"/>
      <c r="H33" s="504"/>
      <c r="I33" s="507"/>
      <c r="J33" s="519"/>
      <c r="K33" s="513"/>
      <c r="L33" s="513"/>
      <c r="M33" s="510"/>
      <c r="N33" s="513"/>
      <c r="O33" s="515"/>
      <c r="P33" s="498"/>
      <c r="Q33" s="498"/>
      <c r="R33" s="498"/>
      <c r="S33" s="498"/>
      <c r="T33" s="522"/>
    </row>
    <row r="34" spans="1:20" ht="102.75" customHeight="1" thickBot="1" x14ac:dyDescent="0.3">
      <c r="A34" s="490"/>
      <c r="B34" s="531"/>
      <c r="C34" s="493"/>
      <c r="D34" s="493"/>
      <c r="E34" s="496"/>
      <c r="F34" s="496"/>
      <c r="G34" s="496"/>
      <c r="H34" s="505"/>
      <c r="I34" s="508"/>
      <c r="J34" s="520"/>
      <c r="K34" s="514"/>
      <c r="L34" s="514"/>
      <c r="M34" s="511"/>
      <c r="N34" s="514"/>
      <c r="O34" s="516"/>
      <c r="P34" s="499"/>
      <c r="Q34" s="499"/>
      <c r="R34" s="499"/>
      <c r="S34" s="499"/>
      <c r="T34" s="523"/>
    </row>
    <row r="35" spans="1:20" x14ac:dyDescent="0.25">
      <c r="A35" s="488">
        <f>'Mapa Final'!A35</f>
        <v>6</v>
      </c>
      <c r="B35" s="530" t="str">
        <f>'Mapa Final'!B35</f>
        <v>Impacto ambiental negativo, ocasionado por las actividades constructivas de alta y media alta complejidad</v>
      </c>
      <c r="C35" s="491" t="str">
        <f>'Mapa Final'!C35</f>
        <v xml:space="preserve"> Afectación Ambiental</v>
      </c>
      <c r="D35" s="491" t="str">
        <f>'Mapa Final'!D35</f>
        <v>1. Desconocimiento de los requisitos ambientales normativos, del nivel nacional, regional y local</v>
      </c>
      <c r="E35" s="494" t="str">
        <f>'Mapa Final'!E35</f>
        <v>Incumplimiento ambiental, ocasionado por el desconocimiento y mala aplicación de los requisitos ambientales</v>
      </c>
      <c r="F35" s="494" t="str">
        <f>'Mapa Final'!F35</f>
        <v>Posibilidad de que la ocurrencia de un incumplimiento ambiental, a causa del desconocimiento o la indebida aplicación de los requisitos ambientales, lo que puede acarrear sanciones y retrasos en los proyectos de infraestructura.</v>
      </c>
      <c r="G35" s="494" t="str">
        <f>'Mapa Final'!G35</f>
        <v>Eventos Ambientales Internos</v>
      </c>
      <c r="H35" s="503" t="str">
        <f>'Mapa Final'!I35</f>
        <v>Baja</v>
      </c>
      <c r="I35" s="506" t="str">
        <f>'Mapa Final'!L35</f>
        <v>Moderado</v>
      </c>
      <c r="J35" s="518" t="str">
        <f>'Mapa Final'!N35</f>
        <v>Moderado</v>
      </c>
      <c r="K35" s="512" t="str">
        <f>'Mapa Final'!AA35</f>
        <v>Baja</v>
      </c>
      <c r="L35" s="512" t="str">
        <f>'Mapa Final'!AE35</f>
        <v>Moderado</v>
      </c>
      <c r="M35" s="509" t="str">
        <f>'Mapa Final'!AG35</f>
        <v>Moderado</v>
      </c>
      <c r="N35" s="512" t="str">
        <f>'Mapa Final'!AH35</f>
        <v>Aceptar</v>
      </c>
      <c r="O35" s="500" t="s">
        <v>607</v>
      </c>
      <c r="P35" s="517" t="s">
        <v>8</v>
      </c>
      <c r="Q35" s="517"/>
      <c r="R35" s="497">
        <v>44197</v>
      </c>
      <c r="S35" s="497">
        <v>44286</v>
      </c>
      <c r="T35" s="524" t="s">
        <v>608</v>
      </c>
    </row>
    <row r="36" spans="1:20" x14ac:dyDescent="0.25">
      <c r="A36" s="489"/>
      <c r="B36" s="326"/>
      <c r="C36" s="492"/>
      <c r="D36" s="492"/>
      <c r="E36" s="495"/>
      <c r="F36" s="495"/>
      <c r="G36" s="495"/>
      <c r="H36" s="504"/>
      <c r="I36" s="507"/>
      <c r="J36" s="519"/>
      <c r="K36" s="513"/>
      <c r="L36" s="513"/>
      <c r="M36" s="510"/>
      <c r="N36" s="513"/>
      <c r="O36" s="501"/>
      <c r="P36" s="498"/>
      <c r="Q36" s="498"/>
      <c r="R36" s="498"/>
      <c r="S36" s="498"/>
      <c r="T36" s="525"/>
    </row>
    <row r="37" spans="1:20" x14ac:dyDescent="0.25">
      <c r="A37" s="489"/>
      <c r="B37" s="326"/>
      <c r="C37" s="492"/>
      <c r="D37" s="492"/>
      <c r="E37" s="495"/>
      <c r="F37" s="495"/>
      <c r="G37" s="495"/>
      <c r="H37" s="504"/>
      <c r="I37" s="507"/>
      <c r="J37" s="519"/>
      <c r="K37" s="513"/>
      <c r="L37" s="513"/>
      <c r="M37" s="510"/>
      <c r="N37" s="513"/>
      <c r="O37" s="501"/>
      <c r="P37" s="498"/>
      <c r="Q37" s="498"/>
      <c r="R37" s="498"/>
      <c r="S37" s="498"/>
      <c r="T37" s="525"/>
    </row>
    <row r="38" spans="1:20" x14ac:dyDescent="0.25">
      <c r="A38" s="489"/>
      <c r="B38" s="326"/>
      <c r="C38" s="492"/>
      <c r="D38" s="492"/>
      <c r="E38" s="495"/>
      <c r="F38" s="495"/>
      <c r="G38" s="495"/>
      <c r="H38" s="504"/>
      <c r="I38" s="507"/>
      <c r="J38" s="519"/>
      <c r="K38" s="513"/>
      <c r="L38" s="513"/>
      <c r="M38" s="510"/>
      <c r="N38" s="513"/>
      <c r="O38" s="501"/>
      <c r="P38" s="498"/>
      <c r="Q38" s="498"/>
      <c r="R38" s="498"/>
      <c r="S38" s="498"/>
      <c r="T38" s="525"/>
    </row>
    <row r="39" spans="1:20" ht="278.25" customHeight="1" thickBot="1" x14ac:dyDescent="0.3">
      <c r="A39" s="490"/>
      <c r="B39" s="531"/>
      <c r="C39" s="493"/>
      <c r="D39" s="493"/>
      <c r="E39" s="496"/>
      <c r="F39" s="496"/>
      <c r="G39" s="496"/>
      <c r="H39" s="505"/>
      <c r="I39" s="508"/>
      <c r="J39" s="520"/>
      <c r="K39" s="514"/>
      <c r="L39" s="514"/>
      <c r="M39" s="511"/>
      <c r="N39" s="514"/>
      <c r="O39" s="502"/>
      <c r="P39" s="499"/>
      <c r="Q39" s="499"/>
      <c r="R39" s="499"/>
      <c r="S39" s="499"/>
      <c r="T39" s="526"/>
    </row>
    <row r="40" spans="1:20" x14ac:dyDescent="0.25">
      <c r="A40" s="488">
        <f>'Mapa Final'!A40</f>
        <v>0</v>
      </c>
      <c r="B40" s="530">
        <f>'Mapa Final'!B40</f>
        <v>0</v>
      </c>
      <c r="C40" s="491">
        <f>'Mapa Final'!C40</f>
        <v>0</v>
      </c>
      <c r="D40" s="491">
        <f>'Mapa Final'!D40</f>
        <v>0</v>
      </c>
      <c r="E40" s="494">
        <f>'Mapa Final'!E40</f>
        <v>0</v>
      </c>
      <c r="F40" s="494">
        <f>'Mapa Final'!F40</f>
        <v>0</v>
      </c>
      <c r="G40" s="494">
        <f>'Mapa Final'!G40</f>
        <v>0</v>
      </c>
      <c r="H40" s="503" t="str">
        <f>'Mapa Final'!I40</f>
        <v>Muy Baja</v>
      </c>
      <c r="I40" s="506" t="b">
        <f>'Mapa Final'!L40</f>
        <v>0</v>
      </c>
      <c r="J40" s="518" t="e">
        <f>'Mapa Final'!N40</f>
        <v>#N/A</v>
      </c>
      <c r="K40" s="512" t="e">
        <f>'Mapa Final'!AA40</f>
        <v>#DIV/0!</v>
      </c>
      <c r="L40" s="512" t="e">
        <f>'Mapa Final'!AE40</f>
        <v>#DIV/0!</v>
      </c>
      <c r="M40" s="509" t="e">
        <f>'Mapa Final'!AG40</f>
        <v>#DIV/0!</v>
      </c>
      <c r="N40" s="512">
        <f>'Mapa Final'!AH40</f>
        <v>0</v>
      </c>
      <c r="O40" s="527"/>
      <c r="P40" s="527"/>
      <c r="Q40" s="527"/>
      <c r="R40" s="527"/>
      <c r="S40" s="527"/>
      <c r="T40" s="527"/>
    </row>
    <row r="41" spans="1:20" x14ac:dyDescent="0.25">
      <c r="A41" s="489"/>
      <c r="B41" s="326"/>
      <c r="C41" s="492"/>
      <c r="D41" s="492"/>
      <c r="E41" s="495"/>
      <c r="F41" s="495"/>
      <c r="G41" s="495"/>
      <c r="H41" s="504"/>
      <c r="I41" s="507"/>
      <c r="J41" s="519"/>
      <c r="K41" s="513"/>
      <c r="L41" s="513"/>
      <c r="M41" s="510"/>
      <c r="N41" s="513"/>
      <c r="O41" s="528"/>
      <c r="P41" s="528"/>
      <c r="Q41" s="528"/>
      <c r="R41" s="528"/>
      <c r="S41" s="528"/>
      <c r="T41" s="528"/>
    </row>
    <row r="42" spans="1:20" x14ac:dyDescent="0.25">
      <c r="A42" s="489"/>
      <c r="B42" s="326"/>
      <c r="C42" s="492"/>
      <c r="D42" s="492"/>
      <c r="E42" s="495"/>
      <c r="F42" s="495"/>
      <c r="G42" s="495"/>
      <c r="H42" s="504"/>
      <c r="I42" s="507"/>
      <c r="J42" s="519"/>
      <c r="K42" s="513"/>
      <c r="L42" s="513"/>
      <c r="M42" s="510"/>
      <c r="N42" s="513"/>
      <c r="O42" s="528"/>
      <c r="P42" s="528"/>
      <c r="Q42" s="528"/>
      <c r="R42" s="528"/>
      <c r="S42" s="528"/>
      <c r="T42" s="528"/>
    </row>
    <row r="43" spans="1:20" x14ac:dyDescent="0.25">
      <c r="A43" s="489"/>
      <c r="B43" s="326"/>
      <c r="C43" s="492"/>
      <c r="D43" s="492"/>
      <c r="E43" s="495"/>
      <c r="F43" s="495"/>
      <c r="G43" s="495"/>
      <c r="H43" s="504"/>
      <c r="I43" s="507"/>
      <c r="J43" s="519"/>
      <c r="K43" s="513"/>
      <c r="L43" s="513"/>
      <c r="M43" s="510"/>
      <c r="N43" s="513"/>
      <c r="O43" s="528"/>
      <c r="P43" s="528"/>
      <c r="Q43" s="528"/>
      <c r="R43" s="528"/>
      <c r="S43" s="528"/>
      <c r="T43" s="528"/>
    </row>
    <row r="44" spans="1:20" ht="15.75" thickBot="1" x14ac:dyDescent="0.3">
      <c r="A44" s="490"/>
      <c r="B44" s="531"/>
      <c r="C44" s="493"/>
      <c r="D44" s="493"/>
      <c r="E44" s="496"/>
      <c r="F44" s="496"/>
      <c r="G44" s="496"/>
      <c r="H44" s="505"/>
      <c r="I44" s="508"/>
      <c r="J44" s="520"/>
      <c r="K44" s="514"/>
      <c r="L44" s="514"/>
      <c r="M44" s="511"/>
      <c r="N44" s="514"/>
      <c r="O44" s="529"/>
      <c r="P44" s="529"/>
      <c r="Q44" s="529"/>
      <c r="R44" s="529"/>
      <c r="S44" s="529"/>
      <c r="T44" s="529"/>
    </row>
    <row r="45" spans="1:20" x14ac:dyDescent="0.25">
      <c r="A45" s="488">
        <f>'Mapa Final'!A45</f>
        <v>0</v>
      </c>
      <c r="B45" s="530">
        <f>'Mapa Final'!B45</f>
        <v>0</v>
      </c>
      <c r="C45" s="491">
        <f>'Mapa Final'!C45</f>
        <v>0</v>
      </c>
      <c r="D45" s="491">
        <f>'Mapa Final'!D45</f>
        <v>0</v>
      </c>
      <c r="E45" s="494">
        <f>'Mapa Final'!E45</f>
        <v>0</v>
      </c>
      <c r="F45" s="494">
        <f>'Mapa Final'!F45</f>
        <v>0</v>
      </c>
      <c r="G45" s="494">
        <f>'Mapa Final'!G45</f>
        <v>0</v>
      </c>
      <c r="H45" s="503" t="str">
        <f>'Mapa Final'!I45</f>
        <v>Muy Baja</v>
      </c>
      <c r="I45" s="506" t="b">
        <f>'Mapa Final'!L45</f>
        <v>0</v>
      </c>
      <c r="J45" s="518" t="e">
        <f>'Mapa Final'!N45</f>
        <v>#N/A</v>
      </c>
      <c r="K45" s="512" t="e">
        <f>'Mapa Final'!AA45</f>
        <v>#DIV/0!</v>
      </c>
      <c r="L45" s="512" t="e">
        <f>'Mapa Final'!AE45</f>
        <v>#DIV/0!</v>
      </c>
      <c r="M45" s="509" t="e">
        <f>'Mapa Final'!AG45</f>
        <v>#DIV/0!</v>
      </c>
      <c r="N45" s="512">
        <f>'Mapa Final'!AH45</f>
        <v>0</v>
      </c>
      <c r="O45" s="527"/>
      <c r="P45" s="527"/>
      <c r="Q45" s="527"/>
      <c r="R45" s="527"/>
      <c r="S45" s="527"/>
      <c r="T45" s="527"/>
    </row>
    <row r="46" spans="1:20" x14ac:dyDescent="0.25">
      <c r="A46" s="489"/>
      <c r="B46" s="326"/>
      <c r="C46" s="492"/>
      <c r="D46" s="492"/>
      <c r="E46" s="495"/>
      <c r="F46" s="495"/>
      <c r="G46" s="495"/>
      <c r="H46" s="504"/>
      <c r="I46" s="507"/>
      <c r="J46" s="519"/>
      <c r="K46" s="513"/>
      <c r="L46" s="513"/>
      <c r="M46" s="510"/>
      <c r="N46" s="513"/>
      <c r="O46" s="528"/>
      <c r="P46" s="528"/>
      <c r="Q46" s="528"/>
      <c r="R46" s="528"/>
      <c r="S46" s="528"/>
      <c r="T46" s="528"/>
    </row>
    <row r="47" spans="1:20" x14ac:dyDescent="0.25">
      <c r="A47" s="489"/>
      <c r="B47" s="326"/>
      <c r="C47" s="492"/>
      <c r="D47" s="492"/>
      <c r="E47" s="495"/>
      <c r="F47" s="495"/>
      <c r="G47" s="495"/>
      <c r="H47" s="504"/>
      <c r="I47" s="507"/>
      <c r="J47" s="519"/>
      <c r="K47" s="513"/>
      <c r="L47" s="513"/>
      <c r="M47" s="510"/>
      <c r="N47" s="513"/>
      <c r="O47" s="528"/>
      <c r="P47" s="528"/>
      <c r="Q47" s="528"/>
      <c r="R47" s="528"/>
      <c r="S47" s="528"/>
      <c r="T47" s="528"/>
    </row>
    <row r="48" spans="1:20" x14ac:dyDescent="0.25">
      <c r="A48" s="489"/>
      <c r="B48" s="326"/>
      <c r="C48" s="492"/>
      <c r="D48" s="492"/>
      <c r="E48" s="495"/>
      <c r="F48" s="495"/>
      <c r="G48" s="495"/>
      <c r="H48" s="504"/>
      <c r="I48" s="507"/>
      <c r="J48" s="519"/>
      <c r="K48" s="513"/>
      <c r="L48" s="513"/>
      <c r="M48" s="510"/>
      <c r="N48" s="513"/>
      <c r="O48" s="528"/>
      <c r="P48" s="528"/>
      <c r="Q48" s="528"/>
      <c r="R48" s="528"/>
      <c r="S48" s="528"/>
      <c r="T48" s="528"/>
    </row>
    <row r="49" spans="1:20" ht="15.75" thickBot="1" x14ac:dyDescent="0.3">
      <c r="A49" s="490"/>
      <c r="B49" s="531"/>
      <c r="C49" s="493"/>
      <c r="D49" s="493"/>
      <c r="E49" s="496"/>
      <c r="F49" s="496"/>
      <c r="G49" s="496"/>
      <c r="H49" s="505"/>
      <c r="I49" s="508"/>
      <c r="J49" s="520"/>
      <c r="K49" s="514"/>
      <c r="L49" s="514"/>
      <c r="M49" s="511"/>
      <c r="N49" s="514"/>
      <c r="O49" s="529"/>
      <c r="P49" s="529"/>
      <c r="Q49" s="529"/>
      <c r="R49" s="529"/>
      <c r="S49" s="529"/>
      <c r="T49" s="529"/>
    </row>
    <row r="50" spans="1:20" x14ac:dyDescent="0.25">
      <c r="A50" s="488">
        <f>'Mapa Final'!A50</f>
        <v>0</v>
      </c>
      <c r="B50" s="530">
        <f>'Mapa Final'!B50</f>
        <v>0</v>
      </c>
      <c r="C50" s="491">
        <f>'Mapa Final'!C50</f>
        <v>0</v>
      </c>
      <c r="D50" s="491">
        <f>'Mapa Final'!D50</f>
        <v>0</v>
      </c>
      <c r="E50" s="494">
        <f>'Mapa Final'!E50</f>
        <v>0</v>
      </c>
      <c r="F50" s="494">
        <f>'Mapa Final'!F50</f>
        <v>0</v>
      </c>
      <c r="G50" s="494">
        <f>'Mapa Final'!G50</f>
        <v>0</v>
      </c>
      <c r="H50" s="503" t="str">
        <f>'Mapa Final'!I50</f>
        <v>Muy Baja</v>
      </c>
      <c r="I50" s="506" t="b">
        <f>'Mapa Final'!L50</f>
        <v>0</v>
      </c>
      <c r="J50" s="518" t="e">
        <f>'Mapa Final'!N50</f>
        <v>#N/A</v>
      </c>
      <c r="K50" s="512" t="e">
        <f>'Mapa Final'!AA50</f>
        <v>#DIV/0!</v>
      </c>
      <c r="L50" s="512" t="e">
        <f>'Mapa Final'!AE50</f>
        <v>#DIV/0!</v>
      </c>
      <c r="M50" s="509" t="e">
        <f>'Mapa Final'!AG50</f>
        <v>#DIV/0!</v>
      </c>
      <c r="N50" s="512">
        <f>'Mapa Final'!AH50</f>
        <v>0</v>
      </c>
      <c r="O50" s="527"/>
      <c r="P50" s="527"/>
      <c r="Q50" s="527"/>
      <c r="R50" s="527"/>
      <c r="S50" s="527"/>
      <c r="T50" s="527"/>
    </row>
    <row r="51" spans="1:20" x14ac:dyDescent="0.25">
      <c r="A51" s="489"/>
      <c r="B51" s="326"/>
      <c r="C51" s="492"/>
      <c r="D51" s="492"/>
      <c r="E51" s="495"/>
      <c r="F51" s="495"/>
      <c r="G51" s="495"/>
      <c r="H51" s="504"/>
      <c r="I51" s="507"/>
      <c r="J51" s="519"/>
      <c r="K51" s="513"/>
      <c r="L51" s="513"/>
      <c r="M51" s="510"/>
      <c r="N51" s="513"/>
      <c r="O51" s="528"/>
      <c r="P51" s="528"/>
      <c r="Q51" s="528"/>
      <c r="R51" s="528"/>
      <c r="S51" s="528"/>
      <c r="T51" s="528"/>
    </row>
    <row r="52" spans="1:20" x14ac:dyDescent="0.25">
      <c r="A52" s="489"/>
      <c r="B52" s="326"/>
      <c r="C52" s="492"/>
      <c r="D52" s="492"/>
      <c r="E52" s="495"/>
      <c r="F52" s="495"/>
      <c r="G52" s="495"/>
      <c r="H52" s="504"/>
      <c r="I52" s="507"/>
      <c r="J52" s="519"/>
      <c r="K52" s="513"/>
      <c r="L52" s="513"/>
      <c r="M52" s="510"/>
      <c r="N52" s="513"/>
      <c r="O52" s="528"/>
      <c r="P52" s="528"/>
      <c r="Q52" s="528"/>
      <c r="R52" s="528"/>
      <c r="S52" s="528"/>
      <c r="T52" s="528"/>
    </row>
    <row r="53" spans="1:20" x14ac:dyDescent="0.25">
      <c r="A53" s="489"/>
      <c r="B53" s="326"/>
      <c r="C53" s="492"/>
      <c r="D53" s="492"/>
      <c r="E53" s="495"/>
      <c r="F53" s="495"/>
      <c r="G53" s="495"/>
      <c r="H53" s="504"/>
      <c r="I53" s="507"/>
      <c r="J53" s="519"/>
      <c r="K53" s="513"/>
      <c r="L53" s="513"/>
      <c r="M53" s="510"/>
      <c r="N53" s="513"/>
      <c r="O53" s="528"/>
      <c r="P53" s="528"/>
      <c r="Q53" s="528"/>
      <c r="R53" s="528"/>
      <c r="S53" s="528"/>
      <c r="T53" s="528"/>
    </row>
    <row r="54" spans="1:20" ht="15.75" thickBot="1" x14ac:dyDescent="0.3">
      <c r="A54" s="490"/>
      <c r="B54" s="531"/>
      <c r="C54" s="493"/>
      <c r="D54" s="493"/>
      <c r="E54" s="496"/>
      <c r="F54" s="496"/>
      <c r="G54" s="496"/>
      <c r="H54" s="505"/>
      <c r="I54" s="508"/>
      <c r="J54" s="520"/>
      <c r="K54" s="514"/>
      <c r="L54" s="514"/>
      <c r="M54" s="511"/>
      <c r="N54" s="514"/>
      <c r="O54" s="529"/>
      <c r="P54" s="529"/>
      <c r="Q54" s="529"/>
      <c r="R54" s="529"/>
      <c r="S54" s="529"/>
      <c r="T54" s="529"/>
    </row>
    <row r="55" spans="1:20" x14ac:dyDescent="0.25">
      <c r="A55" s="488">
        <f>'Mapa Final'!A55</f>
        <v>0</v>
      </c>
      <c r="B55" s="530">
        <f>'Mapa Final'!B55</f>
        <v>0</v>
      </c>
      <c r="C55" s="491">
        <f>'Mapa Final'!C55</f>
        <v>0</v>
      </c>
      <c r="D55" s="491">
        <f>'Mapa Final'!D55</f>
        <v>0</v>
      </c>
      <c r="E55" s="494">
        <f>'Mapa Final'!E55</f>
        <v>0</v>
      </c>
      <c r="F55" s="494">
        <f>'Mapa Final'!F55</f>
        <v>0</v>
      </c>
      <c r="G55" s="494">
        <f>'Mapa Final'!G55</f>
        <v>0</v>
      </c>
      <c r="H55" s="503" t="str">
        <f>'Mapa Final'!I55</f>
        <v>Muy Baja</v>
      </c>
      <c r="I55" s="506" t="b">
        <f>'Mapa Final'!L55</f>
        <v>0</v>
      </c>
      <c r="J55" s="518" t="e">
        <f>'Mapa Final'!N55</f>
        <v>#N/A</v>
      </c>
      <c r="K55" s="512" t="e">
        <f>'Mapa Final'!AA55</f>
        <v>#DIV/0!</v>
      </c>
      <c r="L55" s="512" t="e">
        <f>'Mapa Final'!AE55</f>
        <v>#DIV/0!</v>
      </c>
      <c r="M55" s="509" t="e">
        <f>'Mapa Final'!AG55</f>
        <v>#DIV/0!</v>
      </c>
      <c r="N55" s="512">
        <f>'Mapa Final'!AH55</f>
        <v>0</v>
      </c>
      <c r="O55" s="527"/>
      <c r="P55" s="527"/>
      <c r="Q55" s="527"/>
      <c r="R55" s="527"/>
      <c r="S55" s="527"/>
      <c r="T55" s="527"/>
    </row>
    <row r="56" spans="1:20" x14ac:dyDescent="0.25">
      <c r="A56" s="489"/>
      <c r="B56" s="326"/>
      <c r="C56" s="492"/>
      <c r="D56" s="492"/>
      <c r="E56" s="495"/>
      <c r="F56" s="495"/>
      <c r="G56" s="495"/>
      <c r="H56" s="504"/>
      <c r="I56" s="507"/>
      <c r="J56" s="519"/>
      <c r="K56" s="513"/>
      <c r="L56" s="513"/>
      <c r="M56" s="510"/>
      <c r="N56" s="513"/>
      <c r="O56" s="528"/>
      <c r="P56" s="528"/>
      <c r="Q56" s="528"/>
      <c r="R56" s="528"/>
      <c r="S56" s="528"/>
      <c r="T56" s="528"/>
    </row>
    <row r="57" spans="1:20" x14ac:dyDescent="0.25">
      <c r="A57" s="489"/>
      <c r="B57" s="326"/>
      <c r="C57" s="492"/>
      <c r="D57" s="492"/>
      <c r="E57" s="495"/>
      <c r="F57" s="495"/>
      <c r="G57" s="495"/>
      <c r="H57" s="504"/>
      <c r="I57" s="507"/>
      <c r="J57" s="519"/>
      <c r="K57" s="513"/>
      <c r="L57" s="513"/>
      <c r="M57" s="510"/>
      <c r="N57" s="513"/>
      <c r="O57" s="528"/>
      <c r="P57" s="528"/>
      <c r="Q57" s="528"/>
      <c r="R57" s="528"/>
      <c r="S57" s="528"/>
      <c r="T57" s="528"/>
    </row>
    <row r="58" spans="1:20" x14ac:dyDescent="0.25">
      <c r="A58" s="489"/>
      <c r="B58" s="326"/>
      <c r="C58" s="492"/>
      <c r="D58" s="492"/>
      <c r="E58" s="495"/>
      <c r="F58" s="495"/>
      <c r="G58" s="495"/>
      <c r="H58" s="504"/>
      <c r="I58" s="507"/>
      <c r="J58" s="519"/>
      <c r="K58" s="513"/>
      <c r="L58" s="513"/>
      <c r="M58" s="510"/>
      <c r="N58" s="513"/>
      <c r="O58" s="528"/>
      <c r="P58" s="528"/>
      <c r="Q58" s="528"/>
      <c r="R58" s="528"/>
      <c r="S58" s="528"/>
      <c r="T58" s="528"/>
    </row>
    <row r="59" spans="1:20" ht="15.75" thickBot="1" x14ac:dyDescent="0.3">
      <c r="A59" s="490"/>
      <c r="B59" s="531"/>
      <c r="C59" s="493"/>
      <c r="D59" s="493"/>
      <c r="E59" s="496"/>
      <c r="F59" s="496"/>
      <c r="G59" s="496"/>
      <c r="H59" s="505"/>
      <c r="I59" s="508"/>
      <c r="J59" s="520"/>
      <c r="K59" s="514"/>
      <c r="L59" s="514"/>
      <c r="M59" s="511"/>
      <c r="N59" s="514"/>
      <c r="O59" s="529"/>
      <c r="P59" s="529"/>
      <c r="Q59" s="529"/>
      <c r="R59" s="529"/>
      <c r="S59" s="529"/>
      <c r="T59" s="529"/>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F16" zoomScale="62" zoomScaleNormal="85" workbookViewId="0">
      <selection activeCell="T25" sqref="T25:T29"/>
    </sheetView>
  </sheetViews>
  <sheetFormatPr baseColWidth="10" defaultColWidth="11.42578125" defaultRowHeight="15" x14ac:dyDescent="0.25"/>
  <cols>
    <col min="1" max="2" width="18.42578125" style="77" customWidth="1"/>
    <col min="3" max="3" width="15.5703125" customWidth="1"/>
    <col min="4" max="4" width="27.5703125" style="77" customWidth="1"/>
    <col min="5" max="5" width="18" style="153" customWidth="1"/>
    <col min="6" max="6" width="40.140625" customWidth="1"/>
    <col min="7" max="7" width="20.42578125" customWidth="1"/>
    <col min="8" max="8" width="10.42578125" style="154" customWidth="1"/>
    <col min="9" max="9" width="11.42578125" style="154" customWidth="1"/>
    <col min="10" max="10" width="10.140625" style="155" customWidth="1"/>
    <col min="11" max="11" width="11.42578125" style="154" customWidth="1"/>
    <col min="12" max="12" width="10.85546875" style="154" customWidth="1"/>
    <col min="13" max="13" width="18.28515625" style="154" customWidth="1"/>
    <col min="14" max="14" width="18.28515625" customWidth="1"/>
    <col min="15" max="15" width="32.85546875" customWidth="1"/>
    <col min="16" max="16" width="14.42578125" style="223" customWidth="1"/>
    <col min="17" max="17" width="14.5703125" customWidth="1"/>
    <col min="18" max="18" width="17.42578125" customWidth="1"/>
    <col min="19" max="19" width="16.28515625" customWidth="1"/>
    <col min="20" max="20" width="22" customWidth="1"/>
    <col min="21" max="176" width="11.42578125" style="108"/>
  </cols>
  <sheetData>
    <row r="1" spans="1:278" s="137" customFormat="1" ht="16.5" customHeight="1" x14ac:dyDescent="0.3">
      <c r="A1" s="357"/>
      <c r="B1" s="358"/>
      <c r="C1" s="358"/>
      <c r="D1" s="477" t="s">
        <v>609</v>
      </c>
      <c r="E1" s="477"/>
      <c r="F1" s="477"/>
      <c r="G1" s="477"/>
      <c r="H1" s="477"/>
      <c r="I1" s="477"/>
      <c r="J1" s="477"/>
      <c r="K1" s="477"/>
      <c r="L1" s="477"/>
      <c r="M1" s="477"/>
      <c r="N1" s="477"/>
      <c r="O1" s="477"/>
      <c r="P1" s="477"/>
      <c r="Q1" s="478"/>
      <c r="R1" s="350" t="s">
        <v>225</v>
      </c>
      <c r="S1" s="350"/>
      <c r="T1" s="350"/>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c r="IX1" s="136"/>
      <c r="IY1" s="136"/>
      <c r="IZ1" s="136"/>
      <c r="JA1" s="136"/>
      <c r="JB1" s="136"/>
      <c r="JC1" s="136"/>
      <c r="JD1" s="136"/>
      <c r="JE1" s="136"/>
      <c r="JF1" s="136"/>
      <c r="JG1" s="136"/>
      <c r="JH1" s="136"/>
      <c r="JI1" s="136"/>
      <c r="JJ1" s="136"/>
      <c r="JK1" s="136"/>
      <c r="JL1" s="136"/>
      <c r="JM1" s="136"/>
      <c r="JN1" s="136"/>
      <c r="JO1" s="136"/>
      <c r="JP1" s="136"/>
      <c r="JQ1" s="136"/>
      <c r="JR1" s="136"/>
    </row>
    <row r="2" spans="1:278" s="137" customFormat="1" ht="39.75" customHeight="1" x14ac:dyDescent="0.3">
      <c r="A2" s="359"/>
      <c r="B2" s="360"/>
      <c r="C2" s="360"/>
      <c r="D2" s="479"/>
      <c r="E2" s="479"/>
      <c r="F2" s="479"/>
      <c r="G2" s="479"/>
      <c r="H2" s="479"/>
      <c r="I2" s="479"/>
      <c r="J2" s="479"/>
      <c r="K2" s="479"/>
      <c r="L2" s="479"/>
      <c r="M2" s="479"/>
      <c r="N2" s="479"/>
      <c r="O2" s="479"/>
      <c r="P2" s="479"/>
      <c r="Q2" s="480"/>
      <c r="R2" s="350"/>
      <c r="S2" s="350"/>
      <c r="T2" s="350"/>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row>
    <row r="3" spans="1:278" s="137" customFormat="1" ht="3" customHeight="1" x14ac:dyDescent="0.3">
      <c r="A3" s="2"/>
      <c r="B3" s="2"/>
      <c r="C3" s="245"/>
      <c r="D3" s="479"/>
      <c r="E3" s="479"/>
      <c r="F3" s="479"/>
      <c r="G3" s="479"/>
      <c r="H3" s="479"/>
      <c r="I3" s="479"/>
      <c r="J3" s="479"/>
      <c r="K3" s="479"/>
      <c r="L3" s="479"/>
      <c r="M3" s="479"/>
      <c r="N3" s="479"/>
      <c r="O3" s="479"/>
      <c r="P3" s="479"/>
      <c r="Q3" s="480"/>
      <c r="R3" s="350"/>
      <c r="S3" s="350"/>
      <c r="T3" s="350"/>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row>
    <row r="4" spans="1:278" s="137" customFormat="1" ht="41.25" customHeight="1" x14ac:dyDescent="0.3">
      <c r="A4" s="351" t="s">
        <v>226</v>
      </c>
      <c r="B4" s="352"/>
      <c r="C4" s="353"/>
      <c r="D4" s="466" t="str">
        <f>'Mapa Final'!D4</f>
        <v>Mejoramiento de Infraestructura Física - Grupo de Proyectos Especiales de Infraestructura</v>
      </c>
      <c r="E4" s="467"/>
      <c r="F4" s="467"/>
      <c r="G4" s="467"/>
      <c r="H4" s="467"/>
      <c r="I4" s="467"/>
      <c r="J4" s="467"/>
      <c r="K4" s="467"/>
      <c r="L4" s="467"/>
      <c r="M4" s="467"/>
      <c r="N4" s="468"/>
      <c r="O4" s="356"/>
      <c r="P4" s="356"/>
      <c r="Q4" s="356"/>
      <c r="R4" s="1"/>
      <c r="S4" s="1"/>
      <c r="T4" s="1"/>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row>
    <row r="5" spans="1:278" s="137" customFormat="1" ht="52.5" customHeight="1" x14ac:dyDescent="0.3">
      <c r="A5" s="351" t="s">
        <v>228</v>
      </c>
      <c r="B5" s="352"/>
      <c r="C5" s="353"/>
      <c r="D5" s="469"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470"/>
      <c r="F5" s="470"/>
      <c r="G5" s="470"/>
      <c r="H5" s="470"/>
      <c r="I5" s="470"/>
      <c r="J5" s="470"/>
      <c r="K5" s="470"/>
      <c r="L5" s="470"/>
      <c r="M5" s="470"/>
      <c r="N5" s="471"/>
      <c r="O5" s="1"/>
      <c r="P5" s="224"/>
      <c r="Q5" s="1"/>
      <c r="R5" s="1"/>
      <c r="S5" s="1"/>
      <c r="T5" s="1"/>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c r="IU5" s="136"/>
      <c r="IV5" s="136"/>
      <c r="IW5" s="136"/>
      <c r="IX5" s="136"/>
      <c r="IY5" s="136"/>
      <c r="IZ5" s="136"/>
      <c r="JA5" s="136"/>
      <c r="JB5" s="136"/>
      <c r="JC5" s="136"/>
      <c r="JD5" s="136"/>
      <c r="JE5" s="136"/>
      <c r="JF5" s="136"/>
      <c r="JG5" s="136"/>
      <c r="JH5" s="136"/>
      <c r="JI5" s="136"/>
      <c r="JJ5" s="136"/>
      <c r="JK5" s="136"/>
      <c r="JL5" s="136"/>
      <c r="JM5" s="136"/>
      <c r="JN5" s="136"/>
      <c r="JO5" s="136"/>
      <c r="JP5" s="136"/>
      <c r="JQ5" s="136"/>
      <c r="JR5" s="136"/>
    </row>
    <row r="6" spans="1:278" s="137" customFormat="1" ht="32.25" customHeight="1" thickBot="1" x14ac:dyDescent="0.35">
      <c r="A6" s="351" t="s">
        <v>229</v>
      </c>
      <c r="B6" s="352"/>
      <c r="C6" s="353"/>
      <c r="D6" s="469" t="str">
        <f>'Mapa Final'!D6</f>
        <v xml:space="preserve">Nivel Central </v>
      </c>
      <c r="E6" s="470"/>
      <c r="F6" s="470"/>
      <c r="G6" s="470"/>
      <c r="H6" s="470"/>
      <c r="I6" s="470"/>
      <c r="J6" s="470"/>
      <c r="K6" s="470"/>
      <c r="L6" s="470"/>
      <c r="M6" s="470"/>
      <c r="N6" s="471"/>
      <c r="O6" s="1"/>
      <c r="P6" s="224"/>
      <c r="Q6" s="1"/>
      <c r="R6" s="1"/>
      <c r="S6" s="1"/>
      <c r="T6" s="1"/>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row>
    <row r="7" spans="1:278" s="149" customFormat="1" ht="46.5" customHeight="1" thickTop="1" thickBot="1" x14ac:dyDescent="0.3">
      <c r="A7" s="472" t="s">
        <v>582</v>
      </c>
      <c r="B7" s="473"/>
      <c r="C7" s="473"/>
      <c r="D7" s="473"/>
      <c r="E7" s="473"/>
      <c r="F7" s="474"/>
      <c r="G7" s="156"/>
      <c r="H7" s="475" t="s">
        <v>583</v>
      </c>
      <c r="I7" s="475"/>
      <c r="J7" s="475"/>
      <c r="K7" s="475" t="s">
        <v>584</v>
      </c>
      <c r="L7" s="475"/>
      <c r="M7" s="475"/>
      <c r="N7" s="476" t="s">
        <v>585</v>
      </c>
      <c r="O7" s="481" t="s">
        <v>586</v>
      </c>
      <c r="P7" s="483" t="s">
        <v>587</v>
      </c>
      <c r="Q7" s="484"/>
      <c r="R7" s="483" t="s">
        <v>588</v>
      </c>
      <c r="S7" s="484"/>
      <c r="T7" s="485" t="s">
        <v>610</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26</v>
      </c>
      <c r="B8" s="165" t="s">
        <v>237</v>
      </c>
      <c r="C8" s="166" t="s">
        <v>178</v>
      </c>
      <c r="D8" s="157" t="s">
        <v>238</v>
      </c>
      <c r="E8" s="250" t="s">
        <v>182</v>
      </c>
      <c r="F8" s="250" t="s">
        <v>184</v>
      </c>
      <c r="G8" s="250" t="s">
        <v>186</v>
      </c>
      <c r="H8" s="158" t="s">
        <v>590</v>
      </c>
      <c r="I8" s="158" t="s">
        <v>553</v>
      </c>
      <c r="J8" s="158" t="s">
        <v>591</v>
      </c>
      <c r="K8" s="158" t="s">
        <v>590</v>
      </c>
      <c r="L8" s="158" t="s">
        <v>592</v>
      </c>
      <c r="M8" s="158" t="s">
        <v>591</v>
      </c>
      <c r="N8" s="476"/>
      <c r="O8" s="482"/>
      <c r="P8" s="159" t="s">
        <v>593</v>
      </c>
      <c r="Q8" s="159" t="s">
        <v>594</v>
      </c>
      <c r="R8" s="159" t="s">
        <v>595</v>
      </c>
      <c r="S8" s="159" t="s">
        <v>596</v>
      </c>
      <c r="T8" s="485"/>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86"/>
      <c r="B9" s="487"/>
      <c r="C9" s="487"/>
      <c r="D9" s="487"/>
      <c r="E9" s="487"/>
      <c r="F9" s="487"/>
      <c r="G9" s="487"/>
      <c r="H9" s="487"/>
      <c r="I9" s="487"/>
      <c r="J9" s="487"/>
      <c r="K9" s="487"/>
      <c r="L9" s="487"/>
      <c r="M9" s="487"/>
      <c r="N9" s="487"/>
      <c r="P9" s="228"/>
      <c r="T9" s="16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88">
        <f>'Mapa Final'!A10</f>
        <v>1</v>
      </c>
      <c r="B10" s="530" t="str">
        <f>'Mapa Final'!B10</f>
        <v>Demora en los procesos precontractuales y contractuales de infraestructura física de alta y media alta complejidad</v>
      </c>
      <c r="C10" s="491" t="str">
        <f>'Mapa Final'!C10</f>
        <v>Incumplimiento de las metas establecidas</v>
      </c>
      <c r="D10" s="491" t="str">
        <f>'Mapa Final'!D10</f>
        <v>1. Debilidad en la preparación de los documentos técnicos</v>
      </c>
      <c r="E10" s="494" t="str">
        <f>'Mapa Final'!E10</f>
        <v>Dificultad en la gestión precontractual e idoneidad de los documentos presentados por los oferentes</v>
      </c>
      <c r="F10" s="494" t="str">
        <f>'Mapa Final'!F10</f>
        <v>Posibilidad de generar retraso en el cronograma del POAI, afectando el cumplimiento de las metas del POAI, debido a la dificultad en la gestión precontractual y contractual de los proyectos.</v>
      </c>
      <c r="G10" s="494" t="str">
        <f>'Mapa Final'!G10</f>
        <v>Ejecución y Administración de Procesos</v>
      </c>
      <c r="H10" s="503" t="str">
        <f>'Mapa Final'!I10</f>
        <v>Baja</v>
      </c>
      <c r="I10" s="506" t="str">
        <f>'Mapa Final'!L10</f>
        <v>Moderado</v>
      </c>
      <c r="J10" s="518" t="str">
        <f>'Mapa Final'!N10</f>
        <v>Moderado</v>
      </c>
      <c r="K10" s="512" t="str">
        <f>'Mapa Final'!AA10</f>
        <v>Baja</v>
      </c>
      <c r="L10" s="512" t="str">
        <f>'Mapa Final'!AE10</f>
        <v>Moderado</v>
      </c>
      <c r="M10" s="509" t="str">
        <f>'Mapa Final'!AG10</f>
        <v>Moderado</v>
      </c>
      <c r="N10" s="512" t="str">
        <f>'Mapa Final'!AH10</f>
        <v>Aceptar</v>
      </c>
      <c r="O10" s="500" t="s">
        <v>611</v>
      </c>
      <c r="P10" s="517" t="s">
        <v>8</v>
      </c>
      <c r="Q10" s="527"/>
      <c r="R10" s="497">
        <v>44258</v>
      </c>
      <c r="S10" s="497">
        <v>44280</v>
      </c>
      <c r="T10" s="500" t="s">
        <v>612</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89"/>
      <c r="B11" s="532"/>
      <c r="C11" s="492"/>
      <c r="D11" s="492"/>
      <c r="E11" s="495"/>
      <c r="F11" s="495"/>
      <c r="G11" s="495"/>
      <c r="H11" s="504"/>
      <c r="I11" s="507"/>
      <c r="J11" s="519"/>
      <c r="K11" s="513"/>
      <c r="L11" s="513"/>
      <c r="M11" s="510"/>
      <c r="N11" s="513"/>
      <c r="O11" s="501"/>
      <c r="P11" s="498"/>
      <c r="Q11" s="528"/>
      <c r="R11" s="498"/>
      <c r="S11" s="498"/>
      <c r="T11" s="50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89"/>
      <c r="B12" s="532"/>
      <c r="C12" s="492"/>
      <c r="D12" s="492"/>
      <c r="E12" s="495"/>
      <c r="F12" s="495"/>
      <c r="G12" s="495"/>
      <c r="H12" s="504"/>
      <c r="I12" s="507"/>
      <c r="J12" s="519"/>
      <c r="K12" s="513"/>
      <c r="L12" s="513"/>
      <c r="M12" s="510"/>
      <c r="N12" s="513"/>
      <c r="O12" s="501"/>
      <c r="P12" s="498"/>
      <c r="Q12" s="528"/>
      <c r="R12" s="498"/>
      <c r="S12" s="498"/>
      <c r="T12" s="50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89"/>
      <c r="B13" s="532"/>
      <c r="C13" s="492"/>
      <c r="D13" s="492"/>
      <c r="E13" s="495"/>
      <c r="F13" s="495"/>
      <c r="G13" s="495"/>
      <c r="H13" s="504"/>
      <c r="I13" s="507"/>
      <c r="J13" s="519"/>
      <c r="K13" s="513"/>
      <c r="L13" s="513"/>
      <c r="M13" s="510"/>
      <c r="N13" s="513"/>
      <c r="O13" s="501"/>
      <c r="P13" s="498"/>
      <c r="Q13" s="528"/>
      <c r="R13" s="498"/>
      <c r="S13" s="498"/>
      <c r="T13" s="50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90"/>
      <c r="B14" s="533"/>
      <c r="C14" s="493"/>
      <c r="D14" s="493"/>
      <c r="E14" s="496"/>
      <c r="F14" s="496"/>
      <c r="G14" s="496"/>
      <c r="H14" s="505"/>
      <c r="I14" s="508"/>
      <c r="J14" s="520"/>
      <c r="K14" s="514"/>
      <c r="L14" s="514"/>
      <c r="M14" s="511"/>
      <c r="N14" s="514"/>
      <c r="O14" s="502"/>
      <c r="P14" s="499"/>
      <c r="Q14" s="529"/>
      <c r="R14" s="499"/>
      <c r="S14" s="499"/>
      <c r="T14" s="50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88">
        <f>'Mapa Final'!A15</f>
        <v>2</v>
      </c>
      <c r="B15" s="530" t="str">
        <f>'Mapa Final'!B15</f>
        <v>Dificultad en la adquisición de inmuebles</v>
      </c>
      <c r="C15" s="491" t="str">
        <f>'Mapa Final'!C15</f>
        <v>Afectación en la Prestación del Servicio de Justicia</v>
      </c>
      <c r="D15" s="491" t="str">
        <f>'Mapa Final'!D15</f>
        <v>1. Acaecimiento de la emergencia sanitaria causada por Covid - 19</v>
      </c>
      <c r="E15" s="494" t="str">
        <f>'Mapa Final'!E15</f>
        <v>Depender de terceros (Convenio, Secretarias, propietarios.)</v>
      </c>
      <c r="F15" s="494"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94" t="str">
        <f>'Mapa Final'!G15</f>
        <v>Usuarios, productos y prácticas organizacionales</v>
      </c>
      <c r="H15" s="503" t="str">
        <f>'Mapa Final'!I15</f>
        <v>Media</v>
      </c>
      <c r="I15" s="506" t="str">
        <f>'Mapa Final'!L15</f>
        <v>Mayor</v>
      </c>
      <c r="J15" s="518" t="str">
        <f>'Mapa Final'!N15</f>
        <v xml:space="preserve">Alto </v>
      </c>
      <c r="K15" s="512" t="str">
        <f>'Mapa Final'!AA15</f>
        <v>Baja</v>
      </c>
      <c r="L15" s="512" t="str">
        <f>'Mapa Final'!AE15</f>
        <v>Mayor</v>
      </c>
      <c r="M15" s="509" t="str">
        <f>'Mapa Final'!AG15</f>
        <v xml:space="preserve">Alto </v>
      </c>
      <c r="N15" s="512" t="str">
        <f>'Mapa Final'!AH15</f>
        <v>Reducir(mitigar)</v>
      </c>
      <c r="O15" s="500" t="s">
        <v>613</v>
      </c>
      <c r="P15" s="517" t="s">
        <v>8</v>
      </c>
      <c r="Q15" s="517"/>
      <c r="R15" s="497">
        <v>44287</v>
      </c>
      <c r="S15" s="497">
        <v>44377</v>
      </c>
      <c r="T15" s="534" t="s">
        <v>614</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89"/>
      <c r="B16" s="532"/>
      <c r="C16" s="492"/>
      <c r="D16" s="492"/>
      <c r="E16" s="495"/>
      <c r="F16" s="495"/>
      <c r="G16" s="495"/>
      <c r="H16" s="504"/>
      <c r="I16" s="507"/>
      <c r="J16" s="519"/>
      <c r="K16" s="513"/>
      <c r="L16" s="513"/>
      <c r="M16" s="510"/>
      <c r="N16" s="513"/>
      <c r="O16" s="501"/>
      <c r="P16" s="498"/>
      <c r="Q16" s="498"/>
      <c r="R16" s="498"/>
      <c r="S16" s="498"/>
      <c r="T16" s="53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89"/>
      <c r="B17" s="532"/>
      <c r="C17" s="492"/>
      <c r="D17" s="492"/>
      <c r="E17" s="495"/>
      <c r="F17" s="495"/>
      <c r="G17" s="495"/>
      <c r="H17" s="504"/>
      <c r="I17" s="507"/>
      <c r="J17" s="519"/>
      <c r="K17" s="513"/>
      <c r="L17" s="513"/>
      <c r="M17" s="510"/>
      <c r="N17" s="513"/>
      <c r="O17" s="501"/>
      <c r="P17" s="498"/>
      <c r="Q17" s="498"/>
      <c r="R17" s="498"/>
      <c r="S17" s="498"/>
      <c r="T17" s="53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89"/>
      <c r="B18" s="532"/>
      <c r="C18" s="492"/>
      <c r="D18" s="492"/>
      <c r="E18" s="495"/>
      <c r="F18" s="495"/>
      <c r="G18" s="495"/>
      <c r="H18" s="504"/>
      <c r="I18" s="507"/>
      <c r="J18" s="519"/>
      <c r="K18" s="513"/>
      <c r="L18" s="513"/>
      <c r="M18" s="510"/>
      <c r="N18" s="513"/>
      <c r="O18" s="501"/>
      <c r="P18" s="498"/>
      <c r="Q18" s="498"/>
      <c r="R18" s="498"/>
      <c r="S18" s="498"/>
      <c r="T18" s="53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90"/>
      <c r="B19" s="533"/>
      <c r="C19" s="493"/>
      <c r="D19" s="493"/>
      <c r="E19" s="496"/>
      <c r="F19" s="496"/>
      <c r="G19" s="496"/>
      <c r="H19" s="505"/>
      <c r="I19" s="508"/>
      <c r="J19" s="520"/>
      <c r="K19" s="514"/>
      <c r="L19" s="514"/>
      <c r="M19" s="511"/>
      <c r="N19" s="514"/>
      <c r="O19" s="502"/>
      <c r="P19" s="499"/>
      <c r="Q19" s="499"/>
      <c r="R19" s="499"/>
      <c r="S19" s="499"/>
      <c r="T19" s="53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88">
        <f>'Mapa Final'!A20</f>
        <v>3</v>
      </c>
      <c r="B20" s="530" t="str">
        <f>'Mapa Final'!B20</f>
        <v>Demora en la ejecución de los contratos de consultorías de estudios y diseños de infraestructura física de alta y media alta complejidad</v>
      </c>
      <c r="C20" s="491" t="str">
        <f>'Mapa Final'!C20</f>
        <v>Afectación en la Prestación del Servicio de Justicia</v>
      </c>
      <c r="D20" s="491" t="str">
        <f>'Mapa Final'!D20</f>
        <v>1. Cambio y/o revisión en la normatividad urbanística y normatividad técnica</v>
      </c>
      <c r="E20" s="494" t="str">
        <f>'Mapa Final'!E20</f>
        <v>La presencia de cambios normativos o ajustes al programa arquitectónico y a la falta de calidad en el diseño, causan demoras considerables en el proyecto de estudios y diseños.</v>
      </c>
      <c r="F20" s="494" t="str">
        <f>'Mapa Final'!F20</f>
        <v>Posibilidad de que se genere retraso en la contratación de la construcción del proyecto, a causa de los cambios normativos, ajustes al programa arquitectónico o falta en la calidad de los diseños y estudios técnicos.</v>
      </c>
      <c r="G20" s="494" t="str">
        <f>'Mapa Final'!G20</f>
        <v>Ejecución y Administración de Procesos</v>
      </c>
      <c r="H20" s="503" t="str">
        <f>'Mapa Final'!I20</f>
        <v>Baja</v>
      </c>
      <c r="I20" s="506" t="str">
        <f>'Mapa Final'!L20</f>
        <v>Moderado</v>
      </c>
      <c r="J20" s="518" t="str">
        <f>'Mapa Final'!N20</f>
        <v>Moderado</v>
      </c>
      <c r="K20" s="512" t="str">
        <f>'Mapa Final'!AA20</f>
        <v>Baja</v>
      </c>
      <c r="L20" s="512" t="str">
        <f>'Mapa Final'!AE20</f>
        <v>Moderado</v>
      </c>
      <c r="M20" s="509" t="str">
        <f>'Mapa Final'!AG20</f>
        <v>Moderado</v>
      </c>
      <c r="N20" s="512" t="str">
        <f>'Mapa Final'!AH20</f>
        <v>Aceptar</v>
      </c>
      <c r="O20" s="500" t="s">
        <v>615</v>
      </c>
      <c r="P20" s="517" t="s">
        <v>8</v>
      </c>
      <c r="Q20" s="517"/>
      <c r="R20" s="497">
        <v>44200</v>
      </c>
      <c r="S20" s="497">
        <v>44286</v>
      </c>
      <c r="T20" s="500" t="s">
        <v>616</v>
      </c>
      <c r="U20" s="164"/>
      <c r="V20" s="164"/>
    </row>
    <row r="21" spans="1:176" x14ac:dyDescent="0.25">
      <c r="A21" s="489"/>
      <c r="B21" s="532"/>
      <c r="C21" s="492"/>
      <c r="D21" s="492"/>
      <c r="E21" s="495"/>
      <c r="F21" s="495"/>
      <c r="G21" s="495"/>
      <c r="H21" s="504"/>
      <c r="I21" s="507"/>
      <c r="J21" s="519"/>
      <c r="K21" s="513"/>
      <c r="L21" s="513"/>
      <c r="M21" s="510"/>
      <c r="N21" s="513"/>
      <c r="O21" s="515"/>
      <c r="P21" s="498"/>
      <c r="Q21" s="498"/>
      <c r="R21" s="498"/>
      <c r="S21" s="498"/>
      <c r="T21" s="501"/>
      <c r="U21" s="164"/>
      <c r="V21" s="164"/>
    </row>
    <row r="22" spans="1:176" x14ac:dyDescent="0.25">
      <c r="A22" s="489"/>
      <c r="B22" s="532"/>
      <c r="C22" s="492"/>
      <c r="D22" s="492"/>
      <c r="E22" s="495"/>
      <c r="F22" s="495"/>
      <c r="G22" s="495"/>
      <c r="H22" s="504"/>
      <c r="I22" s="507"/>
      <c r="J22" s="519"/>
      <c r="K22" s="513"/>
      <c r="L22" s="513"/>
      <c r="M22" s="510"/>
      <c r="N22" s="513"/>
      <c r="O22" s="515"/>
      <c r="P22" s="498"/>
      <c r="Q22" s="498"/>
      <c r="R22" s="498"/>
      <c r="S22" s="498"/>
      <c r="T22" s="501"/>
      <c r="U22" s="164"/>
      <c r="V22" s="164"/>
    </row>
    <row r="23" spans="1:176" x14ac:dyDescent="0.25">
      <c r="A23" s="489"/>
      <c r="B23" s="532"/>
      <c r="C23" s="492"/>
      <c r="D23" s="492"/>
      <c r="E23" s="495"/>
      <c r="F23" s="495"/>
      <c r="G23" s="495"/>
      <c r="H23" s="504"/>
      <c r="I23" s="507"/>
      <c r="J23" s="519"/>
      <c r="K23" s="513"/>
      <c r="L23" s="513"/>
      <c r="M23" s="510"/>
      <c r="N23" s="513"/>
      <c r="O23" s="515"/>
      <c r="P23" s="498"/>
      <c r="Q23" s="498"/>
      <c r="R23" s="498"/>
      <c r="S23" s="498"/>
      <c r="T23" s="501"/>
      <c r="U23" s="164"/>
      <c r="V23" s="164"/>
    </row>
    <row r="24" spans="1:176" ht="307.5" customHeight="1" thickBot="1" x14ac:dyDescent="0.3">
      <c r="A24" s="490"/>
      <c r="B24" s="533"/>
      <c r="C24" s="493"/>
      <c r="D24" s="493"/>
      <c r="E24" s="496"/>
      <c r="F24" s="496"/>
      <c r="G24" s="496"/>
      <c r="H24" s="505"/>
      <c r="I24" s="508"/>
      <c r="J24" s="520"/>
      <c r="K24" s="514"/>
      <c r="L24" s="514"/>
      <c r="M24" s="511"/>
      <c r="N24" s="514"/>
      <c r="O24" s="516"/>
      <c r="P24" s="499"/>
      <c r="Q24" s="499"/>
      <c r="R24" s="499"/>
      <c r="S24" s="499"/>
      <c r="T24" s="502"/>
      <c r="U24" s="164"/>
      <c r="V24" s="164"/>
    </row>
    <row r="25" spans="1:176" x14ac:dyDescent="0.25">
      <c r="A25" s="488">
        <f>'Mapa Final'!A25</f>
        <v>4</v>
      </c>
      <c r="B25" s="530" t="str">
        <f>'Mapa Final'!B25</f>
        <v>Demora en la ejecución de los contratos de contrucción y mobiliario en proyectos de inversión de alta y media alta complejidad</v>
      </c>
      <c r="C25" s="491" t="str">
        <f>'Mapa Final'!C25</f>
        <v>Afectación en la Prestación del Servicio de Justicia</v>
      </c>
      <c r="D25" s="491" t="str">
        <f>'Mapa Final'!D25</f>
        <v xml:space="preserve">1. Paros, bloqueos o situaciones de orden público
</v>
      </c>
      <c r="E25" s="494" t="str">
        <f>'Mapa Final'!E25</f>
        <v>Demora en la entrega de una sede judicial nueva, debido a la imposibilidad para resolver la causa que ocasiona el retraso en el cronograma del proyecto.</v>
      </c>
      <c r="F25" s="494" t="str">
        <f>'Mapa Final'!F25</f>
        <v>Posibilidad de que la entrega de una sede judicial nueva se retrase, por factores asociados a la adquisición, contratación, ejecución de estudios, diseños y contrucción de infraestructura judicial.</v>
      </c>
      <c r="G25" s="494" t="str">
        <f>'Mapa Final'!G25</f>
        <v>Ejecución y Administración de Procesos</v>
      </c>
      <c r="H25" s="503" t="str">
        <f>'Mapa Final'!I25</f>
        <v>Baja</v>
      </c>
      <c r="I25" s="506" t="str">
        <f>'Mapa Final'!L25</f>
        <v>Moderado</v>
      </c>
      <c r="J25" s="518" t="str">
        <f>'Mapa Final'!N25</f>
        <v>Moderado</v>
      </c>
      <c r="K25" s="512" t="str">
        <f>'Mapa Final'!AA25</f>
        <v>Baja</v>
      </c>
      <c r="L25" s="512" t="str">
        <f>'Mapa Final'!AE25</f>
        <v>Moderado</v>
      </c>
      <c r="M25" s="509" t="str">
        <f>'Mapa Final'!AG25</f>
        <v>Moderado</v>
      </c>
      <c r="N25" s="512" t="str">
        <f>'Mapa Final'!AH25</f>
        <v>Aceptar</v>
      </c>
      <c r="O25" s="500" t="s">
        <v>617</v>
      </c>
      <c r="P25" s="517" t="s">
        <v>8</v>
      </c>
      <c r="Q25" s="527"/>
      <c r="R25" s="497">
        <v>44287</v>
      </c>
      <c r="S25" s="497">
        <v>44377</v>
      </c>
      <c r="T25" s="500" t="s">
        <v>618</v>
      </c>
    </row>
    <row r="26" spans="1:176" x14ac:dyDescent="0.25">
      <c r="A26" s="489"/>
      <c r="B26" s="532"/>
      <c r="C26" s="492"/>
      <c r="D26" s="492"/>
      <c r="E26" s="495"/>
      <c r="F26" s="495"/>
      <c r="G26" s="495"/>
      <c r="H26" s="504"/>
      <c r="I26" s="507"/>
      <c r="J26" s="519"/>
      <c r="K26" s="513"/>
      <c r="L26" s="513"/>
      <c r="M26" s="510"/>
      <c r="N26" s="513"/>
      <c r="O26" s="515"/>
      <c r="P26" s="498"/>
      <c r="Q26" s="528"/>
      <c r="R26" s="498"/>
      <c r="S26" s="498"/>
      <c r="T26" s="501"/>
    </row>
    <row r="27" spans="1:176" x14ac:dyDescent="0.25">
      <c r="A27" s="489"/>
      <c r="B27" s="532"/>
      <c r="C27" s="492"/>
      <c r="D27" s="492"/>
      <c r="E27" s="495"/>
      <c r="F27" s="495"/>
      <c r="G27" s="495"/>
      <c r="H27" s="504"/>
      <c r="I27" s="507"/>
      <c r="J27" s="519"/>
      <c r="K27" s="513"/>
      <c r="L27" s="513"/>
      <c r="M27" s="510"/>
      <c r="N27" s="513"/>
      <c r="O27" s="515"/>
      <c r="P27" s="498"/>
      <c r="Q27" s="528"/>
      <c r="R27" s="498"/>
      <c r="S27" s="498"/>
      <c r="T27" s="501"/>
    </row>
    <row r="28" spans="1:176" x14ac:dyDescent="0.25">
      <c r="A28" s="489"/>
      <c r="B28" s="532"/>
      <c r="C28" s="492"/>
      <c r="D28" s="492"/>
      <c r="E28" s="495"/>
      <c r="F28" s="495"/>
      <c r="G28" s="495"/>
      <c r="H28" s="504"/>
      <c r="I28" s="507"/>
      <c r="J28" s="519"/>
      <c r="K28" s="513"/>
      <c r="L28" s="513"/>
      <c r="M28" s="510"/>
      <c r="N28" s="513"/>
      <c r="O28" s="515"/>
      <c r="P28" s="498"/>
      <c r="Q28" s="528"/>
      <c r="R28" s="498"/>
      <c r="S28" s="498"/>
      <c r="T28" s="501"/>
    </row>
    <row r="29" spans="1:176" ht="277.5" customHeight="1" thickBot="1" x14ac:dyDescent="0.3">
      <c r="A29" s="490"/>
      <c r="B29" s="533"/>
      <c r="C29" s="493"/>
      <c r="D29" s="493"/>
      <c r="E29" s="496"/>
      <c r="F29" s="496"/>
      <c r="G29" s="496"/>
      <c r="H29" s="505"/>
      <c r="I29" s="508"/>
      <c r="J29" s="520"/>
      <c r="K29" s="514"/>
      <c r="L29" s="514"/>
      <c r="M29" s="511"/>
      <c r="N29" s="514"/>
      <c r="O29" s="516"/>
      <c r="P29" s="499"/>
      <c r="Q29" s="529"/>
      <c r="R29" s="499"/>
      <c r="S29" s="499"/>
      <c r="T29" s="502"/>
    </row>
    <row r="30" spans="1:176" x14ac:dyDescent="0.25">
      <c r="A30" s="488">
        <f>'Mapa Final'!A30</f>
        <v>5</v>
      </c>
      <c r="B30" s="530" t="str">
        <f>'Mapa Final'!B30</f>
        <v>Daño o deterioro en sedes judiciales en construcción o ya construidas de alta y media alta complejidad</v>
      </c>
      <c r="C30" s="491" t="str">
        <f>'Mapa Final'!C30</f>
        <v>Afectación en la Prestación del Servicio de Justicia</v>
      </c>
      <c r="D30" s="491" t="str">
        <f>'Mapa Final'!D30</f>
        <v>1. Actos terroristas, orden público, hurto y asonadas.</v>
      </c>
      <c r="E30" s="494" t="str">
        <f>'Mapa Final'!E30</f>
        <v>Evento o situación adversa que genera un daño a la infraestructura física judicial.</v>
      </c>
      <c r="F30" s="494" t="str">
        <f>'Mapa Final'!F30</f>
        <v>Posibilidad de que dado un evento o situación externa, se genere una afectación grave o leve a la infraestructura física judicial, a causa de un evento que impacte la infraestructura física.</v>
      </c>
      <c r="G30" s="494" t="str">
        <f>'Mapa Final'!G30</f>
        <v>Daños Activos Fijos/Eventos Externos</v>
      </c>
      <c r="H30" s="503" t="str">
        <f>'Mapa Final'!I30</f>
        <v>Baja</v>
      </c>
      <c r="I30" s="506" t="str">
        <f>'Mapa Final'!L30</f>
        <v>Moderado</v>
      </c>
      <c r="J30" s="518" t="str">
        <f>'Mapa Final'!N30</f>
        <v>Moderado</v>
      </c>
      <c r="K30" s="512" t="str">
        <f>'Mapa Final'!AA30</f>
        <v>Baja</v>
      </c>
      <c r="L30" s="512" t="str">
        <f>'Mapa Final'!AE30</f>
        <v>Moderado</v>
      </c>
      <c r="M30" s="509" t="str">
        <f>'Mapa Final'!AG30</f>
        <v>Moderado</v>
      </c>
      <c r="N30" s="512" t="str">
        <f>'Mapa Final'!AH30</f>
        <v>Aceptar</v>
      </c>
      <c r="O30" s="500" t="s">
        <v>605</v>
      </c>
      <c r="P30" s="517" t="s">
        <v>8</v>
      </c>
      <c r="Q30" s="517" t="s">
        <v>8</v>
      </c>
      <c r="R30" s="497">
        <v>44287</v>
      </c>
      <c r="S30" s="497">
        <v>44377</v>
      </c>
      <c r="T30" s="500" t="s">
        <v>619</v>
      </c>
    </row>
    <row r="31" spans="1:176" x14ac:dyDescent="0.25">
      <c r="A31" s="489"/>
      <c r="B31" s="532"/>
      <c r="C31" s="492"/>
      <c r="D31" s="492"/>
      <c r="E31" s="495"/>
      <c r="F31" s="495"/>
      <c r="G31" s="495"/>
      <c r="H31" s="504"/>
      <c r="I31" s="507"/>
      <c r="J31" s="519"/>
      <c r="K31" s="513"/>
      <c r="L31" s="513"/>
      <c r="M31" s="510"/>
      <c r="N31" s="513"/>
      <c r="O31" s="515"/>
      <c r="P31" s="498"/>
      <c r="Q31" s="498"/>
      <c r="R31" s="498"/>
      <c r="S31" s="498"/>
      <c r="T31" s="515"/>
    </row>
    <row r="32" spans="1:176" x14ac:dyDescent="0.25">
      <c r="A32" s="489"/>
      <c r="B32" s="532"/>
      <c r="C32" s="492"/>
      <c r="D32" s="492"/>
      <c r="E32" s="495"/>
      <c r="F32" s="495"/>
      <c r="G32" s="495"/>
      <c r="H32" s="504"/>
      <c r="I32" s="507"/>
      <c r="J32" s="519"/>
      <c r="K32" s="513"/>
      <c r="L32" s="513"/>
      <c r="M32" s="510"/>
      <c r="N32" s="513"/>
      <c r="O32" s="515"/>
      <c r="P32" s="498"/>
      <c r="Q32" s="498"/>
      <c r="R32" s="498"/>
      <c r="S32" s="498"/>
      <c r="T32" s="515"/>
    </row>
    <row r="33" spans="1:20" x14ac:dyDescent="0.25">
      <c r="A33" s="489"/>
      <c r="B33" s="532"/>
      <c r="C33" s="492"/>
      <c r="D33" s="492"/>
      <c r="E33" s="495"/>
      <c r="F33" s="495"/>
      <c r="G33" s="495"/>
      <c r="H33" s="504"/>
      <c r="I33" s="507"/>
      <c r="J33" s="519"/>
      <c r="K33" s="513"/>
      <c r="L33" s="513"/>
      <c r="M33" s="510"/>
      <c r="N33" s="513"/>
      <c r="O33" s="515"/>
      <c r="P33" s="498"/>
      <c r="Q33" s="498"/>
      <c r="R33" s="498"/>
      <c r="S33" s="498"/>
      <c r="T33" s="515"/>
    </row>
    <row r="34" spans="1:20" ht="144.75" customHeight="1" thickBot="1" x14ac:dyDescent="0.3">
      <c r="A34" s="490"/>
      <c r="B34" s="533"/>
      <c r="C34" s="493"/>
      <c r="D34" s="493"/>
      <c r="E34" s="496"/>
      <c r="F34" s="496"/>
      <c r="G34" s="496"/>
      <c r="H34" s="505"/>
      <c r="I34" s="508"/>
      <c r="J34" s="520"/>
      <c r="K34" s="514"/>
      <c r="L34" s="514"/>
      <c r="M34" s="511"/>
      <c r="N34" s="514"/>
      <c r="O34" s="516"/>
      <c r="P34" s="499"/>
      <c r="Q34" s="499"/>
      <c r="R34" s="499"/>
      <c r="S34" s="499"/>
      <c r="T34" s="516"/>
    </row>
    <row r="35" spans="1:20" x14ac:dyDescent="0.25">
      <c r="A35" s="488">
        <f>'Mapa Final'!A35</f>
        <v>6</v>
      </c>
      <c r="B35" s="530" t="str">
        <f>'Mapa Final'!B35</f>
        <v>Impacto ambiental negativo, ocasionado por las actividades constructivas de alta y media alta complejidad</v>
      </c>
      <c r="C35" s="491" t="str">
        <f>'Mapa Final'!C35</f>
        <v xml:space="preserve"> Afectación Ambiental</v>
      </c>
      <c r="D35" s="491" t="str">
        <f>'Mapa Final'!D35</f>
        <v>1. Desconocimiento de los requisitos ambientales normativos, del nivel nacional, regional y local</v>
      </c>
      <c r="E35" s="494" t="str">
        <f>'Mapa Final'!E35</f>
        <v>Incumplimiento ambiental, ocasionado por el desconocimiento y mala aplicación de los requisitos ambientales</v>
      </c>
      <c r="F35" s="494" t="str">
        <f>'Mapa Final'!F35</f>
        <v>Posibilidad de que la ocurrencia de un incumplimiento ambiental, a causa del desconocimiento o la indebida aplicación de los requisitos ambientales, lo que puede acarrear sanciones y retrasos en los proyectos de infraestructura.</v>
      </c>
      <c r="G35" s="494" t="str">
        <f>'Mapa Final'!G35</f>
        <v>Eventos Ambientales Internos</v>
      </c>
      <c r="H35" s="503" t="str">
        <f>'Mapa Final'!I35</f>
        <v>Baja</v>
      </c>
      <c r="I35" s="506" t="str">
        <f>'Mapa Final'!L35</f>
        <v>Moderado</v>
      </c>
      <c r="J35" s="518" t="str">
        <f>'Mapa Final'!N35</f>
        <v>Moderado</v>
      </c>
      <c r="K35" s="512" t="str">
        <f>'Mapa Final'!AA35</f>
        <v>Baja</v>
      </c>
      <c r="L35" s="512" t="str">
        <f>'Mapa Final'!AE35</f>
        <v>Moderado</v>
      </c>
      <c r="M35" s="509" t="str">
        <f>'Mapa Final'!AG35</f>
        <v>Moderado</v>
      </c>
      <c r="N35" s="512" t="str">
        <f>'Mapa Final'!AH35</f>
        <v>Aceptar</v>
      </c>
      <c r="O35" s="500" t="s">
        <v>620</v>
      </c>
      <c r="P35" s="517" t="s">
        <v>8</v>
      </c>
      <c r="Q35" s="527"/>
      <c r="R35" s="497">
        <v>44287</v>
      </c>
      <c r="S35" s="497">
        <v>44346</v>
      </c>
      <c r="T35" s="524" t="s">
        <v>608</v>
      </c>
    </row>
    <row r="36" spans="1:20" x14ac:dyDescent="0.25">
      <c r="A36" s="489"/>
      <c r="B36" s="532"/>
      <c r="C36" s="492"/>
      <c r="D36" s="492"/>
      <c r="E36" s="495"/>
      <c r="F36" s="495"/>
      <c r="G36" s="495"/>
      <c r="H36" s="504"/>
      <c r="I36" s="507"/>
      <c r="J36" s="519"/>
      <c r="K36" s="513"/>
      <c r="L36" s="513"/>
      <c r="M36" s="510"/>
      <c r="N36" s="513"/>
      <c r="O36" s="501"/>
      <c r="P36" s="498"/>
      <c r="Q36" s="528"/>
      <c r="R36" s="498"/>
      <c r="S36" s="498"/>
      <c r="T36" s="525"/>
    </row>
    <row r="37" spans="1:20" x14ac:dyDescent="0.25">
      <c r="A37" s="489"/>
      <c r="B37" s="532"/>
      <c r="C37" s="492"/>
      <c r="D37" s="492"/>
      <c r="E37" s="495"/>
      <c r="F37" s="495"/>
      <c r="G37" s="495"/>
      <c r="H37" s="504"/>
      <c r="I37" s="507"/>
      <c r="J37" s="519"/>
      <c r="K37" s="513"/>
      <c r="L37" s="513"/>
      <c r="M37" s="510"/>
      <c r="N37" s="513"/>
      <c r="O37" s="501"/>
      <c r="P37" s="498"/>
      <c r="Q37" s="528"/>
      <c r="R37" s="498"/>
      <c r="S37" s="498"/>
      <c r="T37" s="525"/>
    </row>
    <row r="38" spans="1:20" x14ac:dyDescent="0.25">
      <c r="A38" s="489"/>
      <c r="B38" s="532"/>
      <c r="C38" s="492"/>
      <c r="D38" s="492"/>
      <c r="E38" s="495"/>
      <c r="F38" s="495"/>
      <c r="G38" s="495"/>
      <c r="H38" s="504"/>
      <c r="I38" s="507"/>
      <c r="J38" s="519"/>
      <c r="K38" s="513"/>
      <c r="L38" s="513"/>
      <c r="M38" s="510"/>
      <c r="N38" s="513"/>
      <c r="O38" s="501"/>
      <c r="P38" s="498"/>
      <c r="Q38" s="528"/>
      <c r="R38" s="498"/>
      <c r="S38" s="498"/>
      <c r="T38" s="525"/>
    </row>
    <row r="39" spans="1:20" ht="278.25" customHeight="1" thickBot="1" x14ac:dyDescent="0.3">
      <c r="A39" s="490"/>
      <c r="B39" s="533"/>
      <c r="C39" s="493"/>
      <c r="D39" s="493"/>
      <c r="E39" s="496"/>
      <c r="F39" s="496"/>
      <c r="G39" s="496"/>
      <c r="H39" s="505"/>
      <c r="I39" s="508"/>
      <c r="J39" s="520"/>
      <c r="K39" s="514"/>
      <c r="L39" s="514"/>
      <c r="M39" s="511"/>
      <c r="N39" s="514"/>
      <c r="O39" s="502"/>
      <c r="P39" s="499"/>
      <c r="Q39" s="529"/>
      <c r="R39" s="499"/>
      <c r="S39" s="499"/>
      <c r="T39" s="526"/>
    </row>
    <row r="40" spans="1:20" x14ac:dyDescent="0.25">
      <c r="A40" s="488">
        <f>'Mapa Final'!A40</f>
        <v>0</v>
      </c>
      <c r="B40" s="530">
        <f>'Mapa Final'!B40</f>
        <v>0</v>
      </c>
      <c r="C40" s="491">
        <f>'Mapa Final'!C40</f>
        <v>0</v>
      </c>
      <c r="D40" s="491">
        <f>'Mapa Final'!D40</f>
        <v>0</v>
      </c>
      <c r="E40" s="494">
        <f>'Mapa Final'!E40</f>
        <v>0</v>
      </c>
      <c r="F40" s="494">
        <f>'Mapa Final'!F40</f>
        <v>0</v>
      </c>
      <c r="G40" s="494">
        <f>'Mapa Final'!G40</f>
        <v>0</v>
      </c>
      <c r="H40" s="503" t="str">
        <f>'Mapa Final'!I40</f>
        <v>Muy Baja</v>
      </c>
      <c r="I40" s="506" t="b">
        <f>'Mapa Final'!L40</f>
        <v>0</v>
      </c>
      <c r="J40" s="518" t="e">
        <f>'Mapa Final'!N40</f>
        <v>#N/A</v>
      </c>
      <c r="K40" s="512" t="e">
        <f>'Mapa Final'!AA40</f>
        <v>#DIV/0!</v>
      </c>
      <c r="L40" s="512" t="e">
        <f>'Mapa Final'!AE40</f>
        <v>#DIV/0!</v>
      </c>
      <c r="M40" s="509" t="e">
        <f>'Mapa Final'!AG40</f>
        <v>#DIV/0!</v>
      </c>
      <c r="N40" s="512">
        <f>'Mapa Final'!AH40</f>
        <v>0</v>
      </c>
      <c r="O40" s="527"/>
      <c r="P40" s="517"/>
      <c r="Q40" s="527"/>
      <c r="R40" s="527"/>
      <c r="S40" s="527"/>
      <c r="T40" s="527"/>
    </row>
    <row r="41" spans="1:20" x14ac:dyDescent="0.25">
      <c r="A41" s="489"/>
      <c r="B41" s="532"/>
      <c r="C41" s="492"/>
      <c r="D41" s="492"/>
      <c r="E41" s="495"/>
      <c r="F41" s="495"/>
      <c r="G41" s="495"/>
      <c r="H41" s="504"/>
      <c r="I41" s="507"/>
      <c r="J41" s="519"/>
      <c r="K41" s="513"/>
      <c r="L41" s="513"/>
      <c r="M41" s="510"/>
      <c r="N41" s="513"/>
      <c r="O41" s="528"/>
      <c r="P41" s="498"/>
      <c r="Q41" s="528"/>
      <c r="R41" s="528"/>
      <c r="S41" s="528"/>
      <c r="T41" s="528"/>
    </row>
    <row r="42" spans="1:20" x14ac:dyDescent="0.25">
      <c r="A42" s="489"/>
      <c r="B42" s="532"/>
      <c r="C42" s="492"/>
      <c r="D42" s="492"/>
      <c r="E42" s="495"/>
      <c r="F42" s="495"/>
      <c r="G42" s="495"/>
      <c r="H42" s="504"/>
      <c r="I42" s="507"/>
      <c r="J42" s="519"/>
      <c r="K42" s="513"/>
      <c r="L42" s="513"/>
      <c r="M42" s="510"/>
      <c r="N42" s="513"/>
      <c r="O42" s="528"/>
      <c r="P42" s="498"/>
      <c r="Q42" s="528"/>
      <c r="R42" s="528"/>
      <c r="S42" s="528"/>
      <c r="T42" s="528"/>
    </row>
    <row r="43" spans="1:20" x14ac:dyDescent="0.25">
      <c r="A43" s="489"/>
      <c r="B43" s="532"/>
      <c r="C43" s="492"/>
      <c r="D43" s="492"/>
      <c r="E43" s="495"/>
      <c r="F43" s="495"/>
      <c r="G43" s="495"/>
      <c r="H43" s="504"/>
      <c r="I43" s="507"/>
      <c r="J43" s="519"/>
      <c r="K43" s="513"/>
      <c r="L43" s="513"/>
      <c r="M43" s="510"/>
      <c r="N43" s="513"/>
      <c r="O43" s="528"/>
      <c r="P43" s="498"/>
      <c r="Q43" s="528"/>
      <c r="R43" s="528"/>
      <c r="S43" s="528"/>
      <c r="T43" s="528"/>
    </row>
    <row r="44" spans="1:20" ht="15.75" thickBot="1" x14ac:dyDescent="0.3">
      <c r="A44" s="490"/>
      <c r="B44" s="533"/>
      <c r="C44" s="493"/>
      <c r="D44" s="493"/>
      <c r="E44" s="496"/>
      <c r="F44" s="496"/>
      <c r="G44" s="496"/>
      <c r="H44" s="505"/>
      <c r="I44" s="508"/>
      <c r="J44" s="520"/>
      <c r="K44" s="514"/>
      <c r="L44" s="514"/>
      <c r="M44" s="511"/>
      <c r="N44" s="514"/>
      <c r="O44" s="529"/>
      <c r="P44" s="499"/>
      <c r="Q44" s="529"/>
      <c r="R44" s="529"/>
      <c r="S44" s="529"/>
      <c r="T44" s="529"/>
    </row>
    <row r="45" spans="1:20" x14ac:dyDescent="0.25">
      <c r="A45" s="488">
        <f>'Mapa Final'!A45</f>
        <v>0</v>
      </c>
      <c r="B45" s="530">
        <f>'Mapa Final'!B45</f>
        <v>0</v>
      </c>
      <c r="C45" s="491">
        <f>'Mapa Final'!C45</f>
        <v>0</v>
      </c>
      <c r="D45" s="491">
        <f>'Mapa Final'!D45</f>
        <v>0</v>
      </c>
      <c r="E45" s="494">
        <f>'Mapa Final'!E45</f>
        <v>0</v>
      </c>
      <c r="F45" s="494">
        <f>'Mapa Final'!F45</f>
        <v>0</v>
      </c>
      <c r="G45" s="494">
        <f>'Mapa Final'!G45</f>
        <v>0</v>
      </c>
      <c r="H45" s="503" t="str">
        <f>'Mapa Final'!I45</f>
        <v>Muy Baja</v>
      </c>
      <c r="I45" s="506" t="b">
        <f>'Mapa Final'!L45</f>
        <v>0</v>
      </c>
      <c r="J45" s="518" t="e">
        <f>'Mapa Final'!N45</f>
        <v>#N/A</v>
      </c>
      <c r="K45" s="512" t="e">
        <f>'Mapa Final'!AA45</f>
        <v>#DIV/0!</v>
      </c>
      <c r="L45" s="512" t="e">
        <f>'Mapa Final'!AE45</f>
        <v>#DIV/0!</v>
      </c>
      <c r="M45" s="509" t="e">
        <f>'Mapa Final'!AG45</f>
        <v>#DIV/0!</v>
      </c>
      <c r="N45" s="512">
        <f>'Mapa Final'!AH45</f>
        <v>0</v>
      </c>
      <c r="O45" s="527"/>
      <c r="P45" s="517"/>
      <c r="Q45" s="527"/>
      <c r="R45" s="527"/>
      <c r="S45" s="527"/>
      <c r="T45" s="527"/>
    </row>
    <row r="46" spans="1:20" x14ac:dyDescent="0.25">
      <c r="A46" s="489"/>
      <c r="B46" s="532"/>
      <c r="C46" s="492"/>
      <c r="D46" s="492"/>
      <c r="E46" s="495"/>
      <c r="F46" s="495"/>
      <c r="G46" s="495"/>
      <c r="H46" s="504"/>
      <c r="I46" s="507"/>
      <c r="J46" s="519"/>
      <c r="K46" s="513"/>
      <c r="L46" s="513"/>
      <c r="M46" s="510"/>
      <c r="N46" s="513"/>
      <c r="O46" s="528"/>
      <c r="P46" s="498"/>
      <c r="Q46" s="528"/>
      <c r="R46" s="528"/>
      <c r="S46" s="528"/>
      <c r="T46" s="528"/>
    </row>
    <row r="47" spans="1:20" x14ac:dyDescent="0.25">
      <c r="A47" s="489"/>
      <c r="B47" s="532"/>
      <c r="C47" s="492"/>
      <c r="D47" s="492"/>
      <c r="E47" s="495"/>
      <c r="F47" s="495"/>
      <c r="G47" s="495"/>
      <c r="H47" s="504"/>
      <c r="I47" s="507"/>
      <c r="J47" s="519"/>
      <c r="K47" s="513"/>
      <c r="L47" s="513"/>
      <c r="M47" s="510"/>
      <c r="N47" s="513"/>
      <c r="O47" s="528"/>
      <c r="P47" s="498"/>
      <c r="Q47" s="528"/>
      <c r="R47" s="528"/>
      <c r="S47" s="528"/>
      <c r="T47" s="528"/>
    </row>
    <row r="48" spans="1:20" x14ac:dyDescent="0.25">
      <c r="A48" s="489"/>
      <c r="B48" s="532"/>
      <c r="C48" s="492"/>
      <c r="D48" s="492"/>
      <c r="E48" s="495"/>
      <c r="F48" s="495"/>
      <c r="G48" s="495"/>
      <c r="H48" s="504"/>
      <c r="I48" s="507"/>
      <c r="J48" s="519"/>
      <c r="K48" s="513"/>
      <c r="L48" s="513"/>
      <c r="M48" s="510"/>
      <c r="N48" s="513"/>
      <c r="O48" s="528"/>
      <c r="P48" s="498"/>
      <c r="Q48" s="528"/>
      <c r="R48" s="528"/>
      <c r="S48" s="528"/>
      <c r="T48" s="528"/>
    </row>
    <row r="49" spans="1:20" ht="15.75" thickBot="1" x14ac:dyDescent="0.3">
      <c r="A49" s="490"/>
      <c r="B49" s="533"/>
      <c r="C49" s="493"/>
      <c r="D49" s="493"/>
      <c r="E49" s="496"/>
      <c r="F49" s="496"/>
      <c r="G49" s="496"/>
      <c r="H49" s="505"/>
      <c r="I49" s="508"/>
      <c r="J49" s="520"/>
      <c r="K49" s="514"/>
      <c r="L49" s="514"/>
      <c r="M49" s="511"/>
      <c r="N49" s="514"/>
      <c r="O49" s="529"/>
      <c r="P49" s="499"/>
      <c r="Q49" s="529"/>
      <c r="R49" s="529"/>
      <c r="S49" s="529"/>
      <c r="T49" s="529"/>
    </row>
    <row r="50" spans="1:20" x14ac:dyDescent="0.25">
      <c r="A50" s="488">
        <f>'Mapa Final'!A50</f>
        <v>0</v>
      </c>
      <c r="B50" s="530">
        <f>'Mapa Final'!B50</f>
        <v>0</v>
      </c>
      <c r="C50" s="491">
        <f>'Mapa Final'!C50</f>
        <v>0</v>
      </c>
      <c r="D50" s="491">
        <f>'Mapa Final'!D50</f>
        <v>0</v>
      </c>
      <c r="E50" s="494">
        <f>'Mapa Final'!E50</f>
        <v>0</v>
      </c>
      <c r="F50" s="494">
        <f>'Mapa Final'!F50</f>
        <v>0</v>
      </c>
      <c r="G50" s="494">
        <f>'Mapa Final'!G50</f>
        <v>0</v>
      </c>
      <c r="H50" s="503" t="str">
        <f>'Mapa Final'!I50</f>
        <v>Muy Baja</v>
      </c>
      <c r="I50" s="506" t="b">
        <f>'Mapa Final'!L50</f>
        <v>0</v>
      </c>
      <c r="J50" s="518" t="e">
        <f>'Mapa Final'!N50</f>
        <v>#N/A</v>
      </c>
      <c r="K50" s="512" t="e">
        <f>'Mapa Final'!AA50</f>
        <v>#DIV/0!</v>
      </c>
      <c r="L50" s="512" t="e">
        <f>'Mapa Final'!AE50</f>
        <v>#DIV/0!</v>
      </c>
      <c r="M50" s="509" t="e">
        <f>'Mapa Final'!AG50</f>
        <v>#DIV/0!</v>
      </c>
      <c r="N50" s="512">
        <f>'Mapa Final'!AH50</f>
        <v>0</v>
      </c>
      <c r="O50" s="527"/>
      <c r="P50" s="517"/>
      <c r="Q50" s="527"/>
      <c r="R50" s="527"/>
      <c r="S50" s="527"/>
      <c r="T50" s="527"/>
    </row>
    <row r="51" spans="1:20" x14ac:dyDescent="0.25">
      <c r="A51" s="489"/>
      <c r="B51" s="532"/>
      <c r="C51" s="492"/>
      <c r="D51" s="492"/>
      <c r="E51" s="495"/>
      <c r="F51" s="495"/>
      <c r="G51" s="495"/>
      <c r="H51" s="504"/>
      <c r="I51" s="507"/>
      <c r="J51" s="519"/>
      <c r="K51" s="513"/>
      <c r="L51" s="513"/>
      <c r="M51" s="510"/>
      <c r="N51" s="513"/>
      <c r="O51" s="528"/>
      <c r="P51" s="498"/>
      <c r="Q51" s="528"/>
      <c r="R51" s="528"/>
      <c r="S51" s="528"/>
      <c r="T51" s="528"/>
    </row>
    <row r="52" spans="1:20" x14ac:dyDescent="0.25">
      <c r="A52" s="489"/>
      <c r="B52" s="532"/>
      <c r="C52" s="492"/>
      <c r="D52" s="492"/>
      <c r="E52" s="495"/>
      <c r="F52" s="495"/>
      <c r="G52" s="495"/>
      <c r="H52" s="504"/>
      <c r="I52" s="507"/>
      <c r="J52" s="519"/>
      <c r="K52" s="513"/>
      <c r="L52" s="513"/>
      <c r="M52" s="510"/>
      <c r="N52" s="513"/>
      <c r="O52" s="528"/>
      <c r="P52" s="498"/>
      <c r="Q52" s="528"/>
      <c r="R52" s="528"/>
      <c r="S52" s="528"/>
      <c r="T52" s="528"/>
    </row>
    <row r="53" spans="1:20" x14ac:dyDescent="0.25">
      <c r="A53" s="489"/>
      <c r="B53" s="532"/>
      <c r="C53" s="492"/>
      <c r="D53" s="492"/>
      <c r="E53" s="495"/>
      <c r="F53" s="495"/>
      <c r="G53" s="495"/>
      <c r="H53" s="504"/>
      <c r="I53" s="507"/>
      <c r="J53" s="519"/>
      <c r="K53" s="513"/>
      <c r="L53" s="513"/>
      <c r="M53" s="510"/>
      <c r="N53" s="513"/>
      <c r="O53" s="528"/>
      <c r="P53" s="498"/>
      <c r="Q53" s="528"/>
      <c r="R53" s="528"/>
      <c r="S53" s="528"/>
      <c r="T53" s="528"/>
    </row>
    <row r="54" spans="1:20" ht="15.75" thickBot="1" x14ac:dyDescent="0.3">
      <c r="A54" s="490"/>
      <c r="B54" s="533"/>
      <c r="C54" s="493"/>
      <c r="D54" s="493"/>
      <c r="E54" s="496"/>
      <c r="F54" s="496"/>
      <c r="G54" s="496"/>
      <c r="H54" s="505"/>
      <c r="I54" s="508"/>
      <c r="J54" s="520"/>
      <c r="K54" s="514"/>
      <c r="L54" s="514"/>
      <c r="M54" s="511"/>
      <c r="N54" s="514"/>
      <c r="O54" s="529"/>
      <c r="P54" s="499"/>
      <c r="Q54" s="529"/>
      <c r="R54" s="529"/>
      <c r="S54" s="529"/>
      <c r="T54" s="529"/>
    </row>
    <row r="55" spans="1:20" x14ac:dyDescent="0.25">
      <c r="A55" s="488">
        <f>'Mapa Final'!A55</f>
        <v>0</v>
      </c>
      <c r="B55" s="530">
        <f>'Mapa Final'!B55</f>
        <v>0</v>
      </c>
      <c r="C55" s="491">
        <f>'Mapa Final'!C55</f>
        <v>0</v>
      </c>
      <c r="D55" s="491">
        <f>'Mapa Final'!D55</f>
        <v>0</v>
      </c>
      <c r="E55" s="494">
        <f>'Mapa Final'!E55</f>
        <v>0</v>
      </c>
      <c r="F55" s="494">
        <f>'Mapa Final'!F55</f>
        <v>0</v>
      </c>
      <c r="G55" s="494">
        <f>'Mapa Final'!G55</f>
        <v>0</v>
      </c>
      <c r="H55" s="503" t="str">
        <f>'Mapa Final'!I55</f>
        <v>Muy Baja</v>
      </c>
      <c r="I55" s="506" t="b">
        <f>'Mapa Final'!L55</f>
        <v>0</v>
      </c>
      <c r="J55" s="518" t="e">
        <f>'Mapa Final'!N55</f>
        <v>#N/A</v>
      </c>
      <c r="K55" s="512" t="e">
        <f>'Mapa Final'!AA55</f>
        <v>#DIV/0!</v>
      </c>
      <c r="L55" s="512" t="e">
        <f>'Mapa Final'!AE55</f>
        <v>#DIV/0!</v>
      </c>
      <c r="M55" s="509" t="e">
        <f>'Mapa Final'!AG55</f>
        <v>#DIV/0!</v>
      </c>
      <c r="N55" s="512">
        <f>'Mapa Final'!AH55</f>
        <v>0</v>
      </c>
      <c r="O55" s="527"/>
      <c r="P55" s="517"/>
      <c r="Q55" s="527"/>
      <c r="R55" s="527"/>
      <c r="S55" s="527"/>
      <c r="T55" s="527"/>
    </row>
    <row r="56" spans="1:20" x14ac:dyDescent="0.25">
      <c r="A56" s="489"/>
      <c r="B56" s="532"/>
      <c r="C56" s="492"/>
      <c r="D56" s="492"/>
      <c r="E56" s="495"/>
      <c r="F56" s="495"/>
      <c r="G56" s="495"/>
      <c r="H56" s="504"/>
      <c r="I56" s="507"/>
      <c r="J56" s="519"/>
      <c r="K56" s="513"/>
      <c r="L56" s="513"/>
      <c r="M56" s="510"/>
      <c r="N56" s="513"/>
      <c r="O56" s="528"/>
      <c r="P56" s="498"/>
      <c r="Q56" s="528"/>
      <c r="R56" s="528"/>
      <c r="S56" s="528"/>
      <c r="T56" s="528"/>
    </row>
    <row r="57" spans="1:20" x14ac:dyDescent="0.25">
      <c r="A57" s="489"/>
      <c r="B57" s="532"/>
      <c r="C57" s="492"/>
      <c r="D57" s="492"/>
      <c r="E57" s="495"/>
      <c r="F57" s="495"/>
      <c r="G57" s="495"/>
      <c r="H57" s="504"/>
      <c r="I57" s="507"/>
      <c r="J57" s="519"/>
      <c r="K57" s="513"/>
      <c r="L57" s="513"/>
      <c r="M57" s="510"/>
      <c r="N57" s="513"/>
      <c r="O57" s="528"/>
      <c r="P57" s="498"/>
      <c r="Q57" s="528"/>
      <c r="R57" s="528"/>
      <c r="S57" s="528"/>
      <c r="T57" s="528"/>
    </row>
    <row r="58" spans="1:20" x14ac:dyDescent="0.25">
      <c r="A58" s="489"/>
      <c r="B58" s="532"/>
      <c r="C58" s="492"/>
      <c r="D58" s="492"/>
      <c r="E58" s="495"/>
      <c r="F58" s="495"/>
      <c r="G58" s="495"/>
      <c r="H58" s="504"/>
      <c r="I58" s="507"/>
      <c r="J58" s="519"/>
      <c r="K58" s="513"/>
      <c r="L58" s="513"/>
      <c r="M58" s="510"/>
      <c r="N58" s="513"/>
      <c r="O58" s="528"/>
      <c r="P58" s="498"/>
      <c r="Q58" s="528"/>
      <c r="R58" s="528"/>
      <c r="S58" s="528"/>
      <c r="T58" s="528"/>
    </row>
    <row r="59" spans="1:20" ht="15.75" thickBot="1" x14ac:dyDescent="0.3">
      <c r="A59" s="490"/>
      <c r="B59" s="533"/>
      <c r="C59" s="493"/>
      <c r="D59" s="493"/>
      <c r="E59" s="496"/>
      <c r="F59" s="496"/>
      <c r="G59" s="496"/>
      <c r="H59" s="505"/>
      <c r="I59" s="508"/>
      <c r="J59" s="520"/>
      <c r="K59" s="514"/>
      <c r="L59" s="514"/>
      <c r="M59" s="511"/>
      <c r="N59" s="514"/>
      <c r="O59" s="529"/>
      <c r="P59" s="499"/>
      <c r="Q59" s="529"/>
      <c r="R59" s="529"/>
      <c r="S59" s="529"/>
      <c r="T59" s="529"/>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topLeftCell="G32" zoomScaleNormal="100" workbookViewId="0">
      <selection activeCell="O35" sqref="O35:O39"/>
    </sheetView>
  </sheetViews>
  <sheetFormatPr baseColWidth="10" defaultColWidth="11.42578125" defaultRowHeight="15" x14ac:dyDescent="0.25"/>
  <cols>
    <col min="1" max="2" width="18.42578125" style="77" customWidth="1"/>
    <col min="3" max="3" width="15.5703125" customWidth="1"/>
    <col min="4" max="4" width="27.5703125" style="77" customWidth="1"/>
    <col min="5" max="5" width="18" style="153" customWidth="1"/>
    <col min="6" max="6" width="40.140625" customWidth="1"/>
    <col min="7" max="7" width="20.42578125" customWidth="1"/>
    <col min="8" max="8" width="10.425781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5" style="223" customWidth="1"/>
    <col min="17" max="17" width="15.85546875" customWidth="1"/>
    <col min="18" max="18" width="16" customWidth="1"/>
    <col min="19" max="19" width="16.28515625" customWidth="1"/>
    <col min="20" max="20" width="30.42578125" style="77" customWidth="1"/>
    <col min="21" max="176" width="11.42578125" style="108"/>
  </cols>
  <sheetData>
    <row r="1" spans="1:278" s="137" customFormat="1" ht="16.5" customHeight="1" x14ac:dyDescent="0.3">
      <c r="A1" s="357"/>
      <c r="B1" s="358"/>
      <c r="C1" s="358"/>
      <c r="D1" s="477" t="s">
        <v>621</v>
      </c>
      <c r="E1" s="477"/>
      <c r="F1" s="477"/>
      <c r="G1" s="477"/>
      <c r="H1" s="477"/>
      <c r="I1" s="477"/>
      <c r="J1" s="477"/>
      <c r="K1" s="477"/>
      <c r="L1" s="477"/>
      <c r="M1" s="477"/>
      <c r="N1" s="477"/>
      <c r="O1" s="477"/>
      <c r="P1" s="477"/>
      <c r="Q1" s="478"/>
      <c r="R1" s="350" t="s">
        <v>225</v>
      </c>
      <c r="S1" s="350"/>
      <c r="T1" s="350"/>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c r="IX1" s="136"/>
      <c r="IY1" s="136"/>
      <c r="IZ1" s="136"/>
      <c r="JA1" s="136"/>
      <c r="JB1" s="136"/>
      <c r="JC1" s="136"/>
      <c r="JD1" s="136"/>
      <c r="JE1" s="136"/>
      <c r="JF1" s="136"/>
      <c r="JG1" s="136"/>
      <c r="JH1" s="136"/>
      <c r="JI1" s="136"/>
      <c r="JJ1" s="136"/>
      <c r="JK1" s="136"/>
      <c r="JL1" s="136"/>
      <c r="JM1" s="136"/>
      <c r="JN1" s="136"/>
      <c r="JO1" s="136"/>
      <c r="JP1" s="136"/>
      <c r="JQ1" s="136"/>
      <c r="JR1" s="136"/>
    </row>
    <row r="2" spans="1:278" s="137" customFormat="1" ht="39.75" customHeight="1" x14ac:dyDescent="0.3">
      <c r="A2" s="359"/>
      <c r="B2" s="360"/>
      <c r="C2" s="360"/>
      <c r="D2" s="479"/>
      <c r="E2" s="479"/>
      <c r="F2" s="479"/>
      <c r="G2" s="479"/>
      <c r="H2" s="479"/>
      <c r="I2" s="479"/>
      <c r="J2" s="479"/>
      <c r="K2" s="479"/>
      <c r="L2" s="479"/>
      <c r="M2" s="479"/>
      <c r="N2" s="479"/>
      <c r="O2" s="479"/>
      <c r="P2" s="479"/>
      <c r="Q2" s="480"/>
      <c r="R2" s="350"/>
      <c r="S2" s="350"/>
      <c r="T2" s="350"/>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row>
    <row r="3" spans="1:278" s="137" customFormat="1" ht="3" customHeight="1" x14ac:dyDescent="0.3">
      <c r="A3" s="2"/>
      <c r="B3" s="2"/>
      <c r="C3" s="245"/>
      <c r="D3" s="479"/>
      <c r="E3" s="479"/>
      <c r="F3" s="479"/>
      <c r="G3" s="479"/>
      <c r="H3" s="479"/>
      <c r="I3" s="479"/>
      <c r="J3" s="479"/>
      <c r="K3" s="479"/>
      <c r="L3" s="479"/>
      <c r="M3" s="479"/>
      <c r="N3" s="479"/>
      <c r="O3" s="479"/>
      <c r="P3" s="479"/>
      <c r="Q3" s="480"/>
      <c r="R3" s="350"/>
      <c r="S3" s="350"/>
      <c r="T3" s="350"/>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row>
    <row r="4" spans="1:278" s="137" customFormat="1" ht="41.25" customHeight="1" x14ac:dyDescent="0.3">
      <c r="A4" s="351" t="s">
        <v>226</v>
      </c>
      <c r="B4" s="352"/>
      <c r="C4" s="353"/>
      <c r="D4" s="466" t="str">
        <f>'Mapa Final'!D4</f>
        <v>Mejoramiento de Infraestructura Física - Grupo de Proyectos Especiales de Infraestructura</v>
      </c>
      <c r="E4" s="467"/>
      <c r="F4" s="467"/>
      <c r="G4" s="467"/>
      <c r="H4" s="467"/>
      <c r="I4" s="467"/>
      <c r="J4" s="467"/>
      <c r="K4" s="467"/>
      <c r="L4" s="467"/>
      <c r="M4" s="467"/>
      <c r="N4" s="468"/>
      <c r="O4" s="356"/>
      <c r="P4" s="356"/>
      <c r="Q4" s="356"/>
      <c r="R4" s="1"/>
      <c r="S4" s="1"/>
      <c r="T4" s="251"/>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row>
    <row r="5" spans="1:278" s="137" customFormat="1" ht="52.5" customHeight="1" x14ac:dyDescent="0.3">
      <c r="A5" s="351" t="s">
        <v>228</v>
      </c>
      <c r="B5" s="352"/>
      <c r="C5" s="353"/>
      <c r="D5" s="469"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470"/>
      <c r="F5" s="470"/>
      <c r="G5" s="470"/>
      <c r="H5" s="470"/>
      <c r="I5" s="470"/>
      <c r="J5" s="470"/>
      <c r="K5" s="470"/>
      <c r="L5" s="470"/>
      <c r="M5" s="470"/>
      <c r="N5" s="471"/>
      <c r="O5" s="1"/>
      <c r="P5" s="224"/>
      <c r="Q5" s="1"/>
      <c r="R5" s="1"/>
      <c r="S5" s="1"/>
      <c r="T5" s="251"/>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c r="IU5" s="136"/>
      <c r="IV5" s="136"/>
      <c r="IW5" s="136"/>
      <c r="IX5" s="136"/>
      <c r="IY5" s="136"/>
      <c r="IZ5" s="136"/>
      <c r="JA5" s="136"/>
      <c r="JB5" s="136"/>
      <c r="JC5" s="136"/>
      <c r="JD5" s="136"/>
      <c r="JE5" s="136"/>
      <c r="JF5" s="136"/>
      <c r="JG5" s="136"/>
      <c r="JH5" s="136"/>
      <c r="JI5" s="136"/>
      <c r="JJ5" s="136"/>
      <c r="JK5" s="136"/>
      <c r="JL5" s="136"/>
      <c r="JM5" s="136"/>
      <c r="JN5" s="136"/>
      <c r="JO5" s="136"/>
      <c r="JP5" s="136"/>
      <c r="JQ5" s="136"/>
      <c r="JR5" s="136"/>
    </row>
    <row r="6" spans="1:278" s="137" customFormat="1" ht="32.25" customHeight="1" thickBot="1" x14ac:dyDescent="0.35">
      <c r="A6" s="351" t="s">
        <v>229</v>
      </c>
      <c r="B6" s="352"/>
      <c r="C6" s="353"/>
      <c r="D6" s="469" t="str">
        <f>'Mapa Final'!D6</f>
        <v xml:space="preserve">Nivel Central </v>
      </c>
      <c r="E6" s="470"/>
      <c r="F6" s="470"/>
      <c r="G6" s="470"/>
      <c r="H6" s="470"/>
      <c r="I6" s="470"/>
      <c r="J6" s="470"/>
      <c r="K6" s="470"/>
      <c r="L6" s="470"/>
      <c r="M6" s="470"/>
      <c r="N6" s="471"/>
      <c r="O6" s="1"/>
      <c r="P6" s="224"/>
      <c r="Q6" s="1"/>
      <c r="R6" s="1"/>
      <c r="S6" s="1"/>
      <c r="T6" s="251"/>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row>
    <row r="7" spans="1:278" s="149" customFormat="1" ht="39.75" customHeight="1" thickTop="1" thickBot="1" x14ac:dyDescent="0.3">
      <c r="A7" s="472" t="s">
        <v>582</v>
      </c>
      <c r="B7" s="473"/>
      <c r="C7" s="473"/>
      <c r="D7" s="473"/>
      <c r="E7" s="473"/>
      <c r="F7" s="474"/>
      <c r="G7" s="156"/>
      <c r="H7" s="475" t="s">
        <v>583</v>
      </c>
      <c r="I7" s="475"/>
      <c r="J7" s="475"/>
      <c r="K7" s="475" t="s">
        <v>584</v>
      </c>
      <c r="L7" s="475"/>
      <c r="M7" s="475"/>
      <c r="N7" s="476" t="s">
        <v>585</v>
      </c>
      <c r="O7" s="481" t="s">
        <v>586</v>
      </c>
      <c r="P7" s="483" t="s">
        <v>587</v>
      </c>
      <c r="Q7" s="484"/>
      <c r="R7" s="483" t="s">
        <v>588</v>
      </c>
      <c r="S7" s="484"/>
      <c r="T7" s="485" t="s">
        <v>622</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26</v>
      </c>
      <c r="B8" s="165" t="s">
        <v>237</v>
      </c>
      <c r="C8" s="166" t="s">
        <v>178</v>
      </c>
      <c r="D8" s="157" t="s">
        <v>238</v>
      </c>
      <c r="E8" s="250" t="s">
        <v>182</v>
      </c>
      <c r="F8" s="250" t="s">
        <v>184</v>
      </c>
      <c r="G8" s="250" t="s">
        <v>186</v>
      </c>
      <c r="H8" s="158" t="s">
        <v>590</v>
      </c>
      <c r="I8" s="158" t="s">
        <v>553</v>
      </c>
      <c r="J8" s="158" t="s">
        <v>591</v>
      </c>
      <c r="K8" s="158" t="s">
        <v>590</v>
      </c>
      <c r="L8" s="158" t="s">
        <v>592</v>
      </c>
      <c r="M8" s="158" t="s">
        <v>591</v>
      </c>
      <c r="N8" s="476"/>
      <c r="O8" s="482"/>
      <c r="P8" s="159" t="s">
        <v>593</v>
      </c>
      <c r="Q8" s="159" t="s">
        <v>594</v>
      </c>
      <c r="R8" s="159" t="s">
        <v>595</v>
      </c>
      <c r="S8" s="159" t="s">
        <v>596</v>
      </c>
      <c r="T8" s="485"/>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86"/>
      <c r="B9" s="487"/>
      <c r="C9" s="487"/>
      <c r="D9" s="487"/>
      <c r="E9" s="487"/>
      <c r="F9" s="487"/>
      <c r="G9" s="487"/>
      <c r="H9" s="487"/>
      <c r="I9" s="487"/>
      <c r="J9" s="487"/>
      <c r="K9" s="487"/>
      <c r="L9" s="487"/>
      <c r="M9" s="487"/>
      <c r="N9" s="487"/>
      <c r="P9" s="228"/>
      <c r="T9" s="252"/>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88">
        <f>'Mapa Final'!A10</f>
        <v>1</v>
      </c>
      <c r="B10" s="530" t="str">
        <f>'Mapa Final'!B10</f>
        <v>Demora en los procesos precontractuales y contractuales de infraestructura física de alta y media alta complejidad</v>
      </c>
      <c r="C10" s="491" t="str">
        <f>'Mapa Final'!C10</f>
        <v>Incumplimiento de las metas establecidas</v>
      </c>
      <c r="D10" s="494" t="str">
        <f>'Mapa Final'!D10</f>
        <v>1. Debilidad en la preparación de los documentos técnicos</v>
      </c>
      <c r="E10" s="494" t="str">
        <f>'Mapa Final'!E10</f>
        <v>Dificultad en la gestión precontractual e idoneidad de los documentos presentados por los oferentes</v>
      </c>
      <c r="F10" s="494" t="str">
        <f>'Mapa Final'!F10</f>
        <v>Posibilidad de generar retraso en el cronograma del POAI, afectando el cumplimiento de las metas del POAI, debido a la dificultad en la gestión precontractual y contractual de los proyectos.</v>
      </c>
      <c r="G10" s="494" t="str">
        <f>'Mapa Final'!G10</f>
        <v>Ejecución y Administración de Procesos</v>
      </c>
      <c r="H10" s="503" t="str">
        <f>'Mapa Final'!I10</f>
        <v>Baja</v>
      </c>
      <c r="I10" s="506" t="str">
        <f>'Mapa Final'!L10</f>
        <v>Moderado</v>
      </c>
      <c r="J10" s="518" t="str">
        <f>'Mapa Final'!N10</f>
        <v>Moderado</v>
      </c>
      <c r="K10" s="512" t="str">
        <f>'Mapa Final'!AA10</f>
        <v>Baja</v>
      </c>
      <c r="L10" s="512" t="str">
        <f>'Mapa Final'!AE10</f>
        <v>Moderado</v>
      </c>
      <c r="M10" s="509" t="str">
        <f>'Mapa Final'!AG10</f>
        <v>Moderado</v>
      </c>
      <c r="N10" s="512" t="str">
        <f>'Mapa Final'!AH10</f>
        <v>Aceptar</v>
      </c>
      <c r="O10" s="500" t="s">
        <v>636</v>
      </c>
      <c r="P10" s="517" t="s">
        <v>8</v>
      </c>
      <c r="Q10" s="527"/>
      <c r="R10" s="497">
        <v>44203</v>
      </c>
      <c r="S10" s="497" t="s">
        <v>629</v>
      </c>
      <c r="T10" s="524" t="s">
        <v>635</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89"/>
      <c r="B11" s="326"/>
      <c r="C11" s="492"/>
      <c r="D11" s="495"/>
      <c r="E11" s="495"/>
      <c r="F11" s="495"/>
      <c r="G11" s="495"/>
      <c r="H11" s="504"/>
      <c r="I11" s="507"/>
      <c r="J11" s="519"/>
      <c r="K11" s="513"/>
      <c r="L11" s="513"/>
      <c r="M11" s="510"/>
      <c r="N11" s="513"/>
      <c r="O11" s="501"/>
      <c r="P11" s="498"/>
      <c r="Q11" s="528"/>
      <c r="R11" s="498"/>
      <c r="S11" s="498"/>
      <c r="T11" s="525"/>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89"/>
      <c r="B12" s="326"/>
      <c r="C12" s="492"/>
      <c r="D12" s="495"/>
      <c r="E12" s="495"/>
      <c r="F12" s="495"/>
      <c r="G12" s="495"/>
      <c r="H12" s="504"/>
      <c r="I12" s="507"/>
      <c r="J12" s="519"/>
      <c r="K12" s="513"/>
      <c r="L12" s="513"/>
      <c r="M12" s="510"/>
      <c r="N12" s="513"/>
      <c r="O12" s="501"/>
      <c r="P12" s="498"/>
      <c r="Q12" s="528"/>
      <c r="R12" s="498"/>
      <c r="S12" s="498"/>
      <c r="T12" s="525"/>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89"/>
      <c r="B13" s="326"/>
      <c r="C13" s="492"/>
      <c r="D13" s="495"/>
      <c r="E13" s="495"/>
      <c r="F13" s="495"/>
      <c r="G13" s="495"/>
      <c r="H13" s="504"/>
      <c r="I13" s="507"/>
      <c r="J13" s="519"/>
      <c r="K13" s="513"/>
      <c r="L13" s="513"/>
      <c r="M13" s="510"/>
      <c r="N13" s="513"/>
      <c r="O13" s="501"/>
      <c r="P13" s="498"/>
      <c r="Q13" s="528"/>
      <c r="R13" s="498"/>
      <c r="S13" s="498"/>
      <c r="T13" s="525"/>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90"/>
      <c r="B14" s="531"/>
      <c r="C14" s="493"/>
      <c r="D14" s="496"/>
      <c r="E14" s="496"/>
      <c r="F14" s="496"/>
      <c r="G14" s="496"/>
      <c r="H14" s="505"/>
      <c r="I14" s="508"/>
      <c r="J14" s="520"/>
      <c r="K14" s="514"/>
      <c r="L14" s="514"/>
      <c r="M14" s="511"/>
      <c r="N14" s="514"/>
      <c r="O14" s="502"/>
      <c r="P14" s="499"/>
      <c r="Q14" s="529"/>
      <c r="R14" s="499"/>
      <c r="S14" s="499"/>
      <c r="T14" s="526"/>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88">
        <f>'Mapa Final'!A15</f>
        <v>2</v>
      </c>
      <c r="B15" s="530" t="str">
        <f>'Mapa Final'!B15</f>
        <v>Dificultad en la adquisición de inmuebles</v>
      </c>
      <c r="C15" s="491" t="str">
        <f>'Mapa Final'!C15</f>
        <v>Afectación en la Prestación del Servicio de Justicia</v>
      </c>
      <c r="D15" s="491" t="str">
        <f>'Mapa Final'!D15</f>
        <v>1. Acaecimiento de la emergencia sanitaria causada por Covid - 19</v>
      </c>
      <c r="E15" s="494" t="str">
        <f>'Mapa Final'!E15</f>
        <v>Depender de terceros (Convenio, Secretarias, propietarios.)</v>
      </c>
      <c r="F15" s="494"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94" t="str">
        <f>'Mapa Final'!G15</f>
        <v>Usuarios, productos y prácticas organizacionales</v>
      </c>
      <c r="H15" s="503" t="str">
        <f>'Mapa Final'!I15</f>
        <v>Media</v>
      </c>
      <c r="I15" s="506" t="str">
        <f>'Mapa Final'!L15</f>
        <v>Mayor</v>
      </c>
      <c r="J15" s="518" t="str">
        <f>'Mapa Final'!N15</f>
        <v xml:space="preserve">Alto </v>
      </c>
      <c r="K15" s="512" t="str">
        <f>'Mapa Final'!AA15</f>
        <v>Baja</v>
      </c>
      <c r="L15" s="512" t="str">
        <f>'Mapa Final'!AE15</f>
        <v>Mayor</v>
      </c>
      <c r="M15" s="509" t="str">
        <f>'Mapa Final'!AG15</f>
        <v xml:space="preserve">Alto </v>
      </c>
      <c r="N15" s="512" t="str">
        <f>'Mapa Final'!AH15</f>
        <v>Reducir(mitigar)</v>
      </c>
      <c r="O15" s="500" t="s">
        <v>613</v>
      </c>
      <c r="P15" s="517" t="s">
        <v>8</v>
      </c>
      <c r="Q15" s="527"/>
      <c r="R15" s="497">
        <v>44203</v>
      </c>
      <c r="S15" s="497" t="s">
        <v>629</v>
      </c>
      <c r="T15" s="534" t="s">
        <v>614</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89"/>
      <c r="B16" s="326"/>
      <c r="C16" s="492"/>
      <c r="D16" s="492"/>
      <c r="E16" s="495"/>
      <c r="F16" s="495"/>
      <c r="G16" s="495"/>
      <c r="H16" s="504"/>
      <c r="I16" s="507"/>
      <c r="J16" s="519"/>
      <c r="K16" s="513"/>
      <c r="L16" s="513"/>
      <c r="M16" s="510"/>
      <c r="N16" s="513"/>
      <c r="O16" s="501"/>
      <c r="P16" s="498"/>
      <c r="Q16" s="528"/>
      <c r="R16" s="498"/>
      <c r="S16" s="498"/>
      <c r="T16" s="53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89"/>
      <c r="B17" s="326"/>
      <c r="C17" s="492"/>
      <c r="D17" s="492"/>
      <c r="E17" s="495"/>
      <c r="F17" s="495"/>
      <c r="G17" s="495"/>
      <c r="H17" s="504"/>
      <c r="I17" s="507"/>
      <c r="J17" s="519"/>
      <c r="K17" s="513"/>
      <c r="L17" s="513"/>
      <c r="M17" s="510"/>
      <c r="N17" s="513"/>
      <c r="O17" s="501"/>
      <c r="P17" s="498"/>
      <c r="Q17" s="528"/>
      <c r="R17" s="498"/>
      <c r="S17" s="498"/>
      <c r="T17" s="53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89"/>
      <c r="B18" s="326"/>
      <c r="C18" s="492"/>
      <c r="D18" s="492"/>
      <c r="E18" s="495"/>
      <c r="F18" s="495"/>
      <c r="G18" s="495"/>
      <c r="H18" s="504"/>
      <c r="I18" s="507"/>
      <c r="J18" s="519"/>
      <c r="K18" s="513"/>
      <c r="L18" s="513"/>
      <c r="M18" s="510"/>
      <c r="N18" s="513"/>
      <c r="O18" s="501"/>
      <c r="P18" s="498"/>
      <c r="Q18" s="528"/>
      <c r="R18" s="498"/>
      <c r="S18" s="498"/>
      <c r="T18" s="53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40.6" customHeight="1" thickBot="1" x14ac:dyDescent="0.25">
      <c r="A19" s="490"/>
      <c r="B19" s="531"/>
      <c r="C19" s="493"/>
      <c r="D19" s="493"/>
      <c r="E19" s="496"/>
      <c r="F19" s="496"/>
      <c r="G19" s="496"/>
      <c r="H19" s="505"/>
      <c r="I19" s="508"/>
      <c r="J19" s="520"/>
      <c r="K19" s="514"/>
      <c r="L19" s="514"/>
      <c r="M19" s="511"/>
      <c r="N19" s="514"/>
      <c r="O19" s="502"/>
      <c r="P19" s="499"/>
      <c r="Q19" s="529"/>
      <c r="R19" s="499"/>
      <c r="S19" s="499"/>
      <c r="T19" s="53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88">
        <f>'Mapa Final'!A20</f>
        <v>3</v>
      </c>
      <c r="B20" s="530" t="str">
        <f>'Mapa Final'!B20</f>
        <v>Demora en la ejecución de los contratos de consultorías de estudios y diseños de infraestructura física de alta y media alta complejidad</v>
      </c>
      <c r="C20" s="491" t="str">
        <f>'Mapa Final'!C20</f>
        <v>Afectación en la Prestación del Servicio de Justicia</v>
      </c>
      <c r="D20" s="491" t="str">
        <f>'Mapa Final'!D20</f>
        <v>1. Cambio y/o revisión en la normatividad urbanística y normatividad técnica</v>
      </c>
      <c r="E20" s="494" t="str">
        <f>'Mapa Final'!E20</f>
        <v>La presencia de cambios normativos o ajustes al programa arquitectónico y a la falta de calidad en el diseño, causan demoras considerables en el proyecto de estudios y diseños.</v>
      </c>
      <c r="F20" s="494" t="str">
        <f>'Mapa Final'!F20</f>
        <v>Posibilidad de que se genere retraso en la contratación de la construcción del proyecto, a causa de los cambios normativos, ajustes al programa arquitectónico o falta en la calidad de los diseños y estudios técnicos.</v>
      </c>
      <c r="G20" s="494" t="str">
        <f>'Mapa Final'!G20</f>
        <v>Ejecución y Administración de Procesos</v>
      </c>
      <c r="H20" s="503" t="str">
        <f>'Mapa Final'!I20</f>
        <v>Baja</v>
      </c>
      <c r="I20" s="506" t="str">
        <f>'Mapa Final'!L20</f>
        <v>Moderado</v>
      </c>
      <c r="J20" s="518" t="str">
        <f>'Mapa Final'!N20</f>
        <v>Moderado</v>
      </c>
      <c r="K20" s="512" t="str">
        <f>'Mapa Final'!AA20</f>
        <v>Baja</v>
      </c>
      <c r="L20" s="512" t="str">
        <f>'Mapa Final'!AE20</f>
        <v>Moderado</v>
      </c>
      <c r="M20" s="509" t="str">
        <f>'Mapa Final'!AG20</f>
        <v>Moderado</v>
      </c>
      <c r="N20" s="512" t="str">
        <f>'Mapa Final'!AH20</f>
        <v>Aceptar</v>
      </c>
      <c r="O20" s="500" t="s">
        <v>626</v>
      </c>
      <c r="P20" s="517" t="s">
        <v>8</v>
      </c>
      <c r="Q20" s="527"/>
      <c r="R20" s="497">
        <v>44203</v>
      </c>
      <c r="S20" s="497" t="s">
        <v>629</v>
      </c>
      <c r="T20" s="500" t="s">
        <v>627</v>
      </c>
      <c r="U20" s="164"/>
      <c r="V20" s="164"/>
    </row>
    <row r="21" spans="1:176" x14ac:dyDescent="0.25">
      <c r="A21" s="489"/>
      <c r="B21" s="326"/>
      <c r="C21" s="492"/>
      <c r="D21" s="492"/>
      <c r="E21" s="495"/>
      <c r="F21" s="495"/>
      <c r="G21" s="495"/>
      <c r="H21" s="504"/>
      <c r="I21" s="507"/>
      <c r="J21" s="519"/>
      <c r="K21" s="513"/>
      <c r="L21" s="513"/>
      <c r="M21" s="510"/>
      <c r="N21" s="513"/>
      <c r="O21" s="515"/>
      <c r="P21" s="498"/>
      <c r="Q21" s="528"/>
      <c r="R21" s="498"/>
      <c r="S21" s="498"/>
      <c r="T21" s="501"/>
      <c r="U21" s="164"/>
      <c r="V21" s="164"/>
    </row>
    <row r="22" spans="1:176" x14ac:dyDescent="0.25">
      <c r="A22" s="489"/>
      <c r="B22" s="326"/>
      <c r="C22" s="492"/>
      <c r="D22" s="492"/>
      <c r="E22" s="495"/>
      <c r="F22" s="495"/>
      <c r="G22" s="495"/>
      <c r="H22" s="504"/>
      <c r="I22" s="507"/>
      <c r="J22" s="519"/>
      <c r="K22" s="513"/>
      <c r="L22" s="513"/>
      <c r="M22" s="510"/>
      <c r="N22" s="513"/>
      <c r="O22" s="515"/>
      <c r="P22" s="498"/>
      <c r="Q22" s="528"/>
      <c r="R22" s="498"/>
      <c r="S22" s="498"/>
      <c r="T22" s="501"/>
      <c r="U22" s="164"/>
      <c r="V22" s="164"/>
    </row>
    <row r="23" spans="1:176" x14ac:dyDescent="0.25">
      <c r="A23" s="489"/>
      <c r="B23" s="326"/>
      <c r="C23" s="492"/>
      <c r="D23" s="492"/>
      <c r="E23" s="495"/>
      <c r="F23" s="495"/>
      <c r="G23" s="495"/>
      <c r="H23" s="504"/>
      <c r="I23" s="507"/>
      <c r="J23" s="519"/>
      <c r="K23" s="513"/>
      <c r="L23" s="513"/>
      <c r="M23" s="510"/>
      <c r="N23" s="513"/>
      <c r="O23" s="515"/>
      <c r="P23" s="498"/>
      <c r="Q23" s="528"/>
      <c r="R23" s="498"/>
      <c r="S23" s="498"/>
      <c r="T23" s="501"/>
      <c r="U23" s="164"/>
      <c r="V23" s="164"/>
    </row>
    <row r="24" spans="1:176" ht="307.5" customHeight="1" thickBot="1" x14ac:dyDescent="0.3">
      <c r="A24" s="490"/>
      <c r="B24" s="531"/>
      <c r="C24" s="493"/>
      <c r="D24" s="493"/>
      <c r="E24" s="496"/>
      <c r="F24" s="496"/>
      <c r="G24" s="496"/>
      <c r="H24" s="505"/>
      <c r="I24" s="508"/>
      <c r="J24" s="520"/>
      <c r="K24" s="514"/>
      <c r="L24" s="514"/>
      <c r="M24" s="511"/>
      <c r="N24" s="514"/>
      <c r="O24" s="516"/>
      <c r="P24" s="499"/>
      <c r="Q24" s="529"/>
      <c r="R24" s="499"/>
      <c r="S24" s="499"/>
      <c r="T24" s="502"/>
      <c r="U24" s="164"/>
      <c r="V24" s="164"/>
    </row>
    <row r="25" spans="1:176" x14ac:dyDescent="0.25">
      <c r="A25" s="488">
        <f>'Mapa Final'!A25</f>
        <v>4</v>
      </c>
      <c r="B25" s="530" t="str">
        <f>'Mapa Final'!B25</f>
        <v>Demora en la ejecución de los contratos de contrucción y mobiliario en proyectos de inversión de alta y media alta complejidad</v>
      </c>
      <c r="C25" s="491" t="str">
        <f>'Mapa Final'!C25</f>
        <v>Afectación en la Prestación del Servicio de Justicia</v>
      </c>
      <c r="D25" s="491" t="str">
        <f>'Mapa Final'!D25</f>
        <v xml:space="preserve">1. Paros, bloqueos o situaciones de orden público
</v>
      </c>
      <c r="E25" s="494" t="str">
        <f>'Mapa Final'!E25</f>
        <v>Demora en la entrega de una sede judicial nueva, debido a la imposibilidad para resolver la causa que ocasiona el retraso en el cronograma del proyecto.</v>
      </c>
      <c r="F25" s="494" t="str">
        <f>'Mapa Final'!F25</f>
        <v>Posibilidad de que la entrega de una sede judicial nueva se retrase, por factores asociados a la adquisición, contratación, ejecución de estudios, diseños y contrucción de infraestructura judicial.</v>
      </c>
      <c r="G25" s="494" t="str">
        <f>'Mapa Final'!G25</f>
        <v>Ejecución y Administración de Procesos</v>
      </c>
      <c r="H25" s="503" t="str">
        <f>'Mapa Final'!I25</f>
        <v>Baja</v>
      </c>
      <c r="I25" s="506" t="str">
        <f>'Mapa Final'!L25</f>
        <v>Moderado</v>
      </c>
      <c r="J25" s="518" t="str">
        <f>'Mapa Final'!N25</f>
        <v>Moderado</v>
      </c>
      <c r="K25" s="512" t="str">
        <f>'Mapa Final'!AA25</f>
        <v>Baja</v>
      </c>
      <c r="L25" s="512" t="str">
        <f>'Mapa Final'!AE25</f>
        <v>Moderado</v>
      </c>
      <c r="M25" s="509" t="str">
        <f>'Mapa Final'!AG25</f>
        <v>Moderado</v>
      </c>
      <c r="N25" s="512" t="str">
        <f>'Mapa Final'!AH25</f>
        <v>Aceptar</v>
      </c>
      <c r="O25" s="524" t="s">
        <v>628</v>
      </c>
      <c r="P25" s="524" t="s">
        <v>8</v>
      </c>
      <c r="Q25" s="527"/>
      <c r="R25" s="497">
        <v>44203</v>
      </c>
      <c r="S25" s="497" t="s">
        <v>629</v>
      </c>
      <c r="T25" s="500" t="s">
        <v>630</v>
      </c>
    </row>
    <row r="26" spans="1:176" x14ac:dyDescent="0.25">
      <c r="A26" s="489"/>
      <c r="B26" s="326"/>
      <c r="C26" s="492"/>
      <c r="D26" s="492"/>
      <c r="E26" s="495"/>
      <c r="F26" s="495"/>
      <c r="G26" s="495"/>
      <c r="H26" s="504"/>
      <c r="I26" s="507"/>
      <c r="J26" s="519"/>
      <c r="K26" s="513"/>
      <c r="L26" s="513"/>
      <c r="M26" s="510"/>
      <c r="N26" s="513"/>
      <c r="O26" s="525"/>
      <c r="P26" s="498"/>
      <c r="Q26" s="528"/>
      <c r="R26" s="498"/>
      <c r="S26" s="498"/>
      <c r="T26" s="501"/>
    </row>
    <row r="27" spans="1:176" x14ac:dyDescent="0.25">
      <c r="A27" s="489"/>
      <c r="B27" s="326"/>
      <c r="C27" s="492"/>
      <c r="D27" s="492"/>
      <c r="E27" s="495"/>
      <c r="F27" s="495"/>
      <c r="G27" s="495"/>
      <c r="H27" s="504"/>
      <c r="I27" s="507"/>
      <c r="J27" s="519"/>
      <c r="K27" s="513"/>
      <c r="L27" s="513"/>
      <c r="M27" s="510"/>
      <c r="N27" s="513"/>
      <c r="O27" s="525"/>
      <c r="P27" s="498"/>
      <c r="Q27" s="528"/>
      <c r="R27" s="498"/>
      <c r="S27" s="498"/>
      <c r="T27" s="501"/>
    </row>
    <row r="28" spans="1:176" x14ac:dyDescent="0.25">
      <c r="A28" s="489"/>
      <c r="B28" s="326"/>
      <c r="C28" s="492"/>
      <c r="D28" s="492"/>
      <c r="E28" s="495"/>
      <c r="F28" s="495"/>
      <c r="G28" s="495"/>
      <c r="H28" s="504"/>
      <c r="I28" s="507"/>
      <c r="J28" s="519"/>
      <c r="K28" s="513"/>
      <c r="L28" s="513"/>
      <c r="M28" s="510"/>
      <c r="N28" s="513"/>
      <c r="O28" s="525"/>
      <c r="P28" s="498"/>
      <c r="Q28" s="528"/>
      <c r="R28" s="498"/>
      <c r="S28" s="498"/>
      <c r="T28" s="501"/>
    </row>
    <row r="29" spans="1:176" ht="277.5" customHeight="1" thickBot="1" x14ac:dyDescent="0.3">
      <c r="A29" s="490"/>
      <c r="B29" s="531"/>
      <c r="C29" s="493"/>
      <c r="D29" s="493"/>
      <c r="E29" s="496"/>
      <c r="F29" s="496"/>
      <c r="G29" s="496"/>
      <c r="H29" s="505"/>
      <c r="I29" s="508"/>
      <c r="J29" s="520"/>
      <c r="K29" s="514"/>
      <c r="L29" s="514"/>
      <c r="M29" s="511"/>
      <c r="N29" s="514"/>
      <c r="O29" s="526"/>
      <c r="P29" s="499"/>
      <c r="Q29" s="529"/>
      <c r="R29" s="499"/>
      <c r="S29" s="499"/>
      <c r="T29" s="502"/>
    </row>
    <row r="30" spans="1:176" x14ac:dyDescent="0.25">
      <c r="A30" s="488">
        <f>'Mapa Final'!A30</f>
        <v>5</v>
      </c>
      <c r="B30" s="530" t="str">
        <f>'Mapa Final'!B30</f>
        <v>Daño o deterioro en sedes judiciales en construcción o ya construidas de alta y media alta complejidad</v>
      </c>
      <c r="C30" s="491" t="str">
        <f>'Mapa Final'!C30</f>
        <v>Afectación en la Prestación del Servicio de Justicia</v>
      </c>
      <c r="D30" s="491" t="str">
        <f>'Mapa Final'!D30</f>
        <v>1. Actos terroristas, orden público, hurto y asonadas.</v>
      </c>
      <c r="E30" s="494" t="str">
        <f>'Mapa Final'!E30</f>
        <v>Evento o situación adversa que genera un daño a la infraestructura física judicial.</v>
      </c>
      <c r="F30" s="494" t="str">
        <f>'Mapa Final'!F30</f>
        <v>Posibilidad de que dado un evento o situación externa, se genere una afectación grave o leve a la infraestructura física judicial, a causa de un evento que impacte la infraestructura física.</v>
      </c>
      <c r="G30" s="494" t="str">
        <f>'Mapa Final'!G30</f>
        <v>Daños Activos Fijos/Eventos Externos</v>
      </c>
      <c r="H30" s="503" t="str">
        <f>'Mapa Final'!I30</f>
        <v>Baja</v>
      </c>
      <c r="I30" s="506" t="str">
        <f>'Mapa Final'!L30</f>
        <v>Moderado</v>
      </c>
      <c r="J30" s="518" t="str">
        <f>'Mapa Final'!N30</f>
        <v>Moderado</v>
      </c>
      <c r="K30" s="512" t="str">
        <f>'Mapa Final'!AA30</f>
        <v>Baja</v>
      </c>
      <c r="L30" s="512" t="str">
        <f>'Mapa Final'!AE30</f>
        <v>Moderado</v>
      </c>
      <c r="M30" s="509" t="str">
        <f>'Mapa Final'!AG30</f>
        <v>Moderado</v>
      </c>
      <c r="N30" s="512" t="str">
        <f>'Mapa Final'!AH30</f>
        <v>Aceptar</v>
      </c>
      <c r="O30" s="500" t="s">
        <v>605</v>
      </c>
      <c r="P30" s="517" t="s">
        <v>8</v>
      </c>
      <c r="Q30" s="527"/>
      <c r="R30" s="497">
        <v>44203</v>
      </c>
      <c r="S30" s="497" t="s">
        <v>629</v>
      </c>
      <c r="T30" s="524" t="s">
        <v>608</v>
      </c>
    </row>
    <row r="31" spans="1:176" x14ac:dyDescent="0.25">
      <c r="A31" s="489"/>
      <c r="B31" s="326"/>
      <c r="C31" s="492"/>
      <c r="D31" s="492"/>
      <c r="E31" s="495"/>
      <c r="F31" s="495"/>
      <c r="G31" s="495"/>
      <c r="H31" s="504"/>
      <c r="I31" s="507"/>
      <c r="J31" s="519"/>
      <c r="K31" s="513"/>
      <c r="L31" s="513"/>
      <c r="M31" s="510"/>
      <c r="N31" s="513"/>
      <c r="O31" s="515"/>
      <c r="P31" s="498"/>
      <c r="Q31" s="528"/>
      <c r="R31" s="498"/>
      <c r="S31" s="498"/>
      <c r="T31" s="525"/>
    </row>
    <row r="32" spans="1:176" x14ac:dyDescent="0.25">
      <c r="A32" s="489"/>
      <c r="B32" s="326"/>
      <c r="C32" s="492"/>
      <c r="D32" s="492"/>
      <c r="E32" s="495"/>
      <c r="F32" s="495"/>
      <c r="G32" s="495"/>
      <c r="H32" s="504"/>
      <c r="I32" s="507"/>
      <c r="J32" s="519"/>
      <c r="K32" s="513"/>
      <c r="L32" s="513"/>
      <c r="M32" s="510"/>
      <c r="N32" s="513"/>
      <c r="O32" s="515"/>
      <c r="P32" s="498"/>
      <c r="Q32" s="528"/>
      <c r="R32" s="498"/>
      <c r="S32" s="498"/>
      <c r="T32" s="525"/>
    </row>
    <row r="33" spans="1:20" x14ac:dyDescent="0.25">
      <c r="A33" s="489"/>
      <c r="B33" s="326"/>
      <c r="C33" s="492"/>
      <c r="D33" s="492"/>
      <c r="E33" s="495"/>
      <c r="F33" s="495"/>
      <c r="G33" s="495"/>
      <c r="H33" s="504"/>
      <c r="I33" s="507"/>
      <c r="J33" s="519"/>
      <c r="K33" s="513"/>
      <c r="L33" s="513"/>
      <c r="M33" s="510"/>
      <c r="N33" s="513"/>
      <c r="O33" s="515"/>
      <c r="P33" s="498"/>
      <c r="Q33" s="528"/>
      <c r="R33" s="498"/>
      <c r="S33" s="498"/>
      <c r="T33" s="525"/>
    </row>
    <row r="34" spans="1:20" ht="102.75" customHeight="1" thickBot="1" x14ac:dyDescent="0.3">
      <c r="A34" s="490"/>
      <c r="B34" s="531"/>
      <c r="C34" s="493"/>
      <c r="D34" s="493"/>
      <c r="E34" s="496"/>
      <c r="F34" s="496"/>
      <c r="G34" s="496"/>
      <c r="H34" s="505"/>
      <c r="I34" s="508"/>
      <c r="J34" s="520"/>
      <c r="K34" s="514"/>
      <c r="L34" s="514"/>
      <c r="M34" s="511"/>
      <c r="N34" s="514"/>
      <c r="O34" s="516"/>
      <c r="P34" s="499"/>
      <c r="Q34" s="529"/>
      <c r="R34" s="499"/>
      <c r="S34" s="499"/>
      <c r="T34" s="526"/>
    </row>
    <row r="35" spans="1:20" x14ac:dyDescent="0.25">
      <c r="A35" s="488">
        <f>'Mapa Final'!A35</f>
        <v>6</v>
      </c>
      <c r="B35" s="530" t="str">
        <f>'Mapa Final'!B35</f>
        <v>Impacto ambiental negativo, ocasionado por las actividades constructivas de alta y media alta complejidad</v>
      </c>
      <c r="C35" s="491" t="str">
        <f>'Mapa Final'!C35</f>
        <v xml:space="preserve"> Afectación Ambiental</v>
      </c>
      <c r="D35" s="491" t="str">
        <f>'Mapa Final'!D35</f>
        <v>1. Desconocimiento de los requisitos ambientales normativos, del nivel nacional, regional y local</v>
      </c>
      <c r="E35" s="494" t="str">
        <f>'Mapa Final'!E35</f>
        <v>Incumplimiento ambiental, ocasionado por el desconocimiento y mala aplicación de los requisitos ambientales</v>
      </c>
      <c r="F35" s="494" t="str">
        <f>'Mapa Final'!F35</f>
        <v>Posibilidad de que la ocurrencia de un incumplimiento ambiental, a causa del desconocimiento o la indebida aplicación de los requisitos ambientales, lo que puede acarrear sanciones y retrasos en los proyectos de infraestructura.</v>
      </c>
      <c r="G35" s="494" t="str">
        <f>'Mapa Final'!G35</f>
        <v>Eventos Ambientales Internos</v>
      </c>
      <c r="H35" s="503" t="str">
        <f>'Mapa Final'!I35</f>
        <v>Baja</v>
      </c>
      <c r="I35" s="506" t="str">
        <f>'Mapa Final'!L35</f>
        <v>Moderado</v>
      </c>
      <c r="J35" s="518" t="str">
        <f>'Mapa Final'!N35</f>
        <v>Moderado</v>
      </c>
      <c r="K35" s="512" t="str">
        <f>'Mapa Final'!AA35</f>
        <v>Baja</v>
      </c>
      <c r="L35" s="512" t="str">
        <f>'Mapa Final'!AE35</f>
        <v>Moderado</v>
      </c>
      <c r="M35" s="509" t="str">
        <f>'Mapa Final'!AG35</f>
        <v>Moderado</v>
      </c>
      <c r="N35" s="512" t="str">
        <f>'Mapa Final'!AH35</f>
        <v>Aceptar</v>
      </c>
      <c r="O35" s="500" t="s">
        <v>637</v>
      </c>
      <c r="P35" s="517" t="s">
        <v>8</v>
      </c>
      <c r="Q35" s="527"/>
      <c r="R35" s="497">
        <v>44203</v>
      </c>
      <c r="S35" s="497" t="s">
        <v>629</v>
      </c>
      <c r="T35" s="524" t="s">
        <v>608</v>
      </c>
    </row>
    <row r="36" spans="1:20" x14ac:dyDescent="0.25">
      <c r="A36" s="489"/>
      <c r="B36" s="326"/>
      <c r="C36" s="492"/>
      <c r="D36" s="492"/>
      <c r="E36" s="495"/>
      <c r="F36" s="495"/>
      <c r="G36" s="495"/>
      <c r="H36" s="504"/>
      <c r="I36" s="507"/>
      <c r="J36" s="519"/>
      <c r="K36" s="513"/>
      <c r="L36" s="513"/>
      <c r="M36" s="510"/>
      <c r="N36" s="513"/>
      <c r="O36" s="501"/>
      <c r="P36" s="498"/>
      <c r="Q36" s="528"/>
      <c r="R36" s="498"/>
      <c r="S36" s="498"/>
      <c r="T36" s="525"/>
    </row>
    <row r="37" spans="1:20" x14ac:dyDescent="0.25">
      <c r="A37" s="489"/>
      <c r="B37" s="326"/>
      <c r="C37" s="492"/>
      <c r="D37" s="492"/>
      <c r="E37" s="495"/>
      <c r="F37" s="495"/>
      <c r="G37" s="495"/>
      <c r="H37" s="504"/>
      <c r="I37" s="507"/>
      <c r="J37" s="519"/>
      <c r="K37" s="513"/>
      <c r="L37" s="513"/>
      <c r="M37" s="510"/>
      <c r="N37" s="513"/>
      <c r="O37" s="501"/>
      <c r="P37" s="498"/>
      <c r="Q37" s="528"/>
      <c r="R37" s="498"/>
      <c r="S37" s="498"/>
      <c r="T37" s="525"/>
    </row>
    <row r="38" spans="1:20" x14ac:dyDescent="0.25">
      <c r="A38" s="489"/>
      <c r="B38" s="326"/>
      <c r="C38" s="492"/>
      <c r="D38" s="492"/>
      <c r="E38" s="495"/>
      <c r="F38" s="495"/>
      <c r="G38" s="495"/>
      <c r="H38" s="504"/>
      <c r="I38" s="507"/>
      <c r="J38" s="519"/>
      <c r="K38" s="513"/>
      <c r="L38" s="513"/>
      <c r="M38" s="510"/>
      <c r="N38" s="513"/>
      <c r="O38" s="501"/>
      <c r="P38" s="498"/>
      <c r="Q38" s="528"/>
      <c r="R38" s="498"/>
      <c r="S38" s="498"/>
      <c r="T38" s="525"/>
    </row>
    <row r="39" spans="1:20" ht="278.25" customHeight="1" thickBot="1" x14ac:dyDescent="0.3">
      <c r="A39" s="490"/>
      <c r="B39" s="531"/>
      <c r="C39" s="493"/>
      <c r="D39" s="493"/>
      <c r="E39" s="496"/>
      <c r="F39" s="496"/>
      <c r="G39" s="496"/>
      <c r="H39" s="505"/>
      <c r="I39" s="508"/>
      <c r="J39" s="520"/>
      <c r="K39" s="514"/>
      <c r="L39" s="514"/>
      <c r="M39" s="511"/>
      <c r="N39" s="514"/>
      <c r="O39" s="502"/>
      <c r="P39" s="499"/>
      <c r="Q39" s="529"/>
      <c r="R39" s="499"/>
      <c r="S39" s="499"/>
      <c r="T39" s="526"/>
    </row>
    <row r="40" spans="1:20" x14ac:dyDescent="0.25">
      <c r="A40" s="488">
        <f>'Mapa Final'!A40</f>
        <v>0</v>
      </c>
      <c r="B40" s="530">
        <f>'Mapa Final'!B40</f>
        <v>0</v>
      </c>
      <c r="C40" s="491">
        <f>'Mapa Final'!C40</f>
        <v>0</v>
      </c>
      <c r="D40" s="491">
        <f>'Mapa Final'!D40</f>
        <v>0</v>
      </c>
      <c r="E40" s="494">
        <f>'Mapa Final'!E40</f>
        <v>0</v>
      </c>
      <c r="F40" s="494">
        <f>'Mapa Final'!F40</f>
        <v>0</v>
      </c>
      <c r="G40" s="494">
        <f>'Mapa Final'!G40</f>
        <v>0</v>
      </c>
      <c r="H40" s="503" t="str">
        <f>'Mapa Final'!I40</f>
        <v>Muy Baja</v>
      </c>
      <c r="I40" s="506" t="b">
        <f>'Mapa Final'!L40</f>
        <v>0</v>
      </c>
      <c r="J40" s="518" t="e">
        <f>'Mapa Final'!N40</f>
        <v>#N/A</v>
      </c>
      <c r="K40" s="512" t="e">
        <f>'Mapa Final'!AA40</f>
        <v>#DIV/0!</v>
      </c>
      <c r="L40" s="512" t="e">
        <f>'Mapa Final'!AE40</f>
        <v>#DIV/0!</v>
      </c>
      <c r="M40" s="509" t="e">
        <f>'Mapa Final'!AG40</f>
        <v>#DIV/0!</v>
      </c>
      <c r="N40" s="512">
        <f>'Mapa Final'!AH40</f>
        <v>0</v>
      </c>
      <c r="O40" s="527"/>
      <c r="P40" s="517"/>
      <c r="Q40" s="527"/>
      <c r="R40" s="527"/>
      <c r="S40" s="527"/>
      <c r="T40" s="537"/>
    </row>
    <row r="41" spans="1:20" x14ac:dyDescent="0.25">
      <c r="A41" s="489"/>
      <c r="B41" s="326"/>
      <c r="C41" s="492"/>
      <c r="D41" s="492"/>
      <c r="E41" s="495"/>
      <c r="F41" s="495"/>
      <c r="G41" s="495"/>
      <c r="H41" s="504"/>
      <c r="I41" s="507"/>
      <c r="J41" s="519"/>
      <c r="K41" s="513"/>
      <c r="L41" s="513"/>
      <c r="M41" s="510"/>
      <c r="N41" s="513"/>
      <c r="O41" s="528"/>
      <c r="P41" s="498"/>
      <c r="Q41" s="528"/>
      <c r="R41" s="528"/>
      <c r="S41" s="528"/>
      <c r="T41" s="538"/>
    </row>
    <row r="42" spans="1:20" x14ac:dyDescent="0.25">
      <c r="A42" s="489"/>
      <c r="B42" s="326"/>
      <c r="C42" s="492"/>
      <c r="D42" s="492"/>
      <c r="E42" s="495"/>
      <c r="F42" s="495"/>
      <c r="G42" s="495"/>
      <c r="H42" s="504"/>
      <c r="I42" s="507"/>
      <c r="J42" s="519"/>
      <c r="K42" s="513"/>
      <c r="L42" s="513"/>
      <c r="M42" s="510"/>
      <c r="N42" s="513"/>
      <c r="O42" s="528"/>
      <c r="P42" s="498"/>
      <c r="Q42" s="528"/>
      <c r="R42" s="528"/>
      <c r="S42" s="528"/>
      <c r="T42" s="538"/>
    </row>
    <row r="43" spans="1:20" x14ac:dyDescent="0.25">
      <c r="A43" s="489"/>
      <c r="B43" s="326"/>
      <c r="C43" s="492"/>
      <c r="D43" s="492"/>
      <c r="E43" s="495"/>
      <c r="F43" s="495"/>
      <c r="G43" s="495"/>
      <c r="H43" s="504"/>
      <c r="I43" s="507"/>
      <c r="J43" s="519"/>
      <c r="K43" s="513"/>
      <c r="L43" s="513"/>
      <c r="M43" s="510"/>
      <c r="N43" s="513"/>
      <c r="O43" s="528"/>
      <c r="P43" s="498"/>
      <c r="Q43" s="528"/>
      <c r="R43" s="528"/>
      <c r="S43" s="528"/>
      <c r="T43" s="538"/>
    </row>
    <row r="44" spans="1:20" ht="15.75" thickBot="1" x14ac:dyDescent="0.3">
      <c r="A44" s="490"/>
      <c r="B44" s="531"/>
      <c r="C44" s="493"/>
      <c r="D44" s="493"/>
      <c r="E44" s="496"/>
      <c r="F44" s="496"/>
      <c r="G44" s="496"/>
      <c r="H44" s="505"/>
      <c r="I44" s="508"/>
      <c r="J44" s="520"/>
      <c r="K44" s="514"/>
      <c r="L44" s="514"/>
      <c r="M44" s="511"/>
      <c r="N44" s="514"/>
      <c r="O44" s="529"/>
      <c r="P44" s="499"/>
      <c r="Q44" s="529"/>
      <c r="R44" s="529"/>
      <c r="S44" s="529"/>
      <c r="T44" s="539"/>
    </row>
    <row r="45" spans="1:20" x14ac:dyDescent="0.25">
      <c r="A45" s="488">
        <f>'Mapa Final'!A45</f>
        <v>0</v>
      </c>
      <c r="B45" s="530">
        <f>'Mapa Final'!B45</f>
        <v>0</v>
      </c>
      <c r="C45" s="491">
        <f>'Mapa Final'!C45</f>
        <v>0</v>
      </c>
      <c r="D45" s="491">
        <f>'Mapa Final'!D45</f>
        <v>0</v>
      </c>
      <c r="E45" s="494">
        <f>'Mapa Final'!E45</f>
        <v>0</v>
      </c>
      <c r="F45" s="494">
        <f>'Mapa Final'!F45</f>
        <v>0</v>
      </c>
      <c r="G45" s="494">
        <f>'Mapa Final'!G45</f>
        <v>0</v>
      </c>
      <c r="H45" s="503" t="str">
        <f>'Mapa Final'!I45</f>
        <v>Muy Baja</v>
      </c>
      <c r="I45" s="506" t="b">
        <f>'Mapa Final'!L45</f>
        <v>0</v>
      </c>
      <c r="J45" s="518" t="e">
        <f>'Mapa Final'!N45</f>
        <v>#N/A</v>
      </c>
      <c r="K45" s="512" t="e">
        <f>'Mapa Final'!AA45</f>
        <v>#DIV/0!</v>
      </c>
      <c r="L45" s="512" t="e">
        <f>'Mapa Final'!AE45</f>
        <v>#DIV/0!</v>
      </c>
      <c r="M45" s="509" t="e">
        <f>'Mapa Final'!AG45</f>
        <v>#DIV/0!</v>
      </c>
      <c r="N45" s="512">
        <f>'Mapa Final'!AH45</f>
        <v>0</v>
      </c>
      <c r="O45" s="527"/>
      <c r="P45" s="517"/>
      <c r="Q45" s="527"/>
      <c r="R45" s="527"/>
      <c r="S45" s="527"/>
      <c r="T45" s="537"/>
    </row>
    <row r="46" spans="1:20" x14ac:dyDescent="0.25">
      <c r="A46" s="489"/>
      <c r="B46" s="326"/>
      <c r="C46" s="492"/>
      <c r="D46" s="492"/>
      <c r="E46" s="495"/>
      <c r="F46" s="495"/>
      <c r="G46" s="495"/>
      <c r="H46" s="504"/>
      <c r="I46" s="507"/>
      <c r="J46" s="519"/>
      <c r="K46" s="513"/>
      <c r="L46" s="513"/>
      <c r="M46" s="510"/>
      <c r="N46" s="513"/>
      <c r="O46" s="528"/>
      <c r="P46" s="498"/>
      <c r="Q46" s="528"/>
      <c r="R46" s="528"/>
      <c r="S46" s="528"/>
      <c r="T46" s="538"/>
    </row>
    <row r="47" spans="1:20" x14ac:dyDescent="0.25">
      <c r="A47" s="489"/>
      <c r="B47" s="326"/>
      <c r="C47" s="492"/>
      <c r="D47" s="492"/>
      <c r="E47" s="495"/>
      <c r="F47" s="495"/>
      <c r="G47" s="495"/>
      <c r="H47" s="504"/>
      <c r="I47" s="507"/>
      <c r="J47" s="519"/>
      <c r="K47" s="513"/>
      <c r="L47" s="513"/>
      <c r="M47" s="510"/>
      <c r="N47" s="513"/>
      <c r="O47" s="528"/>
      <c r="P47" s="498"/>
      <c r="Q47" s="528"/>
      <c r="R47" s="528"/>
      <c r="S47" s="528"/>
      <c r="T47" s="538"/>
    </row>
    <row r="48" spans="1:20" x14ac:dyDescent="0.25">
      <c r="A48" s="489"/>
      <c r="B48" s="326"/>
      <c r="C48" s="492"/>
      <c r="D48" s="492"/>
      <c r="E48" s="495"/>
      <c r="F48" s="495"/>
      <c r="G48" s="495"/>
      <c r="H48" s="504"/>
      <c r="I48" s="507"/>
      <c r="J48" s="519"/>
      <c r="K48" s="513"/>
      <c r="L48" s="513"/>
      <c r="M48" s="510"/>
      <c r="N48" s="513"/>
      <c r="O48" s="528"/>
      <c r="P48" s="498"/>
      <c r="Q48" s="528"/>
      <c r="R48" s="528"/>
      <c r="S48" s="528"/>
      <c r="T48" s="538"/>
    </row>
    <row r="49" spans="1:20" ht="15.75" thickBot="1" x14ac:dyDescent="0.3">
      <c r="A49" s="490"/>
      <c r="B49" s="531"/>
      <c r="C49" s="493"/>
      <c r="D49" s="493"/>
      <c r="E49" s="496"/>
      <c r="F49" s="496"/>
      <c r="G49" s="496"/>
      <c r="H49" s="505"/>
      <c r="I49" s="508"/>
      <c r="J49" s="520"/>
      <c r="K49" s="514"/>
      <c r="L49" s="514"/>
      <c r="M49" s="511"/>
      <c r="N49" s="514"/>
      <c r="O49" s="529"/>
      <c r="P49" s="499"/>
      <c r="Q49" s="529"/>
      <c r="R49" s="529"/>
      <c r="S49" s="529"/>
      <c r="T49" s="539"/>
    </row>
    <row r="50" spans="1:20" x14ac:dyDescent="0.25">
      <c r="A50" s="488">
        <f>'Mapa Final'!A50</f>
        <v>0</v>
      </c>
      <c r="B50" s="530">
        <f>'Mapa Final'!B50</f>
        <v>0</v>
      </c>
      <c r="C50" s="491">
        <f>'Mapa Final'!C50</f>
        <v>0</v>
      </c>
      <c r="D50" s="491">
        <f>'Mapa Final'!D50</f>
        <v>0</v>
      </c>
      <c r="E50" s="494">
        <f>'Mapa Final'!E50</f>
        <v>0</v>
      </c>
      <c r="F50" s="494">
        <f>'Mapa Final'!F50</f>
        <v>0</v>
      </c>
      <c r="G50" s="494">
        <f>'Mapa Final'!G50</f>
        <v>0</v>
      </c>
      <c r="H50" s="503" t="str">
        <f>'Mapa Final'!I50</f>
        <v>Muy Baja</v>
      </c>
      <c r="I50" s="506" t="b">
        <f>'Mapa Final'!L50</f>
        <v>0</v>
      </c>
      <c r="J50" s="518" t="e">
        <f>'Mapa Final'!N50</f>
        <v>#N/A</v>
      </c>
      <c r="K50" s="512" t="e">
        <f>'Mapa Final'!AA50</f>
        <v>#DIV/0!</v>
      </c>
      <c r="L50" s="512" t="e">
        <f>'Mapa Final'!AE50</f>
        <v>#DIV/0!</v>
      </c>
      <c r="M50" s="509" t="e">
        <f>'Mapa Final'!AG50</f>
        <v>#DIV/0!</v>
      </c>
      <c r="N50" s="512">
        <f>'Mapa Final'!AH50</f>
        <v>0</v>
      </c>
      <c r="O50" s="527"/>
      <c r="P50" s="517"/>
      <c r="Q50" s="527"/>
      <c r="R50" s="527"/>
      <c r="S50" s="527"/>
      <c r="T50" s="537"/>
    </row>
    <row r="51" spans="1:20" x14ac:dyDescent="0.25">
      <c r="A51" s="489"/>
      <c r="B51" s="326"/>
      <c r="C51" s="492"/>
      <c r="D51" s="492"/>
      <c r="E51" s="495"/>
      <c r="F51" s="495"/>
      <c r="G51" s="495"/>
      <c r="H51" s="504"/>
      <c r="I51" s="507"/>
      <c r="J51" s="519"/>
      <c r="K51" s="513"/>
      <c r="L51" s="513"/>
      <c r="M51" s="510"/>
      <c r="N51" s="513"/>
      <c r="O51" s="528"/>
      <c r="P51" s="498"/>
      <c r="Q51" s="528"/>
      <c r="R51" s="528"/>
      <c r="S51" s="528"/>
      <c r="T51" s="538"/>
    </row>
    <row r="52" spans="1:20" x14ac:dyDescent="0.25">
      <c r="A52" s="489"/>
      <c r="B52" s="326"/>
      <c r="C52" s="492"/>
      <c r="D52" s="492"/>
      <c r="E52" s="495"/>
      <c r="F52" s="495"/>
      <c r="G52" s="495"/>
      <c r="H52" s="504"/>
      <c r="I52" s="507"/>
      <c r="J52" s="519"/>
      <c r="K52" s="513"/>
      <c r="L52" s="513"/>
      <c r="M52" s="510"/>
      <c r="N52" s="513"/>
      <c r="O52" s="528"/>
      <c r="P52" s="498"/>
      <c r="Q52" s="528"/>
      <c r="R52" s="528"/>
      <c r="S52" s="528"/>
      <c r="T52" s="538"/>
    </row>
    <row r="53" spans="1:20" x14ac:dyDescent="0.25">
      <c r="A53" s="489"/>
      <c r="B53" s="326"/>
      <c r="C53" s="492"/>
      <c r="D53" s="492"/>
      <c r="E53" s="495"/>
      <c r="F53" s="495"/>
      <c r="G53" s="495"/>
      <c r="H53" s="504"/>
      <c r="I53" s="507"/>
      <c r="J53" s="519"/>
      <c r="K53" s="513"/>
      <c r="L53" s="513"/>
      <c r="M53" s="510"/>
      <c r="N53" s="513"/>
      <c r="O53" s="528"/>
      <c r="P53" s="498"/>
      <c r="Q53" s="528"/>
      <c r="R53" s="528"/>
      <c r="S53" s="528"/>
      <c r="T53" s="538"/>
    </row>
    <row r="54" spans="1:20" ht="15.75" thickBot="1" x14ac:dyDescent="0.3">
      <c r="A54" s="490"/>
      <c r="B54" s="531"/>
      <c r="C54" s="493"/>
      <c r="D54" s="493"/>
      <c r="E54" s="496"/>
      <c r="F54" s="496"/>
      <c r="G54" s="496"/>
      <c r="H54" s="505"/>
      <c r="I54" s="508"/>
      <c r="J54" s="520"/>
      <c r="K54" s="514"/>
      <c r="L54" s="514"/>
      <c r="M54" s="511"/>
      <c r="N54" s="514"/>
      <c r="O54" s="529"/>
      <c r="P54" s="499"/>
      <c r="Q54" s="529"/>
      <c r="R54" s="529"/>
      <c r="S54" s="529"/>
      <c r="T54" s="539"/>
    </row>
    <row r="55" spans="1:20" x14ac:dyDescent="0.25">
      <c r="A55" s="488">
        <f>'Mapa Final'!A55</f>
        <v>0</v>
      </c>
      <c r="B55" s="530">
        <f>'Mapa Final'!B55</f>
        <v>0</v>
      </c>
      <c r="C55" s="491">
        <f>'Mapa Final'!C55</f>
        <v>0</v>
      </c>
      <c r="D55" s="491">
        <f>'Mapa Final'!D55</f>
        <v>0</v>
      </c>
      <c r="E55" s="494">
        <f>'Mapa Final'!E55</f>
        <v>0</v>
      </c>
      <c r="F55" s="494">
        <f>'Mapa Final'!F55</f>
        <v>0</v>
      </c>
      <c r="G55" s="494">
        <f>'Mapa Final'!G55</f>
        <v>0</v>
      </c>
      <c r="H55" s="503" t="str">
        <f>'Mapa Final'!I55</f>
        <v>Muy Baja</v>
      </c>
      <c r="I55" s="506" t="b">
        <f>'Mapa Final'!L55</f>
        <v>0</v>
      </c>
      <c r="J55" s="518" t="e">
        <f>'Mapa Final'!N55</f>
        <v>#N/A</v>
      </c>
      <c r="K55" s="512" t="e">
        <f>'Mapa Final'!AA55</f>
        <v>#DIV/0!</v>
      </c>
      <c r="L55" s="512" t="e">
        <f>'Mapa Final'!AE55</f>
        <v>#DIV/0!</v>
      </c>
      <c r="M55" s="509" t="e">
        <f>'Mapa Final'!AG55</f>
        <v>#DIV/0!</v>
      </c>
      <c r="N55" s="512">
        <f>'Mapa Final'!AH55</f>
        <v>0</v>
      </c>
      <c r="O55" s="527"/>
      <c r="P55" s="517"/>
      <c r="Q55" s="527"/>
      <c r="R55" s="527"/>
      <c r="S55" s="527"/>
      <c r="T55" s="537"/>
    </row>
    <row r="56" spans="1:20" x14ac:dyDescent="0.25">
      <c r="A56" s="489"/>
      <c r="B56" s="326"/>
      <c r="C56" s="492"/>
      <c r="D56" s="492"/>
      <c r="E56" s="495"/>
      <c r="F56" s="495"/>
      <c r="G56" s="495"/>
      <c r="H56" s="504"/>
      <c r="I56" s="507"/>
      <c r="J56" s="519"/>
      <c r="K56" s="513"/>
      <c r="L56" s="513"/>
      <c r="M56" s="510"/>
      <c r="N56" s="513"/>
      <c r="O56" s="528"/>
      <c r="P56" s="498"/>
      <c r="Q56" s="528"/>
      <c r="R56" s="528"/>
      <c r="S56" s="528"/>
      <c r="T56" s="538"/>
    </row>
    <row r="57" spans="1:20" x14ac:dyDescent="0.25">
      <c r="A57" s="489"/>
      <c r="B57" s="326"/>
      <c r="C57" s="492"/>
      <c r="D57" s="492"/>
      <c r="E57" s="495"/>
      <c r="F57" s="495"/>
      <c r="G57" s="495"/>
      <c r="H57" s="504"/>
      <c r="I57" s="507"/>
      <c r="J57" s="519"/>
      <c r="K57" s="513"/>
      <c r="L57" s="513"/>
      <c r="M57" s="510"/>
      <c r="N57" s="513"/>
      <c r="O57" s="528"/>
      <c r="P57" s="498"/>
      <c r="Q57" s="528"/>
      <c r="R57" s="528"/>
      <c r="S57" s="528"/>
      <c r="T57" s="538"/>
    </row>
    <row r="58" spans="1:20" x14ac:dyDescent="0.25">
      <c r="A58" s="489"/>
      <c r="B58" s="326"/>
      <c r="C58" s="492"/>
      <c r="D58" s="492"/>
      <c r="E58" s="495"/>
      <c r="F58" s="495"/>
      <c r="G58" s="495"/>
      <c r="H58" s="504"/>
      <c r="I58" s="507"/>
      <c r="J58" s="519"/>
      <c r="K58" s="513"/>
      <c r="L58" s="513"/>
      <c r="M58" s="510"/>
      <c r="N58" s="513"/>
      <c r="O58" s="528"/>
      <c r="P58" s="498"/>
      <c r="Q58" s="528"/>
      <c r="R58" s="528"/>
      <c r="S58" s="528"/>
      <c r="T58" s="538"/>
    </row>
    <row r="59" spans="1:20" ht="15.75" thickBot="1" x14ac:dyDescent="0.3">
      <c r="A59" s="490"/>
      <c r="B59" s="531"/>
      <c r="C59" s="493"/>
      <c r="D59" s="493"/>
      <c r="E59" s="496"/>
      <c r="F59" s="496"/>
      <c r="G59" s="496"/>
      <c r="H59" s="505"/>
      <c r="I59" s="508"/>
      <c r="J59" s="520"/>
      <c r="K59" s="514"/>
      <c r="L59" s="514"/>
      <c r="M59" s="511"/>
      <c r="N59" s="514"/>
      <c r="O59" s="529"/>
      <c r="P59" s="499"/>
      <c r="Q59" s="529"/>
      <c r="R59" s="529"/>
      <c r="S59" s="529"/>
      <c r="T59" s="539"/>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disablePrompts="1"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pageSetup orientation="portrait" horizontalDpi="360" verticalDpi="36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tabSelected="1" topLeftCell="I9" zoomScale="130" zoomScaleNormal="130" workbookViewId="0">
      <selection activeCell="O10" sqref="O10:O14"/>
    </sheetView>
  </sheetViews>
  <sheetFormatPr baseColWidth="10" defaultColWidth="11.42578125" defaultRowHeight="15" x14ac:dyDescent="0.25"/>
  <cols>
    <col min="1" max="2" width="18.42578125" style="77" customWidth="1"/>
    <col min="3" max="3" width="15.5703125" customWidth="1"/>
    <col min="4" max="4" width="27.5703125" style="77" customWidth="1"/>
    <col min="5" max="5" width="18" style="153" customWidth="1"/>
    <col min="6" max="6" width="40.140625" customWidth="1"/>
    <col min="7" max="7" width="20.42578125" customWidth="1"/>
    <col min="8" max="8" width="10.425781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2.42578125" style="254" customWidth="1"/>
    <col min="17" max="17" width="15.140625" customWidth="1"/>
    <col min="18" max="18" width="17.42578125" customWidth="1"/>
    <col min="19" max="19" width="17.140625" customWidth="1"/>
    <col min="20" max="20" width="24.42578125" customWidth="1"/>
    <col min="21" max="176" width="11.42578125" style="108"/>
  </cols>
  <sheetData>
    <row r="1" spans="1:278" s="137" customFormat="1" ht="16.5" customHeight="1" x14ac:dyDescent="0.3">
      <c r="A1" s="357"/>
      <c r="B1" s="358"/>
      <c r="C1" s="358"/>
      <c r="D1" s="477" t="s">
        <v>623</v>
      </c>
      <c r="E1" s="477"/>
      <c r="F1" s="477"/>
      <c r="G1" s="477"/>
      <c r="H1" s="477"/>
      <c r="I1" s="477"/>
      <c r="J1" s="477"/>
      <c r="K1" s="477"/>
      <c r="L1" s="477"/>
      <c r="M1" s="477"/>
      <c r="N1" s="477"/>
      <c r="O1" s="477"/>
      <c r="P1" s="477"/>
      <c r="Q1" s="478"/>
      <c r="R1" s="350" t="s">
        <v>225</v>
      </c>
      <c r="S1" s="350"/>
      <c r="T1" s="350"/>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c r="IX1" s="136"/>
      <c r="IY1" s="136"/>
      <c r="IZ1" s="136"/>
      <c r="JA1" s="136"/>
      <c r="JB1" s="136"/>
      <c r="JC1" s="136"/>
      <c r="JD1" s="136"/>
      <c r="JE1" s="136"/>
      <c r="JF1" s="136"/>
      <c r="JG1" s="136"/>
      <c r="JH1" s="136"/>
      <c r="JI1" s="136"/>
      <c r="JJ1" s="136"/>
      <c r="JK1" s="136"/>
      <c r="JL1" s="136"/>
      <c r="JM1" s="136"/>
      <c r="JN1" s="136"/>
      <c r="JO1" s="136"/>
      <c r="JP1" s="136"/>
      <c r="JQ1" s="136"/>
      <c r="JR1" s="136"/>
    </row>
    <row r="2" spans="1:278" s="137" customFormat="1" ht="39.75" customHeight="1" x14ac:dyDescent="0.3">
      <c r="A2" s="359"/>
      <c r="B2" s="360"/>
      <c r="C2" s="360"/>
      <c r="D2" s="479"/>
      <c r="E2" s="479"/>
      <c r="F2" s="479"/>
      <c r="G2" s="479"/>
      <c r="H2" s="479"/>
      <c r="I2" s="479"/>
      <c r="J2" s="479"/>
      <c r="K2" s="479"/>
      <c r="L2" s="479"/>
      <c r="M2" s="479"/>
      <c r="N2" s="479"/>
      <c r="O2" s="479"/>
      <c r="P2" s="479"/>
      <c r="Q2" s="480"/>
      <c r="R2" s="350"/>
      <c r="S2" s="350"/>
      <c r="T2" s="350"/>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row>
    <row r="3" spans="1:278" s="137" customFormat="1" ht="3" customHeight="1" x14ac:dyDescent="0.3">
      <c r="A3" s="2"/>
      <c r="B3" s="2"/>
      <c r="C3" s="245"/>
      <c r="D3" s="479"/>
      <c r="E3" s="479"/>
      <c r="F3" s="479"/>
      <c r="G3" s="479"/>
      <c r="H3" s="479"/>
      <c r="I3" s="479"/>
      <c r="J3" s="479"/>
      <c r="K3" s="479"/>
      <c r="L3" s="479"/>
      <c r="M3" s="479"/>
      <c r="N3" s="479"/>
      <c r="O3" s="479"/>
      <c r="P3" s="479"/>
      <c r="Q3" s="480"/>
      <c r="R3" s="350"/>
      <c r="S3" s="350"/>
      <c r="T3" s="350"/>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row>
    <row r="4" spans="1:278" s="137" customFormat="1" ht="41.25" customHeight="1" x14ac:dyDescent="0.3">
      <c r="A4" s="351" t="s">
        <v>226</v>
      </c>
      <c r="B4" s="352"/>
      <c r="C4" s="353"/>
      <c r="D4" s="466" t="str">
        <f>'Mapa Final'!D4</f>
        <v>Mejoramiento de Infraestructura Física - Grupo de Proyectos Especiales de Infraestructura</v>
      </c>
      <c r="E4" s="467"/>
      <c r="F4" s="467"/>
      <c r="G4" s="467"/>
      <c r="H4" s="467"/>
      <c r="I4" s="467"/>
      <c r="J4" s="467"/>
      <c r="K4" s="467"/>
      <c r="L4" s="467"/>
      <c r="M4" s="467"/>
      <c r="N4" s="468"/>
      <c r="O4" s="356"/>
      <c r="P4" s="356"/>
      <c r="Q4" s="356"/>
      <c r="R4" s="1"/>
      <c r="S4" s="1"/>
      <c r="T4" s="1"/>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row>
    <row r="5" spans="1:278" s="137" customFormat="1" ht="52.5" customHeight="1" x14ac:dyDescent="0.3">
      <c r="A5" s="351" t="s">
        <v>228</v>
      </c>
      <c r="B5" s="352"/>
      <c r="C5" s="353"/>
      <c r="D5" s="469"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470"/>
      <c r="F5" s="470"/>
      <c r="G5" s="470"/>
      <c r="H5" s="470"/>
      <c r="I5" s="470"/>
      <c r="J5" s="470"/>
      <c r="K5" s="470"/>
      <c r="L5" s="470"/>
      <c r="M5" s="470"/>
      <c r="N5" s="471"/>
      <c r="O5" s="1"/>
      <c r="P5" s="2"/>
      <c r="Q5" s="1"/>
      <c r="R5" s="1"/>
      <c r="S5" s="1"/>
      <c r="T5" s="1"/>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c r="IU5" s="136"/>
      <c r="IV5" s="136"/>
      <c r="IW5" s="136"/>
      <c r="IX5" s="136"/>
      <c r="IY5" s="136"/>
      <c r="IZ5" s="136"/>
      <c r="JA5" s="136"/>
      <c r="JB5" s="136"/>
      <c r="JC5" s="136"/>
      <c r="JD5" s="136"/>
      <c r="JE5" s="136"/>
      <c r="JF5" s="136"/>
      <c r="JG5" s="136"/>
      <c r="JH5" s="136"/>
      <c r="JI5" s="136"/>
      <c r="JJ5" s="136"/>
      <c r="JK5" s="136"/>
      <c r="JL5" s="136"/>
      <c r="JM5" s="136"/>
      <c r="JN5" s="136"/>
      <c r="JO5" s="136"/>
      <c r="JP5" s="136"/>
      <c r="JQ5" s="136"/>
      <c r="JR5" s="136"/>
    </row>
    <row r="6" spans="1:278" s="137" customFormat="1" ht="32.25" customHeight="1" thickBot="1" x14ac:dyDescent="0.35">
      <c r="A6" s="351" t="s">
        <v>229</v>
      </c>
      <c r="B6" s="352"/>
      <c r="C6" s="353"/>
      <c r="D6" s="469" t="str">
        <f>'Mapa Final'!D6</f>
        <v xml:space="preserve">Nivel Central </v>
      </c>
      <c r="E6" s="470"/>
      <c r="F6" s="470"/>
      <c r="G6" s="470"/>
      <c r="H6" s="470"/>
      <c r="I6" s="470"/>
      <c r="J6" s="470"/>
      <c r="K6" s="470"/>
      <c r="L6" s="470"/>
      <c r="M6" s="470"/>
      <c r="N6" s="471"/>
      <c r="O6" s="1"/>
      <c r="P6" s="2"/>
      <c r="Q6" s="1"/>
      <c r="R6" s="1"/>
      <c r="S6" s="1"/>
      <c r="T6" s="1"/>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row>
    <row r="7" spans="1:278" s="149" customFormat="1" ht="38.25" customHeight="1" thickTop="1" thickBot="1" x14ac:dyDescent="0.3">
      <c r="A7" s="472" t="s">
        <v>582</v>
      </c>
      <c r="B7" s="473"/>
      <c r="C7" s="473"/>
      <c r="D7" s="473"/>
      <c r="E7" s="473"/>
      <c r="F7" s="474"/>
      <c r="G7" s="156"/>
      <c r="H7" s="475" t="s">
        <v>583</v>
      </c>
      <c r="I7" s="475"/>
      <c r="J7" s="475"/>
      <c r="K7" s="475" t="s">
        <v>584</v>
      </c>
      <c r="L7" s="475"/>
      <c r="M7" s="475"/>
      <c r="N7" s="476" t="s">
        <v>585</v>
      </c>
      <c r="O7" s="481" t="s">
        <v>586</v>
      </c>
      <c r="P7" s="483" t="s">
        <v>587</v>
      </c>
      <c r="Q7" s="484"/>
      <c r="R7" s="483" t="s">
        <v>588</v>
      </c>
      <c r="S7" s="484"/>
      <c r="T7" s="485" t="s">
        <v>624</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26</v>
      </c>
      <c r="B8" s="165" t="s">
        <v>237</v>
      </c>
      <c r="C8" s="166" t="s">
        <v>178</v>
      </c>
      <c r="D8" s="157" t="s">
        <v>238</v>
      </c>
      <c r="E8" s="250" t="s">
        <v>182</v>
      </c>
      <c r="F8" s="250" t="s">
        <v>184</v>
      </c>
      <c r="G8" s="250" t="s">
        <v>186</v>
      </c>
      <c r="H8" s="158" t="s">
        <v>590</v>
      </c>
      <c r="I8" s="158" t="s">
        <v>553</v>
      </c>
      <c r="J8" s="158" t="s">
        <v>591</v>
      </c>
      <c r="K8" s="158" t="s">
        <v>590</v>
      </c>
      <c r="L8" s="158" t="s">
        <v>592</v>
      </c>
      <c r="M8" s="158" t="s">
        <v>591</v>
      </c>
      <c r="N8" s="476"/>
      <c r="O8" s="482"/>
      <c r="P8" s="159" t="s">
        <v>593</v>
      </c>
      <c r="Q8" s="159" t="s">
        <v>594</v>
      </c>
      <c r="R8" s="159" t="s">
        <v>595</v>
      </c>
      <c r="S8" s="159" t="s">
        <v>596</v>
      </c>
      <c r="T8" s="485"/>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86"/>
      <c r="B9" s="487"/>
      <c r="C9" s="487"/>
      <c r="D9" s="487"/>
      <c r="E9" s="487"/>
      <c r="F9" s="487"/>
      <c r="G9" s="487"/>
      <c r="H9" s="487"/>
      <c r="I9" s="487"/>
      <c r="J9" s="487"/>
      <c r="K9" s="487"/>
      <c r="L9" s="487"/>
      <c r="M9" s="487"/>
      <c r="N9" s="487"/>
      <c r="P9" s="253"/>
      <c r="T9" s="16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88">
        <f>'Mapa Final'!A10</f>
        <v>1</v>
      </c>
      <c r="B10" s="530" t="str">
        <f>'Mapa Final'!B10</f>
        <v>Demora en los procesos precontractuales y contractuales de infraestructura física de alta y media alta complejidad</v>
      </c>
      <c r="C10" s="491" t="str">
        <f>'Mapa Final'!C10</f>
        <v>Incumplimiento de las metas establecidas</v>
      </c>
      <c r="D10" s="491" t="str">
        <f>'Mapa Final'!D10</f>
        <v>1. Debilidad en la preparación de los documentos técnicos</v>
      </c>
      <c r="E10" s="494" t="str">
        <f>'Mapa Final'!E10</f>
        <v>Dificultad en la gestión precontractual e idoneidad de los documentos presentados por los oferentes</v>
      </c>
      <c r="F10" s="494" t="str">
        <f>'Mapa Final'!F10</f>
        <v>Posibilidad de generar retraso en el cronograma del POAI, afectando el cumplimiento de las metas del POAI, debido a la dificultad en la gestión precontractual y contractual de los proyectos.</v>
      </c>
      <c r="G10" s="494" t="str">
        <f>'Mapa Final'!G10</f>
        <v>Ejecución y Administración de Procesos</v>
      </c>
      <c r="H10" s="503" t="str">
        <f>'Mapa Final'!I10</f>
        <v>Baja</v>
      </c>
      <c r="I10" s="506" t="str">
        <f>'Mapa Final'!L10</f>
        <v>Moderado</v>
      </c>
      <c r="J10" s="518" t="str">
        <f>'Mapa Final'!N10</f>
        <v>Moderado</v>
      </c>
      <c r="K10" s="512" t="str">
        <f>'Mapa Final'!AA10</f>
        <v>Baja</v>
      </c>
      <c r="L10" s="512" t="str">
        <f>'Mapa Final'!AE10</f>
        <v>Moderado</v>
      </c>
      <c r="M10" s="509" t="str">
        <f>'Mapa Final'!AG10</f>
        <v>Moderado</v>
      </c>
      <c r="N10" s="512" t="str">
        <f>'Mapa Final'!AH10</f>
        <v>Aceptar</v>
      </c>
      <c r="O10" s="500" t="s">
        <v>638</v>
      </c>
      <c r="P10" s="517" t="s">
        <v>8</v>
      </c>
      <c r="Q10" s="527"/>
      <c r="R10" s="497">
        <v>44206</v>
      </c>
      <c r="S10" s="517" t="s">
        <v>631</v>
      </c>
      <c r="T10" s="500" t="s">
        <v>639</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89"/>
      <c r="B11" s="532"/>
      <c r="C11" s="492"/>
      <c r="D11" s="492"/>
      <c r="E11" s="495"/>
      <c r="F11" s="495"/>
      <c r="G11" s="495"/>
      <c r="H11" s="504"/>
      <c r="I11" s="507"/>
      <c r="J11" s="519"/>
      <c r="K11" s="513"/>
      <c r="L11" s="513"/>
      <c r="M11" s="510"/>
      <c r="N11" s="513"/>
      <c r="O11" s="501"/>
      <c r="P11" s="498"/>
      <c r="Q11" s="528"/>
      <c r="R11" s="498"/>
      <c r="S11" s="498"/>
      <c r="T11" s="501"/>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89"/>
      <c r="B12" s="532"/>
      <c r="C12" s="492"/>
      <c r="D12" s="492"/>
      <c r="E12" s="495"/>
      <c r="F12" s="495"/>
      <c r="G12" s="495"/>
      <c r="H12" s="504"/>
      <c r="I12" s="507"/>
      <c r="J12" s="519"/>
      <c r="K12" s="513"/>
      <c r="L12" s="513"/>
      <c r="M12" s="510"/>
      <c r="N12" s="513"/>
      <c r="O12" s="501"/>
      <c r="P12" s="498"/>
      <c r="Q12" s="528"/>
      <c r="R12" s="498"/>
      <c r="S12" s="498"/>
      <c r="T12" s="501"/>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89"/>
      <c r="B13" s="532"/>
      <c r="C13" s="492"/>
      <c r="D13" s="492"/>
      <c r="E13" s="495"/>
      <c r="F13" s="495"/>
      <c r="G13" s="495"/>
      <c r="H13" s="504"/>
      <c r="I13" s="507"/>
      <c r="J13" s="519"/>
      <c r="K13" s="513"/>
      <c r="L13" s="513"/>
      <c r="M13" s="510"/>
      <c r="N13" s="513"/>
      <c r="O13" s="501"/>
      <c r="P13" s="498"/>
      <c r="Q13" s="528"/>
      <c r="R13" s="498"/>
      <c r="S13" s="498"/>
      <c r="T13" s="501"/>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65.5" customHeight="1" thickBot="1" x14ac:dyDescent="0.25">
      <c r="A14" s="490"/>
      <c r="B14" s="533"/>
      <c r="C14" s="493"/>
      <c r="D14" s="493"/>
      <c r="E14" s="496"/>
      <c r="F14" s="496"/>
      <c r="G14" s="496"/>
      <c r="H14" s="505"/>
      <c r="I14" s="508"/>
      <c r="J14" s="520"/>
      <c r="K14" s="514"/>
      <c r="L14" s="514"/>
      <c r="M14" s="511"/>
      <c r="N14" s="514"/>
      <c r="O14" s="502"/>
      <c r="P14" s="499"/>
      <c r="Q14" s="529"/>
      <c r="R14" s="499"/>
      <c r="S14" s="499"/>
      <c r="T14" s="502"/>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88">
        <f>'Mapa Final'!A15</f>
        <v>2</v>
      </c>
      <c r="B15" s="530" t="str">
        <f>'Mapa Final'!B15</f>
        <v>Dificultad en la adquisición de inmuebles</v>
      </c>
      <c r="C15" s="491" t="str">
        <f>'Mapa Final'!C15</f>
        <v>Afectación en la Prestación del Servicio de Justicia</v>
      </c>
      <c r="D15" s="491" t="str">
        <f>'Mapa Final'!D15</f>
        <v>1. Acaecimiento de la emergencia sanitaria causada por Covid - 19</v>
      </c>
      <c r="E15" s="494" t="str">
        <f>'Mapa Final'!E15</f>
        <v>Depender de terceros (Convenio, Secretarias, propietarios.)</v>
      </c>
      <c r="F15" s="494" t="str">
        <f>'Mapa Final'!F15</f>
        <v>Posibilidad de no suplir la necesidad del mejoramiento de sedes judiciales, debido a la falta de oportunidad por entidades externas que intervienen en el proceso de adquisición de inmuebles, dificultando el acceso a un mejor servicio de justicia.</v>
      </c>
      <c r="G15" s="494" t="str">
        <f>'Mapa Final'!G15</f>
        <v>Usuarios, productos y prácticas organizacionales</v>
      </c>
      <c r="H15" s="503" t="str">
        <f>'Mapa Final'!I15</f>
        <v>Media</v>
      </c>
      <c r="I15" s="506" t="str">
        <f>'Mapa Final'!L15</f>
        <v>Mayor</v>
      </c>
      <c r="J15" s="518" t="str">
        <f>'Mapa Final'!N15</f>
        <v xml:space="preserve">Alto </v>
      </c>
      <c r="K15" s="512" t="str">
        <f>'Mapa Final'!AA15</f>
        <v>Baja</v>
      </c>
      <c r="L15" s="512" t="str">
        <f>'Mapa Final'!AE15</f>
        <v>Mayor</v>
      </c>
      <c r="M15" s="509" t="str">
        <f>'Mapa Final'!AG15</f>
        <v xml:space="preserve">Alto </v>
      </c>
      <c r="N15" s="512" t="str">
        <f>'Mapa Final'!AH15</f>
        <v>Reducir(mitigar)</v>
      </c>
      <c r="O15" s="500" t="s">
        <v>632</v>
      </c>
      <c r="P15" s="517" t="s">
        <v>8</v>
      </c>
      <c r="Q15" s="527"/>
      <c r="R15" s="497">
        <v>44206</v>
      </c>
      <c r="S15" s="517" t="s">
        <v>631</v>
      </c>
      <c r="T15" s="500" t="s">
        <v>633</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89"/>
      <c r="B16" s="532"/>
      <c r="C16" s="492"/>
      <c r="D16" s="492"/>
      <c r="E16" s="495"/>
      <c r="F16" s="495"/>
      <c r="G16" s="495"/>
      <c r="H16" s="504"/>
      <c r="I16" s="507"/>
      <c r="J16" s="519"/>
      <c r="K16" s="513"/>
      <c r="L16" s="513"/>
      <c r="M16" s="510"/>
      <c r="N16" s="513"/>
      <c r="O16" s="501"/>
      <c r="P16" s="498"/>
      <c r="Q16" s="528"/>
      <c r="R16" s="498"/>
      <c r="S16" s="498"/>
      <c r="T16" s="51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89"/>
      <c r="B17" s="532"/>
      <c r="C17" s="492"/>
      <c r="D17" s="492"/>
      <c r="E17" s="495"/>
      <c r="F17" s="495"/>
      <c r="G17" s="495"/>
      <c r="H17" s="504"/>
      <c r="I17" s="507"/>
      <c r="J17" s="519"/>
      <c r="K17" s="513"/>
      <c r="L17" s="513"/>
      <c r="M17" s="510"/>
      <c r="N17" s="513"/>
      <c r="O17" s="501"/>
      <c r="P17" s="498"/>
      <c r="Q17" s="528"/>
      <c r="R17" s="498"/>
      <c r="S17" s="498"/>
      <c r="T17" s="51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89"/>
      <c r="B18" s="532"/>
      <c r="C18" s="492"/>
      <c r="D18" s="492"/>
      <c r="E18" s="495"/>
      <c r="F18" s="495"/>
      <c r="G18" s="495"/>
      <c r="H18" s="504"/>
      <c r="I18" s="507"/>
      <c r="J18" s="519"/>
      <c r="K18" s="513"/>
      <c r="L18" s="513"/>
      <c r="M18" s="510"/>
      <c r="N18" s="513"/>
      <c r="O18" s="501"/>
      <c r="P18" s="498"/>
      <c r="Q18" s="528"/>
      <c r="R18" s="498"/>
      <c r="S18" s="498"/>
      <c r="T18" s="51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167.25" customHeight="1" thickBot="1" x14ac:dyDescent="0.25">
      <c r="A19" s="490"/>
      <c r="B19" s="533"/>
      <c r="C19" s="493"/>
      <c r="D19" s="493"/>
      <c r="E19" s="496"/>
      <c r="F19" s="496"/>
      <c r="G19" s="496"/>
      <c r="H19" s="505"/>
      <c r="I19" s="508"/>
      <c r="J19" s="520"/>
      <c r="K19" s="514"/>
      <c r="L19" s="514"/>
      <c r="M19" s="511"/>
      <c r="N19" s="514"/>
      <c r="O19" s="502"/>
      <c r="P19" s="499"/>
      <c r="Q19" s="529"/>
      <c r="R19" s="499"/>
      <c r="S19" s="499"/>
      <c r="T19" s="51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88">
        <f>'Mapa Final'!A20</f>
        <v>3</v>
      </c>
      <c r="B20" s="530" t="str">
        <f>'Mapa Final'!B20</f>
        <v>Demora en la ejecución de los contratos de consultorías de estudios y diseños de infraestructura física de alta y media alta complejidad</v>
      </c>
      <c r="C20" s="491" t="str">
        <f>'Mapa Final'!C20</f>
        <v>Afectación en la Prestación del Servicio de Justicia</v>
      </c>
      <c r="D20" s="491" t="str">
        <f>'Mapa Final'!D20</f>
        <v>1. Cambio y/o revisión en la normatividad urbanística y normatividad técnica</v>
      </c>
      <c r="E20" s="494" t="str">
        <f>'Mapa Final'!E20</f>
        <v>La presencia de cambios normativos o ajustes al programa arquitectónico y a la falta de calidad en el diseño, causan demoras considerables en el proyecto de estudios y diseños.</v>
      </c>
      <c r="F20" s="494" t="str">
        <f>'Mapa Final'!F20</f>
        <v>Posibilidad de que se genere retraso en la contratación de la construcción del proyecto, a causa de los cambios normativos, ajustes al programa arquitectónico o falta en la calidad de los diseños y estudios técnicos.</v>
      </c>
      <c r="G20" s="494" t="str">
        <f>'Mapa Final'!G20</f>
        <v>Ejecución y Administración de Procesos</v>
      </c>
      <c r="H20" s="503" t="str">
        <f>'Mapa Final'!I20</f>
        <v>Baja</v>
      </c>
      <c r="I20" s="506" t="str">
        <f>'Mapa Final'!L20</f>
        <v>Moderado</v>
      </c>
      <c r="J20" s="518" t="str">
        <f>'Mapa Final'!N20</f>
        <v>Moderado</v>
      </c>
      <c r="K20" s="512" t="str">
        <f>'Mapa Final'!AA20</f>
        <v>Baja</v>
      </c>
      <c r="L20" s="512" t="str">
        <f>'Mapa Final'!AE20</f>
        <v>Moderado</v>
      </c>
      <c r="M20" s="509" t="str">
        <f>'Mapa Final'!AG20</f>
        <v>Moderado</v>
      </c>
      <c r="N20" s="512" t="str">
        <f>'Mapa Final'!AH20</f>
        <v>Aceptar</v>
      </c>
      <c r="O20" s="500" t="s">
        <v>640</v>
      </c>
      <c r="P20" s="517" t="s">
        <v>8</v>
      </c>
      <c r="Q20" s="527"/>
      <c r="R20" s="497">
        <v>44206</v>
      </c>
      <c r="S20" s="517" t="s">
        <v>631</v>
      </c>
      <c r="T20" s="500" t="s">
        <v>634</v>
      </c>
      <c r="U20" s="164"/>
      <c r="V20" s="164"/>
    </row>
    <row r="21" spans="1:176" x14ac:dyDescent="0.25">
      <c r="A21" s="489"/>
      <c r="B21" s="532"/>
      <c r="C21" s="492"/>
      <c r="D21" s="492"/>
      <c r="E21" s="495"/>
      <c r="F21" s="495"/>
      <c r="G21" s="495"/>
      <c r="H21" s="504"/>
      <c r="I21" s="507"/>
      <c r="J21" s="519"/>
      <c r="K21" s="513"/>
      <c r="L21" s="513"/>
      <c r="M21" s="510"/>
      <c r="N21" s="513"/>
      <c r="O21" s="515"/>
      <c r="P21" s="498"/>
      <c r="Q21" s="528"/>
      <c r="R21" s="498"/>
      <c r="S21" s="498"/>
      <c r="T21" s="501"/>
      <c r="U21" s="164"/>
      <c r="V21" s="164"/>
    </row>
    <row r="22" spans="1:176" x14ac:dyDescent="0.25">
      <c r="A22" s="489"/>
      <c r="B22" s="532"/>
      <c r="C22" s="492"/>
      <c r="D22" s="492"/>
      <c r="E22" s="495"/>
      <c r="F22" s="495"/>
      <c r="G22" s="495"/>
      <c r="H22" s="504"/>
      <c r="I22" s="507"/>
      <c r="J22" s="519"/>
      <c r="K22" s="513"/>
      <c r="L22" s="513"/>
      <c r="M22" s="510"/>
      <c r="N22" s="513"/>
      <c r="O22" s="515"/>
      <c r="P22" s="498"/>
      <c r="Q22" s="528"/>
      <c r="R22" s="498"/>
      <c r="S22" s="498"/>
      <c r="T22" s="501"/>
      <c r="U22" s="164"/>
      <c r="V22" s="164"/>
    </row>
    <row r="23" spans="1:176" x14ac:dyDescent="0.25">
      <c r="A23" s="489"/>
      <c r="B23" s="532"/>
      <c r="C23" s="492"/>
      <c r="D23" s="492"/>
      <c r="E23" s="495"/>
      <c r="F23" s="495"/>
      <c r="G23" s="495"/>
      <c r="H23" s="504"/>
      <c r="I23" s="507"/>
      <c r="J23" s="519"/>
      <c r="K23" s="513"/>
      <c r="L23" s="513"/>
      <c r="M23" s="510"/>
      <c r="N23" s="513"/>
      <c r="O23" s="515"/>
      <c r="P23" s="498"/>
      <c r="Q23" s="528"/>
      <c r="R23" s="498"/>
      <c r="S23" s="498"/>
      <c r="T23" s="501"/>
      <c r="U23" s="164"/>
      <c r="V23" s="164"/>
    </row>
    <row r="24" spans="1:176" ht="144" customHeight="1" thickBot="1" x14ac:dyDescent="0.3">
      <c r="A24" s="490"/>
      <c r="B24" s="533"/>
      <c r="C24" s="493"/>
      <c r="D24" s="493"/>
      <c r="E24" s="496"/>
      <c r="F24" s="496"/>
      <c r="G24" s="496"/>
      <c r="H24" s="505"/>
      <c r="I24" s="508"/>
      <c r="J24" s="520"/>
      <c r="K24" s="514"/>
      <c r="L24" s="514"/>
      <c r="M24" s="511"/>
      <c r="N24" s="514"/>
      <c r="O24" s="516"/>
      <c r="P24" s="499"/>
      <c r="Q24" s="529"/>
      <c r="R24" s="499"/>
      <c r="S24" s="499"/>
      <c r="T24" s="502"/>
      <c r="U24" s="164"/>
      <c r="V24" s="164"/>
    </row>
    <row r="25" spans="1:176" x14ac:dyDescent="0.25">
      <c r="A25" s="488">
        <f>'Mapa Final'!A25</f>
        <v>4</v>
      </c>
      <c r="B25" s="530" t="str">
        <f>'Mapa Final'!B25</f>
        <v>Demora en la ejecución de los contratos de contrucción y mobiliario en proyectos de inversión de alta y media alta complejidad</v>
      </c>
      <c r="C25" s="491" t="str">
        <f>'Mapa Final'!C25</f>
        <v>Afectación en la Prestación del Servicio de Justicia</v>
      </c>
      <c r="D25" s="491" t="str">
        <f>'Mapa Final'!D25</f>
        <v xml:space="preserve">1. Paros, bloqueos o situaciones de orden público
</v>
      </c>
      <c r="E25" s="494" t="str">
        <f>'Mapa Final'!E25</f>
        <v>Demora en la entrega de una sede judicial nueva, debido a la imposibilidad para resolver la causa que ocasiona el retraso en el cronograma del proyecto.</v>
      </c>
      <c r="F25" s="494" t="str">
        <f>'Mapa Final'!F25</f>
        <v>Posibilidad de que la entrega de una sede judicial nueva se retrase, por factores asociados a la adquisición, contratación, ejecución de estudios, diseños y contrucción de infraestructura judicial.</v>
      </c>
      <c r="G25" s="494" t="str">
        <f>'Mapa Final'!G25</f>
        <v>Ejecución y Administración de Procesos</v>
      </c>
      <c r="H25" s="503" t="str">
        <f>'Mapa Final'!I25</f>
        <v>Baja</v>
      </c>
      <c r="I25" s="506" t="str">
        <f>'Mapa Final'!L25</f>
        <v>Moderado</v>
      </c>
      <c r="J25" s="518" t="str">
        <f>'Mapa Final'!N25</f>
        <v>Moderado</v>
      </c>
      <c r="K25" s="512" t="str">
        <f>'Mapa Final'!AA25</f>
        <v>Baja</v>
      </c>
      <c r="L25" s="512" t="str">
        <f>'Mapa Final'!AE25</f>
        <v>Moderado</v>
      </c>
      <c r="M25" s="509" t="str">
        <f>'Mapa Final'!AG25</f>
        <v>Moderado</v>
      </c>
      <c r="N25" s="512" t="str">
        <f>'Mapa Final'!AH25</f>
        <v>Aceptar</v>
      </c>
      <c r="O25" s="500" t="s">
        <v>641</v>
      </c>
      <c r="P25" s="517" t="s">
        <v>8</v>
      </c>
      <c r="Q25" s="527"/>
      <c r="R25" s="497">
        <v>44206</v>
      </c>
      <c r="S25" s="517" t="s">
        <v>631</v>
      </c>
      <c r="T25" s="500" t="s">
        <v>642</v>
      </c>
    </row>
    <row r="26" spans="1:176" x14ac:dyDescent="0.25">
      <c r="A26" s="489"/>
      <c r="B26" s="532"/>
      <c r="C26" s="492"/>
      <c r="D26" s="492"/>
      <c r="E26" s="495"/>
      <c r="F26" s="495"/>
      <c r="G26" s="495"/>
      <c r="H26" s="504"/>
      <c r="I26" s="507"/>
      <c r="J26" s="519"/>
      <c r="K26" s="513"/>
      <c r="L26" s="513"/>
      <c r="M26" s="510"/>
      <c r="N26" s="513"/>
      <c r="O26" s="501"/>
      <c r="P26" s="498"/>
      <c r="Q26" s="528"/>
      <c r="R26" s="498"/>
      <c r="S26" s="498"/>
      <c r="T26" s="501"/>
    </row>
    <row r="27" spans="1:176" x14ac:dyDescent="0.25">
      <c r="A27" s="489"/>
      <c r="B27" s="532"/>
      <c r="C27" s="492"/>
      <c r="D27" s="492"/>
      <c r="E27" s="495"/>
      <c r="F27" s="495"/>
      <c r="G27" s="495"/>
      <c r="H27" s="504"/>
      <c r="I27" s="507"/>
      <c r="J27" s="519"/>
      <c r="K27" s="513"/>
      <c r="L27" s="513"/>
      <c r="M27" s="510"/>
      <c r="N27" s="513"/>
      <c r="O27" s="501"/>
      <c r="P27" s="498"/>
      <c r="Q27" s="528"/>
      <c r="R27" s="498"/>
      <c r="S27" s="498"/>
      <c r="T27" s="501"/>
    </row>
    <row r="28" spans="1:176" x14ac:dyDescent="0.25">
      <c r="A28" s="489"/>
      <c r="B28" s="532"/>
      <c r="C28" s="492"/>
      <c r="D28" s="492"/>
      <c r="E28" s="495"/>
      <c r="F28" s="495"/>
      <c r="G28" s="495"/>
      <c r="H28" s="504"/>
      <c r="I28" s="507"/>
      <c r="J28" s="519"/>
      <c r="K28" s="513"/>
      <c r="L28" s="513"/>
      <c r="M28" s="510"/>
      <c r="N28" s="513"/>
      <c r="O28" s="501"/>
      <c r="P28" s="498"/>
      <c r="Q28" s="528"/>
      <c r="R28" s="498"/>
      <c r="S28" s="498"/>
      <c r="T28" s="501"/>
    </row>
    <row r="29" spans="1:176" ht="125.25" customHeight="1" thickBot="1" x14ac:dyDescent="0.3">
      <c r="A29" s="490"/>
      <c r="B29" s="533"/>
      <c r="C29" s="493"/>
      <c r="D29" s="493"/>
      <c r="E29" s="496"/>
      <c r="F29" s="496"/>
      <c r="G29" s="496"/>
      <c r="H29" s="505"/>
      <c r="I29" s="508"/>
      <c r="J29" s="520"/>
      <c r="K29" s="514"/>
      <c r="L29" s="514"/>
      <c r="M29" s="511"/>
      <c r="N29" s="514"/>
      <c r="O29" s="502"/>
      <c r="P29" s="499"/>
      <c r="Q29" s="529"/>
      <c r="R29" s="499"/>
      <c r="S29" s="499"/>
      <c r="T29" s="502"/>
    </row>
    <row r="30" spans="1:176" ht="14.45" customHeight="1" x14ac:dyDescent="0.25">
      <c r="A30" s="488">
        <f>'Mapa Final'!A30</f>
        <v>5</v>
      </c>
      <c r="B30" s="530" t="str">
        <f>'Mapa Final'!B30</f>
        <v>Daño o deterioro en sedes judiciales en construcción o ya construidas de alta y media alta complejidad</v>
      </c>
      <c r="C30" s="491" t="str">
        <f>'Mapa Final'!C30</f>
        <v>Afectación en la Prestación del Servicio de Justicia</v>
      </c>
      <c r="D30" s="491" t="str">
        <f>'Mapa Final'!D30</f>
        <v>1. Actos terroristas, orden público, hurto y asonadas.</v>
      </c>
      <c r="E30" s="494" t="str">
        <f>'Mapa Final'!E30</f>
        <v>Evento o situación adversa que genera un daño a la infraestructura física judicial.</v>
      </c>
      <c r="F30" s="494" t="str">
        <f>'Mapa Final'!F30</f>
        <v>Posibilidad de que dado un evento o situación externa, se genere una afectación grave o leve a la infraestructura física judicial, a causa de un evento que impacte la infraestructura física.</v>
      </c>
      <c r="G30" s="494" t="str">
        <f>'Mapa Final'!G30</f>
        <v>Daños Activos Fijos/Eventos Externos</v>
      </c>
      <c r="H30" s="503" t="str">
        <f>'Mapa Final'!I30</f>
        <v>Baja</v>
      </c>
      <c r="I30" s="506" t="str">
        <f>'Mapa Final'!L30</f>
        <v>Moderado</v>
      </c>
      <c r="J30" s="518" t="str">
        <f>'Mapa Final'!N30</f>
        <v>Moderado</v>
      </c>
      <c r="K30" s="512" t="str">
        <f>'Mapa Final'!AA30</f>
        <v>Baja</v>
      </c>
      <c r="L30" s="512" t="str">
        <f>'Mapa Final'!AE30</f>
        <v>Moderado</v>
      </c>
      <c r="M30" s="509" t="str">
        <f>'Mapa Final'!AG30</f>
        <v>Moderado</v>
      </c>
      <c r="N30" s="512" t="str">
        <f>'Mapa Final'!AH30</f>
        <v>Aceptar</v>
      </c>
      <c r="O30" s="500" t="s">
        <v>605</v>
      </c>
      <c r="P30" s="517" t="s">
        <v>8</v>
      </c>
      <c r="Q30" s="527"/>
      <c r="R30" s="497">
        <v>44206</v>
      </c>
      <c r="S30" s="517" t="s">
        <v>631</v>
      </c>
      <c r="T30" s="524" t="s">
        <v>608</v>
      </c>
    </row>
    <row r="31" spans="1:176" x14ac:dyDescent="0.25">
      <c r="A31" s="489"/>
      <c r="B31" s="532"/>
      <c r="C31" s="492"/>
      <c r="D31" s="492"/>
      <c r="E31" s="495"/>
      <c r="F31" s="495"/>
      <c r="G31" s="495"/>
      <c r="H31" s="504"/>
      <c r="I31" s="507"/>
      <c r="J31" s="519"/>
      <c r="K31" s="513"/>
      <c r="L31" s="513"/>
      <c r="M31" s="510"/>
      <c r="N31" s="513"/>
      <c r="O31" s="515"/>
      <c r="P31" s="498"/>
      <c r="Q31" s="528"/>
      <c r="R31" s="498"/>
      <c r="S31" s="498"/>
      <c r="T31" s="525"/>
    </row>
    <row r="32" spans="1:176" x14ac:dyDescent="0.25">
      <c r="A32" s="489"/>
      <c r="B32" s="532"/>
      <c r="C32" s="492"/>
      <c r="D32" s="492"/>
      <c r="E32" s="495"/>
      <c r="F32" s="495"/>
      <c r="G32" s="495"/>
      <c r="H32" s="504"/>
      <c r="I32" s="507"/>
      <c r="J32" s="519"/>
      <c r="K32" s="513"/>
      <c r="L32" s="513"/>
      <c r="M32" s="510"/>
      <c r="N32" s="513"/>
      <c r="O32" s="515"/>
      <c r="P32" s="498"/>
      <c r="Q32" s="528"/>
      <c r="R32" s="498"/>
      <c r="S32" s="498"/>
      <c r="T32" s="525"/>
    </row>
    <row r="33" spans="1:20" x14ac:dyDescent="0.25">
      <c r="A33" s="489"/>
      <c r="B33" s="532"/>
      <c r="C33" s="492"/>
      <c r="D33" s="492"/>
      <c r="E33" s="495"/>
      <c r="F33" s="495"/>
      <c r="G33" s="495"/>
      <c r="H33" s="504"/>
      <c r="I33" s="507"/>
      <c r="J33" s="519"/>
      <c r="K33" s="513"/>
      <c r="L33" s="513"/>
      <c r="M33" s="510"/>
      <c r="N33" s="513"/>
      <c r="O33" s="515"/>
      <c r="P33" s="498"/>
      <c r="Q33" s="528"/>
      <c r="R33" s="498"/>
      <c r="S33" s="498"/>
      <c r="T33" s="525"/>
    </row>
    <row r="34" spans="1:20" ht="71.25" customHeight="1" thickBot="1" x14ac:dyDescent="0.3">
      <c r="A34" s="490"/>
      <c r="B34" s="533"/>
      <c r="C34" s="493"/>
      <c r="D34" s="493"/>
      <c r="E34" s="496"/>
      <c r="F34" s="496"/>
      <c r="G34" s="496"/>
      <c r="H34" s="505"/>
      <c r="I34" s="508"/>
      <c r="J34" s="520"/>
      <c r="K34" s="514"/>
      <c r="L34" s="514"/>
      <c r="M34" s="511"/>
      <c r="N34" s="514"/>
      <c r="O34" s="516"/>
      <c r="P34" s="499"/>
      <c r="Q34" s="529"/>
      <c r="R34" s="499"/>
      <c r="S34" s="499"/>
      <c r="T34" s="526"/>
    </row>
    <row r="35" spans="1:20" x14ac:dyDescent="0.25">
      <c r="A35" s="488">
        <f>'Mapa Final'!A35</f>
        <v>6</v>
      </c>
      <c r="B35" s="530" t="str">
        <f>'Mapa Final'!B35</f>
        <v>Impacto ambiental negativo, ocasionado por las actividades constructivas de alta y media alta complejidad</v>
      </c>
      <c r="C35" s="491" t="str">
        <f>'Mapa Final'!C35</f>
        <v xml:space="preserve"> Afectación Ambiental</v>
      </c>
      <c r="D35" s="491" t="str">
        <f>'Mapa Final'!D35</f>
        <v>1. Desconocimiento de los requisitos ambientales normativos, del nivel nacional, regional y local</v>
      </c>
      <c r="E35" s="494" t="str">
        <f>'Mapa Final'!E35</f>
        <v>Incumplimiento ambiental, ocasionado por el desconocimiento y mala aplicación de los requisitos ambientales</v>
      </c>
      <c r="F35" s="494" t="str">
        <f>'Mapa Final'!F35</f>
        <v>Posibilidad de que la ocurrencia de un incumplimiento ambiental, a causa del desconocimiento o la indebida aplicación de los requisitos ambientales, lo que puede acarrear sanciones y retrasos en los proyectos de infraestructura.</v>
      </c>
      <c r="G35" s="494" t="str">
        <f>'Mapa Final'!G35</f>
        <v>Eventos Ambientales Internos</v>
      </c>
      <c r="H35" s="503" t="str">
        <f>'Mapa Final'!I35</f>
        <v>Baja</v>
      </c>
      <c r="I35" s="506" t="str">
        <f>'Mapa Final'!L35</f>
        <v>Moderado</v>
      </c>
      <c r="J35" s="518" t="str">
        <f>'Mapa Final'!N35</f>
        <v>Moderado</v>
      </c>
      <c r="K35" s="512" t="str">
        <f>'Mapa Final'!AA35</f>
        <v>Baja</v>
      </c>
      <c r="L35" s="512" t="str">
        <f>'Mapa Final'!AE35</f>
        <v>Moderado</v>
      </c>
      <c r="M35" s="509" t="str">
        <f>'Mapa Final'!AG35</f>
        <v>Moderado</v>
      </c>
      <c r="N35" s="512" t="str">
        <f>'Mapa Final'!AH35</f>
        <v>Aceptar</v>
      </c>
      <c r="O35" s="500" t="s">
        <v>643</v>
      </c>
      <c r="P35" s="517" t="s">
        <v>8</v>
      </c>
      <c r="Q35" s="527"/>
      <c r="R35" s="497">
        <v>44206</v>
      </c>
      <c r="S35" s="517" t="s">
        <v>631</v>
      </c>
      <c r="T35" s="500" t="s">
        <v>644</v>
      </c>
    </row>
    <row r="36" spans="1:20" x14ac:dyDescent="0.25">
      <c r="A36" s="489"/>
      <c r="B36" s="532"/>
      <c r="C36" s="492"/>
      <c r="D36" s="492"/>
      <c r="E36" s="495"/>
      <c r="F36" s="495"/>
      <c r="G36" s="495"/>
      <c r="H36" s="504"/>
      <c r="I36" s="507"/>
      <c r="J36" s="519"/>
      <c r="K36" s="513"/>
      <c r="L36" s="513"/>
      <c r="M36" s="510"/>
      <c r="N36" s="513"/>
      <c r="O36" s="501"/>
      <c r="P36" s="498"/>
      <c r="Q36" s="528"/>
      <c r="R36" s="498"/>
      <c r="S36" s="498"/>
      <c r="T36" s="501"/>
    </row>
    <row r="37" spans="1:20" x14ac:dyDescent="0.25">
      <c r="A37" s="489"/>
      <c r="B37" s="532"/>
      <c r="C37" s="492"/>
      <c r="D37" s="492"/>
      <c r="E37" s="495"/>
      <c r="F37" s="495"/>
      <c r="G37" s="495"/>
      <c r="H37" s="504"/>
      <c r="I37" s="507"/>
      <c r="J37" s="519"/>
      <c r="K37" s="513"/>
      <c r="L37" s="513"/>
      <c r="M37" s="510"/>
      <c r="N37" s="513"/>
      <c r="O37" s="501"/>
      <c r="P37" s="498"/>
      <c r="Q37" s="528"/>
      <c r="R37" s="498"/>
      <c r="S37" s="498"/>
      <c r="T37" s="501"/>
    </row>
    <row r="38" spans="1:20" x14ac:dyDescent="0.25">
      <c r="A38" s="489"/>
      <c r="B38" s="532"/>
      <c r="C38" s="492"/>
      <c r="D38" s="492"/>
      <c r="E38" s="495"/>
      <c r="F38" s="495"/>
      <c r="G38" s="495"/>
      <c r="H38" s="504"/>
      <c r="I38" s="507"/>
      <c r="J38" s="519"/>
      <c r="K38" s="513"/>
      <c r="L38" s="513"/>
      <c r="M38" s="510"/>
      <c r="N38" s="513"/>
      <c r="O38" s="501"/>
      <c r="P38" s="498"/>
      <c r="Q38" s="528"/>
      <c r="R38" s="498"/>
      <c r="S38" s="498"/>
      <c r="T38" s="501"/>
    </row>
    <row r="39" spans="1:20" ht="164.25" customHeight="1" thickBot="1" x14ac:dyDescent="0.3">
      <c r="A39" s="490"/>
      <c r="B39" s="533"/>
      <c r="C39" s="493"/>
      <c r="D39" s="493"/>
      <c r="E39" s="496"/>
      <c r="F39" s="496"/>
      <c r="G39" s="496"/>
      <c r="H39" s="505"/>
      <c r="I39" s="508"/>
      <c r="J39" s="520"/>
      <c r="K39" s="514"/>
      <c r="L39" s="514"/>
      <c r="M39" s="511"/>
      <c r="N39" s="514"/>
      <c r="O39" s="502"/>
      <c r="P39" s="499"/>
      <c r="Q39" s="529"/>
      <c r="R39" s="499"/>
      <c r="S39" s="499"/>
      <c r="T39" s="502"/>
    </row>
    <row r="40" spans="1:20" x14ac:dyDescent="0.25">
      <c r="A40" s="488">
        <f>'Mapa Final'!A40</f>
        <v>0</v>
      </c>
      <c r="B40" s="530">
        <f>'Mapa Final'!B40</f>
        <v>0</v>
      </c>
      <c r="C40" s="491">
        <f>'Mapa Final'!C40</f>
        <v>0</v>
      </c>
      <c r="D40" s="491">
        <f>'Mapa Final'!D40</f>
        <v>0</v>
      </c>
      <c r="E40" s="494">
        <f>'Mapa Final'!E40</f>
        <v>0</v>
      </c>
      <c r="F40" s="494">
        <f>'Mapa Final'!F40</f>
        <v>0</v>
      </c>
      <c r="G40" s="494">
        <f>'Mapa Final'!G40</f>
        <v>0</v>
      </c>
      <c r="H40" s="503" t="str">
        <f>'Mapa Final'!I40</f>
        <v>Muy Baja</v>
      </c>
      <c r="I40" s="506" t="b">
        <f>'Mapa Final'!L40</f>
        <v>0</v>
      </c>
      <c r="J40" s="518" t="e">
        <f>'Mapa Final'!N40</f>
        <v>#N/A</v>
      </c>
      <c r="K40" s="512" t="e">
        <f>'Mapa Final'!AA40</f>
        <v>#DIV/0!</v>
      </c>
      <c r="L40" s="512" t="e">
        <f>'Mapa Final'!AE40</f>
        <v>#DIV/0!</v>
      </c>
      <c r="M40" s="509" t="e">
        <f>'Mapa Final'!AG40</f>
        <v>#DIV/0!</v>
      </c>
      <c r="N40" s="512">
        <f>'Mapa Final'!AH40</f>
        <v>0</v>
      </c>
      <c r="O40" s="527"/>
      <c r="P40" s="517"/>
      <c r="Q40" s="527"/>
      <c r="R40" s="527"/>
      <c r="S40" s="527"/>
      <c r="T40" s="527"/>
    </row>
    <row r="41" spans="1:20" x14ac:dyDescent="0.25">
      <c r="A41" s="489"/>
      <c r="B41" s="532"/>
      <c r="C41" s="492"/>
      <c r="D41" s="492"/>
      <c r="E41" s="495"/>
      <c r="F41" s="495"/>
      <c r="G41" s="495"/>
      <c r="H41" s="504"/>
      <c r="I41" s="507"/>
      <c r="J41" s="519"/>
      <c r="K41" s="513"/>
      <c r="L41" s="513"/>
      <c r="M41" s="510"/>
      <c r="N41" s="513"/>
      <c r="O41" s="528"/>
      <c r="P41" s="498"/>
      <c r="Q41" s="528"/>
      <c r="R41" s="528"/>
      <c r="S41" s="528"/>
      <c r="T41" s="528"/>
    </row>
    <row r="42" spans="1:20" x14ac:dyDescent="0.25">
      <c r="A42" s="489"/>
      <c r="B42" s="532"/>
      <c r="C42" s="492"/>
      <c r="D42" s="492"/>
      <c r="E42" s="495"/>
      <c r="F42" s="495"/>
      <c r="G42" s="495"/>
      <c r="H42" s="504"/>
      <c r="I42" s="507"/>
      <c r="J42" s="519"/>
      <c r="K42" s="513"/>
      <c r="L42" s="513"/>
      <c r="M42" s="510"/>
      <c r="N42" s="513"/>
      <c r="O42" s="528"/>
      <c r="P42" s="498"/>
      <c r="Q42" s="528"/>
      <c r="R42" s="528"/>
      <c r="S42" s="528"/>
      <c r="T42" s="528"/>
    </row>
    <row r="43" spans="1:20" x14ac:dyDescent="0.25">
      <c r="A43" s="489"/>
      <c r="B43" s="532"/>
      <c r="C43" s="492"/>
      <c r="D43" s="492"/>
      <c r="E43" s="495"/>
      <c r="F43" s="495"/>
      <c r="G43" s="495"/>
      <c r="H43" s="504"/>
      <c r="I43" s="507"/>
      <c r="J43" s="519"/>
      <c r="K43" s="513"/>
      <c r="L43" s="513"/>
      <c r="M43" s="510"/>
      <c r="N43" s="513"/>
      <c r="O43" s="528"/>
      <c r="P43" s="498"/>
      <c r="Q43" s="528"/>
      <c r="R43" s="528"/>
      <c r="S43" s="528"/>
      <c r="T43" s="528"/>
    </row>
    <row r="44" spans="1:20" ht="15.75" thickBot="1" x14ac:dyDescent="0.3">
      <c r="A44" s="490"/>
      <c r="B44" s="533"/>
      <c r="C44" s="493"/>
      <c r="D44" s="493"/>
      <c r="E44" s="496"/>
      <c r="F44" s="496"/>
      <c r="G44" s="496"/>
      <c r="H44" s="505"/>
      <c r="I44" s="508"/>
      <c r="J44" s="520"/>
      <c r="K44" s="514"/>
      <c r="L44" s="514"/>
      <c r="M44" s="511"/>
      <c r="N44" s="514"/>
      <c r="O44" s="529"/>
      <c r="P44" s="499"/>
      <c r="Q44" s="529"/>
      <c r="R44" s="529"/>
      <c r="S44" s="529"/>
      <c r="T44" s="529"/>
    </row>
    <row r="45" spans="1:20" x14ac:dyDescent="0.25">
      <c r="A45" s="488">
        <f>'Mapa Final'!A45</f>
        <v>0</v>
      </c>
      <c r="B45" s="530">
        <f>'Mapa Final'!B45</f>
        <v>0</v>
      </c>
      <c r="C45" s="491">
        <f>'Mapa Final'!C45</f>
        <v>0</v>
      </c>
      <c r="D45" s="491">
        <f>'Mapa Final'!D45</f>
        <v>0</v>
      </c>
      <c r="E45" s="494">
        <f>'Mapa Final'!E45</f>
        <v>0</v>
      </c>
      <c r="F45" s="494">
        <f>'Mapa Final'!F45</f>
        <v>0</v>
      </c>
      <c r="G45" s="494">
        <f>'Mapa Final'!G45</f>
        <v>0</v>
      </c>
      <c r="H45" s="503" t="str">
        <f>'Mapa Final'!I45</f>
        <v>Muy Baja</v>
      </c>
      <c r="I45" s="506" t="b">
        <f>'Mapa Final'!L45</f>
        <v>0</v>
      </c>
      <c r="J45" s="518" t="e">
        <f>'Mapa Final'!N45</f>
        <v>#N/A</v>
      </c>
      <c r="K45" s="512" t="e">
        <f>'Mapa Final'!AA45</f>
        <v>#DIV/0!</v>
      </c>
      <c r="L45" s="512" t="e">
        <f>'Mapa Final'!AE45</f>
        <v>#DIV/0!</v>
      </c>
      <c r="M45" s="509" t="e">
        <f>'Mapa Final'!AG45</f>
        <v>#DIV/0!</v>
      </c>
      <c r="N45" s="512">
        <f>'Mapa Final'!AH45</f>
        <v>0</v>
      </c>
      <c r="O45" s="527"/>
      <c r="P45" s="517"/>
      <c r="Q45" s="527"/>
      <c r="R45" s="527"/>
      <c r="S45" s="527"/>
      <c r="T45" s="527"/>
    </row>
    <row r="46" spans="1:20" x14ac:dyDescent="0.25">
      <c r="A46" s="489"/>
      <c r="B46" s="532"/>
      <c r="C46" s="492"/>
      <c r="D46" s="492"/>
      <c r="E46" s="495"/>
      <c r="F46" s="495"/>
      <c r="G46" s="495"/>
      <c r="H46" s="504"/>
      <c r="I46" s="507"/>
      <c r="J46" s="519"/>
      <c r="K46" s="513"/>
      <c r="L46" s="513"/>
      <c r="M46" s="510"/>
      <c r="N46" s="513"/>
      <c r="O46" s="528"/>
      <c r="P46" s="498"/>
      <c r="Q46" s="528"/>
      <c r="R46" s="528"/>
      <c r="S46" s="528"/>
      <c r="T46" s="528"/>
    </row>
    <row r="47" spans="1:20" x14ac:dyDescent="0.25">
      <c r="A47" s="489"/>
      <c r="B47" s="532"/>
      <c r="C47" s="492"/>
      <c r="D47" s="492"/>
      <c r="E47" s="495"/>
      <c r="F47" s="495"/>
      <c r="G47" s="495"/>
      <c r="H47" s="504"/>
      <c r="I47" s="507"/>
      <c r="J47" s="519"/>
      <c r="K47" s="513"/>
      <c r="L47" s="513"/>
      <c r="M47" s="510"/>
      <c r="N47" s="513"/>
      <c r="O47" s="528"/>
      <c r="P47" s="498"/>
      <c r="Q47" s="528"/>
      <c r="R47" s="528"/>
      <c r="S47" s="528"/>
      <c r="T47" s="528"/>
    </row>
    <row r="48" spans="1:20" x14ac:dyDescent="0.25">
      <c r="A48" s="489"/>
      <c r="B48" s="532"/>
      <c r="C48" s="492"/>
      <c r="D48" s="492"/>
      <c r="E48" s="495"/>
      <c r="F48" s="495"/>
      <c r="G48" s="495"/>
      <c r="H48" s="504"/>
      <c r="I48" s="507"/>
      <c r="J48" s="519"/>
      <c r="K48" s="513"/>
      <c r="L48" s="513"/>
      <c r="M48" s="510"/>
      <c r="N48" s="513"/>
      <c r="O48" s="528"/>
      <c r="P48" s="498"/>
      <c r="Q48" s="528"/>
      <c r="R48" s="528"/>
      <c r="S48" s="528"/>
      <c r="T48" s="528"/>
    </row>
    <row r="49" spans="1:20" ht="15.75" thickBot="1" x14ac:dyDescent="0.3">
      <c r="A49" s="490"/>
      <c r="B49" s="533"/>
      <c r="C49" s="493"/>
      <c r="D49" s="493"/>
      <c r="E49" s="496"/>
      <c r="F49" s="496"/>
      <c r="G49" s="496"/>
      <c r="H49" s="505"/>
      <c r="I49" s="508"/>
      <c r="J49" s="520"/>
      <c r="K49" s="514"/>
      <c r="L49" s="514"/>
      <c r="M49" s="511"/>
      <c r="N49" s="514"/>
      <c r="O49" s="529"/>
      <c r="P49" s="499"/>
      <c r="Q49" s="529"/>
      <c r="R49" s="529"/>
      <c r="S49" s="529"/>
      <c r="T49" s="529"/>
    </row>
    <row r="50" spans="1:20" x14ac:dyDescent="0.25">
      <c r="A50" s="488">
        <f>'Mapa Final'!A50</f>
        <v>0</v>
      </c>
      <c r="B50" s="530">
        <f>'Mapa Final'!B50</f>
        <v>0</v>
      </c>
      <c r="C50" s="491">
        <f>'Mapa Final'!C50</f>
        <v>0</v>
      </c>
      <c r="D50" s="491">
        <f>'Mapa Final'!D50</f>
        <v>0</v>
      </c>
      <c r="E50" s="494">
        <f>'Mapa Final'!E50</f>
        <v>0</v>
      </c>
      <c r="F50" s="494">
        <f>'Mapa Final'!F50</f>
        <v>0</v>
      </c>
      <c r="G50" s="494">
        <f>'Mapa Final'!G50</f>
        <v>0</v>
      </c>
      <c r="H50" s="503" t="str">
        <f>'Mapa Final'!I50</f>
        <v>Muy Baja</v>
      </c>
      <c r="I50" s="506" t="b">
        <f>'Mapa Final'!L50</f>
        <v>0</v>
      </c>
      <c r="J50" s="518" t="e">
        <f>'Mapa Final'!N50</f>
        <v>#N/A</v>
      </c>
      <c r="K50" s="512" t="e">
        <f>'Mapa Final'!AA50</f>
        <v>#DIV/0!</v>
      </c>
      <c r="L50" s="512" t="e">
        <f>'Mapa Final'!AE50</f>
        <v>#DIV/0!</v>
      </c>
      <c r="M50" s="509" t="e">
        <f>'Mapa Final'!AG50</f>
        <v>#DIV/0!</v>
      </c>
      <c r="N50" s="512">
        <f>'Mapa Final'!AH50</f>
        <v>0</v>
      </c>
      <c r="O50" s="527"/>
      <c r="P50" s="517"/>
      <c r="Q50" s="527"/>
      <c r="R50" s="527"/>
      <c r="S50" s="527"/>
      <c r="T50" s="527"/>
    </row>
    <row r="51" spans="1:20" x14ac:dyDescent="0.25">
      <c r="A51" s="489"/>
      <c r="B51" s="532"/>
      <c r="C51" s="492"/>
      <c r="D51" s="492"/>
      <c r="E51" s="495"/>
      <c r="F51" s="495"/>
      <c r="G51" s="495"/>
      <c r="H51" s="504"/>
      <c r="I51" s="507"/>
      <c r="J51" s="519"/>
      <c r="K51" s="513"/>
      <c r="L51" s="513"/>
      <c r="M51" s="510"/>
      <c r="N51" s="513"/>
      <c r="O51" s="528"/>
      <c r="P51" s="498"/>
      <c r="Q51" s="528"/>
      <c r="R51" s="528"/>
      <c r="S51" s="528"/>
      <c r="T51" s="528"/>
    </row>
    <row r="52" spans="1:20" x14ac:dyDescent="0.25">
      <c r="A52" s="489"/>
      <c r="B52" s="532"/>
      <c r="C52" s="492"/>
      <c r="D52" s="492"/>
      <c r="E52" s="495"/>
      <c r="F52" s="495"/>
      <c r="G52" s="495"/>
      <c r="H52" s="504"/>
      <c r="I52" s="507"/>
      <c r="J52" s="519"/>
      <c r="K52" s="513"/>
      <c r="L52" s="513"/>
      <c r="M52" s="510"/>
      <c r="N52" s="513"/>
      <c r="O52" s="528"/>
      <c r="P52" s="498"/>
      <c r="Q52" s="528"/>
      <c r="R52" s="528"/>
      <c r="S52" s="528"/>
      <c r="T52" s="528"/>
    </row>
    <row r="53" spans="1:20" x14ac:dyDescent="0.25">
      <c r="A53" s="489"/>
      <c r="B53" s="532"/>
      <c r="C53" s="492"/>
      <c r="D53" s="492"/>
      <c r="E53" s="495"/>
      <c r="F53" s="495"/>
      <c r="G53" s="495"/>
      <c r="H53" s="504"/>
      <c r="I53" s="507"/>
      <c r="J53" s="519"/>
      <c r="K53" s="513"/>
      <c r="L53" s="513"/>
      <c r="M53" s="510"/>
      <c r="N53" s="513"/>
      <c r="O53" s="528"/>
      <c r="P53" s="498"/>
      <c r="Q53" s="528"/>
      <c r="R53" s="528"/>
      <c r="S53" s="528"/>
      <c r="T53" s="528"/>
    </row>
    <row r="54" spans="1:20" ht="15.75" thickBot="1" x14ac:dyDescent="0.3">
      <c r="A54" s="490"/>
      <c r="B54" s="533"/>
      <c r="C54" s="493"/>
      <c r="D54" s="493"/>
      <c r="E54" s="496"/>
      <c r="F54" s="496"/>
      <c r="G54" s="496"/>
      <c r="H54" s="505"/>
      <c r="I54" s="508"/>
      <c r="J54" s="520"/>
      <c r="K54" s="514"/>
      <c r="L54" s="514"/>
      <c r="M54" s="511"/>
      <c r="N54" s="514"/>
      <c r="O54" s="529"/>
      <c r="P54" s="499"/>
      <c r="Q54" s="529"/>
      <c r="R54" s="529"/>
      <c r="S54" s="529"/>
      <c r="T54" s="529"/>
    </row>
    <row r="55" spans="1:20" x14ac:dyDescent="0.25">
      <c r="A55" s="488">
        <f>'Mapa Final'!A55</f>
        <v>0</v>
      </c>
      <c r="B55" s="530">
        <f>'Mapa Final'!B55</f>
        <v>0</v>
      </c>
      <c r="C55" s="491">
        <f>'Mapa Final'!C55</f>
        <v>0</v>
      </c>
      <c r="D55" s="491">
        <f>'Mapa Final'!D55</f>
        <v>0</v>
      </c>
      <c r="E55" s="494">
        <f>'Mapa Final'!E55</f>
        <v>0</v>
      </c>
      <c r="F55" s="494">
        <f>'Mapa Final'!F55</f>
        <v>0</v>
      </c>
      <c r="G55" s="494">
        <f>'Mapa Final'!G55</f>
        <v>0</v>
      </c>
      <c r="H55" s="503" t="str">
        <f>'Mapa Final'!I55</f>
        <v>Muy Baja</v>
      </c>
      <c r="I55" s="506" t="b">
        <f>'Mapa Final'!L55</f>
        <v>0</v>
      </c>
      <c r="J55" s="518" t="e">
        <f>'Mapa Final'!N55</f>
        <v>#N/A</v>
      </c>
      <c r="K55" s="512" t="e">
        <f>'Mapa Final'!AA55</f>
        <v>#DIV/0!</v>
      </c>
      <c r="L55" s="512" t="e">
        <f>'Mapa Final'!AE55</f>
        <v>#DIV/0!</v>
      </c>
      <c r="M55" s="509" t="e">
        <f>'Mapa Final'!AG55</f>
        <v>#DIV/0!</v>
      </c>
      <c r="N55" s="512">
        <f>'Mapa Final'!AH55</f>
        <v>0</v>
      </c>
      <c r="O55" s="527"/>
      <c r="P55" s="517"/>
      <c r="Q55" s="527"/>
      <c r="R55" s="527"/>
      <c r="S55" s="527"/>
      <c r="T55" s="527"/>
    </row>
    <row r="56" spans="1:20" x14ac:dyDescent="0.25">
      <c r="A56" s="489"/>
      <c r="B56" s="532"/>
      <c r="C56" s="492"/>
      <c r="D56" s="492"/>
      <c r="E56" s="495"/>
      <c r="F56" s="495"/>
      <c r="G56" s="495"/>
      <c r="H56" s="504"/>
      <c r="I56" s="507"/>
      <c r="J56" s="519"/>
      <c r="K56" s="513"/>
      <c r="L56" s="513"/>
      <c r="M56" s="510"/>
      <c r="N56" s="513"/>
      <c r="O56" s="528"/>
      <c r="P56" s="498"/>
      <c r="Q56" s="528"/>
      <c r="R56" s="528"/>
      <c r="S56" s="528"/>
      <c r="T56" s="528"/>
    </row>
    <row r="57" spans="1:20" x14ac:dyDescent="0.25">
      <c r="A57" s="489"/>
      <c r="B57" s="532"/>
      <c r="C57" s="492"/>
      <c r="D57" s="492"/>
      <c r="E57" s="495"/>
      <c r="F57" s="495"/>
      <c r="G57" s="495"/>
      <c r="H57" s="504"/>
      <c r="I57" s="507"/>
      <c r="J57" s="519"/>
      <c r="K57" s="513"/>
      <c r="L57" s="513"/>
      <c r="M57" s="510"/>
      <c r="N57" s="513"/>
      <c r="O57" s="528"/>
      <c r="P57" s="498"/>
      <c r="Q57" s="528"/>
      <c r="R57" s="528"/>
      <c r="S57" s="528"/>
      <c r="T57" s="528"/>
    </row>
    <row r="58" spans="1:20" x14ac:dyDescent="0.25">
      <c r="A58" s="489"/>
      <c r="B58" s="532"/>
      <c r="C58" s="492"/>
      <c r="D58" s="492"/>
      <c r="E58" s="495"/>
      <c r="F58" s="495"/>
      <c r="G58" s="495"/>
      <c r="H58" s="504"/>
      <c r="I58" s="507"/>
      <c r="J58" s="519"/>
      <c r="K58" s="513"/>
      <c r="L58" s="513"/>
      <c r="M58" s="510"/>
      <c r="N58" s="513"/>
      <c r="O58" s="528"/>
      <c r="P58" s="498"/>
      <c r="Q58" s="528"/>
      <c r="R58" s="528"/>
      <c r="S58" s="528"/>
      <c r="T58" s="528"/>
    </row>
    <row r="59" spans="1:20" ht="15.75" thickBot="1" x14ac:dyDescent="0.3">
      <c r="A59" s="490"/>
      <c r="B59" s="533"/>
      <c r="C59" s="493"/>
      <c r="D59" s="493"/>
      <c r="E59" s="496"/>
      <c r="F59" s="496"/>
      <c r="G59" s="496"/>
      <c r="H59" s="505"/>
      <c r="I59" s="508"/>
      <c r="J59" s="520"/>
      <c r="K59" s="514"/>
      <c r="L59" s="514"/>
      <c r="M59" s="511"/>
      <c r="N59" s="514"/>
      <c r="O59" s="529"/>
      <c r="P59" s="499"/>
      <c r="Q59" s="529"/>
      <c r="R59" s="529"/>
      <c r="S59" s="529"/>
      <c r="T59" s="529"/>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zoomScaleNormal="100" workbookViewId="0">
      <selection activeCell="B9" sqref="B9:E9"/>
    </sheetView>
  </sheetViews>
  <sheetFormatPr baseColWidth="10" defaultColWidth="10.5703125" defaultRowHeight="14.25" x14ac:dyDescent="0.25"/>
  <cols>
    <col min="1" max="1" width="44.42578125" style="205" customWidth="1"/>
    <col min="2" max="2" width="15.5703125" style="206" customWidth="1"/>
    <col min="3" max="3" width="40.28515625" style="180" customWidth="1"/>
    <col min="4" max="4" width="16.7109375" style="206" customWidth="1"/>
    <col min="5" max="5" width="46.5703125" style="180" customWidth="1"/>
    <col min="6" max="16384" width="10.5703125" style="180"/>
  </cols>
  <sheetData>
    <row r="1" spans="1:8" ht="12.75" customHeight="1" x14ac:dyDescent="0.25">
      <c r="A1" s="178"/>
      <c r="B1" s="261" t="s">
        <v>13</v>
      </c>
      <c r="C1" s="261"/>
      <c r="D1" s="261"/>
      <c r="E1" s="179"/>
      <c r="F1" s="178"/>
      <c r="G1" s="178"/>
      <c r="H1" s="178"/>
    </row>
    <row r="2" spans="1:8" ht="12.75" customHeight="1" x14ac:dyDescent="0.25">
      <c r="A2" s="178"/>
      <c r="B2" s="261" t="s">
        <v>14</v>
      </c>
      <c r="C2" s="261"/>
      <c r="D2" s="261"/>
      <c r="E2" s="179"/>
      <c r="F2" s="178"/>
      <c r="G2" s="178"/>
      <c r="H2" s="178"/>
    </row>
    <row r="3" spans="1:8" ht="12.75" customHeight="1" x14ac:dyDescent="0.25">
      <c r="A3" s="178"/>
      <c r="B3" s="230"/>
      <c r="C3" s="230"/>
      <c r="D3" s="230"/>
      <c r="E3" s="179"/>
      <c r="F3" s="178"/>
      <c r="G3" s="178"/>
      <c r="H3" s="178"/>
    </row>
    <row r="4" spans="1:8" ht="12.75" customHeight="1" x14ac:dyDescent="0.25">
      <c r="A4" s="178"/>
      <c r="B4" s="230"/>
      <c r="C4" s="230"/>
      <c r="D4" s="230"/>
      <c r="E4" s="179"/>
      <c r="F4" s="178"/>
      <c r="G4" s="178"/>
      <c r="H4" s="178"/>
    </row>
    <row r="5" spans="1:8" ht="54.75" customHeight="1" x14ac:dyDescent="0.25">
      <c r="A5" s="90" t="s">
        <v>15</v>
      </c>
      <c r="B5" s="262" t="s">
        <v>3</v>
      </c>
      <c r="C5" s="262"/>
      <c r="D5" s="90" t="s">
        <v>16</v>
      </c>
      <c r="E5" s="181" t="s">
        <v>17</v>
      </c>
    </row>
    <row r="6" spans="1:8" s="185" customFormat="1" x14ac:dyDescent="0.25">
      <c r="A6" s="182"/>
      <c r="B6" s="183"/>
      <c r="C6" s="183"/>
      <c r="D6" s="182"/>
      <c r="E6" s="184"/>
    </row>
    <row r="7" spans="1:8" ht="54.75" customHeight="1" x14ac:dyDescent="0.25">
      <c r="A7" s="91" t="s">
        <v>18</v>
      </c>
      <c r="B7" s="263" t="s">
        <v>19</v>
      </c>
      <c r="C7" s="263"/>
      <c r="D7" s="263"/>
      <c r="E7" s="263"/>
    </row>
    <row r="8" spans="1:8" x14ac:dyDescent="0.25">
      <c r="A8" s="186"/>
      <c r="B8" s="186"/>
      <c r="D8" s="92"/>
      <c r="E8" s="92"/>
    </row>
    <row r="9" spans="1:8" ht="63.75" customHeight="1" x14ac:dyDescent="0.25">
      <c r="A9" s="186" t="s">
        <v>20</v>
      </c>
      <c r="B9" s="264" t="s">
        <v>21</v>
      </c>
      <c r="C9" s="264"/>
      <c r="D9" s="264"/>
      <c r="E9" s="264"/>
    </row>
    <row r="10" spans="1:8" ht="15" customHeight="1" x14ac:dyDescent="0.25">
      <c r="A10" s="186"/>
      <c r="B10" s="186"/>
      <c r="D10" s="92"/>
      <c r="E10" s="92"/>
    </row>
    <row r="11" spans="1:8" s="93" customFormat="1" ht="12.75" x14ac:dyDescent="0.2">
      <c r="A11" s="260" t="s">
        <v>22</v>
      </c>
      <c r="B11" s="260"/>
      <c r="C11" s="260"/>
      <c r="D11" s="260"/>
      <c r="E11" s="260"/>
    </row>
    <row r="12" spans="1:8" s="93" customFormat="1" ht="14.25" customHeight="1" x14ac:dyDescent="0.2">
      <c r="A12" s="94" t="s">
        <v>23</v>
      </c>
      <c r="B12" s="94" t="s">
        <v>24</v>
      </c>
      <c r="C12" s="95" t="s">
        <v>25</v>
      </c>
      <c r="D12" s="95" t="s">
        <v>26</v>
      </c>
      <c r="E12" s="95" t="s">
        <v>27</v>
      </c>
    </row>
    <row r="13" spans="1:8" s="93" customFormat="1" ht="12.75" customHeight="1" x14ac:dyDescent="0.2">
      <c r="A13" s="94"/>
      <c r="B13" s="94"/>
      <c r="C13" s="95"/>
      <c r="D13" s="95"/>
      <c r="E13" s="95"/>
    </row>
    <row r="14" spans="1:8" s="190" customFormat="1" ht="38.25" x14ac:dyDescent="0.25">
      <c r="A14" s="267" t="s">
        <v>28</v>
      </c>
      <c r="B14" s="187">
        <v>1</v>
      </c>
      <c r="C14" s="188" t="s">
        <v>29</v>
      </c>
      <c r="D14" s="187">
        <v>1</v>
      </c>
      <c r="E14" s="189" t="s">
        <v>30</v>
      </c>
    </row>
    <row r="15" spans="1:8" s="190" customFormat="1" ht="38.25" x14ac:dyDescent="0.25">
      <c r="A15" s="268"/>
      <c r="B15" s="187">
        <v>2</v>
      </c>
      <c r="C15" s="191" t="s">
        <v>31</v>
      </c>
      <c r="D15" s="187">
        <v>2</v>
      </c>
      <c r="E15" s="189" t="s">
        <v>32</v>
      </c>
    </row>
    <row r="16" spans="1:8" s="190" customFormat="1" ht="38.25" x14ac:dyDescent="0.25">
      <c r="A16" s="273"/>
      <c r="B16" s="187">
        <v>3</v>
      </c>
      <c r="C16" s="188" t="s">
        <v>33</v>
      </c>
      <c r="D16" s="187">
        <v>3</v>
      </c>
      <c r="E16" s="188" t="s">
        <v>34</v>
      </c>
    </row>
    <row r="17" spans="1:5" s="190" customFormat="1" ht="38.25" x14ac:dyDescent="0.25">
      <c r="A17" s="267" t="s">
        <v>35</v>
      </c>
      <c r="B17" s="187">
        <v>4</v>
      </c>
      <c r="C17" s="188" t="s">
        <v>36</v>
      </c>
      <c r="D17" s="187">
        <v>4</v>
      </c>
      <c r="E17" s="189" t="s">
        <v>37</v>
      </c>
    </row>
    <row r="18" spans="1:5" s="190" customFormat="1" ht="51" x14ac:dyDescent="0.25">
      <c r="A18" s="268"/>
      <c r="B18" s="187">
        <v>5</v>
      </c>
      <c r="C18" s="188" t="s">
        <v>38</v>
      </c>
      <c r="D18" s="187">
        <v>5</v>
      </c>
      <c r="E18" s="189" t="s">
        <v>39</v>
      </c>
    </row>
    <row r="19" spans="1:5" s="190" customFormat="1" ht="38.25" x14ac:dyDescent="0.25">
      <c r="A19" s="229" t="s">
        <v>40</v>
      </c>
      <c r="B19" s="187">
        <v>6</v>
      </c>
      <c r="C19" s="188" t="s">
        <v>41</v>
      </c>
      <c r="D19" s="187">
        <v>6</v>
      </c>
      <c r="E19" s="189" t="s">
        <v>42</v>
      </c>
    </row>
    <row r="20" spans="1:5" s="190" customFormat="1" ht="96.75" customHeight="1" x14ac:dyDescent="0.25">
      <c r="A20" s="267" t="s">
        <v>43</v>
      </c>
      <c r="B20" s="187">
        <v>7</v>
      </c>
      <c r="C20" s="188" t="s">
        <v>44</v>
      </c>
      <c r="D20" s="187">
        <v>7</v>
      </c>
      <c r="E20" s="189" t="s">
        <v>45</v>
      </c>
    </row>
    <row r="21" spans="1:5" s="190" customFormat="1" ht="76.5" x14ac:dyDescent="0.25">
      <c r="A21" s="273"/>
      <c r="B21" s="187"/>
      <c r="C21" s="188"/>
      <c r="D21" s="187">
        <v>8</v>
      </c>
      <c r="E21" s="189" t="s">
        <v>46</v>
      </c>
    </row>
    <row r="22" spans="1:5" s="190" customFormat="1" ht="76.5" x14ac:dyDescent="0.25">
      <c r="A22" s="189" t="s">
        <v>47</v>
      </c>
      <c r="B22" s="187">
        <v>8</v>
      </c>
      <c r="C22" s="188" t="s">
        <v>48</v>
      </c>
      <c r="D22" s="187">
        <v>9</v>
      </c>
      <c r="E22" s="189" t="s">
        <v>49</v>
      </c>
    </row>
    <row r="23" spans="1:5" s="190" customFormat="1" ht="38.25" x14ac:dyDescent="0.25">
      <c r="A23" s="267" t="s">
        <v>50</v>
      </c>
      <c r="B23" s="187">
        <v>9</v>
      </c>
      <c r="C23" s="188" t="s">
        <v>51</v>
      </c>
      <c r="D23" s="187">
        <v>10</v>
      </c>
      <c r="E23" s="189" t="s">
        <v>52</v>
      </c>
    </row>
    <row r="24" spans="1:5" s="190" customFormat="1" ht="51" x14ac:dyDescent="0.25">
      <c r="A24" s="268"/>
      <c r="B24" s="187">
        <v>10</v>
      </c>
      <c r="C24" s="188" t="s">
        <v>53</v>
      </c>
      <c r="D24" s="187">
        <v>11</v>
      </c>
      <c r="E24" s="189" t="s">
        <v>54</v>
      </c>
    </row>
    <row r="25" spans="1:5" s="190" customFormat="1" ht="51" x14ac:dyDescent="0.25">
      <c r="A25" s="273"/>
      <c r="B25" s="187">
        <v>11</v>
      </c>
      <c r="C25" s="188" t="s">
        <v>55</v>
      </c>
      <c r="D25" s="187">
        <v>12</v>
      </c>
      <c r="E25" s="189" t="s">
        <v>56</v>
      </c>
    </row>
    <row r="26" spans="1:5" s="192" customFormat="1" ht="12.75" x14ac:dyDescent="0.2">
      <c r="A26" s="260" t="s">
        <v>57</v>
      </c>
      <c r="B26" s="260"/>
      <c r="C26" s="260"/>
      <c r="D26" s="260"/>
      <c r="E26" s="260"/>
    </row>
    <row r="27" spans="1:5" s="93" customFormat="1" ht="12.75" customHeight="1" x14ac:dyDescent="0.2">
      <c r="A27" s="94" t="s">
        <v>58</v>
      </c>
      <c r="B27" s="94" t="s">
        <v>24</v>
      </c>
      <c r="C27" s="95" t="s">
        <v>59</v>
      </c>
      <c r="D27" s="95" t="s">
        <v>26</v>
      </c>
      <c r="E27" s="95" t="s">
        <v>60</v>
      </c>
    </row>
    <row r="28" spans="1:5" s="93" customFormat="1" ht="7.5" customHeight="1" x14ac:dyDescent="0.2">
      <c r="A28" s="193"/>
      <c r="B28" s="94"/>
      <c r="C28" s="95"/>
      <c r="D28" s="95"/>
      <c r="E28" s="95"/>
    </row>
    <row r="29" spans="1:5" s="190" customFormat="1" ht="51" x14ac:dyDescent="0.25">
      <c r="A29" s="265" t="s">
        <v>61</v>
      </c>
      <c r="B29" s="187">
        <v>1</v>
      </c>
      <c r="C29" s="188" t="s">
        <v>62</v>
      </c>
      <c r="D29" s="187">
        <v>1</v>
      </c>
      <c r="E29" s="189" t="s">
        <v>63</v>
      </c>
    </row>
    <row r="30" spans="1:5" s="190" customFormat="1" ht="66.75" customHeight="1" x14ac:dyDescent="0.25">
      <c r="A30" s="274"/>
      <c r="B30" s="187">
        <v>2</v>
      </c>
      <c r="C30" s="191" t="s">
        <v>64</v>
      </c>
      <c r="D30" s="187">
        <v>2</v>
      </c>
      <c r="E30" s="189" t="s">
        <v>65</v>
      </c>
    </row>
    <row r="31" spans="1:5" s="195" customFormat="1" ht="71.25" customHeight="1" x14ac:dyDescent="0.25">
      <c r="A31" s="265" t="s">
        <v>66</v>
      </c>
      <c r="B31" s="187">
        <v>3</v>
      </c>
      <c r="C31" s="194" t="s">
        <v>67</v>
      </c>
      <c r="D31" s="187">
        <v>3</v>
      </c>
      <c r="E31" s="189" t="s">
        <v>68</v>
      </c>
    </row>
    <row r="32" spans="1:5" s="195" customFormat="1" ht="63.75" x14ac:dyDescent="0.25">
      <c r="A32" s="266"/>
      <c r="B32" s="187">
        <v>4</v>
      </c>
      <c r="C32" s="194" t="s">
        <v>69</v>
      </c>
      <c r="D32" s="187">
        <v>4</v>
      </c>
      <c r="E32" s="189" t="s">
        <v>70</v>
      </c>
    </row>
    <row r="33" spans="1:5" s="190" customFormat="1" ht="63.75" x14ac:dyDescent="0.25">
      <c r="A33" s="267" t="s">
        <v>71</v>
      </c>
      <c r="B33" s="187">
        <v>5</v>
      </c>
      <c r="C33" s="189" t="s">
        <v>72</v>
      </c>
      <c r="D33" s="187">
        <v>5</v>
      </c>
      <c r="E33" s="196" t="s">
        <v>73</v>
      </c>
    </row>
    <row r="34" spans="1:5" s="190" customFormat="1" ht="63.75" x14ac:dyDescent="0.25">
      <c r="A34" s="268"/>
      <c r="B34" s="187">
        <v>6</v>
      </c>
      <c r="C34" s="189" t="s">
        <v>74</v>
      </c>
      <c r="D34" s="187">
        <v>6</v>
      </c>
      <c r="E34" s="196" t="s">
        <v>75</v>
      </c>
    </row>
    <row r="35" spans="1:5" s="190" customFormat="1" ht="54.75" customHeight="1" x14ac:dyDescent="0.25">
      <c r="A35" s="268"/>
      <c r="B35" s="187">
        <v>7</v>
      </c>
      <c r="C35" s="189" t="s">
        <v>76</v>
      </c>
      <c r="D35" s="187">
        <v>7</v>
      </c>
      <c r="E35" s="196" t="s">
        <v>77</v>
      </c>
    </row>
    <row r="36" spans="1:5" s="190" customFormat="1" ht="76.5" x14ac:dyDescent="0.25">
      <c r="A36" s="269" t="s">
        <v>78</v>
      </c>
      <c r="B36" s="187">
        <v>8</v>
      </c>
      <c r="C36" s="189" t="s">
        <v>79</v>
      </c>
      <c r="D36" s="187">
        <v>8</v>
      </c>
      <c r="E36" s="196" t="s">
        <v>80</v>
      </c>
    </row>
    <row r="37" spans="1:5" s="190" customFormat="1" ht="63.75" x14ac:dyDescent="0.25">
      <c r="A37" s="270"/>
      <c r="B37" s="187">
        <v>9</v>
      </c>
      <c r="C37" s="188" t="s">
        <v>81</v>
      </c>
      <c r="D37" s="187">
        <v>9</v>
      </c>
      <c r="E37" s="196" t="s">
        <v>82</v>
      </c>
    </row>
    <row r="38" spans="1:5" s="190" customFormat="1" ht="51" x14ac:dyDescent="0.25">
      <c r="A38" s="270"/>
      <c r="B38" s="187"/>
      <c r="D38" s="187">
        <v>10</v>
      </c>
      <c r="E38" s="196" t="s">
        <v>83</v>
      </c>
    </row>
    <row r="39" spans="1:5" s="190" customFormat="1" ht="51" x14ac:dyDescent="0.25">
      <c r="A39" s="229" t="s">
        <v>84</v>
      </c>
      <c r="B39" s="187">
        <v>10</v>
      </c>
      <c r="C39" s="189" t="s">
        <v>85</v>
      </c>
      <c r="D39" s="187">
        <v>11</v>
      </c>
      <c r="E39" s="196" t="s">
        <v>86</v>
      </c>
    </row>
    <row r="40" spans="1:5" s="190" customFormat="1" ht="51" x14ac:dyDescent="0.25">
      <c r="A40" s="229" t="s">
        <v>87</v>
      </c>
      <c r="B40" s="187">
        <v>11</v>
      </c>
      <c r="C40" s="189" t="s">
        <v>88</v>
      </c>
      <c r="D40" s="187">
        <v>12</v>
      </c>
      <c r="E40" s="188" t="s">
        <v>89</v>
      </c>
    </row>
    <row r="41" spans="1:5" s="190" customFormat="1" ht="102" x14ac:dyDescent="0.25">
      <c r="A41" s="197" t="s">
        <v>90</v>
      </c>
      <c r="B41" s="187">
        <v>12</v>
      </c>
      <c r="C41" s="189" t="s">
        <v>91</v>
      </c>
      <c r="D41" s="198">
        <v>13</v>
      </c>
      <c r="E41" s="196" t="s">
        <v>92</v>
      </c>
    </row>
    <row r="42" spans="1:5" s="201" customFormat="1" ht="12.75" x14ac:dyDescent="0.25">
      <c r="A42" s="199" t="s">
        <v>93</v>
      </c>
      <c r="B42" s="198"/>
      <c r="C42" s="200"/>
      <c r="D42" s="198">
        <v>14</v>
      </c>
      <c r="E42" s="146" t="s">
        <v>94</v>
      </c>
    </row>
    <row r="43" spans="1:5" s="201" customFormat="1" ht="38.25" x14ac:dyDescent="0.25">
      <c r="A43" s="271" t="s">
        <v>95</v>
      </c>
      <c r="B43" s="198">
        <v>13</v>
      </c>
      <c r="C43" s="200" t="s">
        <v>96</v>
      </c>
      <c r="D43" s="198">
        <v>15</v>
      </c>
      <c r="E43" s="146" t="s">
        <v>97</v>
      </c>
    </row>
    <row r="44" spans="1:5" s="201" customFormat="1" ht="25.5" x14ac:dyDescent="0.25">
      <c r="A44" s="272"/>
      <c r="B44" s="202"/>
      <c r="C44" s="203"/>
      <c r="D44" s="198">
        <v>16</v>
      </c>
      <c r="E44" s="146" t="s">
        <v>98</v>
      </c>
    </row>
    <row r="45" spans="1:5" s="201" customFormat="1" ht="12.75" x14ac:dyDescent="0.25">
      <c r="A45" s="199" t="s">
        <v>99</v>
      </c>
      <c r="B45" s="198"/>
      <c r="C45" s="204"/>
      <c r="D45" s="198"/>
      <c r="E45" s="96"/>
    </row>
  </sheetData>
  <mergeCells count="16">
    <mergeCell ref="A31:A32"/>
    <mergeCell ref="A33:A35"/>
    <mergeCell ref="A36:A38"/>
    <mergeCell ref="A43:A44"/>
    <mergeCell ref="A14:A16"/>
    <mergeCell ref="A17:A18"/>
    <mergeCell ref="A20:A21"/>
    <mergeCell ref="A23:A25"/>
    <mergeCell ref="A26:E26"/>
    <mergeCell ref="A29:A30"/>
    <mergeCell ref="A11:E11"/>
    <mergeCell ref="B1:D1"/>
    <mergeCell ref="B2:D2"/>
    <mergeCell ref="B5:C5"/>
    <mergeCell ref="B7:E7"/>
    <mergeCell ref="B9:E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G24"/>
  <sheetViews>
    <sheetView zoomScaleNormal="100" workbookViewId="0">
      <pane ySplit="5" topLeftCell="A17" activePane="bottomLeft" state="frozen"/>
      <selection pane="bottomLeft" activeCell="F17" sqref="F17"/>
    </sheetView>
  </sheetViews>
  <sheetFormatPr baseColWidth="10" defaultColWidth="10.5703125" defaultRowHeight="18" x14ac:dyDescent="0.25"/>
  <cols>
    <col min="1" max="1" width="52.140625" style="217" customWidth="1"/>
    <col min="2" max="2" width="5.5703125" style="218" customWidth="1"/>
    <col min="3" max="5" width="5.5703125" style="219" customWidth="1"/>
    <col min="6" max="6" width="44.42578125" style="217" customWidth="1"/>
    <col min="7" max="16384" width="10.5703125" style="82"/>
  </cols>
  <sheetData>
    <row r="1" spans="1:6" ht="22.5" customHeight="1" x14ac:dyDescent="0.2">
      <c r="A1" s="275" t="s">
        <v>13</v>
      </c>
      <c r="B1" s="275"/>
      <c r="C1" s="275"/>
      <c r="D1" s="275"/>
      <c r="E1" s="275"/>
      <c r="F1" s="275"/>
    </row>
    <row r="2" spans="1:6" ht="18.75" x14ac:dyDescent="0.3">
      <c r="A2" s="276" t="s">
        <v>100</v>
      </c>
      <c r="B2" s="276"/>
      <c r="C2" s="276"/>
      <c r="D2" s="276"/>
      <c r="E2" s="276"/>
      <c r="F2" s="276"/>
    </row>
    <row r="3" spans="1:6" x14ac:dyDescent="0.25">
      <c r="A3" s="277" t="s">
        <v>101</v>
      </c>
      <c r="B3" s="278"/>
      <c r="C3" s="278"/>
      <c r="D3" s="278"/>
      <c r="E3" s="278"/>
      <c r="F3" s="279"/>
    </row>
    <row r="4" spans="1:6" ht="28.5" customHeight="1" x14ac:dyDescent="0.2">
      <c r="A4" s="280" t="s">
        <v>102</v>
      </c>
      <c r="B4" s="282" t="s">
        <v>103</v>
      </c>
      <c r="C4" s="283"/>
      <c r="D4" s="283"/>
      <c r="E4" s="284"/>
      <c r="F4" s="207" t="s">
        <v>104</v>
      </c>
    </row>
    <row r="5" spans="1:6" ht="46.5" customHeight="1" x14ac:dyDescent="0.2">
      <c r="A5" s="281"/>
      <c r="B5" s="208" t="s">
        <v>105</v>
      </c>
      <c r="C5" s="208" t="s">
        <v>106</v>
      </c>
      <c r="D5" s="208" t="s">
        <v>107</v>
      </c>
      <c r="E5" s="208" t="s">
        <v>108</v>
      </c>
      <c r="F5" s="209"/>
    </row>
    <row r="6" spans="1:6" ht="102" x14ac:dyDescent="0.2">
      <c r="A6" s="210" t="s">
        <v>109</v>
      </c>
      <c r="B6" s="198" t="s">
        <v>110</v>
      </c>
      <c r="C6" s="198">
        <v>1</v>
      </c>
      <c r="D6" s="198">
        <v>2</v>
      </c>
      <c r="E6" s="198">
        <v>1</v>
      </c>
      <c r="F6" s="146" t="s">
        <v>111</v>
      </c>
    </row>
    <row r="7" spans="1:6" ht="76.5" x14ac:dyDescent="0.2">
      <c r="A7" s="210" t="s">
        <v>112</v>
      </c>
      <c r="B7" s="198">
        <v>4.5</v>
      </c>
      <c r="C7" s="198">
        <v>2.2999999999999998</v>
      </c>
      <c r="D7" s="198"/>
      <c r="E7" s="198">
        <v>1</v>
      </c>
      <c r="F7" s="146" t="s">
        <v>113</v>
      </c>
    </row>
    <row r="8" spans="1:6" s="211" customFormat="1" ht="25.5" x14ac:dyDescent="0.2">
      <c r="A8" s="210" t="s">
        <v>114</v>
      </c>
      <c r="B8" s="187">
        <v>6</v>
      </c>
      <c r="C8" s="187"/>
      <c r="D8" s="187"/>
      <c r="E8" s="187">
        <v>2</v>
      </c>
      <c r="F8" s="196" t="s">
        <v>115</v>
      </c>
    </row>
    <row r="9" spans="1:6" ht="72.75" customHeight="1" x14ac:dyDescent="0.2">
      <c r="A9" s="210" t="s">
        <v>116</v>
      </c>
      <c r="B9" s="198">
        <v>7</v>
      </c>
      <c r="C9" s="198">
        <v>7</v>
      </c>
      <c r="D9" s="198">
        <v>10</v>
      </c>
      <c r="E9" s="198">
        <v>11</v>
      </c>
      <c r="F9" s="146" t="s">
        <v>117</v>
      </c>
    </row>
    <row r="10" spans="1:6" ht="25.5" x14ac:dyDescent="0.2">
      <c r="A10" s="210" t="s">
        <v>118</v>
      </c>
      <c r="B10" s="198">
        <v>8</v>
      </c>
      <c r="C10" s="198">
        <v>2.2999999999999998</v>
      </c>
      <c r="D10" s="198"/>
      <c r="E10" s="198"/>
      <c r="F10" s="146" t="s">
        <v>119</v>
      </c>
    </row>
    <row r="11" spans="1:6" ht="89.25" x14ac:dyDescent="0.2">
      <c r="A11" s="210" t="s">
        <v>120</v>
      </c>
      <c r="B11" s="198" t="s">
        <v>121</v>
      </c>
      <c r="C11" s="198" t="s">
        <v>122</v>
      </c>
      <c r="D11" s="198"/>
      <c r="E11" s="198">
        <v>2.2999999999999998</v>
      </c>
      <c r="F11" s="146" t="s">
        <v>123</v>
      </c>
    </row>
    <row r="12" spans="1:6" ht="102" x14ac:dyDescent="0.2">
      <c r="A12" s="210" t="s">
        <v>124</v>
      </c>
      <c r="B12" s="198">
        <v>3</v>
      </c>
      <c r="C12" s="198" t="s">
        <v>110</v>
      </c>
      <c r="D12" s="198">
        <v>1.2</v>
      </c>
      <c r="E12" s="198" t="s">
        <v>110</v>
      </c>
      <c r="F12" s="212" t="s">
        <v>125</v>
      </c>
    </row>
    <row r="13" spans="1:6" ht="89.25" x14ac:dyDescent="0.2">
      <c r="A13" s="210" t="s">
        <v>126</v>
      </c>
      <c r="B13" s="198">
        <v>4</v>
      </c>
      <c r="C13" s="198">
        <v>8</v>
      </c>
      <c r="D13" s="198" t="s">
        <v>127</v>
      </c>
      <c r="E13" s="198">
        <v>7.9</v>
      </c>
      <c r="F13" s="146" t="s">
        <v>128</v>
      </c>
    </row>
    <row r="14" spans="1:6" ht="102" x14ac:dyDescent="0.2">
      <c r="A14" s="210" t="s">
        <v>129</v>
      </c>
      <c r="B14" s="198"/>
      <c r="C14" s="198"/>
      <c r="D14" s="198">
        <v>4.5</v>
      </c>
      <c r="E14" s="198" t="s">
        <v>130</v>
      </c>
      <c r="F14" s="146" t="s">
        <v>131</v>
      </c>
    </row>
    <row r="15" spans="1:6" ht="76.5" x14ac:dyDescent="0.2">
      <c r="A15" s="210" t="s">
        <v>132</v>
      </c>
      <c r="B15" s="198" t="s">
        <v>110</v>
      </c>
      <c r="C15" s="198" t="s">
        <v>133</v>
      </c>
      <c r="D15" s="198" t="s">
        <v>134</v>
      </c>
      <c r="E15" s="198" t="s">
        <v>135</v>
      </c>
      <c r="F15" s="146" t="s">
        <v>136</v>
      </c>
    </row>
    <row r="16" spans="1:6" ht="89.25" x14ac:dyDescent="0.2">
      <c r="A16" s="210" t="s">
        <v>137</v>
      </c>
      <c r="B16" s="198">
        <v>1.8</v>
      </c>
      <c r="C16" s="198">
        <v>9</v>
      </c>
      <c r="D16" s="198" t="s">
        <v>138</v>
      </c>
      <c r="E16" s="198">
        <v>6.7</v>
      </c>
      <c r="F16" s="146" t="s">
        <v>139</v>
      </c>
    </row>
    <row r="17" spans="1:7" ht="51" x14ac:dyDescent="0.2">
      <c r="A17" s="210" t="s">
        <v>140</v>
      </c>
      <c r="B17" s="198" t="s">
        <v>141</v>
      </c>
      <c r="C17" s="198" t="s">
        <v>142</v>
      </c>
      <c r="D17" s="198" t="s">
        <v>143</v>
      </c>
      <c r="E17" s="198" t="s">
        <v>144</v>
      </c>
      <c r="F17" s="146" t="s">
        <v>145</v>
      </c>
    </row>
    <row r="18" spans="1:7" ht="38.25" x14ac:dyDescent="0.2">
      <c r="A18" s="210" t="s">
        <v>146</v>
      </c>
      <c r="B18" s="198" t="s">
        <v>147</v>
      </c>
      <c r="C18" s="198" t="s">
        <v>148</v>
      </c>
      <c r="D18" s="198" t="s">
        <v>149</v>
      </c>
      <c r="E18" s="198" t="s">
        <v>150</v>
      </c>
      <c r="F18" s="146" t="s">
        <v>151</v>
      </c>
    </row>
    <row r="19" spans="1:7" ht="89.25" x14ac:dyDescent="0.2">
      <c r="A19" s="210" t="s">
        <v>152</v>
      </c>
      <c r="B19" s="198" t="s">
        <v>153</v>
      </c>
      <c r="C19" s="198" t="s">
        <v>154</v>
      </c>
      <c r="D19" s="198" t="s">
        <v>155</v>
      </c>
      <c r="E19" s="198" t="s">
        <v>156</v>
      </c>
      <c r="F19" s="146" t="s">
        <v>157</v>
      </c>
    </row>
    <row r="20" spans="1:7" ht="31.5" hidden="1" x14ac:dyDescent="0.2">
      <c r="A20" s="213" t="s">
        <v>158</v>
      </c>
      <c r="B20" s="198"/>
      <c r="C20" s="198"/>
      <c r="D20" s="198"/>
      <c r="E20" s="198"/>
      <c r="F20" s="146" t="s">
        <v>159</v>
      </c>
      <c r="G20" s="214"/>
    </row>
    <row r="21" spans="1:7" ht="47.25" hidden="1" x14ac:dyDescent="0.2">
      <c r="A21" s="215" t="s">
        <v>160</v>
      </c>
      <c r="B21" s="198"/>
      <c r="C21" s="198"/>
      <c r="D21" s="198">
        <v>3</v>
      </c>
      <c r="E21" s="198">
        <v>3</v>
      </c>
      <c r="F21" s="146" t="s">
        <v>159</v>
      </c>
    </row>
    <row r="22" spans="1:7" ht="63" hidden="1" x14ac:dyDescent="0.2">
      <c r="A22" s="213" t="s">
        <v>161</v>
      </c>
      <c r="B22" s="198"/>
      <c r="C22" s="198"/>
      <c r="D22" s="198"/>
      <c r="E22" s="198"/>
      <c r="F22" s="146" t="s">
        <v>159</v>
      </c>
    </row>
    <row r="23" spans="1:7" ht="63" hidden="1" x14ac:dyDescent="0.2">
      <c r="A23" s="213" t="s">
        <v>162</v>
      </c>
      <c r="B23" s="198"/>
      <c r="C23" s="198"/>
      <c r="D23" s="198"/>
      <c r="E23" s="198"/>
      <c r="F23" s="146" t="s">
        <v>159</v>
      </c>
    </row>
    <row r="24" spans="1:7" ht="47.25" hidden="1" x14ac:dyDescent="0.2">
      <c r="A24" s="213" t="s">
        <v>163</v>
      </c>
      <c r="B24" s="216"/>
      <c r="C24" s="216"/>
      <c r="D24" s="216"/>
      <c r="E24" s="216"/>
      <c r="F24" s="146" t="s">
        <v>159</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18" zoomScale="140" zoomScaleNormal="140" workbookViewId="0">
      <selection activeCell="C19" sqref="C19:D19"/>
    </sheetView>
  </sheetViews>
  <sheetFormatPr baseColWidth="10" defaultColWidth="11.42578125" defaultRowHeight="15" x14ac:dyDescent="0.2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x14ac:dyDescent="0.3"/>
    <row r="2" spans="2:8" ht="18" x14ac:dyDescent="0.25">
      <c r="B2" s="289" t="s">
        <v>164</v>
      </c>
      <c r="C2" s="290"/>
      <c r="D2" s="290"/>
      <c r="E2" s="290"/>
      <c r="F2" s="290"/>
      <c r="G2" s="290"/>
      <c r="H2" s="291"/>
    </row>
    <row r="3" spans="2:8" ht="16.5" x14ac:dyDescent="0.25">
      <c r="B3" s="292" t="s">
        <v>165</v>
      </c>
      <c r="C3" s="293"/>
      <c r="D3" s="293"/>
      <c r="E3" s="293"/>
      <c r="F3" s="293"/>
      <c r="G3" s="293"/>
      <c r="H3" s="294"/>
    </row>
    <row r="4" spans="2:8" ht="88.5" customHeight="1" x14ac:dyDescent="0.25">
      <c r="B4" s="295" t="s">
        <v>166</v>
      </c>
      <c r="C4" s="296"/>
      <c r="D4" s="296"/>
      <c r="E4" s="296"/>
      <c r="F4" s="296"/>
      <c r="G4" s="296"/>
      <c r="H4" s="297"/>
    </row>
    <row r="5" spans="2:8" ht="16.5" x14ac:dyDescent="0.25">
      <c r="B5" s="7"/>
      <c r="C5" s="8"/>
      <c r="D5" s="8"/>
      <c r="E5" s="8"/>
      <c r="F5" s="8"/>
      <c r="G5" s="8"/>
      <c r="H5" s="9"/>
    </row>
    <row r="6" spans="2:8" ht="16.5" customHeight="1" x14ac:dyDescent="0.25">
      <c r="B6" s="298" t="s">
        <v>167</v>
      </c>
      <c r="C6" s="299"/>
      <c r="D6" s="299"/>
      <c r="E6" s="299"/>
      <c r="F6" s="299"/>
      <c r="G6" s="299"/>
      <c r="H6" s="300"/>
    </row>
    <row r="7" spans="2:8" ht="44.25" customHeight="1" x14ac:dyDescent="0.25">
      <c r="B7" s="298"/>
      <c r="C7" s="299"/>
      <c r="D7" s="299"/>
      <c r="E7" s="299"/>
      <c r="F7" s="299"/>
      <c r="G7" s="299"/>
      <c r="H7" s="300"/>
    </row>
    <row r="8" spans="2:8" ht="15.75" thickBot="1" x14ac:dyDescent="0.3">
      <c r="B8" s="10"/>
      <c r="C8" s="11"/>
      <c r="D8" s="12"/>
      <c r="E8" s="13"/>
      <c r="F8" s="13"/>
      <c r="G8" s="14"/>
      <c r="H8" s="15"/>
    </row>
    <row r="9" spans="2:8" x14ac:dyDescent="0.25">
      <c r="B9" s="10"/>
      <c r="C9" s="285" t="s">
        <v>168</v>
      </c>
      <c r="D9" s="286"/>
      <c r="E9" s="287" t="s">
        <v>169</v>
      </c>
      <c r="F9" s="288"/>
      <c r="G9" s="11"/>
      <c r="H9" s="15"/>
    </row>
    <row r="10" spans="2:8" ht="35.25" customHeight="1" x14ac:dyDescent="0.25">
      <c r="B10" s="10"/>
      <c r="C10" s="301" t="s">
        <v>170</v>
      </c>
      <c r="D10" s="302"/>
      <c r="E10" s="303" t="s">
        <v>171</v>
      </c>
      <c r="F10" s="304"/>
      <c r="G10" s="11"/>
      <c r="H10" s="15"/>
    </row>
    <row r="11" spans="2:8" ht="17.25" customHeight="1" x14ac:dyDescent="0.25">
      <c r="B11" s="10"/>
      <c r="C11" s="301" t="s">
        <v>172</v>
      </c>
      <c r="D11" s="302"/>
      <c r="E11" s="303" t="s">
        <v>173</v>
      </c>
      <c r="F11" s="304"/>
      <c r="G11" s="11"/>
      <c r="H11" s="15"/>
    </row>
    <row r="12" spans="2:8" ht="19.5" customHeight="1" x14ac:dyDescent="0.25">
      <c r="B12" s="10"/>
      <c r="C12" s="301" t="s">
        <v>174</v>
      </c>
      <c r="D12" s="302"/>
      <c r="E12" s="303" t="s">
        <v>175</v>
      </c>
      <c r="F12" s="304"/>
      <c r="G12" s="11"/>
      <c r="H12" s="15"/>
    </row>
    <row r="13" spans="2:8" ht="27" customHeight="1" x14ac:dyDescent="0.25">
      <c r="B13" s="10"/>
      <c r="C13" s="301" t="s">
        <v>176</v>
      </c>
      <c r="D13" s="302"/>
      <c r="E13" s="303" t="s">
        <v>177</v>
      </c>
      <c r="F13" s="304"/>
      <c r="G13" s="11"/>
      <c r="H13" s="15"/>
    </row>
    <row r="14" spans="2:8" ht="34.5" customHeight="1" x14ac:dyDescent="0.25">
      <c r="B14" s="10"/>
      <c r="C14" s="305" t="s">
        <v>178</v>
      </c>
      <c r="D14" s="306"/>
      <c r="E14" s="307" t="s">
        <v>179</v>
      </c>
      <c r="F14" s="308"/>
      <c r="G14" s="11"/>
      <c r="H14" s="15"/>
    </row>
    <row r="15" spans="2:8" ht="27.75" customHeight="1" x14ac:dyDescent="0.25">
      <c r="B15" s="10"/>
      <c r="C15" s="305" t="s">
        <v>180</v>
      </c>
      <c r="D15" s="306"/>
      <c r="E15" s="307" t="s">
        <v>181</v>
      </c>
      <c r="F15" s="308"/>
      <c r="G15" s="11"/>
      <c r="H15" s="15"/>
    </row>
    <row r="16" spans="2:8" ht="28.5" customHeight="1" x14ac:dyDescent="0.25">
      <c r="B16" s="10"/>
      <c r="C16" s="305" t="s">
        <v>182</v>
      </c>
      <c r="D16" s="306"/>
      <c r="E16" s="307" t="s">
        <v>183</v>
      </c>
      <c r="F16" s="308"/>
      <c r="G16" s="11"/>
      <c r="H16" s="15"/>
    </row>
    <row r="17" spans="2:8" ht="72.75" customHeight="1" x14ac:dyDescent="0.25">
      <c r="B17" s="10"/>
      <c r="C17" s="305" t="s">
        <v>184</v>
      </c>
      <c r="D17" s="306"/>
      <c r="E17" s="307" t="s">
        <v>185</v>
      </c>
      <c r="F17" s="308"/>
      <c r="G17" s="11"/>
      <c r="H17" s="15"/>
    </row>
    <row r="18" spans="2:8" ht="64.5" customHeight="1" x14ac:dyDescent="0.25">
      <c r="B18" s="10"/>
      <c r="C18" s="305" t="s">
        <v>186</v>
      </c>
      <c r="D18" s="306"/>
      <c r="E18" s="307" t="s">
        <v>187</v>
      </c>
      <c r="F18" s="308"/>
      <c r="G18" s="11"/>
      <c r="H18" s="15"/>
    </row>
    <row r="19" spans="2:8" ht="71.25" customHeight="1" x14ac:dyDescent="0.25">
      <c r="B19" s="10"/>
      <c r="C19" s="305" t="s">
        <v>188</v>
      </c>
      <c r="D19" s="306"/>
      <c r="E19" s="307" t="s">
        <v>189</v>
      </c>
      <c r="F19" s="308"/>
      <c r="G19" s="11"/>
      <c r="H19" s="15"/>
    </row>
    <row r="20" spans="2:8" ht="55.5" customHeight="1" x14ac:dyDescent="0.25">
      <c r="B20" s="10"/>
      <c r="C20" s="309" t="s">
        <v>190</v>
      </c>
      <c r="D20" s="310"/>
      <c r="E20" s="307" t="s">
        <v>191</v>
      </c>
      <c r="F20" s="308"/>
      <c r="G20" s="11"/>
      <c r="H20" s="15"/>
    </row>
    <row r="21" spans="2:8" ht="42" customHeight="1" x14ac:dyDescent="0.25">
      <c r="B21" s="10"/>
      <c r="C21" s="309" t="s">
        <v>192</v>
      </c>
      <c r="D21" s="310"/>
      <c r="E21" s="307" t="s">
        <v>193</v>
      </c>
      <c r="F21" s="308"/>
      <c r="G21" s="11"/>
      <c r="H21" s="15"/>
    </row>
    <row r="22" spans="2:8" ht="59.25" customHeight="1" x14ac:dyDescent="0.25">
      <c r="B22" s="10"/>
      <c r="C22" s="309" t="s">
        <v>194</v>
      </c>
      <c r="D22" s="310"/>
      <c r="E22" s="307" t="s">
        <v>195</v>
      </c>
      <c r="F22" s="308"/>
      <c r="G22" s="11"/>
      <c r="H22" s="15"/>
    </row>
    <row r="23" spans="2:8" ht="23.25" customHeight="1" x14ac:dyDescent="0.25">
      <c r="B23" s="10"/>
      <c r="C23" s="309" t="s">
        <v>196</v>
      </c>
      <c r="D23" s="310"/>
      <c r="E23" s="307" t="s">
        <v>197</v>
      </c>
      <c r="F23" s="308"/>
      <c r="G23" s="11"/>
      <c r="H23" s="15"/>
    </row>
    <row r="24" spans="2:8" ht="30.75" customHeight="1" x14ac:dyDescent="0.25">
      <c r="B24" s="10"/>
      <c r="C24" s="309" t="s">
        <v>198</v>
      </c>
      <c r="D24" s="310"/>
      <c r="E24" s="307" t="s">
        <v>199</v>
      </c>
      <c r="F24" s="308"/>
      <c r="G24" s="11"/>
      <c r="H24" s="15"/>
    </row>
    <row r="25" spans="2:8" ht="33" customHeight="1" x14ac:dyDescent="0.25">
      <c r="B25" s="10"/>
      <c r="C25" s="309" t="s">
        <v>200</v>
      </c>
      <c r="D25" s="310"/>
      <c r="E25" s="307" t="s">
        <v>201</v>
      </c>
      <c r="F25" s="308"/>
      <c r="G25" s="11"/>
      <c r="H25" s="15"/>
    </row>
    <row r="26" spans="2:8" ht="30" customHeight="1" x14ac:dyDescent="0.25">
      <c r="B26" s="10"/>
      <c r="C26" s="309" t="s">
        <v>202</v>
      </c>
      <c r="D26" s="310"/>
      <c r="E26" s="307" t="s">
        <v>203</v>
      </c>
      <c r="F26" s="308"/>
      <c r="G26" s="11"/>
      <c r="H26" s="15"/>
    </row>
    <row r="27" spans="2:8" ht="35.25" customHeight="1" x14ac:dyDescent="0.25">
      <c r="B27" s="10"/>
      <c r="C27" s="309" t="s">
        <v>204</v>
      </c>
      <c r="D27" s="310"/>
      <c r="E27" s="307" t="s">
        <v>205</v>
      </c>
      <c r="F27" s="308"/>
      <c r="G27" s="11"/>
      <c r="H27" s="15"/>
    </row>
    <row r="28" spans="2:8" ht="31.5" customHeight="1" x14ac:dyDescent="0.25">
      <c r="B28" s="10"/>
      <c r="C28" s="309" t="s">
        <v>206</v>
      </c>
      <c r="D28" s="310"/>
      <c r="E28" s="307" t="s">
        <v>207</v>
      </c>
      <c r="F28" s="308"/>
      <c r="G28" s="11"/>
      <c r="H28" s="15"/>
    </row>
    <row r="29" spans="2:8" ht="35.25" customHeight="1" x14ac:dyDescent="0.25">
      <c r="B29" s="10"/>
      <c r="C29" s="309" t="s">
        <v>208</v>
      </c>
      <c r="D29" s="310"/>
      <c r="E29" s="307" t="s">
        <v>209</v>
      </c>
      <c r="F29" s="308"/>
      <c r="G29" s="11"/>
      <c r="H29" s="15"/>
    </row>
    <row r="30" spans="2:8" ht="59.25" customHeight="1" x14ac:dyDescent="0.25">
      <c r="B30" s="10"/>
      <c r="C30" s="309" t="s">
        <v>210</v>
      </c>
      <c r="D30" s="310"/>
      <c r="E30" s="307" t="s">
        <v>211</v>
      </c>
      <c r="F30" s="308"/>
      <c r="G30" s="11"/>
      <c r="H30" s="15"/>
    </row>
    <row r="31" spans="2:8" ht="57" customHeight="1" x14ac:dyDescent="0.25">
      <c r="B31" s="10"/>
      <c r="C31" s="309" t="s">
        <v>212</v>
      </c>
      <c r="D31" s="310"/>
      <c r="E31" s="307" t="s">
        <v>213</v>
      </c>
      <c r="F31" s="308"/>
      <c r="G31" s="11"/>
      <c r="H31" s="15"/>
    </row>
    <row r="32" spans="2:8" ht="82.5" customHeight="1" x14ac:dyDescent="0.25">
      <c r="B32" s="10"/>
      <c r="C32" s="309" t="s">
        <v>214</v>
      </c>
      <c r="D32" s="310"/>
      <c r="E32" s="307" t="s">
        <v>215</v>
      </c>
      <c r="F32" s="308"/>
      <c r="G32" s="11"/>
      <c r="H32" s="15"/>
    </row>
    <row r="33" spans="2:8" ht="46.5" customHeight="1" x14ac:dyDescent="0.25">
      <c r="B33" s="10"/>
      <c r="C33" s="309" t="s">
        <v>216</v>
      </c>
      <c r="D33" s="310"/>
      <c r="E33" s="307" t="s">
        <v>217</v>
      </c>
      <c r="F33" s="308"/>
      <c r="G33" s="11"/>
      <c r="H33" s="15"/>
    </row>
    <row r="34" spans="2:8" ht="6.75" customHeight="1" thickBot="1" x14ac:dyDescent="0.3">
      <c r="B34" s="10"/>
      <c r="C34" s="318"/>
      <c r="D34" s="319"/>
      <c r="E34" s="320"/>
      <c r="F34" s="321"/>
      <c r="G34" s="11"/>
      <c r="H34" s="15"/>
    </row>
    <row r="35" spans="2:8" ht="15.75" thickTop="1" x14ac:dyDescent="0.25">
      <c r="B35" s="10"/>
      <c r="C35" s="16"/>
      <c r="D35" s="16"/>
      <c r="E35" s="17"/>
      <c r="F35" s="17"/>
      <c r="G35" s="11"/>
      <c r="H35" s="15"/>
    </row>
    <row r="36" spans="2:8" ht="21" customHeight="1" x14ac:dyDescent="0.25">
      <c r="B36" s="311" t="s">
        <v>218</v>
      </c>
      <c r="C36" s="312"/>
      <c r="D36" s="312"/>
      <c r="E36" s="312"/>
      <c r="F36" s="312"/>
      <c r="G36" s="312"/>
      <c r="H36" s="313"/>
    </row>
    <row r="37" spans="2:8" ht="20.25" customHeight="1" x14ac:dyDescent="0.25">
      <c r="B37" s="311" t="s">
        <v>219</v>
      </c>
      <c r="C37" s="312"/>
      <c r="D37" s="312"/>
      <c r="E37" s="312"/>
      <c r="F37" s="312"/>
      <c r="G37" s="312"/>
      <c r="H37" s="313"/>
    </row>
    <row r="38" spans="2:8" ht="20.25" customHeight="1" x14ac:dyDescent="0.25">
      <c r="B38" s="311" t="s">
        <v>220</v>
      </c>
      <c r="C38" s="312"/>
      <c r="D38" s="312"/>
      <c r="E38" s="312"/>
      <c r="F38" s="312"/>
      <c r="G38" s="312"/>
      <c r="H38" s="313"/>
    </row>
    <row r="39" spans="2:8" ht="21.75" customHeight="1" x14ac:dyDescent="0.25">
      <c r="B39" s="311" t="s">
        <v>221</v>
      </c>
      <c r="C39" s="312"/>
      <c r="D39" s="312"/>
      <c r="E39" s="312"/>
      <c r="F39" s="312"/>
      <c r="G39" s="312"/>
      <c r="H39" s="313"/>
    </row>
    <row r="40" spans="2:8" ht="22.5" customHeight="1" x14ac:dyDescent="0.25">
      <c r="B40" s="311" t="s">
        <v>222</v>
      </c>
      <c r="C40" s="317"/>
      <c r="D40" s="317"/>
      <c r="E40" s="317"/>
      <c r="F40" s="317"/>
      <c r="G40" s="317"/>
      <c r="H40" s="313"/>
    </row>
    <row r="41" spans="2:8" ht="32.25" customHeight="1" thickBot="1" x14ac:dyDescent="0.3">
      <c r="B41" s="314" t="s">
        <v>223</v>
      </c>
      <c r="C41" s="315"/>
      <c r="D41" s="315"/>
      <c r="E41" s="315"/>
      <c r="F41" s="315"/>
      <c r="G41" s="315"/>
      <c r="H41" s="316"/>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9"/>
  <sheetViews>
    <sheetView topLeftCell="A2" zoomScale="70" zoomScaleNormal="70" workbookViewId="0">
      <selection activeCell="D10" sqref="D10"/>
    </sheetView>
  </sheetViews>
  <sheetFormatPr baseColWidth="10" defaultColWidth="11.42578125" defaultRowHeight="15" x14ac:dyDescent="0.25"/>
  <cols>
    <col min="2" max="2" width="20" customWidth="1"/>
    <col min="3" max="3" width="25.7109375" customWidth="1"/>
    <col min="4" max="4" width="28.28515625" style="223"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style="223"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0.5703125" customWidth="1"/>
    <col min="35" max="35" width="19.85546875" customWidth="1"/>
    <col min="36" max="36" width="15" customWidth="1"/>
    <col min="37" max="37" width="16.140625" customWidth="1"/>
    <col min="38" max="38" width="17.85546875" bestFit="1" customWidth="1"/>
    <col min="39" max="39" width="12" bestFit="1" customWidth="1"/>
    <col min="41" max="298" width="11.42578125" style="109"/>
    <col min="299" max="16384" width="11.42578125" style="140"/>
  </cols>
  <sheetData>
    <row r="1" spans="1:298" s="137" customFormat="1" ht="16.5" customHeight="1" x14ac:dyDescent="0.3">
      <c r="A1" s="357"/>
      <c r="B1" s="358"/>
      <c r="C1" s="358"/>
      <c r="D1" s="348" t="s">
        <v>224</v>
      </c>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50" t="s">
        <v>225</v>
      </c>
      <c r="AM1" s="350"/>
      <c r="AN1" s="350"/>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c r="IX1" s="136"/>
      <c r="IY1" s="136"/>
      <c r="IZ1" s="136"/>
      <c r="JA1" s="136"/>
      <c r="JB1" s="136"/>
      <c r="JC1" s="136"/>
      <c r="JD1" s="136"/>
      <c r="JE1" s="136"/>
      <c r="JF1" s="136"/>
      <c r="JG1" s="136"/>
      <c r="JH1" s="136"/>
      <c r="JI1" s="136"/>
      <c r="JJ1" s="136"/>
      <c r="JK1" s="136"/>
      <c r="JL1" s="136"/>
      <c r="JM1" s="136"/>
      <c r="JN1" s="136"/>
      <c r="JO1" s="136"/>
      <c r="JP1" s="136"/>
      <c r="JQ1" s="136"/>
      <c r="JR1" s="136"/>
      <c r="JS1" s="136"/>
      <c r="JT1" s="136"/>
      <c r="JU1" s="136"/>
      <c r="JV1" s="136"/>
      <c r="JW1" s="136"/>
      <c r="JX1" s="136"/>
      <c r="JY1" s="136"/>
      <c r="JZ1" s="136"/>
      <c r="KA1" s="136"/>
      <c r="KB1" s="136"/>
      <c r="KC1" s="136"/>
      <c r="KD1" s="136"/>
      <c r="KE1" s="136"/>
      <c r="KF1" s="136"/>
      <c r="KG1" s="136"/>
      <c r="KH1" s="136"/>
      <c r="KI1" s="136"/>
      <c r="KJ1" s="136"/>
      <c r="KK1" s="136"/>
      <c r="KL1" s="136"/>
    </row>
    <row r="2" spans="1:298" s="137" customFormat="1" ht="39.75" customHeight="1" x14ac:dyDescent="0.3">
      <c r="A2" s="359"/>
      <c r="B2" s="360"/>
      <c r="C2" s="360"/>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50"/>
      <c r="AM2" s="350"/>
      <c r="AN2" s="350"/>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row>
    <row r="3" spans="1:298" s="137" customFormat="1" ht="16.5" x14ac:dyDescent="0.3">
      <c r="A3" s="2"/>
      <c r="B3" s="2"/>
      <c r="C3" s="245"/>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50"/>
      <c r="AM3" s="350"/>
      <c r="AN3" s="350"/>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row>
    <row r="4" spans="1:298" s="137" customFormat="1" ht="26.25" customHeight="1" x14ac:dyDescent="0.3">
      <c r="A4" s="351" t="s">
        <v>625</v>
      </c>
      <c r="B4" s="352"/>
      <c r="C4" s="353"/>
      <c r="D4" s="354" t="s">
        <v>227</v>
      </c>
      <c r="E4" s="355"/>
      <c r="F4" s="355"/>
      <c r="G4" s="355"/>
      <c r="H4" s="355"/>
      <c r="I4" s="355"/>
      <c r="J4" s="355"/>
      <c r="K4" s="355"/>
      <c r="L4" s="355"/>
      <c r="M4" s="355"/>
      <c r="N4" s="355"/>
      <c r="O4" s="356"/>
      <c r="P4" s="356"/>
      <c r="Q4" s="356"/>
      <c r="R4" s="1"/>
      <c r="S4" s="1"/>
      <c r="T4" s="1"/>
      <c r="U4" s="1"/>
      <c r="V4" s="1"/>
      <c r="W4" s="1"/>
      <c r="X4" s="1"/>
      <c r="Y4" s="1"/>
      <c r="Z4" s="1"/>
      <c r="AA4" s="1"/>
      <c r="AB4" s="1"/>
      <c r="AC4" s="1"/>
      <c r="AD4" s="1"/>
      <c r="AE4" s="1"/>
      <c r="AF4" s="1"/>
      <c r="AG4" s="1"/>
      <c r="AH4" s="1"/>
      <c r="AI4" s="1"/>
      <c r="AJ4" s="1"/>
      <c r="AK4" s="1"/>
      <c r="AL4" s="1"/>
      <c r="AM4" s="1"/>
      <c r="AN4" s="1"/>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row>
    <row r="5" spans="1:298" s="137" customFormat="1" ht="58.5" customHeight="1" x14ac:dyDescent="0.3">
      <c r="A5" s="351" t="s">
        <v>228</v>
      </c>
      <c r="B5" s="352"/>
      <c r="C5" s="353"/>
      <c r="D5" s="361" t="s">
        <v>21</v>
      </c>
      <c r="E5" s="362"/>
      <c r="F5" s="362"/>
      <c r="G5" s="362"/>
      <c r="H5" s="362"/>
      <c r="I5" s="362"/>
      <c r="J5" s="362"/>
      <c r="K5" s="362"/>
      <c r="L5" s="362"/>
      <c r="M5" s="362"/>
      <c r="N5" s="362"/>
      <c r="O5" s="1"/>
      <c r="P5" s="224"/>
      <c r="Q5" s="1"/>
      <c r="R5" s="1"/>
      <c r="S5" s="1"/>
      <c r="T5" s="1"/>
      <c r="U5" s="1"/>
      <c r="V5" s="1"/>
      <c r="W5" s="1"/>
      <c r="X5" s="1"/>
      <c r="Y5" s="1"/>
      <c r="Z5" s="1"/>
      <c r="AA5" s="1"/>
      <c r="AB5" s="1"/>
      <c r="AC5" s="1"/>
      <c r="AD5" s="1"/>
      <c r="AE5" s="1"/>
      <c r="AF5" s="1"/>
      <c r="AG5" s="1"/>
      <c r="AH5" s="1"/>
      <c r="AI5" s="1"/>
      <c r="AJ5" s="1"/>
      <c r="AK5" s="1"/>
      <c r="AL5" s="1"/>
      <c r="AM5" s="1"/>
      <c r="AN5" s="1"/>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c r="IU5" s="136"/>
      <c r="IV5" s="136"/>
      <c r="IW5" s="136"/>
      <c r="IX5" s="136"/>
      <c r="IY5" s="136"/>
      <c r="IZ5" s="136"/>
      <c r="JA5" s="136"/>
      <c r="JB5" s="136"/>
      <c r="JC5" s="136"/>
      <c r="JD5" s="136"/>
      <c r="JE5" s="136"/>
      <c r="JF5" s="136"/>
      <c r="JG5" s="136"/>
      <c r="JH5" s="136"/>
      <c r="JI5" s="136"/>
      <c r="JJ5" s="136"/>
      <c r="JK5" s="136"/>
      <c r="JL5" s="136"/>
      <c r="JM5" s="136"/>
      <c r="JN5" s="136"/>
      <c r="JO5" s="136"/>
      <c r="JP5" s="136"/>
      <c r="JQ5" s="136"/>
      <c r="JR5" s="136"/>
      <c r="JS5" s="136"/>
      <c r="JT5" s="136"/>
      <c r="JU5" s="136"/>
      <c r="JV5" s="136"/>
      <c r="JW5" s="136"/>
      <c r="JX5" s="136"/>
      <c r="JY5" s="136"/>
      <c r="JZ5" s="136"/>
      <c r="KA5" s="136"/>
      <c r="KB5" s="136"/>
      <c r="KC5" s="136"/>
      <c r="KD5" s="136"/>
      <c r="KE5" s="136"/>
      <c r="KF5" s="136"/>
      <c r="KG5" s="136"/>
      <c r="KH5" s="136"/>
      <c r="KI5" s="136"/>
      <c r="KJ5" s="136"/>
      <c r="KK5" s="136"/>
      <c r="KL5" s="136"/>
    </row>
    <row r="6" spans="1:298" s="137" customFormat="1" ht="18" x14ac:dyDescent="0.3">
      <c r="A6" s="351" t="s">
        <v>229</v>
      </c>
      <c r="B6" s="352"/>
      <c r="C6" s="353"/>
      <c r="D6" s="354" t="s">
        <v>230</v>
      </c>
      <c r="E6" s="355"/>
      <c r="F6" s="355"/>
      <c r="G6" s="355"/>
      <c r="H6" s="355"/>
      <c r="I6" s="355"/>
      <c r="J6" s="355"/>
      <c r="K6" s="355"/>
      <c r="L6" s="355"/>
      <c r="M6" s="355"/>
      <c r="N6" s="355"/>
      <c r="O6" s="1"/>
      <c r="P6" s="224"/>
      <c r="Q6" s="1"/>
      <c r="R6" s="1"/>
      <c r="S6" s="1"/>
      <c r="T6" s="1"/>
      <c r="U6" s="1"/>
      <c r="V6" s="1"/>
      <c r="W6" s="1"/>
      <c r="X6" s="1"/>
      <c r="Y6" s="1"/>
      <c r="Z6" s="1"/>
      <c r="AA6" s="1"/>
      <c r="AB6" s="1"/>
      <c r="AC6" s="1"/>
      <c r="AD6" s="1"/>
      <c r="AE6" s="1"/>
      <c r="AF6" s="1"/>
      <c r="AG6" s="1"/>
      <c r="AH6" s="1"/>
      <c r="AI6" s="1"/>
      <c r="AJ6" s="1"/>
      <c r="AK6" s="1"/>
      <c r="AL6" s="1"/>
      <c r="AM6" s="1"/>
      <c r="AN6" s="1"/>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c r="JS6" s="136"/>
      <c r="JT6" s="136"/>
      <c r="JU6" s="136"/>
      <c r="JV6" s="136"/>
      <c r="JW6" s="136"/>
      <c r="JX6" s="136"/>
      <c r="JY6" s="136"/>
      <c r="JZ6" s="136"/>
      <c r="KA6" s="136"/>
      <c r="KB6" s="136"/>
      <c r="KC6" s="136"/>
      <c r="KD6" s="136"/>
      <c r="KE6" s="136"/>
      <c r="KF6" s="136"/>
      <c r="KG6" s="136"/>
      <c r="KH6" s="136"/>
      <c r="KI6" s="136"/>
      <c r="KJ6" s="136"/>
      <c r="KK6" s="136"/>
      <c r="KL6" s="136"/>
    </row>
    <row r="7" spans="1:298" s="137" customFormat="1" ht="16.5" x14ac:dyDescent="0.3">
      <c r="A7" s="345" t="s">
        <v>231</v>
      </c>
      <c r="B7" s="346"/>
      <c r="C7" s="346"/>
      <c r="D7" s="346"/>
      <c r="E7" s="346"/>
      <c r="F7" s="346"/>
      <c r="G7" s="346"/>
      <c r="H7" s="347"/>
      <c r="I7" s="345" t="s">
        <v>232</v>
      </c>
      <c r="J7" s="346"/>
      <c r="K7" s="346"/>
      <c r="L7" s="346"/>
      <c r="M7" s="346"/>
      <c r="N7" s="347"/>
      <c r="O7" s="345" t="s">
        <v>233</v>
      </c>
      <c r="P7" s="346"/>
      <c r="Q7" s="346"/>
      <c r="R7" s="346"/>
      <c r="S7" s="346"/>
      <c r="T7" s="346"/>
      <c r="U7" s="346"/>
      <c r="V7" s="346"/>
      <c r="W7" s="347"/>
      <c r="X7" s="345" t="s">
        <v>234</v>
      </c>
      <c r="Y7" s="346"/>
      <c r="Z7" s="346"/>
      <c r="AA7" s="346"/>
      <c r="AB7" s="346"/>
      <c r="AC7" s="346"/>
      <c r="AD7" s="346"/>
      <c r="AE7" s="346"/>
      <c r="AF7" s="346"/>
      <c r="AG7" s="346"/>
      <c r="AH7" s="347"/>
      <c r="AI7" s="345" t="s">
        <v>235</v>
      </c>
      <c r="AJ7" s="346"/>
      <c r="AK7" s="346"/>
      <c r="AL7" s="346"/>
      <c r="AM7" s="346"/>
      <c r="AN7" s="363"/>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6"/>
      <c r="JW7" s="136"/>
      <c r="JX7" s="136"/>
      <c r="JY7" s="136"/>
      <c r="JZ7" s="136"/>
      <c r="KA7" s="136"/>
      <c r="KB7" s="136"/>
      <c r="KC7" s="136"/>
      <c r="KD7" s="136"/>
      <c r="KE7" s="136"/>
      <c r="KF7" s="136"/>
      <c r="KG7" s="136"/>
      <c r="KH7" s="136"/>
      <c r="KI7" s="136"/>
      <c r="KJ7" s="136"/>
      <c r="KK7" s="136"/>
      <c r="KL7" s="136"/>
    </row>
    <row r="8" spans="1:298" s="137" customFormat="1" ht="16.5" customHeight="1" x14ac:dyDescent="0.3">
      <c r="A8" s="367" t="s">
        <v>236</v>
      </c>
      <c r="B8" s="370" t="s">
        <v>237</v>
      </c>
      <c r="C8" s="369" t="s">
        <v>178</v>
      </c>
      <c r="D8" s="371" t="s">
        <v>238</v>
      </c>
      <c r="E8" s="371" t="s">
        <v>182</v>
      </c>
      <c r="F8" s="372" t="s">
        <v>184</v>
      </c>
      <c r="G8" s="364" t="s">
        <v>186</v>
      </c>
      <c r="H8" s="371" t="s">
        <v>239</v>
      </c>
      <c r="I8" s="365" t="s">
        <v>240</v>
      </c>
      <c r="J8" s="366" t="s">
        <v>241</v>
      </c>
      <c r="K8" s="364" t="s">
        <v>242</v>
      </c>
      <c r="L8" s="364" t="s">
        <v>243</v>
      </c>
      <c r="M8" s="366" t="s">
        <v>241</v>
      </c>
      <c r="N8" s="371" t="s">
        <v>192</v>
      </c>
      <c r="O8" s="374" t="s">
        <v>244</v>
      </c>
      <c r="P8" s="373" t="s">
        <v>194</v>
      </c>
      <c r="Q8" s="364" t="s">
        <v>196</v>
      </c>
      <c r="R8" s="373" t="s">
        <v>245</v>
      </c>
      <c r="S8" s="373"/>
      <c r="T8" s="373"/>
      <c r="U8" s="373"/>
      <c r="V8" s="373"/>
      <c r="W8" s="373"/>
      <c r="X8" s="378" t="s">
        <v>246</v>
      </c>
      <c r="Y8" s="374" t="s">
        <v>247</v>
      </c>
      <c r="Z8" s="374" t="s">
        <v>241</v>
      </c>
      <c r="AA8" s="242"/>
      <c r="AB8" s="242"/>
      <c r="AC8" s="374" t="s">
        <v>248</v>
      </c>
      <c r="AD8" s="374" t="s">
        <v>241</v>
      </c>
      <c r="AE8" s="242"/>
      <c r="AF8" s="242"/>
      <c r="AG8" s="378" t="s">
        <v>249</v>
      </c>
      <c r="AH8" s="374" t="s">
        <v>212</v>
      </c>
      <c r="AI8" s="373" t="s">
        <v>235</v>
      </c>
      <c r="AJ8" s="373" t="s">
        <v>250</v>
      </c>
      <c r="AK8" s="373" t="s">
        <v>251</v>
      </c>
      <c r="AL8" s="373" t="s">
        <v>252</v>
      </c>
      <c r="AM8" s="376" t="s">
        <v>253</v>
      </c>
      <c r="AN8" s="376" t="s">
        <v>216</v>
      </c>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c r="IW8" s="136"/>
      <c r="IX8" s="136"/>
      <c r="IY8" s="136"/>
      <c r="IZ8" s="136"/>
      <c r="JA8" s="136"/>
      <c r="JB8" s="136"/>
      <c r="JC8" s="136"/>
      <c r="JD8" s="136"/>
      <c r="JE8" s="136"/>
      <c r="JF8" s="136"/>
      <c r="JG8" s="136"/>
      <c r="JH8" s="136"/>
      <c r="JI8" s="136"/>
      <c r="JJ8" s="136"/>
      <c r="JK8" s="136"/>
      <c r="JL8" s="136"/>
      <c r="JM8" s="136"/>
      <c r="JN8" s="136"/>
      <c r="JO8" s="136"/>
      <c r="JP8" s="136"/>
      <c r="JQ8" s="136"/>
      <c r="JR8" s="136"/>
      <c r="JS8" s="136"/>
      <c r="JT8" s="136"/>
      <c r="JU8" s="136"/>
      <c r="JV8" s="136"/>
      <c r="JW8" s="136"/>
      <c r="JX8" s="136"/>
      <c r="JY8" s="136"/>
      <c r="JZ8" s="136"/>
      <c r="KA8" s="136"/>
      <c r="KB8" s="136"/>
      <c r="KC8" s="136"/>
      <c r="KD8" s="136"/>
      <c r="KE8" s="136"/>
      <c r="KF8" s="136"/>
      <c r="KG8" s="136"/>
      <c r="KH8" s="136"/>
      <c r="KI8" s="136"/>
      <c r="KJ8" s="136"/>
      <c r="KK8" s="136"/>
      <c r="KL8" s="136"/>
    </row>
    <row r="9" spans="1:298" s="139" customFormat="1" ht="94.5" customHeight="1" x14ac:dyDescent="0.25">
      <c r="A9" s="368"/>
      <c r="B9" s="392"/>
      <c r="C9" s="370"/>
      <c r="D9" s="364"/>
      <c r="E9" s="364"/>
      <c r="F9" s="370"/>
      <c r="G9" s="365"/>
      <c r="H9" s="364"/>
      <c r="I9" s="365"/>
      <c r="J9" s="366"/>
      <c r="K9" s="365"/>
      <c r="L9" s="365"/>
      <c r="M9" s="366"/>
      <c r="N9" s="364"/>
      <c r="O9" s="375"/>
      <c r="P9" s="364"/>
      <c r="Q9" s="365"/>
      <c r="R9" s="125" t="s">
        <v>254</v>
      </c>
      <c r="S9" s="125" t="s">
        <v>255</v>
      </c>
      <c r="T9" s="125" t="s">
        <v>256</v>
      </c>
      <c r="U9" s="125" t="s">
        <v>257</v>
      </c>
      <c r="V9" s="125" t="s">
        <v>258</v>
      </c>
      <c r="W9" s="125" t="s">
        <v>259</v>
      </c>
      <c r="X9" s="374"/>
      <c r="Y9" s="379"/>
      <c r="Z9" s="379"/>
      <c r="AA9" s="244" t="s">
        <v>260</v>
      </c>
      <c r="AB9" s="244" t="s">
        <v>241</v>
      </c>
      <c r="AC9" s="379"/>
      <c r="AD9" s="379"/>
      <c r="AE9" s="243" t="s">
        <v>248</v>
      </c>
      <c r="AF9" s="243" t="s">
        <v>241</v>
      </c>
      <c r="AG9" s="374"/>
      <c r="AH9" s="375"/>
      <c r="AI9" s="364"/>
      <c r="AJ9" s="364"/>
      <c r="AK9" s="364"/>
      <c r="AL9" s="364"/>
      <c r="AM9" s="377"/>
      <c r="AN9" s="377"/>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138"/>
      <c r="IC9" s="138"/>
      <c r="ID9" s="138"/>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8"/>
      <c r="JW9" s="138"/>
      <c r="JX9" s="138"/>
      <c r="JY9" s="138"/>
      <c r="JZ9" s="138"/>
      <c r="KA9" s="138"/>
      <c r="KB9" s="138"/>
      <c r="KC9" s="138"/>
      <c r="KD9" s="138"/>
      <c r="KE9" s="138"/>
      <c r="KF9" s="138"/>
      <c r="KG9" s="138"/>
      <c r="KH9" s="138"/>
      <c r="KI9" s="138"/>
      <c r="KJ9" s="138"/>
      <c r="KK9" s="138"/>
      <c r="KL9" s="138"/>
    </row>
    <row r="10" spans="1:298" ht="45" x14ac:dyDescent="0.25">
      <c r="A10" s="380">
        <v>1</v>
      </c>
      <c r="B10" s="339" t="s">
        <v>261</v>
      </c>
      <c r="C10" s="381" t="s">
        <v>262</v>
      </c>
      <c r="D10" s="237" t="s">
        <v>263</v>
      </c>
      <c r="E10" s="382" t="s">
        <v>264</v>
      </c>
      <c r="F10" s="337" t="s">
        <v>265</v>
      </c>
      <c r="G10" s="380" t="s">
        <v>266</v>
      </c>
      <c r="H10" s="333">
        <v>24</v>
      </c>
      <c r="I10" s="342" t="str">
        <f>IF(H10&lt;=2,'Tabla probabilidad'!$B$5,IF(H10&lt;=24,'Tabla probabilidad'!$B$6,IF(H10&lt;=500,'Tabla probabilidad'!$B$7,IF(H10&lt;=5000,'Tabla probabilidad'!$B$8,IF(H10&gt;5000,'Tabla probabilidad'!$B$9)))))</f>
        <v>Baja</v>
      </c>
      <c r="J10" s="343">
        <f>IF(H10&lt;=2,'Tabla probabilidad'!$D$5,IF(H10&lt;=24,'Tabla probabilidad'!$D$6,IF(H10&lt;=500,'Tabla probabilidad'!$D$7,IF(H10&lt;=5000,'Tabla probabilidad'!$D$8,IF(H10&gt;5000,'Tabla probabilidad'!$D$9)))))</f>
        <v>0.4</v>
      </c>
      <c r="K10" s="333" t="s">
        <v>267</v>
      </c>
      <c r="L10" s="33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33"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33" t="str">
        <f>VLOOKUP((I10&amp;L10),Hoja1!$B$4:$C$28,2,0)</f>
        <v>Moderado</v>
      </c>
      <c r="O10" s="233">
        <v>1</v>
      </c>
      <c r="P10" s="221" t="s">
        <v>268</v>
      </c>
      <c r="Q10" s="233" t="str">
        <f t="shared" ref="Q10:Q34" si="0">IF(R10="Preventivo","Probabilidad",IF(R10="Detectivo","Probabilidad", IF(R10="Correctivo","Impacto")))</f>
        <v>Probabilidad</v>
      </c>
      <c r="R10" s="233" t="s">
        <v>269</v>
      </c>
      <c r="S10" s="233" t="s">
        <v>270</v>
      </c>
      <c r="T10" s="235">
        <f>VLOOKUP(R10&amp;S10,Hoja1!$Q$4:$R$9,2,0)</f>
        <v>0.45</v>
      </c>
      <c r="U10" s="233" t="s">
        <v>271</v>
      </c>
      <c r="V10" s="233" t="s">
        <v>272</v>
      </c>
      <c r="W10" s="233" t="s">
        <v>273</v>
      </c>
      <c r="X10" s="235">
        <f>IF(Q10="Probabilidad",($J$10*T10),IF(Q10="Impacto"," "))</f>
        <v>0.18000000000000002</v>
      </c>
      <c r="Y10" s="235" t="str">
        <f>IF(Z10&lt;=20%,'Tabla probabilidad'!$B$5,IF(Z10&lt;=40%,'Tabla probabilidad'!$B$6,IF(Z10&lt;=60%,'Tabla probabilidad'!$B$7,IF(Z10&lt;=80%,'Tabla probabilidad'!$B$8,IF(Z10&lt;=100%,'Tabla probabilidad'!$B$9)))))</f>
        <v>Baja</v>
      </c>
      <c r="Z10" s="235">
        <f>IF(R10="Preventivo",(J10-(J10*T10)),IF(R10="Detectivo",(J10-(J10*T10)),IF(R10="Correctivo",(J10))))</f>
        <v>0.22</v>
      </c>
      <c r="AA10" s="322" t="str">
        <f>IF(AB10&lt;=20%,'Tabla probabilidad'!$B$5,IF(AB10&lt;=40%,'Tabla probabilidad'!$B$6,IF(AB10&lt;=60%,'Tabla probabilidad'!$B$7,IF(AB10&lt;=80%,'Tabla probabilidad'!$B$8,IF(AB10&lt;=100%,'Tabla probabilidad'!$B$9)))))</f>
        <v>Baja</v>
      </c>
      <c r="AB10" s="322">
        <f>AVERAGE(Z10:Z14)</f>
        <v>0.22800000000000004</v>
      </c>
      <c r="AC10" s="235" t="str">
        <f t="shared" ref="AC10:AC34" si="1">IF(AD10&lt;=20%,"Leve",IF(AD10&lt;=40%,"Menor",IF(AD10&lt;=60%,"Moderado",IF(AD10&lt;=80%,"Mayor",IF(AD10&lt;=100%,"Catastrófico")))))</f>
        <v>Moderado</v>
      </c>
      <c r="AD10" s="235">
        <f>IF(Q10="Probabilidad",(($M$10-0)),IF(Q10="Impacto",($M$10-($M$10*T10))))</f>
        <v>0.6</v>
      </c>
      <c r="AE10" s="322" t="str">
        <f>IF(AF10&lt;=20%,"Leve",IF(AF10&lt;=40%,"Menor",IF(AF10&lt;=60%,"Moderado",IF(AF10&lt;=80%,"Mayor",IF(AF10&lt;=100%,"Catastrófico")))))</f>
        <v>Moderado</v>
      </c>
      <c r="AF10" s="322">
        <f>AVERAGE(AD10:AD14)</f>
        <v>0.6</v>
      </c>
      <c r="AG10" s="325" t="str">
        <f>VLOOKUP(AA10&amp;AE10,Hoja1!$B$4:$C$28,2,0)</f>
        <v>Moderado</v>
      </c>
      <c r="AH10" s="325" t="s">
        <v>274</v>
      </c>
      <c r="AI10" s="325"/>
      <c r="AJ10" s="325"/>
      <c r="AK10" s="325"/>
      <c r="AL10" s="325"/>
      <c r="AM10" s="330"/>
      <c r="AN10" s="333"/>
    </row>
    <row r="11" spans="1:298" ht="45" x14ac:dyDescent="0.25">
      <c r="A11" s="380"/>
      <c r="B11" s="340"/>
      <c r="C11" s="381"/>
      <c r="D11" s="238" t="s">
        <v>275</v>
      </c>
      <c r="E11" s="383"/>
      <c r="F11" s="385"/>
      <c r="G11" s="380"/>
      <c r="H11" s="333"/>
      <c r="I11" s="342"/>
      <c r="J11" s="343"/>
      <c r="K11" s="333"/>
      <c r="L11" s="344"/>
      <c r="M11" s="344"/>
      <c r="N11" s="333"/>
      <c r="O11" s="233">
        <v>2</v>
      </c>
      <c r="P11" s="221" t="s">
        <v>276</v>
      </c>
      <c r="Q11" s="233" t="str">
        <f t="shared" si="0"/>
        <v>Probabilidad</v>
      </c>
      <c r="R11" s="233" t="s">
        <v>269</v>
      </c>
      <c r="S11" s="233" t="s">
        <v>270</v>
      </c>
      <c r="T11" s="235">
        <f>VLOOKUP(R11&amp;S11,Hoja1!$Q$4:$R$9,2,0)</f>
        <v>0.45</v>
      </c>
      <c r="U11" s="233" t="s">
        <v>271</v>
      </c>
      <c r="V11" s="233" t="s">
        <v>272</v>
      </c>
      <c r="W11" s="233" t="s">
        <v>273</v>
      </c>
      <c r="X11" s="235">
        <f>IF(Q11="Probabilidad",($J$10*T11),IF(Q11="Impacto"," "))</f>
        <v>0.18000000000000002</v>
      </c>
      <c r="Y11" s="235" t="str">
        <f>IF(Z11&lt;=20%,'Tabla probabilidad'!$B$5,IF(Z11&lt;=40%,'Tabla probabilidad'!$B$6,IF(Z11&lt;=60%,'Tabla probabilidad'!$B$7,IF(Z11&lt;=80%,'Tabla probabilidad'!$B$8,IF(Z11&lt;=100%,'Tabla probabilidad'!$B$9)))))</f>
        <v>Baja</v>
      </c>
      <c r="Z11" s="235">
        <f>IF(R11="Preventivo",(J10-(J10*T11)),IF(R11="Detectivo",(J10-(J10*T11)),IF(R11="Correctivo",(J10))))</f>
        <v>0.22</v>
      </c>
      <c r="AA11" s="323"/>
      <c r="AB11" s="323"/>
      <c r="AC11" s="235" t="str">
        <f t="shared" si="1"/>
        <v>Moderado</v>
      </c>
      <c r="AD11" s="235">
        <f>IF(Q11="Probabilidad",(($M$10-0)),IF(Q11="Impacto",($M$10-($M$10*T11))))</f>
        <v>0.6</v>
      </c>
      <c r="AE11" s="323"/>
      <c r="AF11" s="323"/>
      <c r="AG11" s="326"/>
      <c r="AH11" s="326"/>
      <c r="AI11" s="326"/>
      <c r="AJ11" s="326"/>
      <c r="AK11" s="326"/>
      <c r="AL11" s="326"/>
      <c r="AM11" s="331"/>
      <c r="AN11" s="333"/>
    </row>
    <row r="12" spans="1:298" ht="45" x14ac:dyDescent="0.25">
      <c r="A12" s="380"/>
      <c r="B12" s="340"/>
      <c r="C12" s="381"/>
      <c r="D12" s="238" t="s">
        <v>277</v>
      </c>
      <c r="E12" s="383"/>
      <c r="F12" s="385"/>
      <c r="G12" s="380"/>
      <c r="H12" s="333"/>
      <c r="I12" s="342"/>
      <c r="J12" s="343"/>
      <c r="K12" s="333"/>
      <c r="L12" s="344"/>
      <c r="M12" s="344"/>
      <c r="N12" s="333"/>
      <c r="O12" s="233">
        <v>3</v>
      </c>
      <c r="P12" s="220" t="s">
        <v>278</v>
      </c>
      <c r="Q12" s="233" t="str">
        <f t="shared" si="0"/>
        <v>Probabilidad</v>
      </c>
      <c r="R12" s="233" t="s">
        <v>269</v>
      </c>
      <c r="S12" s="233" t="s">
        <v>270</v>
      </c>
      <c r="T12" s="235">
        <f>VLOOKUP(R12&amp;S12,Hoja1!$Q$4:$R$9,2,0)</f>
        <v>0.45</v>
      </c>
      <c r="U12" s="233" t="s">
        <v>271</v>
      </c>
      <c r="V12" s="233" t="s">
        <v>272</v>
      </c>
      <c r="W12" s="233" t="s">
        <v>273</v>
      </c>
      <c r="X12" s="235">
        <f t="shared" ref="X12:X14" si="2">IF(Q12="Probabilidad",($J$10*T12),IF(Q12="Impacto"," "))</f>
        <v>0.18000000000000002</v>
      </c>
      <c r="Y12" s="235" t="str">
        <f>IF(Z12&lt;=20%,'Tabla probabilidad'!$B$5,IF(Z12&lt;=40%,'Tabla probabilidad'!$B$6,IF(Z12&lt;=60%,'Tabla probabilidad'!$B$7,IF(Z12&lt;=80%,'Tabla probabilidad'!$B$8,IF(Z12&lt;=100%,'Tabla probabilidad'!$B$9)))))</f>
        <v>Baja</v>
      </c>
      <c r="Z12" s="235">
        <f>IF(R12="Preventivo",(J10-(J10*T12)),IF(R12="Detectivo",(J10-(J10*T12)),IF(R12="Correctivo",(J10))))</f>
        <v>0.22</v>
      </c>
      <c r="AA12" s="323"/>
      <c r="AB12" s="323"/>
      <c r="AC12" s="235" t="str">
        <f t="shared" si="1"/>
        <v>Moderado</v>
      </c>
      <c r="AD12" s="235">
        <f>IF(Q12="Probabilidad",(($M$10-0)),IF(Q12="Impacto",($M$10-($M$10*T12))))</f>
        <v>0.6</v>
      </c>
      <c r="AE12" s="323"/>
      <c r="AF12" s="323"/>
      <c r="AG12" s="326"/>
      <c r="AH12" s="326"/>
      <c r="AI12" s="326"/>
      <c r="AJ12" s="326"/>
      <c r="AK12" s="326"/>
      <c r="AL12" s="326"/>
      <c r="AM12" s="331"/>
      <c r="AN12" s="333"/>
    </row>
    <row r="13" spans="1:298" ht="30" x14ac:dyDescent="0.25">
      <c r="A13" s="380"/>
      <c r="B13" s="340"/>
      <c r="C13" s="381"/>
      <c r="D13" s="238" t="s">
        <v>279</v>
      </c>
      <c r="E13" s="383"/>
      <c r="F13" s="385"/>
      <c r="G13" s="380"/>
      <c r="H13" s="333"/>
      <c r="I13" s="342"/>
      <c r="J13" s="343"/>
      <c r="K13" s="333"/>
      <c r="L13" s="344"/>
      <c r="M13" s="344"/>
      <c r="N13" s="333"/>
      <c r="O13" s="233">
        <v>4</v>
      </c>
      <c r="P13" s="220" t="s">
        <v>278</v>
      </c>
      <c r="Q13" s="233" t="str">
        <f t="shared" si="0"/>
        <v>Probabilidad</v>
      </c>
      <c r="R13" s="233" t="s">
        <v>269</v>
      </c>
      <c r="S13" s="233" t="s">
        <v>270</v>
      </c>
      <c r="T13" s="235">
        <f>VLOOKUP(R13&amp;S13,Hoja1!$Q$4:$R$9,2,0)</f>
        <v>0.45</v>
      </c>
      <c r="U13" s="233" t="s">
        <v>271</v>
      </c>
      <c r="V13" s="233" t="s">
        <v>272</v>
      </c>
      <c r="W13" s="233" t="s">
        <v>273</v>
      </c>
      <c r="X13" s="235">
        <f t="shared" si="2"/>
        <v>0.18000000000000002</v>
      </c>
      <c r="Y13" s="235" t="str">
        <f>IF(Z13&lt;=20%,'Tabla probabilidad'!$B$5,IF(Z13&lt;=40%,'Tabla probabilidad'!$B$6,IF(Z13&lt;=60%,'Tabla probabilidad'!$B$7,IF(Z13&lt;=80%,'Tabla probabilidad'!$B$8,IF(Z13&lt;=100%,'Tabla probabilidad'!$B$9)))))</f>
        <v>Baja</v>
      </c>
      <c r="Z13" s="235">
        <f>IF(R13="Preventivo",(J10-(J10*T13)),IF(R13="Detectivo",(J10-(J10*T13)),IF(R13="Correctivo",(J10))))</f>
        <v>0.22</v>
      </c>
      <c r="AA13" s="323"/>
      <c r="AB13" s="323"/>
      <c r="AC13" s="235" t="str">
        <f t="shared" si="1"/>
        <v>Moderado</v>
      </c>
      <c r="AD13" s="235">
        <f>IF(Q13="Probabilidad",(($M$10-0)),IF(Q13="Impacto",($M$10-($M$10*T13))))</f>
        <v>0.6</v>
      </c>
      <c r="AE13" s="323"/>
      <c r="AF13" s="323"/>
      <c r="AG13" s="326"/>
      <c r="AH13" s="326"/>
      <c r="AI13" s="326"/>
      <c r="AJ13" s="326"/>
      <c r="AK13" s="326"/>
      <c r="AL13" s="326"/>
      <c r="AM13" s="331"/>
      <c r="AN13" s="333"/>
    </row>
    <row r="14" spans="1:298" ht="45" x14ac:dyDescent="0.25">
      <c r="A14" s="380"/>
      <c r="B14" s="341"/>
      <c r="C14" s="381"/>
      <c r="D14" s="239" t="s">
        <v>280</v>
      </c>
      <c r="E14" s="384"/>
      <c r="F14" s="386"/>
      <c r="G14" s="380"/>
      <c r="H14" s="333"/>
      <c r="I14" s="342"/>
      <c r="J14" s="343"/>
      <c r="K14" s="333"/>
      <c r="L14" s="344"/>
      <c r="M14" s="344"/>
      <c r="N14" s="333"/>
      <c r="O14" s="233">
        <v>5</v>
      </c>
      <c r="P14" s="222" t="s">
        <v>281</v>
      </c>
      <c r="Q14" s="233" t="str">
        <f t="shared" si="0"/>
        <v>Probabilidad</v>
      </c>
      <c r="R14" s="233" t="s">
        <v>282</v>
      </c>
      <c r="S14" s="233" t="s">
        <v>270</v>
      </c>
      <c r="T14" s="235">
        <f>VLOOKUP(R14&amp;S14,Hoja1!$Q$4:$R$9,2,0)</f>
        <v>0.35</v>
      </c>
      <c r="U14" s="233" t="s">
        <v>271</v>
      </c>
      <c r="V14" s="233" t="s">
        <v>272</v>
      </c>
      <c r="W14" s="233" t="s">
        <v>273</v>
      </c>
      <c r="X14" s="235">
        <f t="shared" si="2"/>
        <v>0.13999999999999999</v>
      </c>
      <c r="Y14" s="235" t="str">
        <f>IF(Z14&lt;=20%,'Tabla probabilidad'!$B$5,IF(Z14&lt;=40%,'Tabla probabilidad'!$B$6,IF(Z14&lt;=60%,'Tabla probabilidad'!$B$7,IF(Z14&lt;=80%,'Tabla probabilidad'!$B$8,IF(Z14&lt;=100%,'Tabla probabilidad'!$B$9)))))</f>
        <v>Baja</v>
      </c>
      <c r="Z14" s="235">
        <f>IF(R14="Preventivo",(J10-(J10*T14)),IF(R14="Detectivo",(J10-(J10*T14)),IF(R14="Correctivo",(J10))))</f>
        <v>0.26</v>
      </c>
      <c r="AA14" s="324"/>
      <c r="AB14" s="324"/>
      <c r="AC14" s="235" t="str">
        <f t="shared" si="1"/>
        <v>Moderado</v>
      </c>
      <c r="AD14" s="235">
        <f>IF(Q14="Probabilidad",(($M$10-0)),IF(Q14="Impacto",($M$10-($M$10*T14))))</f>
        <v>0.6</v>
      </c>
      <c r="AE14" s="324"/>
      <c r="AF14" s="324"/>
      <c r="AG14" s="332"/>
      <c r="AH14" s="332"/>
      <c r="AI14" s="332"/>
      <c r="AJ14" s="332"/>
      <c r="AK14" s="332"/>
      <c r="AL14" s="332"/>
      <c r="AM14" s="387"/>
      <c r="AN14" s="333"/>
    </row>
    <row r="15" spans="1:298" ht="45" x14ac:dyDescent="0.25">
      <c r="A15" s="333">
        <v>2</v>
      </c>
      <c r="B15" s="325" t="s">
        <v>283</v>
      </c>
      <c r="C15" s="333" t="s">
        <v>284</v>
      </c>
      <c r="D15" s="240" t="s">
        <v>285</v>
      </c>
      <c r="E15" s="334" t="s">
        <v>286</v>
      </c>
      <c r="F15" s="337" t="s">
        <v>287</v>
      </c>
      <c r="G15" s="333" t="s">
        <v>288</v>
      </c>
      <c r="H15" s="339">
        <v>50</v>
      </c>
      <c r="I15" s="342" t="str">
        <f>IF(H15&lt;=2,'Tabla probabilidad'!$B$5,IF(H15&lt;=24,'Tabla probabilidad'!$B$6,IF(H15&lt;=500,'Tabla probabilidad'!$B$7,IF(H15&lt;=5000,'Tabla probabilidad'!$B$8,IF(H15&gt;5000,'Tabla probabilidad'!$B$9)))))</f>
        <v>Media</v>
      </c>
      <c r="J15" s="343">
        <f>IF(H15&lt;=2,'Tabla probabilidad'!$D$5,IF(H15&lt;=24,'Tabla probabilidad'!$D$6,IF(H15&lt;=500,'Tabla probabilidad'!$D$7,IF(H15&lt;=5000,'Tabla probabilidad'!$D$8,IF(H15&gt;5000,'Tabla probabilidad'!$D$9)))))</f>
        <v>0.6</v>
      </c>
      <c r="K15" s="333" t="s">
        <v>289</v>
      </c>
      <c r="L15" s="33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3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33" t="str">
        <f>VLOOKUP((I15&amp;L15),Hoja1!$B$4:$C$28,2,0)</f>
        <v xml:space="preserve">Alto </v>
      </c>
      <c r="O15" s="233">
        <v>1</v>
      </c>
      <c r="P15" s="226" t="s">
        <v>290</v>
      </c>
      <c r="Q15" s="233" t="str">
        <f t="shared" si="0"/>
        <v>Probabilidad</v>
      </c>
      <c r="R15" s="233" t="s">
        <v>269</v>
      </c>
      <c r="S15" s="233" t="s">
        <v>270</v>
      </c>
      <c r="T15" s="235">
        <f>VLOOKUP(R15&amp;S15,Hoja1!$Q$4:$R$9,2,0)</f>
        <v>0.45</v>
      </c>
      <c r="U15" s="233" t="s">
        <v>271</v>
      </c>
      <c r="V15" s="233" t="s">
        <v>272</v>
      </c>
      <c r="W15" s="233" t="s">
        <v>273</v>
      </c>
      <c r="X15" s="235">
        <f>IF(Q15="Probabilidad",($J$15*T15),IF(Q15="Impacto"," "))</f>
        <v>0.27</v>
      </c>
      <c r="Y15" s="235" t="str">
        <f>IF(Z15&lt;=20%,'Tabla probabilidad'!$B$5,IF(Z15&lt;=40%,'Tabla probabilidad'!$B$6,IF(Z15&lt;=60%,'Tabla probabilidad'!$B$7,IF(Z15&lt;=80%,'Tabla probabilidad'!$B$8,IF(Z15&lt;=100%,'Tabla probabilidad'!$B$9)))))</f>
        <v>Baja</v>
      </c>
      <c r="Z15" s="235">
        <f>IF(R15="Preventivo",(J15-(J15*T15)),IF(R15="Detectivo",(J15-(J15*T15)),IF(R15="Correctivo",(J15))))</f>
        <v>0.32999999999999996</v>
      </c>
      <c r="AA15" s="322" t="str">
        <f>IF(AB15&lt;=20%,'Tabla probabilidad'!$B$5,IF(AB15&lt;=40%,'Tabla probabilidad'!$B$6,IF(AB15&lt;=60%,'Tabla probabilidad'!$B$7,IF(AB15&lt;=80%,'Tabla probabilidad'!$B$8,IF(AB15&lt;=100%,'Tabla probabilidad'!$B$9)))))</f>
        <v>Baja</v>
      </c>
      <c r="AB15" s="322">
        <f>AVERAGE(Z15:Z19)</f>
        <v>0.32999999999999996</v>
      </c>
      <c r="AC15" s="235" t="str">
        <f t="shared" si="1"/>
        <v>Mayor</v>
      </c>
      <c r="AD15" s="235">
        <f>IF(Q15="Probabilidad",(($M$15-0)),IF(Q15="Impacto",($M$15-($M$15*T15))))</f>
        <v>0.8</v>
      </c>
      <c r="AE15" s="322" t="str">
        <f>IF(AF15&lt;=20%,"Leve",IF(AF15&lt;=40%,"Menor",IF(AF15&lt;=60%,"Moderado",IF(AF15&lt;=80%,"Mayor",IF(AF15&lt;=100%,"Catastrófico")))))</f>
        <v>Mayor</v>
      </c>
      <c r="AF15" s="322">
        <f>AVERAGE(AD15:AD19)</f>
        <v>0.8</v>
      </c>
      <c r="AG15" s="325" t="str">
        <f>VLOOKUP(AA15&amp;AE15,Hoja1!$B$4:$C$28,2,0)</f>
        <v xml:space="preserve">Alto </v>
      </c>
      <c r="AH15" s="325" t="s">
        <v>291</v>
      </c>
      <c r="AI15" s="334" t="s">
        <v>292</v>
      </c>
      <c r="AJ15" s="325" t="s">
        <v>293</v>
      </c>
      <c r="AK15" s="338">
        <v>44409</v>
      </c>
      <c r="AL15" s="338">
        <v>44562</v>
      </c>
      <c r="AM15" s="330"/>
      <c r="AN15" s="333" t="s">
        <v>294</v>
      </c>
    </row>
    <row r="16" spans="1:298" ht="57.75" customHeight="1" x14ac:dyDescent="0.25">
      <c r="A16" s="333"/>
      <c r="B16" s="326"/>
      <c r="C16" s="333"/>
      <c r="D16" s="241" t="s">
        <v>295</v>
      </c>
      <c r="E16" s="335"/>
      <c r="F16" s="335"/>
      <c r="G16" s="333"/>
      <c r="H16" s="340"/>
      <c r="I16" s="342"/>
      <c r="J16" s="343"/>
      <c r="K16" s="333"/>
      <c r="L16" s="344"/>
      <c r="M16" s="344"/>
      <c r="N16" s="333"/>
      <c r="O16" s="233">
        <v>2</v>
      </c>
      <c r="P16" s="226" t="s">
        <v>296</v>
      </c>
      <c r="Q16" s="233" t="str">
        <f t="shared" si="0"/>
        <v>Probabilidad</v>
      </c>
      <c r="R16" s="233" t="s">
        <v>269</v>
      </c>
      <c r="S16" s="233" t="s">
        <v>270</v>
      </c>
      <c r="T16" s="235">
        <f>VLOOKUP(R16&amp;S16,Hoja1!$Q$4:$R$9,2,0)</f>
        <v>0.45</v>
      </c>
      <c r="U16" s="233" t="s">
        <v>271</v>
      </c>
      <c r="V16" s="233" t="s">
        <v>272</v>
      </c>
      <c r="W16" s="233" t="s">
        <v>273</v>
      </c>
      <c r="X16" s="235">
        <f>IF(Q16="Probabilidad",($J$15*T16),IF(Q16="Impacto"," "))</f>
        <v>0.27</v>
      </c>
      <c r="Y16" s="235" t="str">
        <f>IF(Z16&lt;=20%,'Tabla probabilidad'!$B$5,IF(Z16&lt;=40%,'Tabla probabilidad'!$B$6,IF(Z16&lt;=60%,'Tabla probabilidad'!$B$7,IF(Z16&lt;=80%,'Tabla probabilidad'!$B$8,IF(Z16&lt;=100%,'Tabla probabilidad'!$B$9)))))</f>
        <v>Baja</v>
      </c>
      <c r="Z16" s="235">
        <f>IF(R16="Preventivo",(J15-(J15*T16)),IF(R16="Detectivo",(J15-(J15*T16)),IF(R16="Correctivo",(J15))))</f>
        <v>0.32999999999999996</v>
      </c>
      <c r="AA16" s="323"/>
      <c r="AB16" s="323"/>
      <c r="AC16" s="235" t="str">
        <f t="shared" si="1"/>
        <v>Mayor</v>
      </c>
      <c r="AD16" s="235">
        <f t="shared" ref="AD16:AD19" si="3">IF(Q16="Probabilidad",(($M$15-0)),IF(Q16="Impacto",($M$15-($M$15*T16))))</f>
        <v>0.8</v>
      </c>
      <c r="AE16" s="323"/>
      <c r="AF16" s="323"/>
      <c r="AG16" s="326"/>
      <c r="AH16" s="326"/>
      <c r="AI16" s="335"/>
      <c r="AJ16" s="326"/>
      <c r="AK16" s="326"/>
      <c r="AL16" s="326"/>
      <c r="AM16" s="331"/>
      <c r="AN16" s="333"/>
    </row>
    <row r="17" spans="1:40" ht="60" x14ac:dyDescent="0.25">
      <c r="A17" s="333"/>
      <c r="B17" s="326"/>
      <c r="C17" s="333"/>
      <c r="D17" s="241" t="s">
        <v>297</v>
      </c>
      <c r="E17" s="335"/>
      <c r="F17" s="335"/>
      <c r="G17" s="333"/>
      <c r="H17" s="340"/>
      <c r="I17" s="342"/>
      <c r="J17" s="343"/>
      <c r="K17" s="333"/>
      <c r="L17" s="344"/>
      <c r="M17" s="344"/>
      <c r="N17" s="333"/>
      <c r="O17" s="233">
        <v>3</v>
      </c>
      <c r="P17" s="226" t="s">
        <v>298</v>
      </c>
      <c r="Q17" s="233" t="str">
        <f t="shared" si="0"/>
        <v>Probabilidad</v>
      </c>
      <c r="R17" s="233" t="s">
        <v>269</v>
      </c>
      <c r="S17" s="233" t="s">
        <v>270</v>
      </c>
      <c r="T17" s="235">
        <f>VLOOKUP(R17&amp;S17,Hoja1!$Q$4:$R$9,2,0)</f>
        <v>0.45</v>
      </c>
      <c r="U17" s="233" t="s">
        <v>271</v>
      </c>
      <c r="V17" s="233" t="s">
        <v>272</v>
      </c>
      <c r="W17" s="233" t="s">
        <v>273</v>
      </c>
      <c r="X17" s="235">
        <f t="shared" ref="X17:X19" si="4">IF(Q17="Probabilidad",($J$15*T17),IF(Q17="Impacto"," "))</f>
        <v>0.27</v>
      </c>
      <c r="Y17" s="235" t="str">
        <f>IF(Z17&lt;=20%,'Tabla probabilidad'!$B$5,IF(Z17&lt;=40%,'Tabla probabilidad'!$B$6,IF(Z17&lt;=60%,'Tabla probabilidad'!$B$7,IF(Z17&lt;=80%,'Tabla probabilidad'!$B$8,IF(Z17&lt;=100%,'Tabla probabilidad'!$B$9)))))</f>
        <v>Baja</v>
      </c>
      <c r="Z17" s="235">
        <f>IF(R17="Preventivo",(J15-(J15*T17)),IF(R17="Detectivo",(J15-(J15*T17)),IF(R17="Correctivo",(J15))))</f>
        <v>0.32999999999999996</v>
      </c>
      <c r="AA17" s="323"/>
      <c r="AB17" s="323"/>
      <c r="AC17" s="235" t="str">
        <f t="shared" si="1"/>
        <v>Mayor</v>
      </c>
      <c r="AD17" s="235">
        <f t="shared" si="3"/>
        <v>0.8</v>
      </c>
      <c r="AE17" s="323"/>
      <c r="AF17" s="323"/>
      <c r="AG17" s="326"/>
      <c r="AH17" s="326"/>
      <c r="AI17" s="335"/>
      <c r="AJ17" s="326"/>
      <c r="AK17" s="326"/>
      <c r="AL17" s="326"/>
      <c r="AM17" s="331"/>
      <c r="AN17" s="333"/>
    </row>
    <row r="18" spans="1:40" ht="60" x14ac:dyDescent="0.25">
      <c r="A18" s="333"/>
      <c r="B18" s="326"/>
      <c r="C18" s="333"/>
      <c r="D18" s="241" t="s">
        <v>299</v>
      </c>
      <c r="E18" s="335"/>
      <c r="F18" s="335"/>
      <c r="G18" s="333"/>
      <c r="H18" s="340"/>
      <c r="I18" s="342"/>
      <c r="J18" s="343"/>
      <c r="K18" s="333"/>
      <c r="L18" s="344"/>
      <c r="M18" s="344"/>
      <c r="N18" s="333"/>
      <c r="O18" s="233">
        <v>4</v>
      </c>
      <c r="P18" s="226" t="s">
        <v>300</v>
      </c>
      <c r="Q18" s="233" t="str">
        <f t="shared" si="0"/>
        <v>Probabilidad</v>
      </c>
      <c r="R18" s="233" t="s">
        <v>269</v>
      </c>
      <c r="S18" s="233" t="s">
        <v>270</v>
      </c>
      <c r="T18" s="235">
        <f>VLOOKUP(R18&amp;S18,Hoja1!$Q$4:$R$9,2,0)</f>
        <v>0.45</v>
      </c>
      <c r="U18" s="233" t="s">
        <v>271</v>
      </c>
      <c r="V18" s="233" t="s">
        <v>272</v>
      </c>
      <c r="W18" s="233" t="s">
        <v>273</v>
      </c>
      <c r="X18" s="235">
        <f t="shared" si="4"/>
        <v>0.27</v>
      </c>
      <c r="Y18" s="235" t="str">
        <f>IF(Z18&lt;=20%,'Tabla probabilidad'!$B$5,IF(Z18&lt;=40%,'Tabla probabilidad'!$B$6,IF(Z18&lt;=60%,'Tabla probabilidad'!$B$7,IF(Z18&lt;=80%,'Tabla probabilidad'!$B$8,IF(Z18&lt;=100%,'Tabla probabilidad'!$B$9)))))</f>
        <v>Baja</v>
      </c>
      <c r="Z18" s="235">
        <f>IF(R18="Preventivo",(J15-(J15*T18)),IF(R18="Detectivo",(J15-(J15*T18)),IF(R18="Correctivo",(J15))))</f>
        <v>0.32999999999999996</v>
      </c>
      <c r="AA18" s="323"/>
      <c r="AB18" s="323"/>
      <c r="AC18" s="235" t="str">
        <f t="shared" si="1"/>
        <v>Mayor</v>
      </c>
      <c r="AD18" s="235">
        <f t="shared" si="3"/>
        <v>0.8</v>
      </c>
      <c r="AE18" s="323"/>
      <c r="AF18" s="323"/>
      <c r="AG18" s="326"/>
      <c r="AH18" s="326"/>
      <c r="AI18" s="335"/>
      <c r="AJ18" s="326"/>
      <c r="AK18" s="326"/>
      <c r="AL18" s="326"/>
      <c r="AM18" s="331"/>
      <c r="AN18" s="333"/>
    </row>
    <row r="19" spans="1:40" ht="45" x14ac:dyDescent="0.25">
      <c r="A19" s="333"/>
      <c r="B19" s="332"/>
      <c r="C19" s="333"/>
      <c r="D19" s="241" t="s">
        <v>301</v>
      </c>
      <c r="E19" s="336"/>
      <c r="F19" s="336"/>
      <c r="G19" s="333"/>
      <c r="H19" s="341"/>
      <c r="I19" s="342"/>
      <c r="J19" s="343"/>
      <c r="K19" s="333"/>
      <c r="L19" s="344"/>
      <c r="M19" s="344"/>
      <c r="N19" s="333"/>
      <c r="O19" s="233">
        <v>5</v>
      </c>
      <c r="P19" s="227" t="s">
        <v>302</v>
      </c>
      <c r="Q19" s="233" t="str">
        <f t="shared" si="0"/>
        <v>Probabilidad</v>
      </c>
      <c r="R19" s="233" t="s">
        <v>269</v>
      </c>
      <c r="S19" s="233" t="s">
        <v>270</v>
      </c>
      <c r="T19" s="235">
        <f>VLOOKUP(R19&amp;S19,Hoja1!$Q$4:$R$9,2,0)</f>
        <v>0.45</v>
      </c>
      <c r="U19" s="233" t="s">
        <v>271</v>
      </c>
      <c r="V19" s="233" t="s">
        <v>272</v>
      </c>
      <c r="W19" s="233" t="s">
        <v>273</v>
      </c>
      <c r="X19" s="235">
        <f t="shared" si="4"/>
        <v>0.27</v>
      </c>
      <c r="Y19" s="235" t="str">
        <f>IF(Z19&lt;=20%,'Tabla probabilidad'!$B$5,IF(Z19&lt;=40%,'Tabla probabilidad'!$B$6,IF(Z19&lt;=60%,'Tabla probabilidad'!$B$7,IF(Z19&lt;=80%,'Tabla probabilidad'!$B$8,IF(Z19&lt;=100%,'Tabla probabilidad'!$B$9)))))</f>
        <v>Baja</v>
      </c>
      <c r="Z19" s="235">
        <f>IF(R19="Preventivo",(J15-(J15*T19)),IF(R19="Detectivo",(J15-(J15*T19)),IF(R19="Correctivo",(J15))))</f>
        <v>0.32999999999999996</v>
      </c>
      <c r="AA19" s="324"/>
      <c r="AB19" s="324"/>
      <c r="AC19" s="235" t="str">
        <f t="shared" si="1"/>
        <v>Mayor</v>
      </c>
      <c r="AD19" s="235">
        <f t="shared" si="3"/>
        <v>0.8</v>
      </c>
      <c r="AE19" s="324"/>
      <c r="AF19" s="324"/>
      <c r="AG19" s="332"/>
      <c r="AH19" s="332"/>
      <c r="AI19" s="336"/>
      <c r="AJ19" s="332"/>
      <c r="AK19" s="332"/>
      <c r="AL19" s="332"/>
      <c r="AM19" s="387"/>
      <c r="AN19" s="333"/>
    </row>
    <row r="20" spans="1:40" ht="66.75" customHeight="1" x14ac:dyDescent="0.25">
      <c r="A20" s="380">
        <v>3</v>
      </c>
      <c r="B20" s="339" t="s">
        <v>303</v>
      </c>
      <c r="C20" s="380" t="s">
        <v>284</v>
      </c>
      <c r="D20" s="237" t="s">
        <v>304</v>
      </c>
      <c r="E20" s="382" t="s">
        <v>305</v>
      </c>
      <c r="F20" s="337" t="s">
        <v>306</v>
      </c>
      <c r="G20" s="380" t="s">
        <v>266</v>
      </c>
      <c r="H20" s="333">
        <v>4</v>
      </c>
      <c r="I20" s="342" t="str">
        <f>IF(H20&lt;=2,'Tabla probabilidad'!$B$5,IF(H20&lt;=24,'Tabla probabilidad'!$B$6,IF(H20&lt;=500,'Tabla probabilidad'!$B$7,IF(H20&lt;=5000,'Tabla probabilidad'!$B$8,IF(H20&gt;5000,'Tabla probabilidad'!$B$9)))))</f>
        <v>Baja</v>
      </c>
      <c r="J20" s="343">
        <f>IF(H20&lt;=2,'Tabla probabilidad'!$D$5,IF(H20&lt;=24,'Tabla probabilidad'!$D$6,IF(H20&lt;=500,'Tabla probabilidad'!$D$7,IF(H20&lt;=5000,'Tabla probabilidad'!$D$8,IF(H20&gt;5000,'Tabla probabilidad'!$D$9)))))</f>
        <v>0.4</v>
      </c>
      <c r="K20" s="333" t="s">
        <v>307</v>
      </c>
      <c r="L20" s="333"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33"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33" t="str">
        <f>VLOOKUP((I20&amp;L20),Hoja1!$B$4:$C$28,2,0)</f>
        <v>Moderado</v>
      </c>
      <c r="O20" s="233">
        <v>1</v>
      </c>
      <c r="P20" s="221" t="s">
        <v>308</v>
      </c>
      <c r="Q20" s="233" t="str">
        <f t="shared" si="0"/>
        <v>Probabilidad</v>
      </c>
      <c r="R20" s="233" t="s">
        <v>269</v>
      </c>
      <c r="S20" s="233" t="s">
        <v>270</v>
      </c>
      <c r="T20" s="235">
        <f>VLOOKUP(R20&amp;S20,Hoja1!$Q$4:$R$9,2,0)</f>
        <v>0.45</v>
      </c>
      <c r="U20" s="233" t="s">
        <v>271</v>
      </c>
      <c r="V20" s="233" t="s">
        <v>272</v>
      </c>
      <c r="W20" s="233" t="s">
        <v>273</v>
      </c>
      <c r="X20" s="235">
        <f>IF(Q20="Probabilidad",($J$20*T20),IF(Q20="Impacto"," "))</f>
        <v>0.18000000000000002</v>
      </c>
      <c r="Y20" s="235" t="str">
        <f>IF(Z20&lt;=20%,'Tabla probabilidad'!$B$5,IF(Z20&lt;=40%,'Tabla probabilidad'!$B$6,IF(Z20&lt;=60%,'Tabla probabilidad'!$B$7,IF(Z20&lt;=80%,'Tabla probabilidad'!$B$8,IF(Z20&lt;=100%,'Tabla probabilidad'!$B$9)))))</f>
        <v>Baja</v>
      </c>
      <c r="Z20" s="235">
        <f>IF(R20="Preventivo",(J20-(J20*T20)),IF(R20="Detectivo",(J20-(J20*T20)),IF(R20="Correctivo",(J20))))</f>
        <v>0.22</v>
      </c>
      <c r="AA20" s="322" t="str">
        <f>IF(AB20&lt;=20%,'Tabla probabilidad'!$B$5,IF(AB20&lt;=40%,'Tabla probabilidad'!$B$6,IF(AB20&lt;=60%,'Tabla probabilidad'!$B$7,IF(AB20&lt;=80%,'Tabla probabilidad'!$B$8,IF(AB20&lt;=100%,'Tabla probabilidad'!$B$9)))))</f>
        <v>Baja</v>
      </c>
      <c r="AB20" s="322">
        <f>AVERAGE(Z20:Z24)</f>
        <v>0.22000000000000003</v>
      </c>
      <c r="AC20" s="235" t="str">
        <f t="shared" si="1"/>
        <v>Moderado</v>
      </c>
      <c r="AD20" s="235">
        <f>IF(Q20="Probabilidad",(($M$20-0)),IF(Q20="Impacto",($M$20-($M$20*T20))))</f>
        <v>0.6</v>
      </c>
      <c r="AE20" s="322" t="str">
        <f>IF(AF20&lt;=20%,"Leve",IF(AF20&lt;=40%,"Menor",IF(AF20&lt;=60%,"Moderado",IF(AF20&lt;=80%,"Mayor",IF(AF20&lt;=100%,"Catastrófico")))))</f>
        <v>Moderado</v>
      </c>
      <c r="AF20" s="322">
        <f>AVERAGE(AD20:AD24)</f>
        <v>0.6</v>
      </c>
      <c r="AG20" s="325" t="str">
        <f>VLOOKUP(AA20&amp;AE20,Hoja1!$B$4:$C$28,2,0)</f>
        <v>Moderado</v>
      </c>
      <c r="AH20" s="325" t="s">
        <v>274</v>
      </c>
      <c r="AI20" s="325"/>
      <c r="AJ20" s="325"/>
      <c r="AK20" s="325"/>
      <c r="AL20" s="325"/>
      <c r="AM20" s="330"/>
      <c r="AN20" s="333"/>
    </row>
    <row r="21" spans="1:40" ht="69.75" customHeight="1" x14ac:dyDescent="0.25">
      <c r="A21" s="380"/>
      <c r="B21" s="340"/>
      <c r="C21" s="380"/>
      <c r="D21" s="238" t="s">
        <v>309</v>
      </c>
      <c r="E21" s="383"/>
      <c r="F21" s="385"/>
      <c r="G21" s="380"/>
      <c r="H21" s="333"/>
      <c r="I21" s="342"/>
      <c r="J21" s="343"/>
      <c r="K21" s="333"/>
      <c r="L21" s="344"/>
      <c r="M21" s="344"/>
      <c r="N21" s="333"/>
      <c r="O21" s="233">
        <v>2</v>
      </c>
      <c r="P21" s="221" t="s">
        <v>308</v>
      </c>
      <c r="Q21" s="233" t="str">
        <f t="shared" si="0"/>
        <v>Probabilidad</v>
      </c>
      <c r="R21" s="233" t="s">
        <v>269</v>
      </c>
      <c r="S21" s="233" t="s">
        <v>270</v>
      </c>
      <c r="T21" s="235">
        <f>VLOOKUP(R21&amp;S21,Hoja1!$Q$4:$R$9,2,0)</f>
        <v>0.45</v>
      </c>
      <c r="U21" s="233" t="s">
        <v>271</v>
      </c>
      <c r="V21" s="233" t="s">
        <v>272</v>
      </c>
      <c r="W21" s="233" t="s">
        <v>273</v>
      </c>
      <c r="X21" s="235">
        <f t="shared" ref="X21:X24" si="5">IF(Q21="Probabilidad",($J$20*T21),IF(Q21="Impacto"," "))</f>
        <v>0.18000000000000002</v>
      </c>
      <c r="Y21" s="235" t="str">
        <f>IF(Z21&lt;=20%,'Tabla probabilidad'!$B$5,IF(Z21&lt;=40%,'Tabla probabilidad'!$B$6,IF(Z21&lt;=60%,'Tabla probabilidad'!$B$7,IF(Z21&lt;=80%,'Tabla probabilidad'!$B$8,IF(Z21&lt;=100%,'Tabla probabilidad'!$B$9)))))</f>
        <v>Baja</v>
      </c>
      <c r="Z21" s="235">
        <f>IF(R21="Preventivo",(J20-(J20*T21)),IF(R21="Detectivo",(J20-(J20*T21)),IF(R21="Correctivo",(J20))))</f>
        <v>0.22</v>
      </c>
      <c r="AA21" s="323"/>
      <c r="AB21" s="323"/>
      <c r="AC21" s="235" t="str">
        <f t="shared" si="1"/>
        <v>Moderado</v>
      </c>
      <c r="AD21" s="235">
        <f t="shared" ref="AD21:AD24" si="6">IF(Q21="Probabilidad",(($M$20-0)),IF(Q21="Impacto",($M$20-($M$20*T21))))</f>
        <v>0.6</v>
      </c>
      <c r="AE21" s="323"/>
      <c r="AF21" s="323"/>
      <c r="AG21" s="326"/>
      <c r="AH21" s="326"/>
      <c r="AI21" s="326"/>
      <c r="AJ21" s="326"/>
      <c r="AK21" s="326"/>
      <c r="AL21" s="326"/>
      <c r="AM21" s="331"/>
      <c r="AN21" s="333"/>
    </row>
    <row r="22" spans="1:40" ht="69" customHeight="1" x14ac:dyDescent="0.25">
      <c r="A22" s="380"/>
      <c r="B22" s="340"/>
      <c r="C22" s="380"/>
      <c r="D22" s="238" t="s">
        <v>310</v>
      </c>
      <c r="E22" s="383"/>
      <c r="F22" s="385"/>
      <c r="G22" s="380"/>
      <c r="H22" s="333"/>
      <c r="I22" s="342"/>
      <c r="J22" s="343"/>
      <c r="K22" s="333"/>
      <c r="L22" s="344"/>
      <c r="M22" s="344"/>
      <c r="N22" s="333"/>
      <c r="O22" s="233">
        <v>3</v>
      </c>
      <c r="P22" s="220" t="s">
        <v>311</v>
      </c>
      <c r="Q22" s="233" t="str">
        <f t="shared" si="0"/>
        <v>Probabilidad</v>
      </c>
      <c r="R22" s="233" t="s">
        <v>269</v>
      </c>
      <c r="S22" s="233" t="s">
        <v>270</v>
      </c>
      <c r="T22" s="235">
        <f>VLOOKUP(R22&amp;S22,Hoja1!$Q$4:$R$9,2,0)</f>
        <v>0.45</v>
      </c>
      <c r="U22" s="233" t="s">
        <v>271</v>
      </c>
      <c r="V22" s="233" t="s">
        <v>272</v>
      </c>
      <c r="W22" s="233" t="s">
        <v>273</v>
      </c>
      <c r="X22" s="235">
        <f t="shared" si="5"/>
        <v>0.18000000000000002</v>
      </c>
      <c r="Y22" s="235" t="str">
        <f>IF(Z22&lt;=20%,'Tabla probabilidad'!$B$5,IF(Z22&lt;=40%,'Tabla probabilidad'!$B$6,IF(Z22&lt;=60%,'Tabla probabilidad'!$B$7,IF(Z22&lt;=80%,'Tabla probabilidad'!$B$8,IF(Z22&lt;=100%,'Tabla probabilidad'!$B$9)))))</f>
        <v>Baja</v>
      </c>
      <c r="Z22" s="235">
        <f>IF(R22="Preventivo",(J20-(J20*T22)),IF(R22="Detectivo",(J20-(J20*T22)),IF(R22="Correctivo",(J20))))</f>
        <v>0.22</v>
      </c>
      <c r="AA22" s="323"/>
      <c r="AB22" s="323"/>
      <c r="AC22" s="235" t="str">
        <f t="shared" si="1"/>
        <v>Moderado</v>
      </c>
      <c r="AD22" s="235">
        <f t="shared" si="6"/>
        <v>0.6</v>
      </c>
      <c r="AE22" s="323"/>
      <c r="AF22" s="323"/>
      <c r="AG22" s="326"/>
      <c r="AH22" s="326"/>
      <c r="AI22" s="326"/>
      <c r="AJ22" s="326"/>
      <c r="AK22" s="326"/>
      <c r="AL22" s="326"/>
      <c r="AM22" s="331"/>
      <c r="AN22" s="333"/>
    </row>
    <row r="23" spans="1:40" ht="75.75" customHeight="1" x14ac:dyDescent="0.25">
      <c r="A23" s="380"/>
      <c r="B23" s="340"/>
      <c r="C23" s="380"/>
      <c r="D23" s="238" t="s">
        <v>312</v>
      </c>
      <c r="E23" s="383"/>
      <c r="F23" s="385"/>
      <c r="G23" s="380"/>
      <c r="H23" s="333"/>
      <c r="I23" s="342"/>
      <c r="J23" s="343"/>
      <c r="K23" s="333"/>
      <c r="L23" s="344"/>
      <c r="M23" s="344"/>
      <c r="N23" s="333"/>
      <c r="O23" s="233">
        <v>4</v>
      </c>
      <c r="P23" s="221" t="s">
        <v>313</v>
      </c>
      <c r="Q23" s="233" t="str">
        <f t="shared" si="0"/>
        <v>Probabilidad</v>
      </c>
      <c r="R23" s="233" t="s">
        <v>269</v>
      </c>
      <c r="S23" s="233" t="s">
        <v>270</v>
      </c>
      <c r="T23" s="235">
        <f>VLOOKUP(R23&amp;S23,Hoja1!$Q$4:$R$9,2,0)</f>
        <v>0.45</v>
      </c>
      <c r="U23" s="233" t="s">
        <v>271</v>
      </c>
      <c r="V23" s="233" t="s">
        <v>272</v>
      </c>
      <c r="W23" s="233" t="s">
        <v>273</v>
      </c>
      <c r="X23" s="235">
        <f t="shared" si="5"/>
        <v>0.18000000000000002</v>
      </c>
      <c r="Y23" s="235" t="str">
        <f>IF(Z23&lt;=20%,'Tabla probabilidad'!$B$5,IF(Z23&lt;=40%,'Tabla probabilidad'!$B$6,IF(Z23&lt;=60%,'Tabla probabilidad'!$B$7,IF(Z23&lt;=80%,'Tabla probabilidad'!$B$8,IF(Z23&lt;=100%,'Tabla probabilidad'!$B$9)))))</f>
        <v>Baja</v>
      </c>
      <c r="Z23" s="235">
        <f>IF(R23="Preventivo",(J20-(J20*T23)),IF(R23="Detectivo",(J20-(J20*T23)),IF(R23="Correctivo",(J20))))</f>
        <v>0.22</v>
      </c>
      <c r="AA23" s="323"/>
      <c r="AB23" s="323"/>
      <c r="AC23" s="235" t="str">
        <f t="shared" si="1"/>
        <v>Moderado</v>
      </c>
      <c r="AD23" s="235">
        <f t="shared" si="6"/>
        <v>0.6</v>
      </c>
      <c r="AE23" s="323"/>
      <c r="AF23" s="323"/>
      <c r="AG23" s="326"/>
      <c r="AH23" s="326"/>
      <c r="AI23" s="326"/>
      <c r="AJ23" s="326"/>
      <c r="AK23" s="326"/>
      <c r="AL23" s="326"/>
      <c r="AM23" s="331"/>
      <c r="AN23" s="333"/>
    </row>
    <row r="24" spans="1:40" ht="64.5" customHeight="1" x14ac:dyDescent="0.25">
      <c r="A24" s="380"/>
      <c r="B24" s="341"/>
      <c r="C24" s="380"/>
      <c r="D24" s="239" t="s">
        <v>314</v>
      </c>
      <c r="E24" s="384"/>
      <c r="F24" s="386"/>
      <c r="G24" s="380"/>
      <c r="H24" s="333"/>
      <c r="I24" s="342"/>
      <c r="J24" s="343"/>
      <c r="K24" s="333"/>
      <c r="L24" s="344"/>
      <c r="M24" s="344"/>
      <c r="N24" s="333"/>
      <c r="O24" s="233">
        <v>5</v>
      </c>
      <c r="P24" s="222" t="s">
        <v>315</v>
      </c>
      <c r="Q24" s="233" t="str">
        <f t="shared" si="0"/>
        <v>Probabilidad</v>
      </c>
      <c r="R24" s="233" t="s">
        <v>269</v>
      </c>
      <c r="S24" s="233" t="s">
        <v>270</v>
      </c>
      <c r="T24" s="235">
        <f>VLOOKUP(R24&amp;S24,Hoja1!$Q$4:$R$9,2,0)</f>
        <v>0.45</v>
      </c>
      <c r="U24" s="233" t="s">
        <v>271</v>
      </c>
      <c r="V24" s="233" t="s">
        <v>272</v>
      </c>
      <c r="W24" s="233" t="s">
        <v>273</v>
      </c>
      <c r="X24" s="235">
        <f t="shared" si="5"/>
        <v>0.18000000000000002</v>
      </c>
      <c r="Y24" s="235" t="str">
        <f>IF(Z24&lt;=20%,'Tabla probabilidad'!$B$5,IF(Z24&lt;=40%,'Tabla probabilidad'!$B$6,IF(Z24&lt;=60%,'Tabla probabilidad'!$B$7,IF(Z24&lt;=80%,'Tabla probabilidad'!$B$8,IF(Z24&lt;=100%,'Tabla probabilidad'!$B$9)))))</f>
        <v>Baja</v>
      </c>
      <c r="Z24" s="235">
        <f>IF(R24="Preventivo",(J20-(J20*T24)),IF(R24="Detectivo",(J20-(J20*T24)),IF(R24="Correctivo",(J20))))</f>
        <v>0.22</v>
      </c>
      <c r="AA24" s="324"/>
      <c r="AB24" s="324"/>
      <c r="AC24" s="235" t="str">
        <f t="shared" si="1"/>
        <v>Moderado</v>
      </c>
      <c r="AD24" s="235">
        <f t="shared" si="6"/>
        <v>0.6</v>
      </c>
      <c r="AE24" s="324"/>
      <c r="AF24" s="324"/>
      <c r="AG24" s="332"/>
      <c r="AH24" s="332"/>
      <c r="AI24" s="332"/>
      <c r="AJ24" s="332"/>
      <c r="AK24" s="332"/>
      <c r="AL24" s="332"/>
      <c r="AM24" s="387"/>
      <c r="AN24" s="333"/>
    </row>
    <row r="25" spans="1:40" ht="57" customHeight="1" x14ac:dyDescent="0.25">
      <c r="A25" s="380">
        <v>4</v>
      </c>
      <c r="B25" s="339" t="s">
        <v>316</v>
      </c>
      <c r="C25" s="380" t="s">
        <v>284</v>
      </c>
      <c r="D25" s="237" t="s">
        <v>317</v>
      </c>
      <c r="E25" s="382" t="s">
        <v>318</v>
      </c>
      <c r="F25" s="337" t="s">
        <v>319</v>
      </c>
      <c r="G25" s="380" t="s">
        <v>266</v>
      </c>
      <c r="H25" s="380">
        <v>4</v>
      </c>
      <c r="I25" s="342" t="str">
        <f>IF(H25&lt;=2,'Tabla probabilidad'!$B$5,IF(H25&lt;=24,'Tabla probabilidad'!$B$6,IF(H25&lt;=500,'Tabla probabilidad'!$B$7,IF(H25&lt;=5000,'Tabla probabilidad'!$B$8,IF(H25&gt;5000,'Tabla probabilidad'!$B$9)))))</f>
        <v>Baja</v>
      </c>
      <c r="J25" s="343">
        <f>IF(H25&lt;=2,'Tabla probabilidad'!$D$5,IF(H25&lt;=24,'Tabla probabilidad'!$D$6,IF(H25&lt;=500,'Tabla probabilidad'!$D$7,IF(H25&lt;=5000,'Tabla probabilidad'!$D$8,IF(H25&gt;5000,'Tabla probabilidad'!$D$9)))))</f>
        <v>0.4</v>
      </c>
      <c r="K25" s="333" t="s">
        <v>267</v>
      </c>
      <c r="L25" s="333"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33"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33" t="str">
        <f>VLOOKUP((I25&amp;L25),Hoja1!$B$4:$C$28,2,0)</f>
        <v>Moderado</v>
      </c>
      <c r="O25" s="233">
        <v>1</v>
      </c>
      <c r="P25" s="221" t="s">
        <v>320</v>
      </c>
      <c r="Q25" s="233" t="str">
        <f t="shared" si="0"/>
        <v>Probabilidad</v>
      </c>
      <c r="R25" s="233" t="s">
        <v>269</v>
      </c>
      <c r="S25" s="233" t="s">
        <v>270</v>
      </c>
      <c r="T25" s="235">
        <f>VLOOKUP(R25&amp;S25,Hoja1!$Q$4:$R$9,2,0)</f>
        <v>0.45</v>
      </c>
      <c r="U25" s="233" t="s">
        <v>271</v>
      </c>
      <c r="V25" s="233" t="s">
        <v>272</v>
      </c>
      <c r="W25" s="233" t="s">
        <v>273</v>
      </c>
      <c r="X25" s="235">
        <f>IF(Q25="Probabilidad",($J$25*T25),IF(Q25="Impacto"," "))</f>
        <v>0.18000000000000002</v>
      </c>
      <c r="Y25" s="235" t="str">
        <f>IF(Z25&lt;=20%,'Tabla probabilidad'!$B$5,IF(Z25&lt;=40%,'Tabla probabilidad'!$B$6,IF(Z25&lt;=60%,'Tabla probabilidad'!$B$7,IF(Z25&lt;=80%,'Tabla probabilidad'!$B$8,IF(Z25&lt;=100%,'Tabla probabilidad'!$B$9)))))</f>
        <v>Baja</v>
      </c>
      <c r="Z25" s="235">
        <f>IF(R25="Preventivo",(J25-(J25*T25)),IF(R25="Detectivo",(J25-(J25*T25)),IF(R25="Correctivo",(J25))))</f>
        <v>0.22</v>
      </c>
      <c r="AA25" s="322" t="str">
        <f>IF(AB25&lt;=20%,'Tabla probabilidad'!$B$5,IF(AB25&lt;=40%,'Tabla probabilidad'!$B$6,IF(AB25&lt;=60%,'Tabla probabilidad'!$B$7,IF(AB25&lt;=80%,'Tabla probabilidad'!$B$8,IF(AB25&lt;=100%,'Tabla probabilidad'!$B$9)))))</f>
        <v>Baja</v>
      </c>
      <c r="AB25" s="322">
        <f>AVERAGE(Z25:Z29)</f>
        <v>0.22000000000000003</v>
      </c>
      <c r="AC25" s="235" t="str">
        <f t="shared" si="1"/>
        <v>Moderado</v>
      </c>
      <c r="AD25" s="235">
        <f>IF(Q25="Probabilidad",(($M$25-0)),IF(Q25="Impacto",($M$25-($M$25*T25))))</f>
        <v>0.6</v>
      </c>
      <c r="AE25" s="322" t="str">
        <f>IF(AF25&lt;=20%,"Leve",IF(AF25&lt;=40%,"Menor",IF(AF25&lt;=60%,"Moderado",IF(AF25&lt;=80%,"Mayor",IF(AF25&lt;=100%,"Catastrófico")))))</f>
        <v>Moderado</v>
      </c>
      <c r="AF25" s="322">
        <f>AVERAGE(AD25:AD29)</f>
        <v>0.6</v>
      </c>
      <c r="AG25" s="325" t="str">
        <f>VLOOKUP(AA25&amp;AE25,Hoja1!$B$4:$C$28,2,0)</f>
        <v>Moderado</v>
      </c>
      <c r="AH25" s="325" t="s">
        <v>274</v>
      </c>
      <c r="AI25" s="325"/>
      <c r="AJ25" s="325"/>
      <c r="AK25" s="325"/>
      <c r="AL25" s="325"/>
      <c r="AM25" s="330"/>
      <c r="AN25" s="333"/>
    </row>
    <row r="26" spans="1:40" ht="42.75" customHeight="1" x14ac:dyDescent="0.25">
      <c r="A26" s="380"/>
      <c r="B26" s="340"/>
      <c r="C26" s="380"/>
      <c r="D26" s="238" t="s">
        <v>321</v>
      </c>
      <c r="E26" s="383"/>
      <c r="F26" s="385"/>
      <c r="G26" s="380"/>
      <c r="H26" s="380"/>
      <c r="I26" s="342"/>
      <c r="J26" s="343"/>
      <c r="K26" s="333"/>
      <c r="L26" s="344"/>
      <c r="M26" s="344"/>
      <c r="N26" s="333"/>
      <c r="O26" s="233">
        <v>2</v>
      </c>
      <c r="P26" s="221" t="s">
        <v>322</v>
      </c>
      <c r="Q26" s="233" t="str">
        <f t="shared" si="0"/>
        <v>Probabilidad</v>
      </c>
      <c r="R26" s="233" t="s">
        <v>269</v>
      </c>
      <c r="S26" s="233" t="s">
        <v>270</v>
      </c>
      <c r="T26" s="235">
        <f>VLOOKUP(R26&amp;S26,Hoja1!$Q$4:$R$9,2,0)</f>
        <v>0.45</v>
      </c>
      <c r="U26" s="233" t="s">
        <v>271</v>
      </c>
      <c r="V26" s="233" t="s">
        <v>272</v>
      </c>
      <c r="W26" s="233" t="s">
        <v>273</v>
      </c>
      <c r="X26" s="235">
        <f t="shared" ref="X26:X29" si="7">IF(Q26="Probabilidad",($J$25*T26),IF(Q26="Impacto"," "))</f>
        <v>0.18000000000000002</v>
      </c>
      <c r="Y26" s="235" t="str">
        <f>IF(Z26&lt;=20%,'Tabla probabilidad'!$B$5,IF(Z26&lt;=40%,'Tabla probabilidad'!$B$6,IF(Z26&lt;=60%,'Tabla probabilidad'!$B$7,IF(Z26&lt;=80%,'Tabla probabilidad'!$B$8,IF(Z26&lt;=100%,'Tabla probabilidad'!$B$9)))))</f>
        <v>Baja</v>
      </c>
      <c r="Z26" s="235">
        <f>IF(R26="Preventivo",(J25-(J25*T26)),IF(R26="Detectivo",(J25-(J25*T26)),IF(R26="Correctivo",(J25))))</f>
        <v>0.22</v>
      </c>
      <c r="AA26" s="323"/>
      <c r="AB26" s="323"/>
      <c r="AC26" s="235" t="str">
        <f t="shared" si="1"/>
        <v>Moderado</v>
      </c>
      <c r="AD26" s="235">
        <f t="shared" ref="AD26:AD29" si="8">IF(Q26="Probabilidad",(($M$25-0)),IF(Q26="Impacto",($M$25-($M$25*T26))))</f>
        <v>0.6</v>
      </c>
      <c r="AE26" s="323"/>
      <c r="AF26" s="323"/>
      <c r="AG26" s="326"/>
      <c r="AH26" s="326"/>
      <c r="AI26" s="326"/>
      <c r="AJ26" s="326"/>
      <c r="AK26" s="326"/>
      <c r="AL26" s="326"/>
      <c r="AM26" s="331"/>
      <c r="AN26" s="333"/>
    </row>
    <row r="27" spans="1:40" ht="90" x14ac:dyDescent="0.25">
      <c r="A27" s="380"/>
      <c r="B27" s="340"/>
      <c r="C27" s="380"/>
      <c r="D27" s="238" t="s">
        <v>323</v>
      </c>
      <c r="E27" s="383"/>
      <c r="F27" s="385"/>
      <c r="G27" s="380"/>
      <c r="H27" s="380"/>
      <c r="I27" s="342"/>
      <c r="J27" s="343"/>
      <c r="K27" s="333"/>
      <c r="L27" s="344"/>
      <c r="M27" s="344"/>
      <c r="N27" s="333"/>
      <c r="O27" s="233">
        <v>3</v>
      </c>
      <c r="P27" s="220" t="s">
        <v>324</v>
      </c>
      <c r="Q27" s="233" t="str">
        <f t="shared" si="0"/>
        <v>Probabilidad</v>
      </c>
      <c r="R27" s="233" t="s">
        <v>269</v>
      </c>
      <c r="S27" s="233" t="s">
        <v>270</v>
      </c>
      <c r="T27" s="235">
        <f>VLOOKUP(R27&amp;S27,Hoja1!$Q$4:$R$9,2,0)</f>
        <v>0.45</v>
      </c>
      <c r="U27" s="233" t="s">
        <v>271</v>
      </c>
      <c r="V27" s="233" t="s">
        <v>272</v>
      </c>
      <c r="W27" s="233" t="s">
        <v>273</v>
      </c>
      <c r="X27" s="235">
        <f t="shared" si="7"/>
        <v>0.18000000000000002</v>
      </c>
      <c r="Y27" s="235" t="str">
        <f>IF(Z27&lt;=20%,'Tabla probabilidad'!$B$5,IF(Z27&lt;=40%,'Tabla probabilidad'!$B$6,IF(Z27&lt;=60%,'Tabla probabilidad'!$B$7,IF(Z27&lt;=80%,'Tabla probabilidad'!$B$8,IF(Z27&lt;=100%,'Tabla probabilidad'!$B$9)))))</f>
        <v>Baja</v>
      </c>
      <c r="Z27" s="235">
        <f>IF(R27="Preventivo",(J25-(J25*T27)),IF(R27="Detectivo",(J25-(J25*T27)),IF(R27="Correctivo",(J25))))</f>
        <v>0.22</v>
      </c>
      <c r="AA27" s="323"/>
      <c r="AB27" s="323"/>
      <c r="AC27" s="235" t="str">
        <f t="shared" si="1"/>
        <v>Moderado</v>
      </c>
      <c r="AD27" s="235">
        <f t="shared" si="8"/>
        <v>0.6</v>
      </c>
      <c r="AE27" s="323"/>
      <c r="AF27" s="323"/>
      <c r="AG27" s="326"/>
      <c r="AH27" s="326"/>
      <c r="AI27" s="326"/>
      <c r="AJ27" s="326"/>
      <c r="AK27" s="326"/>
      <c r="AL27" s="326"/>
      <c r="AM27" s="331"/>
      <c r="AN27" s="333"/>
    </row>
    <row r="28" spans="1:40" ht="75" x14ac:dyDescent="0.25">
      <c r="A28" s="380"/>
      <c r="B28" s="340"/>
      <c r="C28" s="380"/>
      <c r="D28" s="238" t="s">
        <v>325</v>
      </c>
      <c r="E28" s="383"/>
      <c r="F28" s="385"/>
      <c r="G28" s="380"/>
      <c r="H28" s="380"/>
      <c r="I28" s="342"/>
      <c r="J28" s="343"/>
      <c r="K28" s="333"/>
      <c r="L28" s="344"/>
      <c r="M28" s="344"/>
      <c r="N28" s="333"/>
      <c r="O28" s="233">
        <v>4</v>
      </c>
      <c r="P28" s="221" t="s">
        <v>326</v>
      </c>
      <c r="Q28" s="233" t="str">
        <f t="shared" si="0"/>
        <v>Probabilidad</v>
      </c>
      <c r="R28" s="233" t="s">
        <v>269</v>
      </c>
      <c r="S28" s="233" t="s">
        <v>270</v>
      </c>
      <c r="T28" s="235">
        <f>VLOOKUP(R28&amp;S28,Hoja1!$Q$4:$R$9,2,0)</f>
        <v>0.45</v>
      </c>
      <c r="U28" s="233" t="s">
        <v>271</v>
      </c>
      <c r="V28" s="233" t="s">
        <v>272</v>
      </c>
      <c r="W28" s="233" t="s">
        <v>273</v>
      </c>
      <c r="X28" s="235">
        <f t="shared" si="7"/>
        <v>0.18000000000000002</v>
      </c>
      <c r="Y28" s="235" t="str">
        <f>IF(Z28&lt;=20%,'Tabla probabilidad'!$B$5,IF(Z28&lt;=40%,'Tabla probabilidad'!$B$6,IF(Z28&lt;=60%,'Tabla probabilidad'!$B$7,IF(Z28&lt;=80%,'Tabla probabilidad'!$B$8,IF(Z28&lt;=100%,'Tabla probabilidad'!$B$9)))))</f>
        <v>Baja</v>
      </c>
      <c r="Z28" s="235">
        <f>IF(R28="Preventivo",(J25-(J25*T28)),IF(R28="Detectivo",(J25-(J25*T28)),IF(R28="Correctivo",(J25))))</f>
        <v>0.22</v>
      </c>
      <c r="AA28" s="323"/>
      <c r="AB28" s="323"/>
      <c r="AC28" s="235" t="str">
        <f t="shared" si="1"/>
        <v>Moderado</v>
      </c>
      <c r="AD28" s="235">
        <f t="shared" si="8"/>
        <v>0.6</v>
      </c>
      <c r="AE28" s="323"/>
      <c r="AF28" s="323"/>
      <c r="AG28" s="326"/>
      <c r="AH28" s="326"/>
      <c r="AI28" s="326"/>
      <c r="AJ28" s="326"/>
      <c r="AK28" s="326"/>
      <c r="AL28" s="326"/>
      <c r="AM28" s="331"/>
      <c r="AN28" s="333"/>
    </row>
    <row r="29" spans="1:40" ht="30.75" thickBot="1" x14ac:dyDescent="0.3">
      <c r="A29" s="380"/>
      <c r="B29" s="341"/>
      <c r="C29" s="380"/>
      <c r="D29" s="239" t="s">
        <v>327</v>
      </c>
      <c r="E29" s="384"/>
      <c r="F29" s="386"/>
      <c r="G29" s="380"/>
      <c r="H29" s="380"/>
      <c r="I29" s="342"/>
      <c r="J29" s="343"/>
      <c r="K29" s="333"/>
      <c r="L29" s="344"/>
      <c r="M29" s="344"/>
      <c r="N29" s="333"/>
      <c r="O29" s="233">
        <v>5</v>
      </c>
      <c r="P29" s="222" t="s">
        <v>328</v>
      </c>
      <c r="Q29" s="233" t="str">
        <f t="shared" si="0"/>
        <v>Probabilidad</v>
      </c>
      <c r="R29" s="233" t="s">
        <v>269</v>
      </c>
      <c r="S29" s="233" t="s">
        <v>270</v>
      </c>
      <c r="T29" s="235">
        <f>VLOOKUP(R29&amp;S29,Hoja1!$Q$4:$R$9,2,0)</f>
        <v>0.45</v>
      </c>
      <c r="U29" s="233" t="s">
        <v>271</v>
      </c>
      <c r="V29" s="233" t="s">
        <v>272</v>
      </c>
      <c r="W29" s="233" t="s">
        <v>273</v>
      </c>
      <c r="X29" s="235">
        <f t="shared" si="7"/>
        <v>0.18000000000000002</v>
      </c>
      <c r="Y29" s="235" t="str">
        <f>IF(Z29&lt;=20%,'Tabla probabilidad'!$B$5,IF(Z29&lt;=40%,'Tabla probabilidad'!$B$6,IF(Z29&lt;=60%,'Tabla probabilidad'!$B$7,IF(Z29&lt;=80%,'Tabla probabilidad'!$B$8,IF(Z29&lt;=100%,'Tabla probabilidad'!$B$9)))))</f>
        <v>Baja</v>
      </c>
      <c r="Z29" s="235">
        <f>IF(R29="Preventivo",(J25-(J25*T29)),IF(R29="Detectivo",(J25-(J25*T29)),IF(R29="Correctivo",(J25))))</f>
        <v>0.22</v>
      </c>
      <c r="AA29" s="324"/>
      <c r="AB29" s="324"/>
      <c r="AC29" s="235" t="str">
        <f t="shared" si="1"/>
        <v>Moderado</v>
      </c>
      <c r="AD29" s="235">
        <f t="shared" si="8"/>
        <v>0.6</v>
      </c>
      <c r="AE29" s="324"/>
      <c r="AF29" s="324"/>
      <c r="AG29" s="332"/>
      <c r="AH29" s="332"/>
      <c r="AI29" s="332"/>
      <c r="AJ29" s="332"/>
      <c r="AK29" s="332"/>
      <c r="AL29" s="332"/>
      <c r="AM29" s="387"/>
      <c r="AN29" s="333"/>
    </row>
    <row r="30" spans="1:40" ht="63.75" x14ac:dyDescent="0.25">
      <c r="A30" s="380">
        <v>5</v>
      </c>
      <c r="B30" s="339" t="s">
        <v>329</v>
      </c>
      <c r="C30" s="380" t="s">
        <v>284</v>
      </c>
      <c r="D30" s="238" t="s">
        <v>330</v>
      </c>
      <c r="E30" s="337" t="s">
        <v>331</v>
      </c>
      <c r="F30" s="337" t="s">
        <v>332</v>
      </c>
      <c r="G30" s="380" t="s">
        <v>333</v>
      </c>
      <c r="H30" s="380">
        <v>4</v>
      </c>
      <c r="I30" s="342" t="str">
        <f>IF(H30&lt;=2,'Tabla probabilidad'!$B$5,IF(H30&lt;=24,'Tabla probabilidad'!$B$6,IF(H30&lt;=500,'Tabla probabilidad'!$B$7,IF(H30&lt;=5000,'Tabla probabilidad'!$B$8,IF(H30&gt;5000,'Tabla probabilidad'!$B$9)))))</f>
        <v>Baja</v>
      </c>
      <c r="J30" s="343">
        <f>IF(H30&lt;=2,'Tabla probabilidad'!$D$5,IF(H30&lt;=24,'Tabla probabilidad'!$D$6,IF(H30&lt;=500,'Tabla probabilidad'!$D$7,IF(H30&lt;=5000,'Tabla probabilidad'!$D$8,IF(H30&gt;5000,'Tabla probabilidad'!$D$9)))))</f>
        <v>0.4</v>
      </c>
      <c r="K30" s="333" t="s">
        <v>307</v>
      </c>
      <c r="L30" s="333"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33"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33" t="str">
        <f>VLOOKUP((I30&amp;L30),Hoja1!$B$4:$C$28,2,0)</f>
        <v>Moderado</v>
      </c>
      <c r="O30" s="233">
        <v>1</v>
      </c>
      <c r="P30" s="225" t="s">
        <v>334</v>
      </c>
      <c r="Q30" s="233" t="str">
        <f t="shared" si="0"/>
        <v>Probabilidad</v>
      </c>
      <c r="R30" s="233" t="s">
        <v>269</v>
      </c>
      <c r="S30" s="233" t="s">
        <v>270</v>
      </c>
      <c r="T30" s="235">
        <f>VLOOKUP(R30&amp;S30,Hoja1!$Q$4:$R$9,2,0)</f>
        <v>0.45</v>
      </c>
      <c r="U30" s="233" t="s">
        <v>271</v>
      </c>
      <c r="V30" s="233" t="s">
        <v>272</v>
      </c>
      <c r="W30" s="233" t="s">
        <v>273</v>
      </c>
      <c r="X30" s="235">
        <f>IF(Q30="Probabilidad",($J$30*T30),IF(Q30="Impacto"," "))</f>
        <v>0.18000000000000002</v>
      </c>
      <c r="Y30" s="235" t="str">
        <f>IF(Z30&lt;=20%,'Tabla probabilidad'!$B$5,IF(Z30&lt;=40%,'Tabla probabilidad'!$B$6,IF(Z30&lt;=60%,'Tabla probabilidad'!$B$7,IF(Z30&lt;=80%,'Tabla probabilidad'!$B$8,IF(Z30&lt;=100%,'Tabla probabilidad'!$B$9)))))</f>
        <v>Baja</v>
      </c>
      <c r="Z30" s="235">
        <f>IF(R30="Preventivo",(J30-(J30*T30)),IF(R30="Detectivo",(J30-(J30*T30)),IF(R30="Correctivo",(J30))))</f>
        <v>0.22</v>
      </c>
      <c r="AA30" s="322" t="str">
        <f>IF(AB30&lt;=20%,'Tabla probabilidad'!$B$5,IF(AB30&lt;=40%,'Tabla probabilidad'!$B$6,IF(AB30&lt;=60%,'Tabla probabilidad'!$B$7,IF(AB30&lt;=80%,'Tabla probabilidad'!$B$8,IF(AB30&lt;=100%,'Tabla probabilidad'!$B$9)))))</f>
        <v>Baja</v>
      </c>
      <c r="AB30" s="322">
        <f>AVERAGE(Z30:Z34)</f>
        <v>0.22000000000000003</v>
      </c>
      <c r="AC30" s="235" t="str">
        <f t="shared" si="1"/>
        <v>Moderado</v>
      </c>
      <c r="AD30" s="235">
        <f>IF(Q30="Probabilidad",(($M$30-0)),IF(Q30="Impacto",($M$30-($M$30*T30))))</f>
        <v>0.6</v>
      </c>
      <c r="AE30" s="322" t="str">
        <f>IF(AF30&lt;=20%,"Leve",IF(AF30&lt;=40%,"Menor",IF(AF30&lt;=60%,"Moderado",IF(AF30&lt;=80%,"Mayor",IF(AF30&lt;=100%,"Catastrófico")))))</f>
        <v>Moderado</v>
      </c>
      <c r="AF30" s="322">
        <f>AVERAGE(AD30:AD34)</f>
        <v>0.6</v>
      </c>
      <c r="AG30" s="325" t="str">
        <f>VLOOKUP(AA30&amp;AE30,Hoja1!$B$4:$C$28,2,0)</f>
        <v>Moderado</v>
      </c>
      <c r="AH30" s="325" t="s">
        <v>274</v>
      </c>
      <c r="AI30" s="325"/>
      <c r="AJ30" s="325"/>
      <c r="AK30" s="325"/>
      <c r="AL30" s="325"/>
      <c r="AM30" s="330"/>
      <c r="AN30" s="333"/>
    </row>
    <row r="31" spans="1:40" ht="78.75" customHeight="1" x14ac:dyDescent="0.25">
      <c r="A31" s="380"/>
      <c r="B31" s="340"/>
      <c r="C31" s="380"/>
      <c r="D31" s="238" t="s">
        <v>335</v>
      </c>
      <c r="E31" s="385"/>
      <c r="F31" s="385"/>
      <c r="G31" s="380"/>
      <c r="H31" s="380"/>
      <c r="I31" s="342"/>
      <c r="J31" s="343"/>
      <c r="K31" s="333"/>
      <c r="L31" s="344"/>
      <c r="M31" s="344"/>
      <c r="N31" s="333"/>
      <c r="O31" s="233">
        <v>2</v>
      </c>
      <c r="P31" s="226" t="s">
        <v>336</v>
      </c>
      <c r="Q31" s="233" t="str">
        <f t="shared" si="0"/>
        <v>Probabilidad</v>
      </c>
      <c r="R31" s="233" t="s">
        <v>269</v>
      </c>
      <c r="S31" s="233" t="s">
        <v>270</v>
      </c>
      <c r="T31" s="235">
        <f>VLOOKUP(R31&amp;S31,Hoja1!$Q$4:$R$9,2,0)</f>
        <v>0.45</v>
      </c>
      <c r="U31" s="233" t="s">
        <v>271</v>
      </c>
      <c r="V31" s="233" t="s">
        <v>272</v>
      </c>
      <c r="W31" s="233" t="s">
        <v>273</v>
      </c>
      <c r="X31" s="235">
        <f t="shared" ref="X31:X34" si="9">IF(Q31="Probabilidad",($J$30*T31),IF(Q31="Impacto"," "))</f>
        <v>0.18000000000000002</v>
      </c>
      <c r="Y31" s="235" t="str">
        <f>IF(Z31&lt;=20%,'Tabla probabilidad'!$B$5,IF(Z31&lt;=40%,'Tabla probabilidad'!$B$6,IF(Z31&lt;=60%,'Tabla probabilidad'!$B$7,IF(Z31&lt;=80%,'Tabla probabilidad'!$B$8,IF(Z31&lt;=100%,'Tabla probabilidad'!$B$9)))))</f>
        <v>Baja</v>
      </c>
      <c r="Z31" s="235">
        <f>IF(R31="Preventivo",(J30-(J30*T31)),IF(R31="Detectivo",(J30-(J30*T31)),IF(R31="Correctivo",(J30))))</f>
        <v>0.22</v>
      </c>
      <c r="AA31" s="323"/>
      <c r="AB31" s="323"/>
      <c r="AC31" s="235" t="str">
        <f t="shared" si="1"/>
        <v>Moderado</v>
      </c>
      <c r="AD31" s="235">
        <f t="shared" ref="AD31:AD34" si="10">IF(Q31="Probabilidad",(($M$30-0)),IF(Q31="Impacto",($M$30-($M$30*T31))))</f>
        <v>0.6</v>
      </c>
      <c r="AE31" s="323"/>
      <c r="AF31" s="323"/>
      <c r="AG31" s="326"/>
      <c r="AH31" s="326"/>
      <c r="AI31" s="326"/>
      <c r="AJ31" s="326"/>
      <c r="AK31" s="326"/>
      <c r="AL31" s="326"/>
      <c r="AM31" s="331"/>
      <c r="AN31" s="333"/>
    </row>
    <row r="32" spans="1:40" ht="60" x14ac:dyDescent="0.25">
      <c r="A32" s="380"/>
      <c r="B32" s="340"/>
      <c r="C32" s="380"/>
      <c r="D32" s="238" t="s">
        <v>337</v>
      </c>
      <c r="E32" s="385"/>
      <c r="F32" s="385"/>
      <c r="G32" s="380"/>
      <c r="H32" s="380"/>
      <c r="I32" s="342"/>
      <c r="J32" s="343"/>
      <c r="K32" s="333"/>
      <c r="L32" s="344"/>
      <c r="M32" s="344"/>
      <c r="N32" s="333"/>
      <c r="O32" s="233">
        <v>3</v>
      </c>
      <c r="P32" s="226" t="s">
        <v>338</v>
      </c>
      <c r="Q32" s="233" t="str">
        <f t="shared" si="0"/>
        <v>Probabilidad</v>
      </c>
      <c r="R32" s="233" t="s">
        <v>269</v>
      </c>
      <c r="S32" s="233" t="s">
        <v>270</v>
      </c>
      <c r="T32" s="235">
        <f>VLOOKUP(R32&amp;S32,Hoja1!$Q$4:$R$9,2,0)</f>
        <v>0.45</v>
      </c>
      <c r="U32" s="233" t="s">
        <v>271</v>
      </c>
      <c r="V32" s="233" t="s">
        <v>272</v>
      </c>
      <c r="W32" s="233" t="s">
        <v>273</v>
      </c>
      <c r="X32" s="235">
        <f t="shared" si="9"/>
        <v>0.18000000000000002</v>
      </c>
      <c r="Y32" s="235" t="str">
        <f>IF(Z32&lt;=20%,'Tabla probabilidad'!$B$5,IF(Z32&lt;=40%,'Tabla probabilidad'!$B$6,IF(Z32&lt;=60%,'Tabla probabilidad'!$B$7,IF(Z32&lt;=80%,'Tabla probabilidad'!$B$8,IF(Z32&lt;=100%,'Tabla probabilidad'!$B$9)))))</f>
        <v>Baja</v>
      </c>
      <c r="Z32" s="235">
        <f>IF(R32="Preventivo",(J30-(J30*T32)),IF(R32="Detectivo",(J30-(J30*T32)),IF(R32="Correctivo",(J30))))</f>
        <v>0.22</v>
      </c>
      <c r="AA32" s="323"/>
      <c r="AB32" s="323"/>
      <c r="AC32" s="235" t="str">
        <f t="shared" si="1"/>
        <v>Moderado</v>
      </c>
      <c r="AD32" s="235">
        <f t="shared" si="10"/>
        <v>0.6</v>
      </c>
      <c r="AE32" s="323"/>
      <c r="AF32" s="323"/>
      <c r="AG32" s="326"/>
      <c r="AH32" s="326"/>
      <c r="AI32" s="326"/>
      <c r="AJ32" s="326"/>
      <c r="AK32" s="326"/>
      <c r="AL32" s="326"/>
      <c r="AM32" s="331"/>
      <c r="AN32" s="333"/>
    </row>
    <row r="33" spans="1:40" ht="30" x14ac:dyDescent="0.25">
      <c r="A33" s="380"/>
      <c r="B33" s="340"/>
      <c r="C33" s="380"/>
      <c r="D33" s="238" t="s">
        <v>339</v>
      </c>
      <c r="E33" s="385"/>
      <c r="F33" s="385"/>
      <c r="G33" s="380"/>
      <c r="H33" s="380"/>
      <c r="I33" s="342"/>
      <c r="J33" s="343"/>
      <c r="K33" s="333"/>
      <c r="L33" s="344"/>
      <c r="M33" s="344"/>
      <c r="N33" s="333"/>
      <c r="O33" s="233">
        <v>4</v>
      </c>
      <c r="P33" s="226" t="s">
        <v>340</v>
      </c>
      <c r="Q33" s="233" t="str">
        <f t="shared" si="0"/>
        <v>Probabilidad</v>
      </c>
      <c r="R33" s="233" t="s">
        <v>269</v>
      </c>
      <c r="S33" s="233" t="s">
        <v>270</v>
      </c>
      <c r="T33" s="235">
        <f>VLOOKUP(R33&amp;S33,Hoja1!$Q$4:$R$9,2,0)</f>
        <v>0.45</v>
      </c>
      <c r="U33" s="233" t="s">
        <v>271</v>
      </c>
      <c r="V33" s="233" t="s">
        <v>272</v>
      </c>
      <c r="W33" s="233" t="s">
        <v>273</v>
      </c>
      <c r="X33" s="235">
        <f t="shared" si="9"/>
        <v>0.18000000000000002</v>
      </c>
      <c r="Y33" s="235" t="str">
        <f>IF(Z33&lt;=20%,'Tabla probabilidad'!$B$5,IF(Z33&lt;=40%,'Tabla probabilidad'!$B$6,IF(Z33&lt;=60%,'Tabla probabilidad'!$B$7,IF(Z33&lt;=80%,'Tabla probabilidad'!$B$8,IF(Z33&lt;=100%,'Tabla probabilidad'!$B$9)))))</f>
        <v>Baja</v>
      </c>
      <c r="Z33" s="235">
        <f>IF(R33="Preventivo",(J30-(J30*T33)),IF(R33="Detectivo",(J30-(J30*T33)),IF(R33="Correctivo",(J30))))</f>
        <v>0.22</v>
      </c>
      <c r="AA33" s="323"/>
      <c r="AB33" s="323"/>
      <c r="AC33" s="235" t="str">
        <f t="shared" si="1"/>
        <v>Moderado</v>
      </c>
      <c r="AD33" s="235">
        <f t="shared" si="10"/>
        <v>0.6</v>
      </c>
      <c r="AE33" s="323"/>
      <c r="AF33" s="323"/>
      <c r="AG33" s="326"/>
      <c r="AH33" s="326"/>
      <c r="AI33" s="326"/>
      <c r="AJ33" s="326"/>
      <c r="AK33" s="326"/>
      <c r="AL33" s="326"/>
      <c r="AM33" s="331"/>
      <c r="AN33" s="333"/>
    </row>
    <row r="34" spans="1:40" x14ac:dyDescent="0.25">
      <c r="A34" s="339"/>
      <c r="B34" s="341"/>
      <c r="C34" s="380"/>
      <c r="D34" s="239"/>
      <c r="E34" s="386"/>
      <c r="F34" s="386"/>
      <c r="G34" s="380"/>
      <c r="H34" s="339"/>
      <c r="I34" s="389"/>
      <c r="J34" s="322"/>
      <c r="K34" s="333"/>
      <c r="L34" s="344"/>
      <c r="M34" s="344"/>
      <c r="N34" s="325"/>
      <c r="O34" s="231">
        <v>5</v>
      </c>
      <c r="P34" s="141"/>
      <c r="Q34" s="231" t="str">
        <f t="shared" si="0"/>
        <v>Probabilidad</v>
      </c>
      <c r="R34" s="231" t="s">
        <v>269</v>
      </c>
      <c r="S34" s="231" t="s">
        <v>270</v>
      </c>
      <c r="T34" s="232">
        <f>VLOOKUP(R34&amp;S34,Hoja1!$Q$4:$R$9,2,0)</f>
        <v>0.45</v>
      </c>
      <c r="U34" s="231" t="s">
        <v>271</v>
      </c>
      <c r="V34" s="231" t="s">
        <v>272</v>
      </c>
      <c r="W34" s="231" t="s">
        <v>273</v>
      </c>
      <c r="X34" s="232">
        <f t="shared" si="9"/>
        <v>0.18000000000000002</v>
      </c>
      <c r="Y34" s="232" t="str">
        <f>IF(Z34&lt;=20%,'Tabla probabilidad'!$B$5,IF(Z34&lt;=40%,'Tabla probabilidad'!$B$6,IF(Z34&lt;=60%,'Tabla probabilidad'!$B$7,IF(Z34&lt;=80%,'Tabla probabilidad'!$B$8,IF(Z34&lt;=100%,'Tabla probabilidad'!$B$9)))))</f>
        <v>Baja</v>
      </c>
      <c r="Z34" s="232">
        <f>IF(R34="Preventivo",(J30-(J30*T34)),IF(R34="Detectivo",(J30-(J30*T34)),IF(R34="Correctivo",(J30))))</f>
        <v>0.22</v>
      </c>
      <c r="AA34" s="324"/>
      <c r="AB34" s="323"/>
      <c r="AC34" s="232" t="str">
        <f t="shared" si="1"/>
        <v>Moderado</v>
      </c>
      <c r="AD34" s="232">
        <f t="shared" si="10"/>
        <v>0.6</v>
      </c>
      <c r="AE34" s="323"/>
      <c r="AF34" s="323"/>
      <c r="AG34" s="326"/>
      <c r="AH34" s="326"/>
      <c r="AI34" s="326"/>
      <c r="AJ34" s="326"/>
      <c r="AK34" s="326"/>
      <c r="AL34" s="326"/>
      <c r="AM34" s="331"/>
      <c r="AN34" s="325"/>
    </row>
    <row r="35" spans="1:40" ht="60" x14ac:dyDescent="0.25">
      <c r="A35" s="333">
        <v>6</v>
      </c>
      <c r="B35" s="325" t="s">
        <v>341</v>
      </c>
      <c r="C35" s="388" t="s">
        <v>342</v>
      </c>
      <c r="D35" s="240" t="s">
        <v>343</v>
      </c>
      <c r="E35" s="390" t="s">
        <v>344</v>
      </c>
      <c r="F35" s="333" t="s">
        <v>345</v>
      </c>
      <c r="G35" s="333" t="s">
        <v>346</v>
      </c>
      <c r="H35" s="333">
        <v>4</v>
      </c>
      <c r="I35" s="342" t="str">
        <f>IF(H35&lt;=2,'Tabla probabilidad'!$B$5,IF(H35&lt;=24,'Tabla probabilidad'!$B$6,IF(H35&lt;=500,'Tabla probabilidad'!$B$7,IF(H35&lt;=5000,'Tabla probabilidad'!$B$8,IF(H35&gt;5000,'Tabla probabilidad'!$B$9)))))</f>
        <v>Baja</v>
      </c>
      <c r="J35" s="343">
        <f>IF(H35&lt;=2,'Tabla probabilidad'!$D$5,IF(H35&lt;=24,'Tabla probabilidad'!$D$6,IF(H35&lt;=500,'Tabla probabilidad'!$D$7,IF(H35&lt;=5000,'Tabla probabilidad'!$D$8,IF(H35&gt;5000,'Tabla probabilidad'!$D$9)))))</f>
        <v>0.4</v>
      </c>
      <c r="K35" s="333" t="s">
        <v>347</v>
      </c>
      <c r="L35" s="333"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33"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33" t="str">
        <f>VLOOKUP((I35&amp;L35),Hoja1!$B$4:$C$28,2,0)</f>
        <v>Moderado</v>
      </c>
      <c r="O35" s="233">
        <v>1</v>
      </c>
      <c r="P35" s="141" t="s">
        <v>348</v>
      </c>
      <c r="Q35" s="233" t="str">
        <f t="shared" ref="Q35:Q39" si="11">IF(R35="Preventivo","Probabilidad",IF(R35="Detectivo","Probabilidad", IF(R35="Correctivo","Impacto")))</f>
        <v>Probabilidad</v>
      </c>
      <c r="R35" s="233" t="s">
        <v>269</v>
      </c>
      <c r="S35" s="233" t="s">
        <v>270</v>
      </c>
      <c r="T35" s="235">
        <f>VLOOKUP(R35&amp;S35,Hoja1!$Q$4:$R$9,2,0)</f>
        <v>0.45</v>
      </c>
      <c r="U35" s="233" t="s">
        <v>271</v>
      </c>
      <c r="V35" s="233" t="s">
        <v>272</v>
      </c>
      <c r="W35" s="233" t="s">
        <v>273</v>
      </c>
      <c r="X35" s="235">
        <f>IF(Q35="Probabilidad",($J$35*T35),IF(Q35="Impacto"," "))</f>
        <v>0.18000000000000002</v>
      </c>
      <c r="Y35" s="235" t="str">
        <f>IF(Z35&lt;=20%,'Tabla probabilidad'!$B$5,IF(Z35&lt;=40%,'Tabla probabilidad'!$B$6,IF(Z35&lt;=60%,'Tabla probabilidad'!$B$7,IF(Z35&lt;=80%,'Tabla probabilidad'!$B$8,IF(Z35&lt;=100%,'Tabla probabilidad'!$B$9)))))</f>
        <v>Baja</v>
      </c>
      <c r="Z35" s="235">
        <f>IF(R35="Preventivo",(J35-(J35*T35)),IF(R35="Detectivo",(J35-(J35*T35)),IF(R35="Correctivo",(J35))))</f>
        <v>0.22</v>
      </c>
      <c r="AA35" s="322" t="str">
        <f>IF(AB35&lt;=20%,'Tabla probabilidad'!$B$5,IF(AB35&lt;=40%,'Tabla probabilidad'!$B$6,IF(AB35&lt;=60%,'Tabla probabilidad'!$B$7,IF(AB35&lt;=80%,'Tabla probabilidad'!$B$8,IF(AB35&lt;=100%,'Tabla probabilidad'!$B$9)))))</f>
        <v>Baja</v>
      </c>
      <c r="AB35" s="322">
        <f>AVERAGE(Z35:Z39)</f>
        <v>0.22000000000000003</v>
      </c>
      <c r="AC35" s="235" t="str">
        <f t="shared" ref="AC35:AC39" si="12">IF(AD35&lt;=20%,"Leve",IF(AD35&lt;=40%,"Menor",IF(AD35&lt;=60%,"Moderado",IF(AD35&lt;=80%,"Mayor",IF(AD35&lt;=100%,"Catastrófico")))))</f>
        <v>Moderado</v>
      </c>
      <c r="AD35" s="235">
        <f>IF(Q35="Probabilidad",(($M$35-0)),IF(Q35="Impacto",($M$35-($M$35*T35))))</f>
        <v>0.6</v>
      </c>
      <c r="AE35" s="322" t="str">
        <f>IF(AF35&lt;=20%,"Leve",IF(AF35&lt;=40%,"Menor",IF(AF35&lt;=60%,"Moderado",IF(AF35&lt;=80%,"Mayor",IF(AF35&lt;=100%,"Catastrófico")))))</f>
        <v>Moderado</v>
      </c>
      <c r="AF35" s="322">
        <f>AVERAGE(AD35:AD39)</f>
        <v>0.6</v>
      </c>
      <c r="AG35" s="325" t="str">
        <f>VLOOKUP(AA35&amp;AE35,Hoja1!$B$4:$C$28,2,0)</f>
        <v>Moderado</v>
      </c>
      <c r="AH35" s="325" t="s">
        <v>274</v>
      </c>
      <c r="AI35" s="327"/>
      <c r="AJ35" s="327"/>
      <c r="AK35" s="327"/>
      <c r="AL35" s="327"/>
      <c r="AM35" s="327"/>
      <c r="AN35" s="333"/>
    </row>
    <row r="36" spans="1:40" ht="45" x14ac:dyDescent="0.25">
      <c r="A36" s="333"/>
      <c r="B36" s="326"/>
      <c r="C36" s="388"/>
      <c r="D36" s="241" t="s">
        <v>349</v>
      </c>
      <c r="E36" s="390"/>
      <c r="F36" s="333"/>
      <c r="G36" s="333"/>
      <c r="H36" s="333"/>
      <c r="I36" s="342"/>
      <c r="J36" s="343"/>
      <c r="K36" s="333"/>
      <c r="L36" s="344"/>
      <c r="M36" s="344"/>
      <c r="N36" s="333"/>
      <c r="O36" s="233">
        <v>2</v>
      </c>
      <c r="P36" s="141" t="s">
        <v>350</v>
      </c>
      <c r="Q36" s="233" t="str">
        <f t="shared" si="11"/>
        <v>Probabilidad</v>
      </c>
      <c r="R36" s="233" t="s">
        <v>269</v>
      </c>
      <c r="S36" s="233" t="s">
        <v>270</v>
      </c>
      <c r="T36" s="235">
        <f>VLOOKUP(R36&amp;S36,Hoja1!$Q$4:$R$9,2,0)</f>
        <v>0.45</v>
      </c>
      <c r="U36" s="233" t="s">
        <v>271</v>
      </c>
      <c r="V36" s="233" t="s">
        <v>272</v>
      </c>
      <c r="W36" s="233" t="s">
        <v>273</v>
      </c>
      <c r="X36" s="235">
        <f t="shared" ref="X36:X39" si="13">IF(Q36="Probabilidad",($J$35*T36),IF(Q36="Impacto"," "))</f>
        <v>0.18000000000000002</v>
      </c>
      <c r="Y36" s="235" t="str">
        <f>IF(Z36&lt;=20%,'Tabla probabilidad'!$B$5,IF(Z36&lt;=40%,'Tabla probabilidad'!$B$6,IF(Z36&lt;=60%,'Tabla probabilidad'!$B$7,IF(Z36&lt;=80%,'Tabla probabilidad'!$B$8,IF(Z36&lt;=100%,'Tabla probabilidad'!$B$9)))))</f>
        <v>Baja</v>
      </c>
      <c r="Z36" s="235">
        <f>IF(R36="Preventivo",(J35-(J35*T36)),IF(R36="Detectivo",(J35-(J35*T36)),IF(R36="Correctivo",(J35))))</f>
        <v>0.22</v>
      </c>
      <c r="AA36" s="323"/>
      <c r="AB36" s="323"/>
      <c r="AC36" s="235" t="str">
        <f t="shared" si="12"/>
        <v>Moderado</v>
      </c>
      <c r="AD36" s="235">
        <f t="shared" ref="AD36:AD39" si="14">IF(Q36="Probabilidad",(($M$35-0)),IF(Q36="Impacto",($M$35-($M$35*T36))))</f>
        <v>0.6</v>
      </c>
      <c r="AE36" s="323"/>
      <c r="AF36" s="323"/>
      <c r="AG36" s="326"/>
      <c r="AH36" s="326"/>
      <c r="AI36" s="328"/>
      <c r="AJ36" s="328"/>
      <c r="AK36" s="328"/>
      <c r="AL36" s="328"/>
      <c r="AM36" s="328"/>
      <c r="AN36" s="333"/>
    </row>
    <row r="37" spans="1:40" ht="45" x14ac:dyDescent="0.25">
      <c r="A37" s="333"/>
      <c r="B37" s="326"/>
      <c r="C37" s="388"/>
      <c r="D37" s="241" t="s">
        <v>351</v>
      </c>
      <c r="E37" s="390"/>
      <c r="F37" s="333"/>
      <c r="G37" s="333"/>
      <c r="H37" s="333"/>
      <c r="I37" s="342"/>
      <c r="J37" s="343"/>
      <c r="K37" s="333"/>
      <c r="L37" s="344"/>
      <c r="M37" s="344"/>
      <c r="N37" s="333"/>
      <c r="O37" s="233">
        <v>3</v>
      </c>
      <c r="P37" s="141" t="s">
        <v>352</v>
      </c>
      <c r="Q37" s="233" t="str">
        <f t="shared" si="11"/>
        <v>Probabilidad</v>
      </c>
      <c r="R37" s="233" t="s">
        <v>269</v>
      </c>
      <c r="S37" s="233" t="s">
        <v>270</v>
      </c>
      <c r="T37" s="235">
        <f>VLOOKUP(R37&amp;S37,Hoja1!$Q$4:$R$9,2,0)</f>
        <v>0.45</v>
      </c>
      <c r="U37" s="233" t="s">
        <v>271</v>
      </c>
      <c r="V37" s="233" t="s">
        <v>272</v>
      </c>
      <c r="W37" s="233" t="s">
        <v>273</v>
      </c>
      <c r="X37" s="235">
        <f t="shared" si="13"/>
        <v>0.18000000000000002</v>
      </c>
      <c r="Y37" s="235" t="str">
        <f>IF(Z37&lt;=20%,'Tabla probabilidad'!$B$5,IF(Z37&lt;=40%,'Tabla probabilidad'!$B$6,IF(Z37&lt;=60%,'Tabla probabilidad'!$B$7,IF(Z37&lt;=80%,'Tabla probabilidad'!$B$8,IF(Z37&lt;=100%,'Tabla probabilidad'!$B$9)))))</f>
        <v>Baja</v>
      </c>
      <c r="Z37" s="235">
        <f>IF(R37="Preventivo",(J35-(J35*T37)),IF(R37="Detectivo",(J35-(J35*T37)),IF(R37="Correctivo",(J35))))</f>
        <v>0.22</v>
      </c>
      <c r="AA37" s="323"/>
      <c r="AB37" s="323"/>
      <c r="AC37" s="235" t="str">
        <f t="shared" si="12"/>
        <v>Moderado</v>
      </c>
      <c r="AD37" s="235">
        <f t="shared" si="14"/>
        <v>0.6</v>
      </c>
      <c r="AE37" s="323"/>
      <c r="AF37" s="323"/>
      <c r="AG37" s="326"/>
      <c r="AH37" s="326"/>
      <c r="AI37" s="328"/>
      <c r="AJ37" s="328"/>
      <c r="AK37" s="328"/>
      <c r="AL37" s="328"/>
      <c r="AM37" s="328"/>
      <c r="AN37" s="333"/>
    </row>
    <row r="38" spans="1:40" ht="60" x14ac:dyDescent="0.25">
      <c r="A38" s="333"/>
      <c r="B38" s="326"/>
      <c r="C38" s="388"/>
      <c r="D38" s="241" t="s">
        <v>353</v>
      </c>
      <c r="E38" s="390"/>
      <c r="F38" s="333"/>
      <c r="G38" s="333"/>
      <c r="H38" s="333"/>
      <c r="I38" s="342"/>
      <c r="J38" s="343"/>
      <c r="K38" s="333"/>
      <c r="L38" s="344"/>
      <c r="M38" s="344"/>
      <c r="N38" s="333"/>
      <c r="O38" s="233">
        <v>4</v>
      </c>
      <c r="P38" s="147" t="s">
        <v>354</v>
      </c>
      <c r="Q38" s="233" t="str">
        <f t="shared" si="11"/>
        <v>Probabilidad</v>
      </c>
      <c r="R38" s="233" t="s">
        <v>269</v>
      </c>
      <c r="S38" s="233" t="s">
        <v>270</v>
      </c>
      <c r="T38" s="235">
        <f>VLOOKUP(R38&amp;S38,Hoja1!$Q$4:$R$9,2,0)</f>
        <v>0.45</v>
      </c>
      <c r="U38" s="233" t="s">
        <v>271</v>
      </c>
      <c r="V38" s="233" t="s">
        <v>272</v>
      </c>
      <c r="W38" s="233" t="s">
        <v>273</v>
      </c>
      <c r="X38" s="235">
        <f t="shared" si="13"/>
        <v>0.18000000000000002</v>
      </c>
      <c r="Y38" s="235" t="str">
        <f>IF(Z38&lt;=20%,'Tabla probabilidad'!$B$5,IF(Z38&lt;=40%,'Tabla probabilidad'!$B$6,IF(Z38&lt;=60%,'Tabla probabilidad'!$B$7,IF(Z38&lt;=80%,'Tabla probabilidad'!$B$8,IF(Z38&lt;=100%,'Tabla probabilidad'!$B$9)))))</f>
        <v>Baja</v>
      </c>
      <c r="Z38" s="235">
        <f>IF(R38="Preventivo",(J35-(J35*T38)),IF(R38="Detectivo",(J35-(J35*T38)),IF(R38="Correctivo",(J35))))</f>
        <v>0.22</v>
      </c>
      <c r="AA38" s="323"/>
      <c r="AB38" s="323"/>
      <c r="AC38" s="235" t="str">
        <f t="shared" si="12"/>
        <v>Moderado</v>
      </c>
      <c r="AD38" s="235">
        <f t="shared" si="14"/>
        <v>0.6</v>
      </c>
      <c r="AE38" s="323"/>
      <c r="AF38" s="323"/>
      <c r="AG38" s="326"/>
      <c r="AH38" s="326"/>
      <c r="AI38" s="328"/>
      <c r="AJ38" s="328"/>
      <c r="AK38" s="328"/>
      <c r="AL38" s="328"/>
      <c r="AM38" s="328"/>
      <c r="AN38" s="333"/>
    </row>
    <row r="39" spans="1:40" ht="45.75" customHeight="1" x14ac:dyDescent="0.25">
      <c r="A39" s="333"/>
      <c r="B39" s="332"/>
      <c r="C39" s="388"/>
      <c r="D39" s="241" t="s">
        <v>355</v>
      </c>
      <c r="E39" s="390"/>
      <c r="F39" s="333"/>
      <c r="G39" s="333"/>
      <c r="H39" s="333"/>
      <c r="I39" s="342"/>
      <c r="J39" s="343"/>
      <c r="K39" s="333"/>
      <c r="L39" s="344"/>
      <c r="M39" s="344"/>
      <c r="N39" s="333"/>
      <c r="O39" s="233">
        <v>5</v>
      </c>
      <c r="P39" s="147" t="s">
        <v>356</v>
      </c>
      <c r="Q39" s="233" t="str">
        <f t="shared" si="11"/>
        <v>Probabilidad</v>
      </c>
      <c r="R39" s="233" t="s">
        <v>269</v>
      </c>
      <c r="S39" s="233" t="s">
        <v>270</v>
      </c>
      <c r="T39" s="235">
        <f>VLOOKUP(R39&amp;S39,Hoja1!$Q$4:$R$9,2,0)</f>
        <v>0.45</v>
      </c>
      <c r="U39" s="233" t="s">
        <v>271</v>
      </c>
      <c r="V39" s="233" t="s">
        <v>272</v>
      </c>
      <c r="W39" s="233" t="s">
        <v>273</v>
      </c>
      <c r="X39" s="235">
        <f t="shared" si="13"/>
        <v>0.18000000000000002</v>
      </c>
      <c r="Y39" s="235" t="str">
        <f>IF(Z39&lt;=20%,'Tabla probabilidad'!$B$5,IF(Z39&lt;=40%,'Tabla probabilidad'!$B$6,IF(Z39&lt;=60%,'Tabla probabilidad'!$B$7,IF(Z39&lt;=80%,'Tabla probabilidad'!$B$8,IF(Z39&lt;=100%,'Tabla probabilidad'!$B$9)))))</f>
        <v>Baja</v>
      </c>
      <c r="Z39" s="235">
        <f>IF(R39="Preventivo",(J35-(J35*T39)),IF(R39="Detectivo",(J35-(J35*T39)),IF(R39="Correctivo",(J35))))</f>
        <v>0.22</v>
      </c>
      <c r="AA39" s="324"/>
      <c r="AB39" s="324"/>
      <c r="AC39" s="235" t="str">
        <f t="shared" si="12"/>
        <v>Moderado</v>
      </c>
      <c r="AD39" s="235">
        <f t="shared" si="14"/>
        <v>0.6</v>
      </c>
      <c r="AE39" s="324"/>
      <c r="AF39" s="324"/>
      <c r="AG39" s="332"/>
      <c r="AH39" s="326"/>
      <c r="AI39" s="329"/>
      <c r="AJ39" s="329"/>
      <c r="AK39" s="329"/>
      <c r="AL39" s="329"/>
      <c r="AM39" s="329"/>
      <c r="AN39" s="325"/>
    </row>
    <row r="40" spans="1:40" x14ac:dyDescent="0.25">
      <c r="A40" s="333"/>
      <c r="B40" s="325"/>
      <c r="C40" s="388"/>
      <c r="D40" s="240"/>
      <c r="E40" s="390"/>
      <c r="F40" s="333"/>
      <c r="G40" s="333"/>
      <c r="H40" s="333"/>
      <c r="I40" s="342" t="str">
        <f>IF(H40&lt;=2,'Tabla probabilidad'!$B$5,IF(H40&lt;=24,'Tabla probabilidad'!$B$6,IF(H40&lt;=500,'Tabla probabilidad'!$B$7,IF(H40&lt;=5000,'Tabla probabilidad'!$B$8,IF(H40&gt;5000,'Tabla probabilidad'!$B$9)))))</f>
        <v>Muy Baja</v>
      </c>
      <c r="J40" s="343">
        <f>IF(H40&lt;=2,'Tabla probabilidad'!$D$5,IF(H40&lt;=24,'Tabla probabilidad'!$D$6,IF(H40&lt;=500,'Tabla probabilidad'!$D$7,IF(H40&lt;=5000,'Tabla probabilidad'!$D$8,IF(H40&gt;5000,'Tabla probabilidad'!$D$9)))))</f>
        <v>0.2</v>
      </c>
      <c r="K40" s="333"/>
      <c r="L40" s="333"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33"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33" t="e">
        <f>VLOOKUP((I40&amp;L40),Hoja1!$B$4:$C$28,2,0)</f>
        <v>#N/A</v>
      </c>
      <c r="O40" s="233">
        <v>1</v>
      </c>
      <c r="P40" s="141"/>
      <c r="Q40" s="233" t="b">
        <f t="shared" ref="Q40:Q59" si="15">IF(R40="Preventivo","Probabilidad",IF(R40="Detectivo","Probabilidad", IF(R40="Correctivo","Impacto")))</f>
        <v>0</v>
      </c>
      <c r="R40" s="233"/>
      <c r="S40" s="233"/>
      <c r="T40" s="235" t="e">
        <f>VLOOKUP(R40&amp;S40,Hoja1!$Q$4:$R$9,2,0)</f>
        <v>#N/A</v>
      </c>
      <c r="U40" s="233"/>
      <c r="V40" s="233"/>
      <c r="W40" s="233"/>
      <c r="X40" s="235" t="b">
        <f>IF(Q40="Probabilidad",($J$40*T40),IF(Q40="Impacto"," "))</f>
        <v>0</v>
      </c>
      <c r="Y40" s="235" t="b">
        <f>IF(Z40&lt;=20%,'Tabla probabilidad'!$B$5,IF(Z40&lt;=40%,'Tabla probabilidad'!$B$6,IF(Z40&lt;=60%,'Tabla probabilidad'!$B$7,IF(Z40&lt;=80%,'Tabla probabilidad'!$B$8,IF(Z40&lt;=100%,'Tabla probabilidad'!$B$9)))))</f>
        <v>0</v>
      </c>
      <c r="Z40" s="235" t="b">
        <f>IF(R40="Preventivo",(J40-(J40*T40)),IF(R40="Detectivo",(J40-(J40*T40)),IF(R40="Correctivo",(J40))))</f>
        <v>0</v>
      </c>
      <c r="AA40" s="322" t="e">
        <f>IF(AB40&lt;=20%,'Tabla probabilidad'!$B$5,IF(AB40&lt;=40%,'Tabla probabilidad'!$B$6,IF(AB40&lt;=60%,'Tabla probabilidad'!$B$7,IF(AB40&lt;=80%,'Tabla probabilidad'!$B$8,IF(AB40&lt;=100%,'Tabla probabilidad'!$B$9)))))</f>
        <v>#DIV/0!</v>
      </c>
      <c r="AB40" s="322" t="e">
        <f>AVERAGE(Z40:Z44)</f>
        <v>#DIV/0!</v>
      </c>
      <c r="AC40" s="235" t="b">
        <f t="shared" ref="AC40:AC59" si="16">IF(AD40&lt;=20%,"Leve",IF(AD40&lt;=40%,"Menor",IF(AD40&lt;=60%,"Moderado",IF(AD40&lt;=80%,"Mayor",IF(AD40&lt;=100%,"Catastrófico")))))</f>
        <v>0</v>
      </c>
      <c r="AD40" s="235" t="b">
        <f>IF(Q40="Probabilidad",(($M$40-0)),IF(Q40="Impacto",($M$40-($M$40*T40))))</f>
        <v>0</v>
      </c>
      <c r="AE40" s="322" t="e">
        <f>IF(AF40&lt;=20%,"Leve",IF(AF40&lt;=40%,"Menor",IF(AF40&lt;=60%,"Moderado",IF(AF40&lt;=80%,"Mayor",IF(AF40&lt;=100%,"Catastrófico")))))</f>
        <v>#DIV/0!</v>
      </c>
      <c r="AF40" s="322" t="e">
        <f>AVERAGE(AD40:AD44)</f>
        <v>#DIV/0!</v>
      </c>
      <c r="AG40" s="325" t="e">
        <f>VLOOKUP(AA40&amp;AE40,Hoja1!$B$4:$C$28,2,0)</f>
        <v>#DIV/0!</v>
      </c>
      <c r="AH40" s="325"/>
      <c r="AI40" s="327"/>
      <c r="AJ40" s="327"/>
      <c r="AK40" s="327"/>
      <c r="AL40" s="327"/>
      <c r="AM40" s="327"/>
      <c r="AN40" s="333"/>
    </row>
    <row r="41" spans="1:40" x14ac:dyDescent="0.25">
      <c r="A41" s="333"/>
      <c r="B41" s="326"/>
      <c r="C41" s="388"/>
      <c r="D41" s="241"/>
      <c r="E41" s="390"/>
      <c r="F41" s="333"/>
      <c r="G41" s="333"/>
      <c r="H41" s="333"/>
      <c r="I41" s="342"/>
      <c r="J41" s="343"/>
      <c r="K41" s="333"/>
      <c r="L41" s="344"/>
      <c r="M41" s="344"/>
      <c r="N41" s="333"/>
      <c r="O41" s="233">
        <v>2</v>
      </c>
      <c r="P41" s="141"/>
      <c r="Q41" s="233" t="b">
        <f t="shared" si="15"/>
        <v>0</v>
      </c>
      <c r="R41" s="233"/>
      <c r="S41" s="233"/>
      <c r="T41" s="235" t="e">
        <f>VLOOKUP(R41&amp;S41,Hoja1!$Q$4:$R$9,2,0)</f>
        <v>#N/A</v>
      </c>
      <c r="U41" s="233"/>
      <c r="V41" s="233"/>
      <c r="W41" s="233"/>
      <c r="X41" s="235" t="b">
        <f t="shared" ref="X41:X44" si="17">IF(Q41="Probabilidad",($J$40*T41),IF(Q41="Impacto"," "))</f>
        <v>0</v>
      </c>
      <c r="Y41" s="235" t="b">
        <f>IF(Z41&lt;=20%,'Tabla probabilidad'!$B$5,IF(Z41&lt;=40%,'Tabla probabilidad'!$B$6,IF(Z41&lt;=60%,'Tabla probabilidad'!$B$7,IF(Z41&lt;=80%,'Tabla probabilidad'!$B$8,IF(Z41&lt;=100%,'Tabla probabilidad'!$B$9)))))</f>
        <v>0</v>
      </c>
      <c r="Z41" s="235" t="b">
        <f>IF(R41="Preventivo",(J40-(J40*T41)),IF(R41="Detectivo",(J40-(J40*T41)),IF(R41="Correctivo",(J40))))</f>
        <v>0</v>
      </c>
      <c r="AA41" s="323"/>
      <c r="AB41" s="323"/>
      <c r="AC41" s="235" t="b">
        <f t="shared" si="16"/>
        <v>0</v>
      </c>
      <c r="AD41" s="235" t="b">
        <f t="shared" ref="AD41:AD44" si="18">IF(Q41="Probabilidad",(($M$40-0)),IF(Q41="Impacto",($M$40-($M$40*T41))))</f>
        <v>0</v>
      </c>
      <c r="AE41" s="323"/>
      <c r="AF41" s="323"/>
      <c r="AG41" s="326"/>
      <c r="AH41" s="326"/>
      <c r="AI41" s="328"/>
      <c r="AJ41" s="328"/>
      <c r="AK41" s="328"/>
      <c r="AL41" s="328"/>
      <c r="AM41" s="328"/>
      <c r="AN41" s="333"/>
    </row>
    <row r="42" spans="1:40" x14ac:dyDescent="0.25">
      <c r="A42" s="333"/>
      <c r="B42" s="326"/>
      <c r="C42" s="388"/>
      <c r="D42" s="241"/>
      <c r="E42" s="390"/>
      <c r="F42" s="333"/>
      <c r="G42" s="333"/>
      <c r="H42" s="333"/>
      <c r="I42" s="342"/>
      <c r="J42" s="343"/>
      <c r="K42" s="333"/>
      <c r="L42" s="344"/>
      <c r="M42" s="344"/>
      <c r="N42" s="333"/>
      <c r="O42" s="233">
        <v>3</v>
      </c>
      <c r="P42" s="141"/>
      <c r="Q42" s="233" t="b">
        <f t="shared" si="15"/>
        <v>0</v>
      </c>
      <c r="R42" s="233"/>
      <c r="S42" s="233"/>
      <c r="T42" s="235" t="e">
        <f>VLOOKUP(R42&amp;S42,Hoja1!$Q$4:$R$9,2,0)</f>
        <v>#N/A</v>
      </c>
      <c r="U42" s="233"/>
      <c r="V42" s="233"/>
      <c r="W42" s="233"/>
      <c r="X42" s="235" t="b">
        <f t="shared" si="17"/>
        <v>0</v>
      </c>
      <c r="Y42" s="235" t="b">
        <f>IF(Z42&lt;=20%,'Tabla probabilidad'!$B$5,IF(Z42&lt;=40%,'Tabla probabilidad'!$B$6,IF(Z42&lt;=60%,'Tabla probabilidad'!$B$7,IF(Z42&lt;=80%,'Tabla probabilidad'!$B$8,IF(Z42&lt;=100%,'Tabla probabilidad'!$B$9)))))</f>
        <v>0</v>
      </c>
      <c r="Z42" s="235" t="b">
        <f>IF(R42="Preventivo",(J40-(J40*T42)),IF(R42="Detectivo",(J40-(J40*T42)),IF(R42="Correctivo",(J40))))</f>
        <v>0</v>
      </c>
      <c r="AA42" s="323"/>
      <c r="AB42" s="323"/>
      <c r="AC42" s="235" t="b">
        <f t="shared" si="16"/>
        <v>0</v>
      </c>
      <c r="AD42" s="235" t="b">
        <f t="shared" si="18"/>
        <v>0</v>
      </c>
      <c r="AE42" s="323"/>
      <c r="AF42" s="323"/>
      <c r="AG42" s="326"/>
      <c r="AH42" s="326"/>
      <c r="AI42" s="328"/>
      <c r="AJ42" s="328"/>
      <c r="AK42" s="328"/>
      <c r="AL42" s="328"/>
      <c r="AM42" s="328"/>
      <c r="AN42" s="333"/>
    </row>
    <row r="43" spans="1:40" x14ac:dyDescent="0.25">
      <c r="A43" s="333"/>
      <c r="B43" s="326"/>
      <c r="C43" s="388"/>
      <c r="D43" s="241"/>
      <c r="E43" s="390"/>
      <c r="F43" s="333"/>
      <c r="G43" s="333"/>
      <c r="H43" s="333"/>
      <c r="I43" s="342"/>
      <c r="J43" s="343"/>
      <c r="K43" s="333"/>
      <c r="L43" s="344"/>
      <c r="M43" s="344"/>
      <c r="N43" s="333"/>
      <c r="O43" s="233">
        <v>4</v>
      </c>
      <c r="P43" s="147"/>
      <c r="Q43" s="233" t="b">
        <f t="shared" si="15"/>
        <v>0</v>
      </c>
      <c r="R43" s="233"/>
      <c r="S43" s="233"/>
      <c r="T43" s="235" t="e">
        <f>VLOOKUP(R43&amp;S43,Hoja1!$Q$4:$R$9,2,0)</f>
        <v>#N/A</v>
      </c>
      <c r="U43" s="233"/>
      <c r="V43" s="233"/>
      <c r="W43" s="233"/>
      <c r="X43" s="235" t="b">
        <f t="shared" si="17"/>
        <v>0</v>
      </c>
      <c r="Y43" s="235" t="b">
        <f>IF(Z43&lt;=20%,'Tabla probabilidad'!$B$5,IF(Z43&lt;=40%,'Tabla probabilidad'!$B$6,IF(Z43&lt;=60%,'Tabla probabilidad'!$B$7,IF(Z43&lt;=80%,'Tabla probabilidad'!$B$8,IF(Z43&lt;=100%,'Tabla probabilidad'!$B$9)))))</f>
        <v>0</v>
      </c>
      <c r="Z43" s="235" t="b">
        <f>IF(R43="Preventivo",(J40-(J40*T43)),IF(R43="Detectivo",(J40-(J40*T43)),IF(R43="Correctivo",(J40))))</f>
        <v>0</v>
      </c>
      <c r="AA43" s="323"/>
      <c r="AB43" s="323"/>
      <c r="AC43" s="235" t="b">
        <f t="shared" si="16"/>
        <v>0</v>
      </c>
      <c r="AD43" s="235" t="b">
        <f t="shared" si="18"/>
        <v>0</v>
      </c>
      <c r="AE43" s="323"/>
      <c r="AF43" s="323"/>
      <c r="AG43" s="326"/>
      <c r="AH43" s="326"/>
      <c r="AI43" s="328"/>
      <c r="AJ43" s="328"/>
      <c r="AK43" s="328"/>
      <c r="AL43" s="328"/>
      <c r="AM43" s="328"/>
      <c r="AN43" s="333"/>
    </row>
    <row r="44" spans="1:40" x14ac:dyDescent="0.25">
      <c r="A44" s="333"/>
      <c r="B44" s="332"/>
      <c r="C44" s="388"/>
      <c r="D44" s="236"/>
      <c r="E44" s="390"/>
      <c r="F44" s="333"/>
      <c r="G44" s="333"/>
      <c r="H44" s="333"/>
      <c r="I44" s="342"/>
      <c r="J44" s="343"/>
      <c r="K44" s="333"/>
      <c r="L44" s="344"/>
      <c r="M44" s="344"/>
      <c r="N44" s="333"/>
      <c r="O44" s="233">
        <v>5</v>
      </c>
      <c r="P44" s="147"/>
      <c r="Q44" s="233" t="b">
        <f t="shared" si="15"/>
        <v>0</v>
      </c>
      <c r="R44" s="233"/>
      <c r="S44" s="233"/>
      <c r="T44" s="235" t="e">
        <f>VLOOKUP(R44&amp;S44,Hoja1!$Q$4:$R$9,2,0)</f>
        <v>#N/A</v>
      </c>
      <c r="U44" s="233"/>
      <c r="V44" s="233"/>
      <c r="W44" s="233"/>
      <c r="X44" s="235" t="b">
        <f t="shared" si="17"/>
        <v>0</v>
      </c>
      <c r="Y44" s="235" t="b">
        <f>IF(Z44&lt;=20%,'Tabla probabilidad'!$B$5,IF(Z44&lt;=40%,'Tabla probabilidad'!$B$6,IF(Z44&lt;=60%,'Tabla probabilidad'!$B$7,IF(Z44&lt;=80%,'Tabla probabilidad'!$B$8,IF(Z44&lt;=100%,'Tabla probabilidad'!$B$9)))))</f>
        <v>0</v>
      </c>
      <c r="Z44" s="235" t="b">
        <f>IF(R44="Preventivo",(J40-(J40*T44)),IF(R44="Detectivo",(J40-(J40*T44)),IF(R44="Correctivo",(J40))))</f>
        <v>0</v>
      </c>
      <c r="AA44" s="324"/>
      <c r="AB44" s="324"/>
      <c r="AC44" s="235" t="b">
        <f t="shared" si="16"/>
        <v>0</v>
      </c>
      <c r="AD44" s="235" t="b">
        <f t="shared" si="18"/>
        <v>0</v>
      </c>
      <c r="AE44" s="324"/>
      <c r="AF44" s="324"/>
      <c r="AG44" s="332"/>
      <c r="AH44" s="326"/>
      <c r="AI44" s="329"/>
      <c r="AJ44" s="329"/>
      <c r="AK44" s="329"/>
      <c r="AL44" s="329"/>
      <c r="AM44" s="329"/>
      <c r="AN44" s="325"/>
    </row>
    <row r="45" spans="1:40" x14ac:dyDescent="0.25">
      <c r="A45" s="333"/>
      <c r="B45" s="325"/>
      <c r="C45" s="333"/>
      <c r="D45" s="336"/>
      <c r="E45" s="333"/>
      <c r="F45" s="333"/>
      <c r="G45" s="333"/>
      <c r="H45" s="333"/>
      <c r="I45" s="342" t="str">
        <f>IF(H45&lt;=2,'Tabla probabilidad'!$B$5,IF(H45&lt;=24,'Tabla probabilidad'!$B$6,IF(H45&lt;=500,'Tabla probabilidad'!$B$7,IF(H45&lt;=5000,'Tabla probabilidad'!$B$8,IF(H45&gt;5000,'Tabla probabilidad'!$B$9)))))</f>
        <v>Muy Baja</v>
      </c>
      <c r="J45" s="343">
        <f>IF(H45&lt;=2,'Tabla probabilidad'!$D$5,IF(H45&lt;=24,'Tabla probabilidad'!$D$6,IF(H45&lt;=500,'Tabla probabilidad'!$D$7,IF(H45&lt;=5000,'Tabla probabilidad'!$D$8,IF(H45&gt;5000,'Tabla probabilidad'!$D$9)))))</f>
        <v>0.2</v>
      </c>
      <c r="K45" s="333"/>
      <c r="L45" s="333"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33"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33" t="e">
        <f>VLOOKUP((I45&amp;L45),Hoja1!$B$4:$C$28,2,0)</f>
        <v>#N/A</v>
      </c>
      <c r="O45" s="233">
        <v>1</v>
      </c>
      <c r="P45" s="141"/>
      <c r="Q45" s="233" t="b">
        <f t="shared" si="15"/>
        <v>0</v>
      </c>
      <c r="R45" s="233"/>
      <c r="S45" s="233"/>
      <c r="T45" s="235" t="e">
        <f>VLOOKUP(R45&amp;S45,Hoja1!$Q$4:$R$9,2,0)</f>
        <v>#N/A</v>
      </c>
      <c r="U45" s="233"/>
      <c r="V45" s="233"/>
      <c r="W45" s="233"/>
      <c r="X45" s="235" t="b">
        <f>IF(Q45="Probabilidad",($J$45*T45),IF(Q45="Impacto"," "))</f>
        <v>0</v>
      </c>
      <c r="Y45" s="235" t="b">
        <f>IF(Z45&lt;=20%,'Tabla probabilidad'!$B$5,IF(Z45&lt;=40%,'Tabla probabilidad'!$B$6,IF(Z45&lt;=60%,'Tabla probabilidad'!$B$7,IF(Z45&lt;=80%,'Tabla probabilidad'!$B$8,IF(Z45&lt;=100%,'Tabla probabilidad'!$B$9)))))</f>
        <v>0</v>
      </c>
      <c r="Z45" s="235" t="b">
        <f>IF(R45="Preventivo",(J45-(J45*T45)),IF(R45="Detectivo",(J45-(J45*T45)),IF(R45="Correctivo",(J45))))</f>
        <v>0</v>
      </c>
      <c r="AA45" s="322" t="e">
        <f>IF(AB45&lt;=20%,'Tabla probabilidad'!$B$5,IF(AB45&lt;=40%,'Tabla probabilidad'!$B$6,IF(AB45&lt;=60%,'Tabla probabilidad'!$B$7,IF(AB45&lt;=80%,'Tabla probabilidad'!$B$8,IF(AB45&lt;=100%,'Tabla probabilidad'!$B$9)))))</f>
        <v>#DIV/0!</v>
      </c>
      <c r="AB45" s="322" t="e">
        <f>AVERAGE(Z45:Z49)</f>
        <v>#DIV/0!</v>
      </c>
      <c r="AC45" s="235" t="b">
        <f t="shared" si="16"/>
        <v>0</v>
      </c>
      <c r="AD45" s="235" t="b">
        <f>IF(Q45="Probabilidad",(($M$45-0)),IF(Q45="Impacto",($M$45-($M$45*T45))))</f>
        <v>0</v>
      </c>
      <c r="AE45" s="322" t="e">
        <f>IF(AF45&lt;=20%,"Leve",IF(AF45&lt;=40%,"Menor",IF(AF45&lt;=60%,"Moderado",IF(AF45&lt;=80%,"Mayor",IF(AF45&lt;=100%,"Catastrófico")))))</f>
        <v>#DIV/0!</v>
      </c>
      <c r="AF45" s="322" t="e">
        <f>AVERAGE(AD45:AD49)</f>
        <v>#DIV/0!</v>
      </c>
      <c r="AG45" s="325" t="e">
        <f>VLOOKUP(AA45&amp;AE45,Hoja1!$B$4:$C$28,2,0)</f>
        <v>#DIV/0!</v>
      </c>
      <c r="AH45" s="325"/>
      <c r="AI45" s="327"/>
      <c r="AJ45" s="327"/>
      <c r="AK45" s="327"/>
      <c r="AL45" s="327"/>
      <c r="AM45" s="327"/>
      <c r="AN45" s="333"/>
    </row>
    <row r="46" spans="1:40" x14ac:dyDescent="0.25">
      <c r="A46" s="333"/>
      <c r="B46" s="326"/>
      <c r="C46" s="333"/>
      <c r="D46" s="391"/>
      <c r="E46" s="333"/>
      <c r="F46" s="333"/>
      <c r="G46" s="333"/>
      <c r="H46" s="333"/>
      <c r="I46" s="342"/>
      <c r="J46" s="343"/>
      <c r="K46" s="333"/>
      <c r="L46" s="344"/>
      <c r="M46" s="344"/>
      <c r="N46" s="333"/>
      <c r="O46" s="233">
        <v>2</v>
      </c>
      <c r="P46" s="141"/>
      <c r="Q46" s="233" t="b">
        <f t="shared" si="15"/>
        <v>0</v>
      </c>
      <c r="R46" s="233"/>
      <c r="S46" s="233"/>
      <c r="T46" s="235" t="e">
        <f>VLOOKUP(R46&amp;S46,Hoja1!$Q$4:$R$9,2,0)</f>
        <v>#N/A</v>
      </c>
      <c r="U46" s="233"/>
      <c r="V46" s="233"/>
      <c r="W46" s="233"/>
      <c r="X46" s="235" t="b">
        <f t="shared" ref="X46:X49" si="19">IF(Q46="Probabilidad",($J$45*T46),IF(Q46="Impacto"," "))</f>
        <v>0</v>
      </c>
      <c r="Y46" s="235" t="b">
        <f>IF(Z46&lt;=20%,'Tabla probabilidad'!$B$5,IF(Z46&lt;=40%,'Tabla probabilidad'!$B$6,IF(Z46&lt;=60%,'Tabla probabilidad'!$B$7,IF(Z46&lt;=80%,'Tabla probabilidad'!$B$8,IF(Z46&lt;=100%,'Tabla probabilidad'!$B$9)))))</f>
        <v>0</v>
      </c>
      <c r="Z46" s="235" t="b">
        <f>IF(R46="Preventivo",(J45-(J45*T46)),IF(R46="Detectivo",(J45-(J45*T46)),IF(R46="Correctivo",(J45))))</f>
        <v>0</v>
      </c>
      <c r="AA46" s="323"/>
      <c r="AB46" s="323"/>
      <c r="AC46" s="235" t="b">
        <f t="shared" si="16"/>
        <v>0</v>
      </c>
      <c r="AD46" s="235" t="b">
        <f t="shared" ref="AD46:AD49" si="20">IF(Q46="Probabilidad",(($M$45-0)),IF(Q46="Impacto",($M$45-($M$45*T46))))</f>
        <v>0</v>
      </c>
      <c r="AE46" s="323"/>
      <c r="AF46" s="323"/>
      <c r="AG46" s="326"/>
      <c r="AH46" s="326"/>
      <c r="AI46" s="328"/>
      <c r="AJ46" s="328"/>
      <c r="AK46" s="328"/>
      <c r="AL46" s="328"/>
      <c r="AM46" s="328"/>
      <c r="AN46" s="333"/>
    </row>
    <row r="47" spans="1:40" x14ac:dyDescent="0.25">
      <c r="A47" s="333"/>
      <c r="B47" s="326"/>
      <c r="C47" s="333"/>
      <c r="D47" s="391"/>
      <c r="E47" s="333"/>
      <c r="F47" s="333"/>
      <c r="G47" s="333"/>
      <c r="H47" s="333"/>
      <c r="I47" s="342"/>
      <c r="J47" s="343"/>
      <c r="K47" s="333"/>
      <c r="L47" s="344"/>
      <c r="M47" s="344"/>
      <c r="N47" s="333"/>
      <c r="O47" s="233">
        <v>3</v>
      </c>
      <c r="P47" s="141"/>
      <c r="Q47" s="233" t="b">
        <f t="shared" si="15"/>
        <v>0</v>
      </c>
      <c r="R47" s="233"/>
      <c r="S47" s="233"/>
      <c r="T47" s="235" t="e">
        <f>VLOOKUP(R47&amp;S47,Hoja1!$Q$4:$R$9,2,0)</f>
        <v>#N/A</v>
      </c>
      <c r="U47" s="233"/>
      <c r="V47" s="233"/>
      <c r="W47" s="233"/>
      <c r="X47" s="235" t="b">
        <f t="shared" si="19"/>
        <v>0</v>
      </c>
      <c r="Y47" s="235" t="b">
        <f>IF(Z47&lt;=20%,'Tabla probabilidad'!$B$5,IF(Z47&lt;=40%,'Tabla probabilidad'!$B$6,IF(Z47&lt;=60%,'Tabla probabilidad'!$B$7,IF(Z47&lt;=80%,'Tabla probabilidad'!$B$8,IF(Z47&lt;=100%,'Tabla probabilidad'!$B$9)))))</f>
        <v>0</v>
      </c>
      <c r="Z47" s="235" t="b">
        <f>IF(R47="Preventivo",(J45-(J45*T47)),IF(R47="Detectivo",(J45-(J45*T47)),IF(R47="Correctivo",(J45))))</f>
        <v>0</v>
      </c>
      <c r="AA47" s="323"/>
      <c r="AB47" s="323"/>
      <c r="AC47" s="235" t="b">
        <f t="shared" si="16"/>
        <v>0</v>
      </c>
      <c r="AD47" s="235" t="b">
        <f t="shared" si="20"/>
        <v>0</v>
      </c>
      <c r="AE47" s="323"/>
      <c r="AF47" s="323"/>
      <c r="AG47" s="326"/>
      <c r="AH47" s="326"/>
      <c r="AI47" s="328"/>
      <c r="AJ47" s="328"/>
      <c r="AK47" s="328"/>
      <c r="AL47" s="328"/>
      <c r="AM47" s="328"/>
      <c r="AN47" s="333"/>
    </row>
    <row r="48" spans="1:40" x14ac:dyDescent="0.25">
      <c r="A48" s="333"/>
      <c r="B48" s="326"/>
      <c r="C48" s="333"/>
      <c r="D48" s="391"/>
      <c r="E48" s="333"/>
      <c r="F48" s="333"/>
      <c r="G48" s="333"/>
      <c r="H48" s="333"/>
      <c r="I48" s="342"/>
      <c r="J48" s="343"/>
      <c r="K48" s="333"/>
      <c r="L48" s="344"/>
      <c r="M48" s="344"/>
      <c r="N48" s="333"/>
      <c r="O48" s="233">
        <v>4</v>
      </c>
      <c r="P48" s="147"/>
      <c r="Q48" s="233" t="b">
        <f t="shared" si="15"/>
        <v>0</v>
      </c>
      <c r="R48" s="233"/>
      <c r="S48" s="233"/>
      <c r="T48" s="235" t="e">
        <f>VLOOKUP(R48&amp;S48,Hoja1!$Q$4:$R$9,2,0)</f>
        <v>#N/A</v>
      </c>
      <c r="U48" s="233"/>
      <c r="V48" s="233"/>
      <c r="W48" s="233"/>
      <c r="X48" s="235" t="b">
        <f t="shared" si="19"/>
        <v>0</v>
      </c>
      <c r="Y48" s="235" t="b">
        <f>IF(Z48&lt;=20%,'Tabla probabilidad'!$B$5,IF(Z48&lt;=40%,'Tabla probabilidad'!$B$6,IF(Z48&lt;=60%,'Tabla probabilidad'!$B$7,IF(Z48&lt;=80%,'Tabla probabilidad'!$B$8,IF(Z48&lt;=100%,'Tabla probabilidad'!$B$9)))))</f>
        <v>0</v>
      </c>
      <c r="Z48" s="235" t="b">
        <f>IF(R48="Preventivo",(J45-(J45*T48)),IF(R48="Detectivo",(J45-(J45*T48)),IF(R48="Correctivo",(J45))))</f>
        <v>0</v>
      </c>
      <c r="AA48" s="323"/>
      <c r="AB48" s="323"/>
      <c r="AC48" s="235" t="b">
        <f t="shared" si="16"/>
        <v>0</v>
      </c>
      <c r="AD48" s="235" t="b">
        <f t="shared" si="20"/>
        <v>0</v>
      </c>
      <c r="AE48" s="323"/>
      <c r="AF48" s="323"/>
      <c r="AG48" s="326"/>
      <c r="AH48" s="326"/>
      <c r="AI48" s="328"/>
      <c r="AJ48" s="328"/>
      <c r="AK48" s="328"/>
      <c r="AL48" s="328"/>
      <c r="AM48" s="328"/>
      <c r="AN48" s="333"/>
    </row>
    <row r="49" spans="1:40" x14ac:dyDescent="0.25">
      <c r="A49" s="333"/>
      <c r="B49" s="332"/>
      <c r="C49" s="333"/>
      <c r="D49" s="391"/>
      <c r="E49" s="333"/>
      <c r="F49" s="333"/>
      <c r="G49" s="333"/>
      <c r="H49" s="333"/>
      <c r="I49" s="342"/>
      <c r="J49" s="343"/>
      <c r="K49" s="333"/>
      <c r="L49" s="344"/>
      <c r="M49" s="344"/>
      <c r="N49" s="333"/>
      <c r="O49" s="233">
        <v>5</v>
      </c>
      <c r="P49" s="147"/>
      <c r="Q49" s="233" t="b">
        <f t="shared" si="15"/>
        <v>0</v>
      </c>
      <c r="R49" s="233"/>
      <c r="S49" s="233"/>
      <c r="T49" s="235" t="e">
        <f>VLOOKUP(R49&amp;S49,Hoja1!$Q$4:$R$9,2,0)</f>
        <v>#N/A</v>
      </c>
      <c r="U49" s="233"/>
      <c r="V49" s="233"/>
      <c r="W49" s="233"/>
      <c r="X49" s="235" t="b">
        <f t="shared" si="19"/>
        <v>0</v>
      </c>
      <c r="Y49" s="235" t="b">
        <f>IF(Z49&lt;=20%,'Tabla probabilidad'!$B$5,IF(Z49&lt;=40%,'Tabla probabilidad'!$B$6,IF(Z49&lt;=60%,'Tabla probabilidad'!$B$7,IF(Z49&lt;=80%,'Tabla probabilidad'!$B$8,IF(Z49&lt;=100%,'Tabla probabilidad'!$B$9)))))</f>
        <v>0</v>
      </c>
      <c r="Z49" s="235" t="b">
        <f>IF(R49="Preventivo",(J45-(J45*T49)),IF(R49="Detectivo",(J45-(J45*T49)),IF(R49="Correctivo",(J45))))</f>
        <v>0</v>
      </c>
      <c r="AA49" s="324"/>
      <c r="AB49" s="324"/>
      <c r="AC49" s="235" t="b">
        <f t="shared" si="16"/>
        <v>0</v>
      </c>
      <c r="AD49" s="235" t="b">
        <f t="shared" si="20"/>
        <v>0</v>
      </c>
      <c r="AE49" s="324"/>
      <c r="AF49" s="324"/>
      <c r="AG49" s="332"/>
      <c r="AH49" s="326"/>
      <c r="AI49" s="329"/>
      <c r="AJ49" s="329"/>
      <c r="AK49" s="329"/>
      <c r="AL49" s="329"/>
      <c r="AM49" s="329"/>
      <c r="AN49" s="325"/>
    </row>
    <row r="50" spans="1:40" x14ac:dyDescent="0.25">
      <c r="A50" s="333"/>
      <c r="B50" s="325"/>
      <c r="C50" s="333"/>
      <c r="D50" s="391"/>
      <c r="E50" s="333"/>
      <c r="F50" s="333"/>
      <c r="G50" s="333"/>
      <c r="H50" s="333"/>
      <c r="I50" s="342" t="str">
        <f>IF(H50&lt;=2,'Tabla probabilidad'!$B$5,IF(H50&lt;=24,'Tabla probabilidad'!$B$6,IF(H50&lt;=500,'Tabla probabilidad'!$B$7,IF(H50&lt;=5000,'Tabla probabilidad'!$B$8,IF(H50&gt;5000,'Tabla probabilidad'!$B$9)))))</f>
        <v>Muy Baja</v>
      </c>
      <c r="J50" s="343">
        <f>IF(H50&lt;=2,'Tabla probabilidad'!$D$5,IF(H50&lt;=24,'Tabla probabilidad'!$D$6,IF(H50&lt;=500,'Tabla probabilidad'!$D$7,IF(H50&lt;=5000,'Tabla probabilidad'!$D$8,IF(H50&gt;5000,'Tabla probabilidad'!$D$9)))))</f>
        <v>0.2</v>
      </c>
      <c r="K50" s="333"/>
      <c r="L50" s="333"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33"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33" t="e">
        <f>VLOOKUP((I50&amp;L50),Hoja1!$B$4:$C$28,2,0)</f>
        <v>#N/A</v>
      </c>
      <c r="O50" s="233">
        <v>1</v>
      </c>
      <c r="P50" s="141"/>
      <c r="Q50" s="233" t="b">
        <f t="shared" si="15"/>
        <v>0</v>
      </c>
      <c r="R50" s="233"/>
      <c r="S50" s="233"/>
      <c r="T50" s="235" t="e">
        <f>VLOOKUP(R50&amp;S50,Hoja1!$Q$4:$R$9,2,0)</f>
        <v>#N/A</v>
      </c>
      <c r="U50" s="233"/>
      <c r="V50" s="233"/>
      <c r="W50" s="233"/>
      <c r="X50" s="235" t="b">
        <f>IF(Q50="Probabilidad",($J$50*T50),IF(Q50="Impacto"," "))</f>
        <v>0</v>
      </c>
      <c r="Y50" s="235" t="b">
        <f>IF(Z50&lt;=20%,'Tabla probabilidad'!$B$5,IF(Z50&lt;=40%,'Tabla probabilidad'!$B$6,IF(Z50&lt;=60%,'Tabla probabilidad'!$B$7,IF(Z50&lt;=80%,'Tabla probabilidad'!$B$8,IF(Z50&lt;=100%,'Tabla probabilidad'!$B$9)))))</f>
        <v>0</v>
      </c>
      <c r="Z50" s="235" t="b">
        <f>IF(R50="Preventivo",(J50-(J50*T50)),IF(R50="Detectivo",(J50-(J50*T50)),IF(R50="Correctivo",(J50))))</f>
        <v>0</v>
      </c>
      <c r="AA50" s="322" t="e">
        <f>IF(AB50&lt;=20%,'Tabla probabilidad'!$B$5,IF(AB50&lt;=40%,'Tabla probabilidad'!$B$6,IF(AB50&lt;=60%,'Tabla probabilidad'!$B$7,IF(AB50&lt;=80%,'Tabla probabilidad'!$B$8,IF(AB50&lt;=100%,'Tabla probabilidad'!$B$9)))))</f>
        <v>#DIV/0!</v>
      </c>
      <c r="AB50" s="322" t="e">
        <f>AVERAGE(Z50:Z54)</f>
        <v>#DIV/0!</v>
      </c>
      <c r="AC50" s="235" t="b">
        <f t="shared" si="16"/>
        <v>0</v>
      </c>
      <c r="AD50" s="235" t="b">
        <f>IF(Q50="Probabilidad",(($M$50-0)),IF(Q50="Impacto",($M$50-($M$50*T50))))</f>
        <v>0</v>
      </c>
      <c r="AE50" s="322" t="e">
        <f>IF(AF50&lt;=20%,"Leve",IF(AF50&lt;=40%,"Menor",IF(AF50&lt;=60%,"Moderado",IF(AF50&lt;=80%,"Mayor",IF(AF50&lt;=100%,"Catastrófico")))))</f>
        <v>#DIV/0!</v>
      </c>
      <c r="AF50" s="322" t="e">
        <f>AVERAGE(AD50:AD54)</f>
        <v>#DIV/0!</v>
      </c>
      <c r="AG50" s="325" t="e">
        <f>VLOOKUP(AA50&amp;AE50,Hoja1!$B$4:$C$28,2,0)</f>
        <v>#DIV/0!</v>
      </c>
      <c r="AH50" s="325"/>
      <c r="AI50" s="327"/>
      <c r="AJ50" s="327"/>
      <c r="AK50" s="327"/>
      <c r="AL50" s="327"/>
      <c r="AM50" s="327"/>
      <c r="AN50" s="333"/>
    </row>
    <row r="51" spans="1:40" x14ac:dyDescent="0.25">
      <c r="A51" s="333"/>
      <c r="B51" s="326"/>
      <c r="C51" s="333"/>
      <c r="D51" s="391"/>
      <c r="E51" s="333"/>
      <c r="F51" s="333"/>
      <c r="G51" s="333"/>
      <c r="H51" s="333"/>
      <c r="I51" s="342"/>
      <c r="J51" s="343"/>
      <c r="K51" s="333"/>
      <c r="L51" s="344"/>
      <c r="M51" s="344"/>
      <c r="N51" s="333"/>
      <c r="O51" s="233">
        <v>2</v>
      </c>
      <c r="P51" s="141"/>
      <c r="Q51" s="233" t="b">
        <f t="shared" si="15"/>
        <v>0</v>
      </c>
      <c r="R51" s="233"/>
      <c r="S51" s="233"/>
      <c r="T51" s="235" t="e">
        <f>VLOOKUP(R51&amp;S51,Hoja1!$Q$4:$R$9,2,0)</f>
        <v>#N/A</v>
      </c>
      <c r="U51" s="233"/>
      <c r="V51" s="233"/>
      <c r="W51" s="233"/>
      <c r="X51" s="235" t="b">
        <f>IF(Q51="Probabilidad",($J$50*T51),IF(Q51="Impacto"," "))</f>
        <v>0</v>
      </c>
      <c r="Y51" s="235" t="b">
        <f>IF(Z51&lt;=20%,'Tabla probabilidad'!$B$5,IF(Z51&lt;=40%,'Tabla probabilidad'!$B$6,IF(Z51&lt;=60%,'Tabla probabilidad'!$B$7,IF(Z51&lt;=80%,'Tabla probabilidad'!$B$8,IF(Z51&lt;=100%,'Tabla probabilidad'!$B$9)))))</f>
        <v>0</v>
      </c>
      <c r="Z51" s="235" t="b">
        <f>IF(R51="Preventivo",(J50-(J50*T51)),IF(R51="Detectivo",(J50-(J50*T51)),IF(R51="Correctivo",(J50))))</f>
        <v>0</v>
      </c>
      <c r="AA51" s="323"/>
      <c r="AB51" s="323"/>
      <c r="AC51" s="235" t="b">
        <f t="shared" si="16"/>
        <v>0</v>
      </c>
      <c r="AD51" s="235" t="b">
        <f t="shared" ref="AD51:AD54" si="21">IF(Q51="Probabilidad",(($M$50-0)),IF(Q51="Impacto",($M$50-($M$50*T51))))</f>
        <v>0</v>
      </c>
      <c r="AE51" s="323"/>
      <c r="AF51" s="323"/>
      <c r="AG51" s="326"/>
      <c r="AH51" s="326"/>
      <c r="AI51" s="328"/>
      <c r="AJ51" s="328"/>
      <c r="AK51" s="328"/>
      <c r="AL51" s="328"/>
      <c r="AM51" s="328"/>
      <c r="AN51" s="333"/>
    </row>
    <row r="52" spans="1:40" x14ac:dyDescent="0.25">
      <c r="A52" s="333"/>
      <c r="B52" s="326"/>
      <c r="C52" s="333"/>
      <c r="D52" s="391"/>
      <c r="E52" s="333"/>
      <c r="F52" s="333"/>
      <c r="G52" s="333"/>
      <c r="H52" s="333"/>
      <c r="I52" s="342"/>
      <c r="J52" s="343"/>
      <c r="K52" s="333"/>
      <c r="L52" s="344"/>
      <c r="M52" s="344"/>
      <c r="N52" s="333"/>
      <c r="O52" s="233">
        <v>3</v>
      </c>
      <c r="P52" s="141"/>
      <c r="Q52" s="233" t="b">
        <f t="shared" si="15"/>
        <v>0</v>
      </c>
      <c r="R52" s="233"/>
      <c r="S52" s="233"/>
      <c r="T52" s="235" t="e">
        <f>VLOOKUP(R52&amp;S52,Hoja1!$Q$4:$R$9,2,0)</f>
        <v>#N/A</v>
      </c>
      <c r="U52" s="233"/>
      <c r="V52" s="233"/>
      <c r="W52" s="233"/>
      <c r="X52" s="235" t="b">
        <f>IF(Q52="Probabilidad",($J$50*T52),IF(Q52="Impacto"," "))</f>
        <v>0</v>
      </c>
      <c r="Y52" s="235" t="b">
        <f>IF(Z52&lt;=20%,'Tabla probabilidad'!$B$5,IF(Z52&lt;=40%,'Tabla probabilidad'!$B$6,IF(Z52&lt;=60%,'Tabla probabilidad'!$B$7,IF(Z52&lt;=80%,'Tabla probabilidad'!$B$8,IF(Z52&lt;=100%,'Tabla probabilidad'!$B$9)))))</f>
        <v>0</v>
      </c>
      <c r="Z52" s="235" t="b">
        <f>IF(R52="Preventivo",(J50-(J50*T52)),IF(R52="Detectivo",(J50-(J50*T52)),IF(R52="Correctivo",(J50))))</f>
        <v>0</v>
      </c>
      <c r="AA52" s="323"/>
      <c r="AB52" s="323"/>
      <c r="AC52" s="235" t="b">
        <f t="shared" si="16"/>
        <v>0</v>
      </c>
      <c r="AD52" s="235" t="b">
        <f t="shared" si="21"/>
        <v>0</v>
      </c>
      <c r="AE52" s="323"/>
      <c r="AF52" s="323"/>
      <c r="AG52" s="326"/>
      <c r="AH52" s="326"/>
      <c r="AI52" s="328"/>
      <c r="AJ52" s="328"/>
      <c r="AK52" s="328"/>
      <c r="AL52" s="328"/>
      <c r="AM52" s="328"/>
      <c r="AN52" s="333"/>
    </row>
    <row r="53" spans="1:40" x14ac:dyDescent="0.25">
      <c r="A53" s="333"/>
      <c r="B53" s="326"/>
      <c r="C53" s="333"/>
      <c r="D53" s="391"/>
      <c r="E53" s="333"/>
      <c r="F53" s="333"/>
      <c r="G53" s="333"/>
      <c r="H53" s="333"/>
      <c r="I53" s="342"/>
      <c r="J53" s="343"/>
      <c r="K53" s="333"/>
      <c r="L53" s="344"/>
      <c r="M53" s="344"/>
      <c r="N53" s="333"/>
      <c r="O53" s="233">
        <v>4</v>
      </c>
      <c r="P53" s="147"/>
      <c r="Q53" s="233" t="b">
        <f t="shared" si="15"/>
        <v>0</v>
      </c>
      <c r="R53" s="233"/>
      <c r="S53" s="233"/>
      <c r="T53" s="235" t="e">
        <f>VLOOKUP(R53&amp;S53,Hoja1!$Q$4:$R$9,2,0)</f>
        <v>#N/A</v>
      </c>
      <c r="U53" s="233"/>
      <c r="V53" s="233"/>
      <c r="W53" s="233"/>
      <c r="X53" s="235" t="b">
        <f>IF(Q53="Probabilidad",($J$50*T53),IF(Q53="Impacto"," "))</f>
        <v>0</v>
      </c>
      <c r="Y53" s="235" t="b">
        <f>IF(Z53&lt;=20%,'Tabla probabilidad'!$B$5,IF(Z53&lt;=40%,'Tabla probabilidad'!$B$6,IF(Z53&lt;=60%,'Tabla probabilidad'!$B$7,IF(Z53&lt;=80%,'Tabla probabilidad'!$B$8,IF(Z53&lt;=100%,'Tabla probabilidad'!$B$9)))))</f>
        <v>0</v>
      </c>
      <c r="Z53" s="235" t="b">
        <f>IF(R53="Preventivo",(J50-(J50*T53)),IF(R53="Detectivo",(J50-(J50*T53)),IF(R53="Correctivo",(J50))))</f>
        <v>0</v>
      </c>
      <c r="AA53" s="323"/>
      <c r="AB53" s="323"/>
      <c r="AC53" s="235" t="b">
        <f t="shared" si="16"/>
        <v>0</v>
      </c>
      <c r="AD53" s="235" t="b">
        <f t="shared" si="21"/>
        <v>0</v>
      </c>
      <c r="AE53" s="323"/>
      <c r="AF53" s="323"/>
      <c r="AG53" s="326"/>
      <c r="AH53" s="326"/>
      <c r="AI53" s="328"/>
      <c r="AJ53" s="328"/>
      <c r="AK53" s="328"/>
      <c r="AL53" s="328"/>
      <c r="AM53" s="328"/>
      <c r="AN53" s="333"/>
    </row>
    <row r="54" spans="1:40" x14ac:dyDescent="0.25">
      <c r="A54" s="333"/>
      <c r="B54" s="332"/>
      <c r="C54" s="333"/>
      <c r="D54" s="391"/>
      <c r="E54" s="333"/>
      <c r="F54" s="333"/>
      <c r="G54" s="333"/>
      <c r="H54" s="333"/>
      <c r="I54" s="342"/>
      <c r="J54" s="343"/>
      <c r="K54" s="333"/>
      <c r="L54" s="344"/>
      <c r="M54" s="344"/>
      <c r="N54" s="333"/>
      <c r="O54" s="233">
        <v>5</v>
      </c>
      <c r="P54" s="147"/>
      <c r="Q54" s="233" t="b">
        <f t="shared" si="15"/>
        <v>0</v>
      </c>
      <c r="R54" s="233"/>
      <c r="S54" s="233"/>
      <c r="T54" s="235" t="e">
        <f>VLOOKUP(R54&amp;S54,Hoja1!$Q$4:$R$9,2,0)</f>
        <v>#N/A</v>
      </c>
      <c r="U54" s="233"/>
      <c r="V54" s="233"/>
      <c r="W54" s="233"/>
      <c r="X54" s="235" t="b">
        <f t="shared" ref="X54" si="22">IF(Q54="Probabilidad",($J$35*T54),IF(Q54="Impacto"," "))</f>
        <v>0</v>
      </c>
      <c r="Y54" s="235" t="b">
        <f>IF(Z54&lt;=20%,'Tabla probabilidad'!$B$5,IF(Z54&lt;=40%,'Tabla probabilidad'!$B$6,IF(Z54&lt;=60%,'Tabla probabilidad'!$B$7,IF(Z54&lt;=80%,'Tabla probabilidad'!$B$8,IF(Z54&lt;=100%,'Tabla probabilidad'!$B$9)))))</f>
        <v>0</v>
      </c>
      <c r="Z54" s="235" t="b">
        <f>IF(R54="Preventivo",(J50-(J50*T54)),IF(R54="Detectivo",(J50-(J50*T54)),IF(R54="Correctivo",(J50))))</f>
        <v>0</v>
      </c>
      <c r="AA54" s="324"/>
      <c r="AB54" s="324"/>
      <c r="AC54" s="235" t="b">
        <f t="shared" si="16"/>
        <v>0</v>
      </c>
      <c r="AD54" s="235" t="b">
        <f t="shared" si="21"/>
        <v>0</v>
      </c>
      <c r="AE54" s="324"/>
      <c r="AF54" s="324"/>
      <c r="AG54" s="332"/>
      <c r="AH54" s="326"/>
      <c r="AI54" s="329"/>
      <c r="AJ54" s="329"/>
      <c r="AK54" s="329"/>
      <c r="AL54" s="329"/>
      <c r="AM54" s="329"/>
      <c r="AN54" s="325"/>
    </row>
    <row r="55" spans="1:40" x14ac:dyDescent="0.25">
      <c r="A55" s="333"/>
      <c r="B55" s="325"/>
      <c r="C55" s="333"/>
      <c r="D55" s="391"/>
      <c r="E55" s="333"/>
      <c r="F55" s="333"/>
      <c r="G55" s="333"/>
      <c r="H55" s="333"/>
      <c r="I55" s="342" t="str">
        <f>IF(H55&lt;=2,'Tabla probabilidad'!$B$5,IF(H55&lt;=24,'Tabla probabilidad'!$B$6,IF(H55&lt;=500,'Tabla probabilidad'!$B$7,IF(H55&lt;=5000,'Tabla probabilidad'!$B$8,IF(H55&gt;5000,'Tabla probabilidad'!$B$9)))))</f>
        <v>Muy Baja</v>
      </c>
      <c r="J55" s="343">
        <f>IF(H55&lt;=2,'Tabla probabilidad'!$D$5,IF(H55&lt;=24,'Tabla probabilidad'!$D$6,IF(H55&lt;=500,'Tabla probabilidad'!$D$7,IF(H55&lt;=5000,'Tabla probabilidad'!$D$8,IF(H55&gt;5000,'Tabla probabilidad'!$D$9)))))</f>
        <v>0.2</v>
      </c>
      <c r="K55" s="333"/>
      <c r="L55" s="333"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33"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33" t="e">
        <f>VLOOKUP((I55&amp;L55),Hoja1!$B$4:$C$28,2,0)</f>
        <v>#N/A</v>
      </c>
      <c r="O55" s="233">
        <v>1</v>
      </c>
      <c r="P55" s="141"/>
      <c r="Q55" s="233" t="b">
        <f t="shared" si="15"/>
        <v>0</v>
      </c>
      <c r="R55" s="233"/>
      <c r="S55" s="233"/>
      <c r="T55" s="235" t="e">
        <f>VLOOKUP(R55&amp;S55,Hoja1!$Q$4:$R$9,2,0)</f>
        <v>#N/A</v>
      </c>
      <c r="U55" s="233"/>
      <c r="V55" s="233"/>
      <c r="W55" s="233"/>
      <c r="X55" s="235" t="b">
        <f>IF(Q55="Probabilidad",($J$55*T55),IF(Q55="Impacto"," "))</f>
        <v>0</v>
      </c>
      <c r="Y55" s="235" t="b">
        <f>IF(Z55&lt;=20%,'Tabla probabilidad'!$B$5,IF(Z55&lt;=40%,'Tabla probabilidad'!$B$6,IF(Z55&lt;=60%,'Tabla probabilidad'!$B$7,IF(Z55&lt;=80%,'Tabla probabilidad'!$B$8,IF(Z55&lt;=100%,'Tabla probabilidad'!$B$9)))))</f>
        <v>0</v>
      </c>
      <c r="Z55" s="235" t="b">
        <f>IF(R55="Preventivo",(J55-(J55*T55)),IF(R55="Detectivo",(J55-(J55*T55)),IF(R55="Correctivo",(J55))))</f>
        <v>0</v>
      </c>
      <c r="AA55" s="322" t="e">
        <f>IF(AB55&lt;=20%,'Tabla probabilidad'!$B$5,IF(AB55&lt;=40%,'Tabla probabilidad'!$B$6,IF(AB55&lt;=60%,'Tabla probabilidad'!$B$7,IF(AB55&lt;=80%,'Tabla probabilidad'!$B$8,IF(AB55&lt;=100%,'Tabla probabilidad'!$B$9)))))</f>
        <v>#DIV/0!</v>
      </c>
      <c r="AB55" s="322" t="e">
        <f>AVERAGE(Z55:Z59)</f>
        <v>#DIV/0!</v>
      </c>
      <c r="AC55" s="235" t="b">
        <f t="shared" si="16"/>
        <v>0</v>
      </c>
      <c r="AD55" s="235" t="b">
        <f>IF(Q55="Probabilidad",(($M$55-0)),IF(Q55="Impacto",($M$55-($M$55*T55))))</f>
        <v>0</v>
      </c>
      <c r="AE55" s="322" t="e">
        <f>IF(AF55&lt;=20%,"Leve",IF(AF55&lt;=40%,"Menor",IF(AF55&lt;=60%,"Moderado",IF(AF55&lt;=80%,"Mayor",IF(AF55&lt;=100%,"Catastrófico")))))</f>
        <v>#DIV/0!</v>
      </c>
      <c r="AF55" s="322" t="e">
        <f>AVERAGE(AD55:AD59)</f>
        <v>#DIV/0!</v>
      </c>
      <c r="AG55" s="325" t="e">
        <f>VLOOKUP(AA55&amp;AE55,Hoja1!$B$4:$C$28,2,0)</f>
        <v>#DIV/0!</v>
      </c>
      <c r="AH55" s="333"/>
      <c r="AI55" s="327"/>
      <c r="AJ55" s="327"/>
      <c r="AK55" s="327"/>
      <c r="AL55" s="327"/>
      <c r="AM55" s="327"/>
      <c r="AN55" s="327"/>
    </row>
    <row r="56" spans="1:40" x14ac:dyDescent="0.25">
      <c r="A56" s="333"/>
      <c r="B56" s="326"/>
      <c r="C56" s="333"/>
      <c r="D56" s="391"/>
      <c r="E56" s="333"/>
      <c r="F56" s="333"/>
      <c r="G56" s="333"/>
      <c r="H56" s="333"/>
      <c r="I56" s="342"/>
      <c r="J56" s="343"/>
      <c r="K56" s="333"/>
      <c r="L56" s="344"/>
      <c r="M56" s="344"/>
      <c r="N56" s="333"/>
      <c r="O56" s="233">
        <v>2</v>
      </c>
      <c r="P56" s="141"/>
      <c r="Q56" s="233" t="b">
        <f t="shared" si="15"/>
        <v>0</v>
      </c>
      <c r="R56" s="233"/>
      <c r="S56" s="233"/>
      <c r="T56" s="235" t="e">
        <f>VLOOKUP(R56&amp;S56,Hoja1!$Q$4:$R$9,2,0)</f>
        <v>#N/A</v>
      </c>
      <c r="U56" s="233"/>
      <c r="V56" s="233"/>
      <c r="W56" s="233"/>
      <c r="X56" s="235" t="b">
        <f t="shared" ref="X56:X59" si="23">IF(Q56="Probabilidad",($J$55*T56),IF(Q56="Impacto"," "))</f>
        <v>0</v>
      </c>
      <c r="Y56" s="235" t="b">
        <f>IF(Z56&lt;=20%,'Tabla probabilidad'!$B$5,IF(Z56&lt;=40%,'Tabla probabilidad'!$B$6,IF(Z56&lt;=60%,'Tabla probabilidad'!$B$7,IF(Z56&lt;=80%,'Tabla probabilidad'!$B$8,IF(Z56&lt;=100%,'Tabla probabilidad'!$B$9)))))</f>
        <v>0</v>
      </c>
      <c r="Z56" s="235" t="b">
        <f>IF(R56="Preventivo",(J55-(J55*T56)),IF(R56="Detectivo",(J55-(J55*T56)),IF(R56="Correctivo",(J55))))</f>
        <v>0</v>
      </c>
      <c r="AA56" s="323"/>
      <c r="AB56" s="323"/>
      <c r="AC56" s="235" t="b">
        <f t="shared" si="16"/>
        <v>0</v>
      </c>
      <c r="AD56" s="235" t="b">
        <f t="shared" ref="AD56:AD59" si="24">IF(Q56="Probabilidad",(($M$55-0)),IF(Q56="Impacto",($M$55-($M$55*T56))))</f>
        <v>0</v>
      </c>
      <c r="AE56" s="323"/>
      <c r="AF56" s="323"/>
      <c r="AG56" s="326"/>
      <c r="AH56" s="333"/>
      <c r="AI56" s="328"/>
      <c r="AJ56" s="328"/>
      <c r="AK56" s="328"/>
      <c r="AL56" s="328"/>
      <c r="AM56" s="328"/>
      <c r="AN56" s="328"/>
    </row>
    <row r="57" spans="1:40" x14ac:dyDescent="0.25">
      <c r="A57" s="333"/>
      <c r="B57" s="326"/>
      <c r="C57" s="333"/>
      <c r="D57" s="391"/>
      <c r="E57" s="333"/>
      <c r="F57" s="333"/>
      <c r="G57" s="333"/>
      <c r="H57" s="333"/>
      <c r="I57" s="342"/>
      <c r="J57" s="343"/>
      <c r="K57" s="333"/>
      <c r="L57" s="344"/>
      <c r="M57" s="344"/>
      <c r="N57" s="333"/>
      <c r="O57" s="233">
        <v>3</v>
      </c>
      <c r="P57" s="141"/>
      <c r="Q57" s="233" t="b">
        <f t="shared" si="15"/>
        <v>0</v>
      </c>
      <c r="R57" s="233"/>
      <c r="S57" s="233"/>
      <c r="T57" s="235" t="e">
        <f>VLOOKUP(R57&amp;S57,Hoja1!$Q$4:$R$9,2,0)</f>
        <v>#N/A</v>
      </c>
      <c r="U57" s="233"/>
      <c r="V57" s="233"/>
      <c r="W57" s="233"/>
      <c r="X57" s="235" t="b">
        <f t="shared" si="23"/>
        <v>0</v>
      </c>
      <c r="Y57" s="235" t="b">
        <f>IF(Z57&lt;=20%,'Tabla probabilidad'!$B$5,IF(Z57&lt;=40%,'Tabla probabilidad'!$B$6,IF(Z57&lt;=60%,'Tabla probabilidad'!$B$7,IF(Z57&lt;=80%,'Tabla probabilidad'!$B$8,IF(Z57&lt;=100%,'Tabla probabilidad'!$B$9)))))</f>
        <v>0</v>
      </c>
      <c r="Z57" s="235" t="b">
        <f>IF(R57="Preventivo",(J55-(J55*T57)),IF(R57="Detectivo",(J55-(J55*T57)),IF(R57="Correctivo",(J55))))</f>
        <v>0</v>
      </c>
      <c r="AA57" s="323"/>
      <c r="AB57" s="323"/>
      <c r="AC57" s="235" t="b">
        <f t="shared" si="16"/>
        <v>0</v>
      </c>
      <c r="AD57" s="235" t="b">
        <f t="shared" si="24"/>
        <v>0</v>
      </c>
      <c r="AE57" s="323"/>
      <c r="AF57" s="323"/>
      <c r="AG57" s="326"/>
      <c r="AH57" s="333"/>
      <c r="AI57" s="328"/>
      <c r="AJ57" s="328"/>
      <c r="AK57" s="328"/>
      <c r="AL57" s="328"/>
      <c r="AM57" s="328"/>
      <c r="AN57" s="328"/>
    </row>
    <row r="58" spans="1:40" x14ac:dyDescent="0.25">
      <c r="A58" s="333"/>
      <c r="B58" s="326"/>
      <c r="C58" s="333"/>
      <c r="D58" s="391"/>
      <c r="E58" s="333"/>
      <c r="F58" s="333"/>
      <c r="G58" s="333"/>
      <c r="H58" s="333"/>
      <c r="I58" s="342"/>
      <c r="J58" s="343"/>
      <c r="K58" s="333"/>
      <c r="L58" s="344"/>
      <c r="M58" s="344"/>
      <c r="N58" s="333"/>
      <c r="O58" s="233">
        <v>4</v>
      </c>
      <c r="P58" s="147"/>
      <c r="Q58" s="233" t="b">
        <f t="shared" si="15"/>
        <v>0</v>
      </c>
      <c r="R58" s="233"/>
      <c r="S58" s="233"/>
      <c r="T58" s="235" t="e">
        <f>VLOOKUP(R58&amp;S58,Hoja1!$Q$4:$R$9,2,0)</f>
        <v>#N/A</v>
      </c>
      <c r="U58" s="233"/>
      <c r="V58" s="233"/>
      <c r="W58" s="233"/>
      <c r="X58" s="235" t="b">
        <f t="shared" si="23"/>
        <v>0</v>
      </c>
      <c r="Y58" s="235" t="b">
        <f>IF(Z58&lt;=20%,'Tabla probabilidad'!$B$5,IF(Z58&lt;=40%,'Tabla probabilidad'!$B$6,IF(Z58&lt;=60%,'Tabla probabilidad'!$B$7,IF(Z58&lt;=80%,'Tabla probabilidad'!$B$8,IF(Z58&lt;=100%,'Tabla probabilidad'!$B$9)))))</f>
        <v>0</v>
      </c>
      <c r="Z58" s="235" t="b">
        <f>IF(R58="Preventivo",(J55-(J55*T58)),IF(R58="Detectivo",(J55-(J55*T58)),IF(R58="Correctivo",(J55))))</f>
        <v>0</v>
      </c>
      <c r="AA58" s="323"/>
      <c r="AB58" s="323"/>
      <c r="AC58" s="235" t="b">
        <f t="shared" si="16"/>
        <v>0</v>
      </c>
      <c r="AD58" s="235" t="b">
        <f t="shared" si="24"/>
        <v>0</v>
      </c>
      <c r="AE58" s="323"/>
      <c r="AF58" s="323"/>
      <c r="AG58" s="326"/>
      <c r="AH58" s="333"/>
      <c r="AI58" s="328"/>
      <c r="AJ58" s="328"/>
      <c r="AK58" s="328"/>
      <c r="AL58" s="328"/>
      <c r="AM58" s="328"/>
      <c r="AN58" s="328"/>
    </row>
    <row r="59" spans="1:40" ht="20.25" customHeight="1" x14ac:dyDescent="0.25">
      <c r="A59" s="333"/>
      <c r="B59" s="332"/>
      <c r="C59" s="333"/>
      <c r="D59" s="391"/>
      <c r="E59" s="333"/>
      <c r="F59" s="333"/>
      <c r="G59" s="333"/>
      <c r="H59" s="333"/>
      <c r="I59" s="342"/>
      <c r="J59" s="343"/>
      <c r="K59" s="333"/>
      <c r="L59" s="344"/>
      <c r="M59" s="344"/>
      <c r="N59" s="333"/>
      <c r="O59" s="233">
        <v>5</v>
      </c>
      <c r="P59" s="147"/>
      <c r="Q59" s="233" t="b">
        <f t="shared" si="15"/>
        <v>0</v>
      </c>
      <c r="R59" s="233"/>
      <c r="S59" s="233"/>
      <c r="T59" s="235" t="e">
        <f>VLOOKUP(R59&amp;S59,Hoja1!$Q$4:$R$9,2,0)</f>
        <v>#N/A</v>
      </c>
      <c r="U59" s="233"/>
      <c r="V59" s="233"/>
      <c r="W59" s="233"/>
      <c r="X59" s="235" t="b">
        <f t="shared" si="23"/>
        <v>0</v>
      </c>
      <c r="Y59" s="235" t="b">
        <f>IF(Z59&lt;=20%,'Tabla probabilidad'!$B$5,IF(Z59&lt;=40%,'Tabla probabilidad'!$B$6,IF(Z59&lt;=60%,'Tabla probabilidad'!$B$7,IF(Z59&lt;=80%,'Tabla probabilidad'!$B$8,IF(Z59&lt;=100%,'Tabla probabilidad'!$B$9)))))</f>
        <v>0</v>
      </c>
      <c r="Z59" s="235" t="b">
        <f>IF(R59="Preventivo",(J55-(J55*T59)),IF(R59="Detectivo",(J55-(J55*T59)),IF(R59="Correctivo",(J55))))</f>
        <v>0</v>
      </c>
      <c r="AA59" s="324"/>
      <c r="AB59" s="324"/>
      <c r="AC59" s="235" t="b">
        <f t="shared" si="16"/>
        <v>0</v>
      </c>
      <c r="AD59" s="235" t="b">
        <f t="shared" si="24"/>
        <v>0</v>
      </c>
      <c r="AE59" s="324"/>
      <c r="AF59" s="324"/>
      <c r="AG59" s="332"/>
      <c r="AH59" s="333"/>
      <c r="AI59" s="329"/>
      <c r="AJ59" s="329"/>
      <c r="AK59" s="329"/>
      <c r="AL59" s="329"/>
      <c r="AM59" s="329"/>
      <c r="AN59" s="329"/>
    </row>
  </sheetData>
  <mergeCells count="299">
    <mergeCell ref="B20:B24"/>
    <mergeCell ref="B25:B29"/>
    <mergeCell ref="B30:B34"/>
    <mergeCell ref="B35:B39"/>
    <mergeCell ref="B40:B44"/>
    <mergeCell ref="B45:B49"/>
    <mergeCell ref="B50:B54"/>
    <mergeCell ref="B55:B59"/>
    <mergeCell ref="B8:B9"/>
    <mergeCell ref="AE55:AE59"/>
    <mergeCell ref="AF55:AF59"/>
    <mergeCell ref="AG55:AG59"/>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K45:K49"/>
    <mergeCell ref="L45:L49"/>
    <mergeCell ref="M45:M49"/>
    <mergeCell ref="N45:N49"/>
    <mergeCell ref="AA45:AA49"/>
    <mergeCell ref="AB45:AB49"/>
    <mergeCell ref="AE45:AE49"/>
    <mergeCell ref="AF45:AF49"/>
    <mergeCell ref="AG45:AG49"/>
    <mergeCell ref="A45:A49"/>
    <mergeCell ref="C45:C49"/>
    <mergeCell ref="D45:D49"/>
    <mergeCell ref="E45:E49"/>
    <mergeCell ref="F45:F49"/>
    <mergeCell ref="G45:G49"/>
    <mergeCell ref="H45:H49"/>
    <mergeCell ref="I45:I49"/>
    <mergeCell ref="J45:J49"/>
    <mergeCell ref="A35:A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E40:E44"/>
    <mergeCell ref="F40:F44"/>
    <mergeCell ref="G40:G44"/>
    <mergeCell ref="H40:H44"/>
    <mergeCell ref="I40:I44"/>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G35:G39"/>
    <mergeCell ref="H35:H39"/>
    <mergeCell ref="I35:I39"/>
    <mergeCell ref="AG30:AG34"/>
    <mergeCell ref="C35:C39"/>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N35:N39"/>
    <mergeCell ref="AA35:AA39"/>
    <mergeCell ref="H20:H24"/>
    <mergeCell ref="I20:I24"/>
    <mergeCell ref="J20:J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AB35:AB39"/>
    <mergeCell ref="AE35:AE39"/>
    <mergeCell ref="AF35:AF39"/>
    <mergeCell ref="AG35:AG39"/>
  </mergeCells>
  <conditionalFormatting sqref="I10">
    <cfRule type="containsText" dxfId="2836" priority="698" operator="containsText" text="Muy Baja">
      <formula>NOT(ISERROR(SEARCH("Muy Baja",I10)))</formula>
    </cfRule>
    <cfRule type="containsText" dxfId="2835" priority="699" operator="containsText" text="Baja">
      <formula>NOT(ISERROR(SEARCH("Baja",I10)))</formula>
    </cfRule>
    <cfRule type="containsText" dxfId="2834" priority="823" operator="containsText" text="Muy Alta">
      <formula>NOT(ISERROR(SEARCH("Muy Alta",I10)))</formula>
    </cfRule>
    <cfRule type="containsText" dxfId="2833" priority="824" operator="containsText" text="Alta">
      <formula>NOT(ISERROR(SEARCH("Alta",I10)))</formula>
    </cfRule>
    <cfRule type="containsText" dxfId="2832" priority="825" operator="containsText" text="Media">
      <formula>NOT(ISERROR(SEARCH("Media",I10)))</formula>
    </cfRule>
    <cfRule type="containsText" dxfId="2831" priority="826" operator="containsText" text="Media">
      <formula>NOT(ISERROR(SEARCH("Media",I10)))</formula>
    </cfRule>
    <cfRule type="containsText" dxfId="2830" priority="827" operator="containsText" text="Media">
      <formula>NOT(ISERROR(SEARCH("Media",I10)))</formula>
    </cfRule>
    <cfRule type="containsText" dxfId="2829" priority="830" operator="containsText" text="Muy Baja">
      <formula>NOT(ISERROR(SEARCH("Muy Baja",I10)))</formula>
    </cfRule>
    <cfRule type="containsText" dxfId="2828" priority="831" operator="containsText" text="Baja">
      <formula>NOT(ISERROR(SEARCH("Baja",I10)))</formula>
    </cfRule>
    <cfRule type="containsText" dxfId="2827" priority="832" operator="containsText" text="Muy Baja">
      <formula>NOT(ISERROR(SEARCH("Muy Baja",I10)))</formula>
    </cfRule>
    <cfRule type="containsText" dxfId="2826" priority="833" operator="containsText" text="Muy Baja">
      <formula>NOT(ISERROR(SEARCH("Muy Baja",I10)))</formula>
    </cfRule>
    <cfRule type="containsText" dxfId="2825" priority="834" operator="containsText" text="Muy Baja">
      <formula>NOT(ISERROR(SEARCH("Muy Baja",I10)))</formula>
    </cfRule>
    <cfRule type="containsText" dxfId="2824" priority="835" operator="containsText" text="Muy Baja'Tabla probabilidad'!">
      <formula>NOT(ISERROR(SEARCH("Muy Baja'Tabla probabilidad'!",I10)))</formula>
    </cfRule>
    <cfRule type="containsText" dxfId="2823" priority="836" operator="containsText" text="Muy bajo">
      <formula>NOT(ISERROR(SEARCH("Muy bajo",I10)))</formula>
    </cfRule>
    <cfRule type="containsText" dxfId="2822" priority="845" operator="containsText" text="Alta">
      <formula>NOT(ISERROR(SEARCH("Alta",I10)))</formula>
    </cfRule>
    <cfRule type="containsText" dxfId="2821" priority="846" operator="containsText" text="Media">
      <formula>NOT(ISERROR(SEARCH("Media",I10)))</formula>
    </cfRule>
    <cfRule type="containsText" dxfId="2820" priority="847" operator="containsText" text="Baja">
      <formula>NOT(ISERROR(SEARCH("Baja",I10)))</formula>
    </cfRule>
    <cfRule type="containsText" dxfId="2819" priority="848" operator="containsText" text="Muy baja">
      <formula>NOT(ISERROR(SEARCH("Muy baja",I10)))</formula>
    </cfRule>
    <cfRule type="cellIs" dxfId="2818" priority="851" operator="between">
      <formula>1</formula>
      <formula>2</formula>
    </cfRule>
    <cfRule type="cellIs" dxfId="2817" priority="852" operator="between">
      <formula>0</formula>
      <formula>2</formula>
    </cfRule>
  </conditionalFormatting>
  <conditionalFormatting sqref="I10">
    <cfRule type="containsText" dxfId="2816" priority="701" operator="containsText" text="Muy Alta">
      <formula>NOT(ISERROR(SEARCH("Muy Alta",I10)))</formula>
    </cfRule>
  </conditionalFormatting>
  <conditionalFormatting sqref="L10 L15 L20 L25 L30 L35 L40 L45 L50 L55">
    <cfRule type="containsText" dxfId="2815" priority="692" operator="containsText" text="Catastrófico">
      <formula>NOT(ISERROR(SEARCH("Catastrófico",L10)))</formula>
    </cfRule>
    <cfRule type="containsText" dxfId="2814" priority="693" operator="containsText" text="Mayor">
      <formula>NOT(ISERROR(SEARCH("Mayor",L10)))</formula>
    </cfRule>
    <cfRule type="containsText" dxfId="2813" priority="694" operator="containsText" text="Alta">
      <formula>NOT(ISERROR(SEARCH("Alta",L10)))</formula>
    </cfRule>
    <cfRule type="containsText" dxfId="2812" priority="695" operator="containsText" text="Moderado">
      <formula>NOT(ISERROR(SEARCH("Moderado",L10)))</formula>
    </cfRule>
    <cfRule type="containsText" dxfId="2811" priority="696" operator="containsText" text="Menor">
      <formula>NOT(ISERROR(SEARCH("Menor",L10)))</formula>
    </cfRule>
    <cfRule type="containsText" dxfId="2810" priority="697" operator="containsText" text="Leve">
      <formula>NOT(ISERROR(SEARCH("Leve",L10)))</formula>
    </cfRule>
  </conditionalFormatting>
  <conditionalFormatting sqref="N10 N15 N20 N25">
    <cfRule type="containsText" dxfId="2809" priority="687" operator="containsText" text="Extremo">
      <formula>NOT(ISERROR(SEARCH("Extremo",N10)))</formula>
    </cfRule>
    <cfRule type="containsText" dxfId="2808" priority="688" operator="containsText" text="Alto">
      <formula>NOT(ISERROR(SEARCH("Alto",N10)))</formula>
    </cfRule>
    <cfRule type="containsText" dxfId="2807" priority="689" operator="containsText" text="Bajo">
      <formula>NOT(ISERROR(SEARCH("Bajo",N10)))</formula>
    </cfRule>
    <cfRule type="containsText" dxfId="2806" priority="690" operator="containsText" text="Moderado">
      <formula>NOT(ISERROR(SEARCH("Moderado",N10)))</formula>
    </cfRule>
    <cfRule type="containsText" dxfId="2805" priority="691" operator="containsText" text="Extremo">
      <formula>NOT(ISERROR(SEARCH("Extremo",N10)))</formula>
    </cfRule>
  </conditionalFormatting>
  <conditionalFormatting sqref="M10 M15 M20 M25 M30 M35 M40 M45 M50 M55">
    <cfRule type="containsText" dxfId="2804" priority="681" operator="containsText" text="Catastrófico">
      <formula>NOT(ISERROR(SEARCH("Catastrófico",M10)))</formula>
    </cfRule>
    <cfRule type="containsText" dxfId="2803" priority="682" operator="containsText" text="Mayor">
      <formula>NOT(ISERROR(SEARCH("Mayor",M10)))</formula>
    </cfRule>
    <cfRule type="containsText" dxfId="2802" priority="683" operator="containsText" text="Alta">
      <formula>NOT(ISERROR(SEARCH("Alta",M10)))</formula>
    </cfRule>
    <cfRule type="containsText" dxfId="2801" priority="684" operator="containsText" text="Moderado">
      <formula>NOT(ISERROR(SEARCH("Moderado",M10)))</formula>
    </cfRule>
    <cfRule type="containsText" dxfId="2800" priority="685" operator="containsText" text="Menor">
      <formula>NOT(ISERROR(SEARCH("Menor",M10)))</formula>
    </cfRule>
    <cfRule type="containsText" dxfId="2799" priority="686" operator="containsText" text="Leve">
      <formula>NOT(ISERROR(SEARCH("Leve",M10)))</formula>
    </cfRule>
  </conditionalFormatting>
  <conditionalFormatting sqref="Y10:Y14">
    <cfRule type="containsText" dxfId="2798" priority="615" operator="containsText" text="Muy Alta">
      <formula>NOT(ISERROR(SEARCH("Muy Alta",Y10)))</formula>
    </cfRule>
    <cfRule type="containsText" dxfId="2797" priority="616" operator="containsText" text="Alta">
      <formula>NOT(ISERROR(SEARCH("Alta",Y10)))</formula>
    </cfRule>
    <cfRule type="containsText" dxfId="2796" priority="617" operator="containsText" text="Media">
      <formula>NOT(ISERROR(SEARCH("Media",Y10)))</formula>
    </cfRule>
    <cfRule type="containsText" dxfId="2795" priority="618" operator="containsText" text="Muy Baja">
      <formula>NOT(ISERROR(SEARCH("Muy Baja",Y10)))</formula>
    </cfRule>
    <cfRule type="containsText" dxfId="2794" priority="619" operator="containsText" text="Baja">
      <formula>NOT(ISERROR(SEARCH("Baja",Y10)))</formula>
    </cfRule>
    <cfRule type="containsText" dxfId="2793" priority="620" operator="containsText" text="Muy Baja">
      <formula>NOT(ISERROR(SEARCH("Muy Baja",Y10)))</formula>
    </cfRule>
  </conditionalFormatting>
  <conditionalFormatting sqref="AC10:AC14">
    <cfRule type="containsText" dxfId="2792" priority="610" operator="containsText" text="Catastrófico">
      <formula>NOT(ISERROR(SEARCH("Catastrófico",AC10)))</formula>
    </cfRule>
    <cfRule type="containsText" dxfId="2791" priority="611" operator="containsText" text="Mayor">
      <formula>NOT(ISERROR(SEARCH("Mayor",AC10)))</formula>
    </cfRule>
    <cfRule type="containsText" dxfId="2790" priority="612" operator="containsText" text="Moderado">
      <formula>NOT(ISERROR(SEARCH("Moderado",AC10)))</formula>
    </cfRule>
    <cfRule type="containsText" dxfId="2789" priority="613" operator="containsText" text="Menor">
      <formula>NOT(ISERROR(SEARCH("Menor",AC10)))</formula>
    </cfRule>
    <cfRule type="containsText" dxfId="2788" priority="614" operator="containsText" text="Leve">
      <formula>NOT(ISERROR(SEARCH("Leve",AC10)))</formula>
    </cfRule>
  </conditionalFormatting>
  <conditionalFormatting sqref="AG10">
    <cfRule type="containsText" dxfId="2787" priority="601" operator="containsText" text="Extremo">
      <formula>NOT(ISERROR(SEARCH("Extremo",AG10)))</formula>
    </cfRule>
    <cfRule type="containsText" dxfId="2786" priority="602" operator="containsText" text="Alto">
      <formula>NOT(ISERROR(SEARCH("Alto",AG10)))</formula>
    </cfRule>
    <cfRule type="containsText" dxfId="2785" priority="603" operator="containsText" text="Moderado">
      <formula>NOT(ISERROR(SEARCH("Moderado",AG10)))</formula>
    </cfRule>
    <cfRule type="containsText" dxfId="2784" priority="604" operator="containsText" text="Menor">
      <formula>NOT(ISERROR(SEARCH("Menor",AG10)))</formula>
    </cfRule>
    <cfRule type="containsText" dxfId="2783" priority="605" operator="containsText" text="Bajo">
      <formula>NOT(ISERROR(SEARCH("Bajo",AG10)))</formula>
    </cfRule>
    <cfRule type="containsText" dxfId="2782" priority="606" operator="containsText" text="Moderado">
      <formula>NOT(ISERROR(SEARCH("Moderado",AG10)))</formula>
    </cfRule>
    <cfRule type="containsText" dxfId="2781" priority="607" operator="containsText" text="Extremo">
      <formula>NOT(ISERROR(SEARCH("Extremo",AG10)))</formula>
    </cfRule>
    <cfRule type="containsText" dxfId="2780" priority="608" operator="containsText" text="Baja">
      <formula>NOT(ISERROR(SEARCH("Baja",AG10)))</formula>
    </cfRule>
    <cfRule type="containsText" dxfId="2779" priority="609" operator="containsText" text="Alto">
      <formula>NOT(ISERROR(SEARCH("Alto",AG10)))</formula>
    </cfRule>
  </conditionalFormatting>
  <conditionalFormatting sqref="AA10:AA59">
    <cfRule type="containsText" dxfId="2778" priority="1" operator="containsText" text="Muy Baja">
      <formula>NOT(ISERROR(SEARCH("Muy Baja",AA10)))</formula>
    </cfRule>
    <cfRule type="containsText" dxfId="2777" priority="590" operator="containsText" text="Muy Alta">
      <formula>NOT(ISERROR(SEARCH("Muy Alta",AA10)))</formula>
    </cfRule>
    <cfRule type="containsText" dxfId="2776" priority="591" operator="containsText" text="Alta">
      <formula>NOT(ISERROR(SEARCH("Alta",AA10)))</formula>
    </cfRule>
    <cfRule type="containsText" dxfId="2775" priority="592" operator="containsText" text="Media">
      <formula>NOT(ISERROR(SEARCH("Media",AA10)))</formula>
    </cfRule>
    <cfRule type="containsText" dxfId="2774" priority="593" operator="containsText" text="Baja">
      <formula>NOT(ISERROR(SEARCH("Baja",AA10)))</formula>
    </cfRule>
    <cfRule type="containsText" dxfId="2773" priority="594" operator="containsText" text="Muy Baja">
      <formula>NOT(ISERROR(SEARCH("Muy Baja",AA10)))</formula>
    </cfRule>
  </conditionalFormatting>
  <conditionalFormatting sqref="AE10:AE14">
    <cfRule type="containsText" dxfId="2772" priority="585" operator="containsText" text="Catastrófico">
      <formula>NOT(ISERROR(SEARCH("Catastrófico",AE10)))</formula>
    </cfRule>
    <cfRule type="containsText" dxfId="2771" priority="586" operator="containsText" text="Moderado">
      <formula>NOT(ISERROR(SEARCH("Moderado",AE10)))</formula>
    </cfRule>
    <cfRule type="containsText" dxfId="2770" priority="587" operator="containsText" text="Menor">
      <formula>NOT(ISERROR(SEARCH("Menor",AE10)))</formula>
    </cfRule>
    <cfRule type="containsText" dxfId="2769" priority="588" operator="containsText" text="Leve">
      <formula>NOT(ISERROR(SEARCH("Leve",AE10)))</formula>
    </cfRule>
    <cfRule type="containsText" dxfId="2768" priority="589" operator="containsText" text="Mayor">
      <formula>NOT(ISERROR(SEARCH("Mayor",AE10)))</formula>
    </cfRule>
  </conditionalFormatting>
  <conditionalFormatting sqref="I15 I20 I25">
    <cfRule type="containsText" dxfId="2767" priority="562" operator="containsText" text="Muy Baja">
      <formula>NOT(ISERROR(SEARCH("Muy Baja",I15)))</formula>
    </cfRule>
    <cfRule type="containsText" dxfId="2766" priority="563" operator="containsText" text="Baja">
      <formula>NOT(ISERROR(SEARCH("Baja",I15)))</formula>
    </cfRule>
    <cfRule type="containsText" dxfId="2765" priority="565" operator="containsText" text="Muy Alta">
      <formula>NOT(ISERROR(SEARCH("Muy Alta",I15)))</formula>
    </cfRule>
    <cfRule type="containsText" dxfId="2764" priority="566" operator="containsText" text="Alta">
      <formula>NOT(ISERROR(SEARCH("Alta",I15)))</formula>
    </cfRule>
    <cfRule type="containsText" dxfId="2763" priority="567" operator="containsText" text="Media">
      <formula>NOT(ISERROR(SEARCH("Media",I15)))</formula>
    </cfRule>
    <cfRule type="containsText" dxfId="2762" priority="568" operator="containsText" text="Media">
      <formula>NOT(ISERROR(SEARCH("Media",I15)))</formula>
    </cfRule>
    <cfRule type="containsText" dxfId="2761" priority="569" operator="containsText" text="Media">
      <formula>NOT(ISERROR(SEARCH("Media",I15)))</formula>
    </cfRule>
    <cfRule type="containsText" dxfId="2760" priority="570" operator="containsText" text="Muy Baja">
      <formula>NOT(ISERROR(SEARCH("Muy Baja",I15)))</formula>
    </cfRule>
    <cfRule type="containsText" dxfId="2759" priority="571" operator="containsText" text="Baja">
      <formula>NOT(ISERROR(SEARCH("Baja",I15)))</formula>
    </cfRule>
    <cfRule type="containsText" dxfId="2758" priority="572" operator="containsText" text="Muy Baja">
      <formula>NOT(ISERROR(SEARCH("Muy Baja",I15)))</formula>
    </cfRule>
    <cfRule type="containsText" dxfId="2757" priority="573" operator="containsText" text="Muy Baja">
      <formula>NOT(ISERROR(SEARCH("Muy Baja",I15)))</formula>
    </cfRule>
    <cfRule type="containsText" dxfId="2756" priority="574" operator="containsText" text="Muy Baja">
      <formula>NOT(ISERROR(SEARCH("Muy Baja",I15)))</formula>
    </cfRule>
    <cfRule type="containsText" dxfId="2755" priority="575" operator="containsText" text="Muy Baja'Tabla probabilidad'!">
      <formula>NOT(ISERROR(SEARCH("Muy Baja'Tabla probabilidad'!",I15)))</formula>
    </cfRule>
    <cfRule type="containsText" dxfId="2754" priority="576" operator="containsText" text="Muy bajo">
      <formula>NOT(ISERROR(SEARCH("Muy bajo",I15)))</formula>
    </cfRule>
    <cfRule type="containsText" dxfId="2753" priority="577" operator="containsText" text="Alta">
      <formula>NOT(ISERROR(SEARCH("Alta",I15)))</formula>
    </cfRule>
    <cfRule type="containsText" dxfId="2752" priority="578" operator="containsText" text="Media">
      <formula>NOT(ISERROR(SEARCH("Media",I15)))</formula>
    </cfRule>
    <cfRule type="containsText" dxfId="2751" priority="579" operator="containsText" text="Baja">
      <formula>NOT(ISERROR(SEARCH("Baja",I15)))</formula>
    </cfRule>
    <cfRule type="containsText" dxfId="2750" priority="580" operator="containsText" text="Muy baja">
      <formula>NOT(ISERROR(SEARCH("Muy baja",I15)))</formula>
    </cfRule>
    <cfRule type="cellIs" dxfId="2749" priority="583" operator="between">
      <formula>1</formula>
      <formula>2</formula>
    </cfRule>
    <cfRule type="cellIs" dxfId="2748" priority="584" operator="between">
      <formula>0</formula>
      <formula>2</formula>
    </cfRule>
  </conditionalFormatting>
  <conditionalFormatting sqref="I15 I20 I25">
    <cfRule type="containsText" dxfId="2747" priority="564" operator="containsText" text="Muy Alta">
      <formula>NOT(ISERROR(SEARCH("Muy Alta",I15)))</formula>
    </cfRule>
  </conditionalFormatting>
  <conditionalFormatting sqref="Y15:Y19">
    <cfRule type="containsText" dxfId="2746" priority="556" operator="containsText" text="Muy Alta">
      <formula>NOT(ISERROR(SEARCH("Muy Alta",Y15)))</formula>
    </cfRule>
    <cfRule type="containsText" dxfId="2745" priority="557" operator="containsText" text="Alta">
      <formula>NOT(ISERROR(SEARCH("Alta",Y15)))</formula>
    </cfRule>
    <cfRule type="containsText" dxfId="2744" priority="558" operator="containsText" text="Media">
      <formula>NOT(ISERROR(SEARCH("Media",Y15)))</formula>
    </cfRule>
    <cfRule type="containsText" dxfId="2743" priority="559" operator="containsText" text="Muy Baja">
      <formula>NOT(ISERROR(SEARCH("Muy Baja",Y15)))</formula>
    </cfRule>
    <cfRule type="containsText" dxfId="2742" priority="560" operator="containsText" text="Baja">
      <formula>NOT(ISERROR(SEARCH("Baja",Y15)))</formula>
    </cfRule>
    <cfRule type="containsText" dxfId="2741" priority="561" operator="containsText" text="Muy Baja">
      <formula>NOT(ISERROR(SEARCH("Muy Baja",Y15)))</formula>
    </cfRule>
  </conditionalFormatting>
  <conditionalFormatting sqref="AC15:AC19">
    <cfRule type="containsText" dxfId="2740" priority="551" operator="containsText" text="Catastrófico">
      <formula>NOT(ISERROR(SEARCH("Catastrófico",AC15)))</formula>
    </cfRule>
    <cfRule type="containsText" dxfId="2739" priority="552" operator="containsText" text="Mayor">
      <formula>NOT(ISERROR(SEARCH("Mayor",AC15)))</formula>
    </cfRule>
    <cfRule type="containsText" dxfId="2738" priority="553" operator="containsText" text="Moderado">
      <formula>NOT(ISERROR(SEARCH("Moderado",AC15)))</formula>
    </cfRule>
    <cfRule type="containsText" dxfId="2737" priority="554" operator="containsText" text="Menor">
      <formula>NOT(ISERROR(SEARCH("Menor",AC15)))</formula>
    </cfRule>
    <cfRule type="containsText" dxfId="2736" priority="555" operator="containsText" text="Leve">
      <formula>NOT(ISERROR(SEARCH("Leve",AC15)))</formula>
    </cfRule>
  </conditionalFormatting>
  <conditionalFormatting sqref="AG15">
    <cfRule type="containsText" dxfId="2735" priority="542" operator="containsText" text="Extremo">
      <formula>NOT(ISERROR(SEARCH("Extremo",AG15)))</formula>
    </cfRule>
    <cfRule type="containsText" dxfId="2734" priority="543" operator="containsText" text="Alto">
      <formula>NOT(ISERROR(SEARCH("Alto",AG15)))</formula>
    </cfRule>
    <cfRule type="containsText" dxfId="2733" priority="544" operator="containsText" text="Moderado">
      <formula>NOT(ISERROR(SEARCH("Moderado",AG15)))</formula>
    </cfRule>
    <cfRule type="containsText" dxfId="2732" priority="545" operator="containsText" text="Menor">
      <formula>NOT(ISERROR(SEARCH("Menor",AG15)))</formula>
    </cfRule>
    <cfRule type="containsText" dxfId="2731" priority="546" operator="containsText" text="Bajo">
      <formula>NOT(ISERROR(SEARCH("Bajo",AG15)))</formula>
    </cfRule>
    <cfRule type="containsText" dxfId="2730" priority="547" operator="containsText" text="Moderado">
      <formula>NOT(ISERROR(SEARCH("Moderado",AG15)))</formula>
    </cfRule>
    <cfRule type="containsText" dxfId="2729" priority="548" operator="containsText" text="Extremo">
      <formula>NOT(ISERROR(SEARCH("Extremo",AG15)))</formula>
    </cfRule>
    <cfRule type="containsText" dxfId="2728" priority="549" operator="containsText" text="Baja">
      <formula>NOT(ISERROR(SEARCH("Baja",AG15)))</formula>
    </cfRule>
    <cfRule type="containsText" dxfId="2727" priority="550" operator="containsText" text="Alto">
      <formula>NOT(ISERROR(SEARCH("Alto",AG15)))</formula>
    </cfRule>
  </conditionalFormatting>
  <conditionalFormatting sqref="AE15:AE19">
    <cfRule type="containsText" dxfId="2726" priority="532" operator="containsText" text="Catastrófico">
      <formula>NOT(ISERROR(SEARCH("Catastrófico",AE15)))</formula>
    </cfRule>
    <cfRule type="containsText" dxfId="2725" priority="533" operator="containsText" text="Moderado">
      <formula>NOT(ISERROR(SEARCH("Moderado",AE15)))</formula>
    </cfRule>
    <cfRule type="containsText" dxfId="2724" priority="534" operator="containsText" text="Menor">
      <formula>NOT(ISERROR(SEARCH("Menor",AE15)))</formula>
    </cfRule>
    <cfRule type="containsText" dxfId="2723" priority="535" operator="containsText" text="Leve">
      <formula>NOT(ISERROR(SEARCH("Leve",AE15)))</formula>
    </cfRule>
    <cfRule type="containsText" dxfId="2722" priority="536" operator="containsText" text="Mayor">
      <formula>NOT(ISERROR(SEARCH("Mayor",AE15)))</formula>
    </cfRule>
  </conditionalFormatting>
  <conditionalFormatting sqref="Y20:Y24">
    <cfRule type="containsText" dxfId="2721" priority="526" operator="containsText" text="Muy Alta">
      <formula>NOT(ISERROR(SEARCH("Muy Alta",Y20)))</formula>
    </cfRule>
    <cfRule type="containsText" dxfId="2720" priority="527" operator="containsText" text="Alta">
      <formula>NOT(ISERROR(SEARCH("Alta",Y20)))</formula>
    </cfRule>
    <cfRule type="containsText" dxfId="2719" priority="528" operator="containsText" text="Media">
      <formula>NOT(ISERROR(SEARCH("Media",Y20)))</formula>
    </cfRule>
    <cfRule type="containsText" dxfId="2718" priority="529" operator="containsText" text="Muy Baja">
      <formula>NOT(ISERROR(SEARCH("Muy Baja",Y20)))</formula>
    </cfRule>
    <cfRule type="containsText" dxfId="2717" priority="530" operator="containsText" text="Baja">
      <formula>NOT(ISERROR(SEARCH("Baja",Y20)))</formula>
    </cfRule>
    <cfRule type="containsText" dxfId="2716" priority="531" operator="containsText" text="Muy Baja">
      <formula>NOT(ISERROR(SEARCH("Muy Baja",Y20)))</formula>
    </cfRule>
  </conditionalFormatting>
  <conditionalFormatting sqref="AC20:AC24">
    <cfRule type="containsText" dxfId="2715" priority="521" operator="containsText" text="Catastrófico">
      <formula>NOT(ISERROR(SEARCH("Catastrófico",AC20)))</formula>
    </cfRule>
    <cfRule type="containsText" dxfId="2714" priority="522" operator="containsText" text="Mayor">
      <formula>NOT(ISERROR(SEARCH("Mayor",AC20)))</formula>
    </cfRule>
    <cfRule type="containsText" dxfId="2713" priority="523" operator="containsText" text="Moderado">
      <formula>NOT(ISERROR(SEARCH("Moderado",AC20)))</formula>
    </cfRule>
    <cfRule type="containsText" dxfId="2712" priority="524" operator="containsText" text="Menor">
      <formula>NOT(ISERROR(SEARCH("Menor",AC20)))</formula>
    </cfRule>
    <cfRule type="containsText" dxfId="2711" priority="525" operator="containsText" text="Leve">
      <formula>NOT(ISERROR(SEARCH("Leve",AC20)))</formula>
    </cfRule>
  </conditionalFormatting>
  <conditionalFormatting sqref="AG20">
    <cfRule type="containsText" dxfId="2710" priority="512" operator="containsText" text="Extremo">
      <formula>NOT(ISERROR(SEARCH("Extremo",AG20)))</formula>
    </cfRule>
    <cfRule type="containsText" dxfId="2709" priority="513" operator="containsText" text="Alto">
      <formula>NOT(ISERROR(SEARCH("Alto",AG20)))</formula>
    </cfRule>
    <cfRule type="containsText" dxfId="2708" priority="514" operator="containsText" text="Moderado">
      <formula>NOT(ISERROR(SEARCH("Moderado",AG20)))</formula>
    </cfRule>
    <cfRule type="containsText" dxfId="2707" priority="515" operator="containsText" text="Menor">
      <formula>NOT(ISERROR(SEARCH("Menor",AG20)))</formula>
    </cfRule>
    <cfRule type="containsText" dxfId="2706" priority="516" operator="containsText" text="Bajo">
      <formula>NOT(ISERROR(SEARCH("Bajo",AG20)))</formula>
    </cfRule>
    <cfRule type="containsText" dxfId="2705" priority="517" operator="containsText" text="Moderado">
      <formula>NOT(ISERROR(SEARCH("Moderado",AG20)))</formula>
    </cfRule>
    <cfRule type="containsText" dxfId="2704" priority="518" operator="containsText" text="Extremo">
      <formula>NOT(ISERROR(SEARCH("Extremo",AG20)))</formula>
    </cfRule>
    <cfRule type="containsText" dxfId="2703" priority="519" operator="containsText" text="Baja">
      <formula>NOT(ISERROR(SEARCH("Baja",AG20)))</formula>
    </cfRule>
    <cfRule type="containsText" dxfId="2702" priority="520" operator="containsText" text="Alto">
      <formula>NOT(ISERROR(SEARCH("Alto",AG20)))</formula>
    </cfRule>
  </conditionalFormatting>
  <conditionalFormatting sqref="AE20:AE24">
    <cfRule type="containsText" dxfId="2701" priority="502" operator="containsText" text="Catastrófico">
      <formula>NOT(ISERROR(SEARCH("Catastrófico",AE20)))</formula>
    </cfRule>
    <cfRule type="containsText" dxfId="2700" priority="503" operator="containsText" text="Moderado">
      <formula>NOT(ISERROR(SEARCH("Moderado",AE20)))</formula>
    </cfRule>
    <cfRule type="containsText" dxfId="2699" priority="504" operator="containsText" text="Menor">
      <formula>NOT(ISERROR(SEARCH("Menor",AE20)))</formula>
    </cfRule>
    <cfRule type="containsText" dxfId="2698" priority="505" operator="containsText" text="Leve">
      <formula>NOT(ISERROR(SEARCH("Leve",AE20)))</formula>
    </cfRule>
    <cfRule type="containsText" dxfId="2697" priority="506" operator="containsText" text="Mayor">
      <formula>NOT(ISERROR(SEARCH("Mayor",AE20)))</formula>
    </cfRule>
  </conditionalFormatting>
  <conditionalFormatting sqref="Y25:Y29">
    <cfRule type="containsText" dxfId="2696" priority="466" operator="containsText" text="Muy Alta">
      <formula>NOT(ISERROR(SEARCH("Muy Alta",Y25)))</formula>
    </cfRule>
    <cfRule type="containsText" dxfId="2695" priority="467" operator="containsText" text="Alta">
      <formula>NOT(ISERROR(SEARCH("Alta",Y25)))</formula>
    </cfRule>
    <cfRule type="containsText" dxfId="2694" priority="468" operator="containsText" text="Media">
      <formula>NOT(ISERROR(SEARCH("Media",Y25)))</formula>
    </cfRule>
    <cfRule type="containsText" dxfId="2693" priority="469" operator="containsText" text="Muy Baja">
      <formula>NOT(ISERROR(SEARCH("Muy Baja",Y25)))</formula>
    </cfRule>
    <cfRule type="containsText" dxfId="2692" priority="470" operator="containsText" text="Baja">
      <formula>NOT(ISERROR(SEARCH("Baja",Y25)))</formula>
    </cfRule>
    <cfRule type="containsText" dxfId="2691" priority="471" operator="containsText" text="Muy Baja">
      <formula>NOT(ISERROR(SEARCH("Muy Baja",Y25)))</formula>
    </cfRule>
  </conditionalFormatting>
  <conditionalFormatting sqref="AC25:AC29">
    <cfRule type="containsText" dxfId="2690" priority="461" operator="containsText" text="Catastrófico">
      <formula>NOT(ISERROR(SEARCH("Catastrófico",AC25)))</formula>
    </cfRule>
    <cfRule type="containsText" dxfId="2689" priority="462" operator="containsText" text="Mayor">
      <formula>NOT(ISERROR(SEARCH("Mayor",AC25)))</formula>
    </cfRule>
    <cfRule type="containsText" dxfId="2688" priority="463" operator="containsText" text="Moderado">
      <formula>NOT(ISERROR(SEARCH("Moderado",AC25)))</formula>
    </cfRule>
    <cfRule type="containsText" dxfId="2687" priority="464" operator="containsText" text="Menor">
      <formula>NOT(ISERROR(SEARCH("Menor",AC25)))</formula>
    </cfRule>
    <cfRule type="containsText" dxfId="2686" priority="465" operator="containsText" text="Leve">
      <formula>NOT(ISERROR(SEARCH("Leve",AC25)))</formula>
    </cfRule>
  </conditionalFormatting>
  <conditionalFormatting sqref="AG25">
    <cfRule type="containsText" dxfId="2685" priority="452" operator="containsText" text="Extremo">
      <formula>NOT(ISERROR(SEARCH("Extremo",AG25)))</formula>
    </cfRule>
    <cfRule type="containsText" dxfId="2684" priority="453" operator="containsText" text="Alto">
      <formula>NOT(ISERROR(SEARCH("Alto",AG25)))</formula>
    </cfRule>
    <cfRule type="containsText" dxfId="2683" priority="454" operator="containsText" text="Moderado">
      <formula>NOT(ISERROR(SEARCH("Moderado",AG25)))</formula>
    </cfRule>
    <cfRule type="containsText" dxfId="2682" priority="455" operator="containsText" text="Menor">
      <formula>NOT(ISERROR(SEARCH("Menor",AG25)))</formula>
    </cfRule>
    <cfRule type="containsText" dxfId="2681" priority="456" operator="containsText" text="Bajo">
      <formula>NOT(ISERROR(SEARCH("Bajo",AG25)))</formula>
    </cfRule>
    <cfRule type="containsText" dxfId="2680" priority="457" operator="containsText" text="Moderado">
      <formula>NOT(ISERROR(SEARCH("Moderado",AG25)))</formula>
    </cfRule>
    <cfRule type="containsText" dxfId="2679" priority="458" operator="containsText" text="Extremo">
      <formula>NOT(ISERROR(SEARCH("Extremo",AG25)))</formula>
    </cfRule>
    <cfRule type="containsText" dxfId="2678" priority="459" operator="containsText" text="Baja">
      <formula>NOT(ISERROR(SEARCH("Baja",AG25)))</formula>
    </cfRule>
    <cfRule type="containsText" dxfId="2677" priority="460" operator="containsText" text="Alto">
      <formula>NOT(ISERROR(SEARCH("Alto",AG25)))</formula>
    </cfRule>
  </conditionalFormatting>
  <conditionalFormatting sqref="AE25:AE29">
    <cfRule type="containsText" dxfId="2676" priority="442" operator="containsText" text="Catastrófico">
      <formula>NOT(ISERROR(SEARCH("Catastrófico",AE25)))</formula>
    </cfRule>
    <cfRule type="containsText" dxfId="2675" priority="443" operator="containsText" text="Moderado">
      <formula>NOT(ISERROR(SEARCH("Moderado",AE25)))</formula>
    </cfRule>
    <cfRule type="containsText" dxfId="2674" priority="444" operator="containsText" text="Menor">
      <formula>NOT(ISERROR(SEARCH("Menor",AE25)))</formula>
    </cfRule>
    <cfRule type="containsText" dxfId="2673" priority="445" operator="containsText" text="Leve">
      <formula>NOT(ISERROR(SEARCH("Leve",AE25)))</formula>
    </cfRule>
    <cfRule type="containsText" dxfId="2672" priority="446" operator="containsText" text="Mayor">
      <formula>NOT(ISERROR(SEARCH("Mayor",AE25)))</formula>
    </cfRule>
  </conditionalFormatting>
  <conditionalFormatting sqref="N30 N35">
    <cfRule type="containsText" dxfId="2671" priority="431" operator="containsText" text="Extremo">
      <formula>NOT(ISERROR(SEARCH("Extremo",N30)))</formula>
    </cfRule>
    <cfRule type="containsText" dxfId="2670" priority="432" operator="containsText" text="Alto">
      <formula>NOT(ISERROR(SEARCH("Alto",N30)))</formula>
    </cfRule>
    <cfRule type="containsText" dxfId="2669" priority="433" operator="containsText" text="Bajo">
      <formula>NOT(ISERROR(SEARCH("Bajo",N30)))</formula>
    </cfRule>
    <cfRule type="containsText" dxfId="2668" priority="434" operator="containsText" text="Moderado">
      <formula>NOT(ISERROR(SEARCH("Moderado",N30)))</formula>
    </cfRule>
    <cfRule type="containsText" dxfId="2667" priority="435" operator="containsText" text="Extremo">
      <formula>NOT(ISERROR(SEARCH("Extremo",N30)))</formula>
    </cfRule>
  </conditionalFormatting>
  <conditionalFormatting sqref="I30 I35 I40">
    <cfRule type="containsText" dxfId="2666" priority="402" operator="containsText" text="Muy Baja">
      <formula>NOT(ISERROR(SEARCH("Muy Baja",I30)))</formula>
    </cfRule>
    <cfRule type="containsText" dxfId="2665" priority="403" operator="containsText" text="Baja">
      <formula>NOT(ISERROR(SEARCH("Baja",I30)))</formula>
    </cfRule>
    <cfRule type="containsText" dxfId="2664" priority="405" operator="containsText" text="Muy Alta">
      <formula>NOT(ISERROR(SEARCH("Muy Alta",I30)))</formula>
    </cfRule>
    <cfRule type="containsText" dxfId="2663" priority="406" operator="containsText" text="Alta">
      <formula>NOT(ISERROR(SEARCH("Alta",I30)))</formula>
    </cfRule>
    <cfRule type="containsText" dxfId="2662" priority="407" operator="containsText" text="Media">
      <formula>NOT(ISERROR(SEARCH("Media",I30)))</formula>
    </cfRule>
    <cfRule type="containsText" dxfId="2661" priority="408" operator="containsText" text="Media">
      <formula>NOT(ISERROR(SEARCH("Media",I30)))</formula>
    </cfRule>
    <cfRule type="containsText" dxfId="2660" priority="409" operator="containsText" text="Media">
      <formula>NOT(ISERROR(SEARCH("Media",I30)))</formula>
    </cfRule>
    <cfRule type="containsText" dxfId="2659" priority="410" operator="containsText" text="Muy Baja">
      <formula>NOT(ISERROR(SEARCH("Muy Baja",I30)))</formula>
    </cfRule>
    <cfRule type="containsText" dxfId="2658" priority="411" operator="containsText" text="Baja">
      <formula>NOT(ISERROR(SEARCH("Baja",I30)))</formula>
    </cfRule>
    <cfRule type="containsText" dxfId="2657" priority="412" operator="containsText" text="Muy Baja">
      <formula>NOT(ISERROR(SEARCH("Muy Baja",I30)))</formula>
    </cfRule>
    <cfRule type="containsText" dxfId="2656" priority="413" operator="containsText" text="Muy Baja">
      <formula>NOT(ISERROR(SEARCH("Muy Baja",I30)))</formula>
    </cfRule>
    <cfRule type="containsText" dxfId="2655" priority="414" operator="containsText" text="Muy Baja">
      <formula>NOT(ISERROR(SEARCH("Muy Baja",I30)))</formula>
    </cfRule>
    <cfRule type="containsText" dxfId="2654" priority="415" operator="containsText" text="Muy Baja'Tabla probabilidad'!">
      <formula>NOT(ISERROR(SEARCH("Muy Baja'Tabla probabilidad'!",I30)))</formula>
    </cfRule>
    <cfRule type="containsText" dxfId="2653" priority="416" operator="containsText" text="Muy bajo">
      <formula>NOT(ISERROR(SEARCH("Muy bajo",I30)))</formula>
    </cfRule>
    <cfRule type="containsText" dxfId="2652" priority="417" operator="containsText" text="Alta">
      <formula>NOT(ISERROR(SEARCH("Alta",I30)))</formula>
    </cfRule>
    <cfRule type="containsText" dxfId="2651" priority="418" operator="containsText" text="Media">
      <formula>NOT(ISERROR(SEARCH("Media",I30)))</formula>
    </cfRule>
    <cfRule type="containsText" dxfId="2650" priority="419" operator="containsText" text="Baja">
      <formula>NOT(ISERROR(SEARCH("Baja",I30)))</formula>
    </cfRule>
    <cfRule type="containsText" dxfId="2649" priority="420" operator="containsText" text="Muy baja">
      <formula>NOT(ISERROR(SEARCH("Muy baja",I30)))</formula>
    </cfRule>
    <cfRule type="cellIs" dxfId="2648" priority="423" operator="between">
      <formula>1</formula>
      <formula>2</formula>
    </cfRule>
    <cfRule type="cellIs" dxfId="2647" priority="424" operator="between">
      <formula>0</formula>
      <formula>2</formula>
    </cfRule>
  </conditionalFormatting>
  <conditionalFormatting sqref="I30 I35 I40">
    <cfRule type="containsText" dxfId="2646" priority="404" operator="containsText" text="Muy Alta">
      <formula>NOT(ISERROR(SEARCH("Muy Alta",I30)))</formula>
    </cfRule>
  </conditionalFormatting>
  <conditionalFormatting sqref="Y30:Y34">
    <cfRule type="containsText" dxfId="2645" priority="396" operator="containsText" text="Muy Alta">
      <formula>NOT(ISERROR(SEARCH("Muy Alta",Y30)))</formula>
    </cfRule>
    <cfRule type="containsText" dxfId="2644" priority="397" operator="containsText" text="Alta">
      <formula>NOT(ISERROR(SEARCH("Alta",Y30)))</formula>
    </cfRule>
    <cfRule type="containsText" dxfId="2643" priority="398" operator="containsText" text="Media">
      <formula>NOT(ISERROR(SEARCH("Media",Y30)))</formula>
    </cfRule>
    <cfRule type="containsText" dxfId="2642" priority="399" operator="containsText" text="Muy Baja">
      <formula>NOT(ISERROR(SEARCH("Muy Baja",Y30)))</formula>
    </cfRule>
    <cfRule type="containsText" dxfId="2641" priority="400" operator="containsText" text="Baja">
      <formula>NOT(ISERROR(SEARCH("Baja",Y30)))</formula>
    </cfRule>
    <cfRule type="containsText" dxfId="2640" priority="401" operator="containsText" text="Muy Baja">
      <formula>NOT(ISERROR(SEARCH("Muy Baja",Y30)))</formula>
    </cfRule>
  </conditionalFormatting>
  <conditionalFormatting sqref="AC30:AC34">
    <cfRule type="containsText" dxfId="2639" priority="391" operator="containsText" text="Catastrófico">
      <formula>NOT(ISERROR(SEARCH("Catastrófico",AC30)))</formula>
    </cfRule>
    <cfRule type="containsText" dxfId="2638" priority="392" operator="containsText" text="Mayor">
      <formula>NOT(ISERROR(SEARCH("Mayor",AC30)))</formula>
    </cfRule>
    <cfRule type="containsText" dxfId="2637" priority="393" operator="containsText" text="Moderado">
      <formula>NOT(ISERROR(SEARCH("Moderado",AC30)))</formula>
    </cfRule>
    <cfRule type="containsText" dxfId="2636" priority="394" operator="containsText" text="Menor">
      <formula>NOT(ISERROR(SEARCH("Menor",AC30)))</formula>
    </cfRule>
    <cfRule type="containsText" dxfId="2635" priority="395" operator="containsText" text="Leve">
      <formula>NOT(ISERROR(SEARCH("Leve",AC30)))</formula>
    </cfRule>
  </conditionalFormatting>
  <conditionalFormatting sqref="AG30">
    <cfRule type="containsText" dxfId="2634" priority="382" operator="containsText" text="Extremo">
      <formula>NOT(ISERROR(SEARCH("Extremo",AG30)))</formula>
    </cfRule>
    <cfRule type="containsText" dxfId="2633" priority="383" operator="containsText" text="Alto">
      <formula>NOT(ISERROR(SEARCH("Alto",AG30)))</formula>
    </cfRule>
    <cfRule type="containsText" dxfId="2632" priority="384" operator="containsText" text="Moderado">
      <formula>NOT(ISERROR(SEARCH("Moderado",AG30)))</formula>
    </cfRule>
    <cfRule type="containsText" dxfId="2631" priority="385" operator="containsText" text="Menor">
      <formula>NOT(ISERROR(SEARCH("Menor",AG30)))</formula>
    </cfRule>
    <cfRule type="containsText" dxfId="2630" priority="386" operator="containsText" text="Bajo">
      <formula>NOT(ISERROR(SEARCH("Bajo",AG30)))</formula>
    </cfRule>
    <cfRule type="containsText" dxfId="2629" priority="387" operator="containsText" text="Moderado">
      <formula>NOT(ISERROR(SEARCH("Moderado",AG30)))</formula>
    </cfRule>
    <cfRule type="containsText" dxfId="2628" priority="388" operator="containsText" text="Extremo">
      <formula>NOT(ISERROR(SEARCH("Extremo",AG30)))</formula>
    </cfRule>
    <cfRule type="containsText" dxfId="2627" priority="389" operator="containsText" text="Baja">
      <formula>NOT(ISERROR(SEARCH("Baja",AG30)))</formula>
    </cfRule>
    <cfRule type="containsText" dxfId="2626" priority="390" operator="containsText" text="Alto">
      <formula>NOT(ISERROR(SEARCH("Alto",AG30)))</formula>
    </cfRule>
  </conditionalFormatting>
  <conditionalFormatting sqref="AE30:AE34">
    <cfRule type="containsText" dxfId="2625" priority="372" operator="containsText" text="Catastrófico">
      <formula>NOT(ISERROR(SEARCH("Catastrófico",AE30)))</formula>
    </cfRule>
    <cfRule type="containsText" dxfId="2624" priority="373" operator="containsText" text="Moderado">
      <formula>NOT(ISERROR(SEARCH("Moderado",AE30)))</formula>
    </cfRule>
    <cfRule type="containsText" dxfId="2623" priority="374" operator="containsText" text="Menor">
      <formula>NOT(ISERROR(SEARCH("Menor",AE30)))</formula>
    </cfRule>
    <cfRule type="containsText" dxfId="2622" priority="375" operator="containsText" text="Leve">
      <formula>NOT(ISERROR(SEARCH("Leve",AE30)))</formula>
    </cfRule>
    <cfRule type="containsText" dxfId="2621" priority="376" operator="containsText" text="Mayor">
      <formula>NOT(ISERROR(SEARCH("Mayor",AE30)))</formula>
    </cfRule>
  </conditionalFormatting>
  <conditionalFormatting sqref="Y35:Y39">
    <cfRule type="containsText" dxfId="2620" priority="306" operator="containsText" text="Muy Alta">
      <formula>NOT(ISERROR(SEARCH("Muy Alta",Y35)))</formula>
    </cfRule>
    <cfRule type="containsText" dxfId="2619" priority="307" operator="containsText" text="Alta">
      <formula>NOT(ISERROR(SEARCH("Alta",Y35)))</formula>
    </cfRule>
    <cfRule type="containsText" dxfId="2618" priority="308" operator="containsText" text="Media">
      <formula>NOT(ISERROR(SEARCH("Media",Y35)))</formula>
    </cfRule>
    <cfRule type="containsText" dxfId="2617" priority="309" operator="containsText" text="Muy Baja">
      <formula>NOT(ISERROR(SEARCH("Muy Baja",Y35)))</formula>
    </cfRule>
    <cfRule type="containsText" dxfId="2616" priority="310" operator="containsText" text="Baja">
      <formula>NOT(ISERROR(SEARCH("Baja",Y35)))</formula>
    </cfRule>
    <cfRule type="containsText" dxfId="2615" priority="311" operator="containsText" text="Muy Baja">
      <formula>NOT(ISERROR(SEARCH("Muy Baja",Y35)))</formula>
    </cfRule>
  </conditionalFormatting>
  <conditionalFormatting sqref="AC35:AC39">
    <cfRule type="containsText" dxfId="2614" priority="301" operator="containsText" text="Catastrófico">
      <formula>NOT(ISERROR(SEARCH("Catastrófico",AC35)))</formula>
    </cfRule>
    <cfRule type="containsText" dxfId="2613" priority="302" operator="containsText" text="Mayor">
      <formula>NOT(ISERROR(SEARCH("Mayor",AC35)))</formula>
    </cfRule>
    <cfRule type="containsText" dxfId="2612" priority="303" operator="containsText" text="Moderado">
      <formula>NOT(ISERROR(SEARCH("Moderado",AC35)))</formula>
    </cfRule>
    <cfRule type="containsText" dxfId="2611" priority="304" operator="containsText" text="Menor">
      <formula>NOT(ISERROR(SEARCH("Menor",AC35)))</formula>
    </cfRule>
    <cfRule type="containsText" dxfId="2610" priority="305" operator="containsText" text="Leve">
      <formula>NOT(ISERROR(SEARCH("Leve",AC35)))</formula>
    </cfRule>
  </conditionalFormatting>
  <conditionalFormatting sqref="AG35">
    <cfRule type="containsText" dxfId="2609" priority="292" operator="containsText" text="Extremo">
      <formula>NOT(ISERROR(SEARCH("Extremo",AG35)))</formula>
    </cfRule>
    <cfRule type="containsText" dxfId="2608" priority="293" operator="containsText" text="Alto">
      <formula>NOT(ISERROR(SEARCH("Alto",AG35)))</formula>
    </cfRule>
    <cfRule type="containsText" dxfId="2607" priority="294" operator="containsText" text="Moderado">
      <formula>NOT(ISERROR(SEARCH("Moderado",AG35)))</formula>
    </cfRule>
    <cfRule type="containsText" dxfId="2606" priority="295" operator="containsText" text="Menor">
      <formula>NOT(ISERROR(SEARCH("Menor",AG35)))</formula>
    </cfRule>
    <cfRule type="containsText" dxfId="2605" priority="296" operator="containsText" text="Bajo">
      <formula>NOT(ISERROR(SEARCH("Bajo",AG35)))</formula>
    </cfRule>
    <cfRule type="containsText" dxfId="2604" priority="297" operator="containsText" text="Moderado">
      <formula>NOT(ISERROR(SEARCH("Moderado",AG35)))</formula>
    </cfRule>
    <cfRule type="containsText" dxfId="2603" priority="298" operator="containsText" text="Extremo">
      <formula>NOT(ISERROR(SEARCH("Extremo",AG35)))</formula>
    </cfRule>
    <cfRule type="containsText" dxfId="2602" priority="299" operator="containsText" text="Baja">
      <formula>NOT(ISERROR(SEARCH("Baja",AG35)))</formula>
    </cfRule>
    <cfRule type="containsText" dxfId="2601" priority="300" operator="containsText" text="Alto">
      <formula>NOT(ISERROR(SEARCH("Alto",AG35)))</formula>
    </cfRule>
  </conditionalFormatting>
  <conditionalFormatting sqref="AE35:AE39">
    <cfRule type="containsText" dxfId="2600" priority="282" operator="containsText" text="Catastrófico">
      <formula>NOT(ISERROR(SEARCH("Catastrófico",AE35)))</formula>
    </cfRule>
    <cfRule type="containsText" dxfId="2599" priority="283" operator="containsText" text="Moderado">
      <formula>NOT(ISERROR(SEARCH("Moderado",AE35)))</formula>
    </cfRule>
    <cfRule type="containsText" dxfId="2598" priority="284" operator="containsText" text="Menor">
      <formula>NOT(ISERROR(SEARCH("Menor",AE35)))</formula>
    </cfRule>
    <cfRule type="containsText" dxfId="2597" priority="285" operator="containsText" text="Leve">
      <formula>NOT(ISERROR(SEARCH("Leve",AE35)))</formula>
    </cfRule>
    <cfRule type="containsText" dxfId="2596" priority="286" operator="containsText" text="Mayor">
      <formula>NOT(ISERROR(SEARCH("Mayor",AE35)))</formula>
    </cfRule>
  </conditionalFormatting>
  <conditionalFormatting sqref="N40">
    <cfRule type="containsText" dxfId="2595" priority="277" operator="containsText" text="Extremo">
      <formula>NOT(ISERROR(SEARCH("Extremo",N40)))</formula>
    </cfRule>
    <cfRule type="containsText" dxfId="2594" priority="278" operator="containsText" text="Alto">
      <formula>NOT(ISERROR(SEARCH("Alto",N40)))</formula>
    </cfRule>
    <cfRule type="containsText" dxfId="2593" priority="279" operator="containsText" text="Bajo">
      <formula>NOT(ISERROR(SEARCH("Bajo",N40)))</formula>
    </cfRule>
    <cfRule type="containsText" dxfId="2592" priority="280" operator="containsText" text="Moderado">
      <formula>NOT(ISERROR(SEARCH("Moderado",N40)))</formula>
    </cfRule>
    <cfRule type="containsText" dxfId="2591" priority="281" operator="containsText" text="Extremo">
      <formula>NOT(ISERROR(SEARCH("Extremo",N40)))</formula>
    </cfRule>
  </conditionalFormatting>
  <conditionalFormatting sqref="Y40:Y44">
    <cfRule type="containsText" dxfId="2590" priority="236" operator="containsText" text="Muy Alta">
      <formula>NOT(ISERROR(SEARCH("Muy Alta",Y40)))</formula>
    </cfRule>
    <cfRule type="containsText" dxfId="2589" priority="237" operator="containsText" text="Alta">
      <formula>NOT(ISERROR(SEARCH("Alta",Y40)))</formula>
    </cfRule>
    <cfRule type="containsText" dxfId="2588" priority="238" operator="containsText" text="Media">
      <formula>NOT(ISERROR(SEARCH("Media",Y40)))</formula>
    </cfRule>
    <cfRule type="containsText" dxfId="2587" priority="239" operator="containsText" text="Muy Baja">
      <formula>NOT(ISERROR(SEARCH("Muy Baja",Y40)))</formula>
    </cfRule>
    <cfRule type="containsText" dxfId="2586" priority="240" operator="containsText" text="Baja">
      <formula>NOT(ISERROR(SEARCH("Baja",Y40)))</formula>
    </cfRule>
    <cfRule type="containsText" dxfId="2585" priority="241" operator="containsText" text="Muy Baja">
      <formula>NOT(ISERROR(SEARCH("Muy Baja",Y40)))</formula>
    </cfRule>
  </conditionalFormatting>
  <conditionalFormatting sqref="AC40:AC44">
    <cfRule type="containsText" dxfId="2584" priority="231" operator="containsText" text="Catastrófico">
      <formula>NOT(ISERROR(SEARCH("Catastrófico",AC40)))</formula>
    </cfRule>
    <cfRule type="containsText" dxfId="2583" priority="232" operator="containsText" text="Mayor">
      <formula>NOT(ISERROR(SEARCH("Mayor",AC40)))</formula>
    </cfRule>
    <cfRule type="containsText" dxfId="2582" priority="233" operator="containsText" text="Moderado">
      <formula>NOT(ISERROR(SEARCH("Moderado",AC40)))</formula>
    </cfRule>
    <cfRule type="containsText" dxfId="2581" priority="234" operator="containsText" text="Menor">
      <formula>NOT(ISERROR(SEARCH("Menor",AC40)))</formula>
    </cfRule>
    <cfRule type="containsText" dxfId="2580" priority="235" operator="containsText" text="Leve">
      <formula>NOT(ISERROR(SEARCH("Leve",AC40)))</formula>
    </cfRule>
  </conditionalFormatting>
  <conditionalFormatting sqref="AG40">
    <cfRule type="containsText" dxfId="2579" priority="222" operator="containsText" text="Extremo">
      <formula>NOT(ISERROR(SEARCH("Extremo",AG40)))</formula>
    </cfRule>
    <cfRule type="containsText" dxfId="2578" priority="223" operator="containsText" text="Alto">
      <formula>NOT(ISERROR(SEARCH("Alto",AG40)))</formula>
    </cfRule>
    <cfRule type="containsText" dxfId="2577" priority="224" operator="containsText" text="Moderado">
      <formula>NOT(ISERROR(SEARCH("Moderado",AG40)))</formula>
    </cfRule>
    <cfRule type="containsText" dxfId="2576" priority="225" operator="containsText" text="Menor">
      <formula>NOT(ISERROR(SEARCH("Menor",AG40)))</formula>
    </cfRule>
    <cfRule type="containsText" dxfId="2575" priority="226" operator="containsText" text="Bajo">
      <formula>NOT(ISERROR(SEARCH("Bajo",AG40)))</formula>
    </cfRule>
    <cfRule type="containsText" dxfId="2574" priority="227" operator="containsText" text="Moderado">
      <formula>NOT(ISERROR(SEARCH("Moderado",AG40)))</formula>
    </cfRule>
    <cfRule type="containsText" dxfId="2573" priority="228" operator="containsText" text="Extremo">
      <formula>NOT(ISERROR(SEARCH("Extremo",AG40)))</formula>
    </cfRule>
    <cfRule type="containsText" dxfId="2572" priority="229" operator="containsText" text="Baja">
      <formula>NOT(ISERROR(SEARCH("Baja",AG40)))</formula>
    </cfRule>
    <cfRule type="containsText" dxfId="2571" priority="230" operator="containsText" text="Alto">
      <formula>NOT(ISERROR(SEARCH("Alto",AG40)))</formula>
    </cfRule>
  </conditionalFormatting>
  <conditionalFormatting sqref="AE40:AE44">
    <cfRule type="containsText" dxfId="2570" priority="212" operator="containsText" text="Catastrófico">
      <formula>NOT(ISERROR(SEARCH("Catastrófico",AE40)))</formula>
    </cfRule>
    <cfRule type="containsText" dxfId="2569" priority="213" operator="containsText" text="Moderado">
      <formula>NOT(ISERROR(SEARCH("Moderado",AE40)))</formula>
    </cfRule>
    <cfRule type="containsText" dxfId="2568" priority="214" operator="containsText" text="Menor">
      <formula>NOT(ISERROR(SEARCH("Menor",AE40)))</formula>
    </cfRule>
    <cfRule type="containsText" dxfId="2567" priority="215" operator="containsText" text="Leve">
      <formula>NOT(ISERROR(SEARCH("Leve",AE40)))</formula>
    </cfRule>
    <cfRule type="containsText" dxfId="2566" priority="216" operator="containsText" text="Mayor">
      <formula>NOT(ISERROR(SEARCH("Mayor",AE40)))</formula>
    </cfRule>
  </conditionalFormatting>
  <conditionalFormatting sqref="N45">
    <cfRule type="containsText" dxfId="2565" priority="207" operator="containsText" text="Extremo">
      <formula>NOT(ISERROR(SEARCH("Extremo",N45)))</formula>
    </cfRule>
    <cfRule type="containsText" dxfId="2564" priority="208" operator="containsText" text="Alto">
      <formula>NOT(ISERROR(SEARCH("Alto",N45)))</formula>
    </cfRule>
    <cfRule type="containsText" dxfId="2563" priority="209" operator="containsText" text="Bajo">
      <formula>NOT(ISERROR(SEARCH("Bajo",N45)))</formula>
    </cfRule>
    <cfRule type="containsText" dxfId="2562" priority="210" operator="containsText" text="Moderado">
      <formula>NOT(ISERROR(SEARCH("Moderado",N45)))</formula>
    </cfRule>
    <cfRule type="containsText" dxfId="2561" priority="211" operator="containsText" text="Extremo">
      <formula>NOT(ISERROR(SEARCH("Extremo",N45)))</formula>
    </cfRule>
  </conditionalFormatting>
  <conditionalFormatting sqref="I45">
    <cfRule type="containsText" dxfId="2560" priority="184" operator="containsText" text="Muy Baja">
      <formula>NOT(ISERROR(SEARCH("Muy Baja",I45)))</formula>
    </cfRule>
    <cfRule type="containsText" dxfId="2559" priority="185" operator="containsText" text="Baja">
      <formula>NOT(ISERROR(SEARCH("Baja",I45)))</formula>
    </cfRule>
    <cfRule type="containsText" dxfId="2558" priority="187" operator="containsText" text="Muy Alta">
      <formula>NOT(ISERROR(SEARCH("Muy Alta",I45)))</formula>
    </cfRule>
    <cfRule type="containsText" dxfId="2557" priority="188" operator="containsText" text="Alta">
      <formula>NOT(ISERROR(SEARCH("Alta",I45)))</formula>
    </cfRule>
    <cfRule type="containsText" dxfId="2556" priority="189" operator="containsText" text="Media">
      <formula>NOT(ISERROR(SEARCH("Media",I45)))</formula>
    </cfRule>
    <cfRule type="containsText" dxfId="2555" priority="190" operator="containsText" text="Media">
      <formula>NOT(ISERROR(SEARCH("Media",I45)))</formula>
    </cfRule>
    <cfRule type="containsText" dxfId="2554" priority="191" operator="containsText" text="Media">
      <formula>NOT(ISERROR(SEARCH("Media",I45)))</formula>
    </cfRule>
    <cfRule type="containsText" dxfId="2553" priority="192" operator="containsText" text="Muy Baja">
      <formula>NOT(ISERROR(SEARCH("Muy Baja",I45)))</formula>
    </cfRule>
    <cfRule type="containsText" dxfId="2552" priority="193" operator="containsText" text="Baja">
      <formula>NOT(ISERROR(SEARCH("Baja",I45)))</formula>
    </cfRule>
    <cfRule type="containsText" dxfId="2551" priority="194" operator="containsText" text="Muy Baja">
      <formula>NOT(ISERROR(SEARCH("Muy Baja",I45)))</formula>
    </cfRule>
    <cfRule type="containsText" dxfId="2550" priority="195" operator="containsText" text="Muy Baja">
      <formula>NOT(ISERROR(SEARCH("Muy Baja",I45)))</formula>
    </cfRule>
    <cfRule type="containsText" dxfId="2549" priority="196" operator="containsText" text="Muy Baja">
      <formula>NOT(ISERROR(SEARCH("Muy Baja",I45)))</formula>
    </cfRule>
    <cfRule type="containsText" dxfId="2548" priority="197" operator="containsText" text="Muy Baja'Tabla probabilidad'!">
      <formula>NOT(ISERROR(SEARCH("Muy Baja'Tabla probabilidad'!",I45)))</formula>
    </cfRule>
    <cfRule type="containsText" dxfId="2547" priority="198" operator="containsText" text="Muy bajo">
      <formula>NOT(ISERROR(SEARCH("Muy bajo",I45)))</formula>
    </cfRule>
    <cfRule type="containsText" dxfId="2546" priority="199" operator="containsText" text="Alta">
      <formula>NOT(ISERROR(SEARCH("Alta",I45)))</formula>
    </cfRule>
    <cfRule type="containsText" dxfId="2545" priority="200" operator="containsText" text="Media">
      <formula>NOT(ISERROR(SEARCH("Media",I45)))</formula>
    </cfRule>
    <cfRule type="containsText" dxfId="2544" priority="201" operator="containsText" text="Baja">
      <formula>NOT(ISERROR(SEARCH("Baja",I45)))</formula>
    </cfRule>
    <cfRule type="containsText" dxfId="2543" priority="202" operator="containsText" text="Muy baja">
      <formula>NOT(ISERROR(SEARCH("Muy baja",I45)))</formula>
    </cfRule>
    <cfRule type="cellIs" dxfId="2542" priority="205" operator="between">
      <formula>1</formula>
      <formula>2</formula>
    </cfRule>
    <cfRule type="cellIs" dxfId="2541" priority="206" operator="between">
      <formula>0</formula>
      <formula>2</formula>
    </cfRule>
  </conditionalFormatting>
  <conditionalFormatting sqref="I45">
    <cfRule type="containsText" dxfId="2540" priority="186" operator="containsText" text="Muy Alta">
      <formula>NOT(ISERROR(SEARCH("Muy Alta",I45)))</formula>
    </cfRule>
  </conditionalFormatting>
  <conditionalFormatting sqref="Y45:Y49">
    <cfRule type="containsText" dxfId="2539" priority="166" operator="containsText" text="Muy Alta">
      <formula>NOT(ISERROR(SEARCH("Muy Alta",Y45)))</formula>
    </cfRule>
    <cfRule type="containsText" dxfId="2538" priority="167" operator="containsText" text="Alta">
      <formula>NOT(ISERROR(SEARCH("Alta",Y45)))</formula>
    </cfRule>
    <cfRule type="containsText" dxfId="2537" priority="168" operator="containsText" text="Media">
      <formula>NOT(ISERROR(SEARCH("Media",Y45)))</formula>
    </cfRule>
    <cfRule type="containsText" dxfId="2536" priority="169" operator="containsText" text="Muy Baja">
      <formula>NOT(ISERROR(SEARCH("Muy Baja",Y45)))</formula>
    </cfRule>
    <cfRule type="containsText" dxfId="2535" priority="170" operator="containsText" text="Baja">
      <formula>NOT(ISERROR(SEARCH("Baja",Y45)))</formula>
    </cfRule>
    <cfRule type="containsText" dxfId="2534" priority="171" operator="containsText" text="Muy Baja">
      <formula>NOT(ISERROR(SEARCH("Muy Baja",Y45)))</formula>
    </cfRule>
  </conditionalFormatting>
  <conditionalFormatting sqref="AC45:AC49">
    <cfRule type="containsText" dxfId="2533" priority="161" operator="containsText" text="Catastrófico">
      <formula>NOT(ISERROR(SEARCH("Catastrófico",AC45)))</formula>
    </cfRule>
    <cfRule type="containsText" dxfId="2532" priority="162" operator="containsText" text="Mayor">
      <formula>NOT(ISERROR(SEARCH("Mayor",AC45)))</formula>
    </cfRule>
    <cfRule type="containsText" dxfId="2531" priority="163" operator="containsText" text="Moderado">
      <formula>NOT(ISERROR(SEARCH("Moderado",AC45)))</formula>
    </cfRule>
    <cfRule type="containsText" dxfId="2530" priority="164" operator="containsText" text="Menor">
      <formula>NOT(ISERROR(SEARCH("Menor",AC45)))</formula>
    </cfRule>
    <cfRule type="containsText" dxfId="2529" priority="165" operator="containsText" text="Leve">
      <formula>NOT(ISERROR(SEARCH("Leve",AC45)))</formula>
    </cfRule>
  </conditionalFormatting>
  <conditionalFormatting sqref="AG45">
    <cfRule type="containsText" dxfId="2528" priority="152" operator="containsText" text="Extremo">
      <formula>NOT(ISERROR(SEARCH("Extremo",AG45)))</formula>
    </cfRule>
    <cfRule type="containsText" dxfId="2527" priority="153" operator="containsText" text="Alto">
      <formula>NOT(ISERROR(SEARCH("Alto",AG45)))</formula>
    </cfRule>
    <cfRule type="containsText" dxfId="2526" priority="154" operator="containsText" text="Moderado">
      <formula>NOT(ISERROR(SEARCH("Moderado",AG45)))</formula>
    </cfRule>
    <cfRule type="containsText" dxfId="2525" priority="155" operator="containsText" text="Menor">
      <formula>NOT(ISERROR(SEARCH("Menor",AG45)))</formula>
    </cfRule>
    <cfRule type="containsText" dxfId="2524" priority="156" operator="containsText" text="Bajo">
      <formula>NOT(ISERROR(SEARCH("Bajo",AG45)))</formula>
    </cfRule>
    <cfRule type="containsText" dxfId="2523" priority="157" operator="containsText" text="Moderado">
      <formula>NOT(ISERROR(SEARCH("Moderado",AG45)))</formula>
    </cfRule>
    <cfRule type="containsText" dxfId="2522" priority="158" operator="containsText" text="Extremo">
      <formula>NOT(ISERROR(SEARCH("Extremo",AG45)))</formula>
    </cfRule>
    <cfRule type="containsText" dxfId="2521" priority="159" operator="containsText" text="Baja">
      <formula>NOT(ISERROR(SEARCH("Baja",AG45)))</formula>
    </cfRule>
    <cfRule type="containsText" dxfId="2520" priority="160" operator="containsText" text="Alto">
      <formula>NOT(ISERROR(SEARCH("Alto",AG45)))</formula>
    </cfRule>
  </conditionalFormatting>
  <conditionalFormatting sqref="AE45:AE49">
    <cfRule type="containsText" dxfId="2519" priority="142" operator="containsText" text="Catastrófico">
      <formula>NOT(ISERROR(SEARCH("Catastrófico",AE45)))</formula>
    </cfRule>
    <cfRule type="containsText" dxfId="2518" priority="143" operator="containsText" text="Moderado">
      <formula>NOT(ISERROR(SEARCH("Moderado",AE45)))</formula>
    </cfRule>
    <cfRule type="containsText" dxfId="2517" priority="144" operator="containsText" text="Menor">
      <formula>NOT(ISERROR(SEARCH("Menor",AE45)))</formula>
    </cfRule>
    <cfRule type="containsText" dxfId="2516" priority="145" operator="containsText" text="Leve">
      <formula>NOT(ISERROR(SEARCH("Leve",AE45)))</formula>
    </cfRule>
    <cfRule type="containsText" dxfId="2515" priority="146" operator="containsText" text="Mayor">
      <formula>NOT(ISERROR(SEARCH("Mayor",AE45)))</formula>
    </cfRule>
  </conditionalFormatting>
  <conditionalFormatting sqref="N50">
    <cfRule type="containsText" dxfId="2514" priority="137" operator="containsText" text="Extremo">
      <formula>NOT(ISERROR(SEARCH("Extremo",N50)))</formula>
    </cfRule>
    <cfRule type="containsText" dxfId="2513" priority="138" operator="containsText" text="Alto">
      <formula>NOT(ISERROR(SEARCH("Alto",N50)))</formula>
    </cfRule>
    <cfRule type="containsText" dxfId="2512" priority="139" operator="containsText" text="Bajo">
      <formula>NOT(ISERROR(SEARCH("Bajo",N50)))</formula>
    </cfRule>
    <cfRule type="containsText" dxfId="2511" priority="140" operator="containsText" text="Moderado">
      <formula>NOT(ISERROR(SEARCH("Moderado",N50)))</formula>
    </cfRule>
    <cfRule type="containsText" dxfId="2510" priority="141" operator="containsText" text="Extremo">
      <formula>NOT(ISERROR(SEARCH("Extremo",N50)))</formula>
    </cfRule>
  </conditionalFormatting>
  <conditionalFormatting sqref="I50">
    <cfRule type="containsText" dxfId="2509" priority="114" operator="containsText" text="Muy Baja">
      <formula>NOT(ISERROR(SEARCH("Muy Baja",I50)))</formula>
    </cfRule>
    <cfRule type="containsText" dxfId="2508" priority="115" operator="containsText" text="Baja">
      <formula>NOT(ISERROR(SEARCH("Baja",I50)))</formula>
    </cfRule>
    <cfRule type="containsText" dxfId="2507" priority="117" operator="containsText" text="Muy Alta">
      <formula>NOT(ISERROR(SEARCH("Muy Alta",I50)))</formula>
    </cfRule>
    <cfRule type="containsText" dxfId="2506" priority="118" operator="containsText" text="Alta">
      <formula>NOT(ISERROR(SEARCH("Alta",I50)))</formula>
    </cfRule>
    <cfRule type="containsText" dxfId="2505" priority="119" operator="containsText" text="Media">
      <formula>NOT(ISERROR(SEARCH("Media",I50)))</formula>
    </cfRule>
    <cfRule type="containsText" dxfId="2504" priority="120" operator="containsText" text="Media">
      <formula>NOT(ISERROR(SEARCH("Media",I50)))</formula>
    </cfRule>
    <cfRule type="containsText" dxfId="2503" priority="121" operator="containsText" text="Media">
      <formula>NOT(ISERROR(SEARCH("Media",I50)))</formula>
    </cfRule>
    <cfRule type="containsText" dxfId="2502" priority="122" operator="containsText" text="Muy Baja">
      <formula>NOT(ISERROR(SEARCH("Muy Baja",I50)))</formula>
    </cfRule>
    <cfRule type="containsText" dxfId="2501" priority="123" operator="containsText" text="Baja">
      <formula>NOT(ISERROR(SEARCH("Baja",I50)))</formula>
    </cfRule>
    <cfRule type="containsText" dxfId="2500" priority="124" operator="containsText" text="Muy Baja">
      <formula>NOT(ISERROR(SEARCH("Muy Baja",I50)))</formula>
    </cfRule>
    <cfRule type="containsText" dxfId="2499" priority="125" operator="containsText" text="Muy Baja">
      <formula>NOT(ISERROR(SEARCH("Muy Baja",I50)))</formula>
    </cfRule>
    <cfRule type="containsText" dxfId="2498" priority="126" operator="containsText" text="Muy Baja">
      <formula>NOT(ISERROR(SEARCH("Muy Baja",I50)))</formula>
    </cfRule>
    <cfRule type="containsText" dxfId="2497" priority="127" operator="containsText" text="Muy Baja'Tabla probabilidad'!">
      <formula>NOT(ISERROR(SEARCH("Muy Baja'Tabla probabilidad'!",I50)))</formula>
    </cfRule>
    <cfRule type="containsText" dxfId="2496" priority="128" operator="containsText" text="Muy bajo">
      <formula>NOT(ISERROR(SEARCH("Muy bajo",I50)))</formula>
    </cfRule>
    <cfRule type="containsText" dxfId="2495" priority="129" operator="containsText" text="Alta">
      <formula>NOT(ISERROR(SEARCH("Alta",I50)))</formula>
    </cfRule>
    <cfRule type="containsText" dxfId="2494" priority="130" operator="containsText" text="Media">
      <formula>NOT(ISERROR(SEARCH("Media",I50)))</formula>
    </cfRule>
    <cfRule type="containsText" dxfId="2493" priority="131" operator="containsText" text="Baja">
      <formula>NOT(ISERROR(SEARCH("Baja",I50)))</formula>
    </cfRule>
    <cfRule type="containsText" dxfId="2492" priority="132" operator="containsText" text="Muy baja">
      <formula>NOT(ISERROR(SEARCH("Muy baja",I50)))</formula>
    </cfRule>
    <cfRule type="cellIs" dxfId="2491" priority="135" operator="between">
      <formula>1</formula>
      <formula>2</formula>
    </cfRule>
    <cfRule type="cellIs" dxfId="2490" priority="136" operator="between">
      <formula>0</formula>
      <formula>2</formula>
    </cfRule>
  </conditionalFormatting>
  <conditionalFormatting sqref="I50">
    <cfRule type="containsText" dxfId="2489" priority="116" operator="containsText" text="Muy Alta">
      <formula>NOT(ISERROR(SEARCH("Muy Alta",I50)))</formula>
    </cfRule>
  </conditionalFormatting>
  <conditionalFormatting sqref="Y50:Y54">
    <cfRule type="containsText" dxfId="2488" priority="96" operator="containsText" text="Muy Alta">
      <formula>NOT(ISERROR(SEARCH("Muy Alta",Y50)))</formula>
    </cfRule>
    <cfRule type="containsText" dxfId="2487" priority="97" operator="containsText" text="Alta">
      <formula>NOT(ISERROR(SEARCH("Alta",Y50)))</formula>
    </cfRule>
    <cfRule type="containsText" dxfId="2486" priority="98" operator="containsText" text="Media">
      <formula>NOT(ISERROR(SEARCH("Media",Y50)))</formula>
    </cfRule>
    <cfRule type="containsText" dxfId="2485" priority="99" operator="containsText" text="Muy Baja">
      <formula>NOT(ISERROR(SEARCH("Muy Baja",Y50)))</formula>
    </cfRule>
    <cfRule type="containsText" dxfId="2484" priority="100" operator="containsText" text="Baja">
      <formula>NOT(ISERROR(SEARCH("Baja",Y50)))</formula>
    </cfRule>
    <cfRule type="containsText" dxfId="2483" priority="101" operator="containsText" text="Muy Baja">
      <formula>NOT(ISERROR(SEARCH("Muy Baja",Y50)))</formula>
    </cfRule>
  </conditionalFormatting>
  <conditionalFormatting sqref="AC50:AC54">
    <cfRule type="containsText" dxfId="2482" priority="91" operator="containsText" text="Catastrófico">
      <formula>NOT(ISERROR(SEARCH("Catastrófico",AC50)))</formula>
    </cfRule>
    <cfRule type="containsText" dxfId="2481" priority="92" operator="containsText" text="Mayor">
      <formula>NOT(ISERROR(SEARCH("Mayor",AC50)))</formula>
    </cfRule>
    <cfRule type="containsText" dxfId="2480" priority="93" operator="containsText" text="Moderado">
      <formula>NOT(ISERROR(SEARCH("Moderado",AC50)))</formula>
    </cfRule>
    <cfRule type="containsText" dxfId="2479" priority="94" operator="containsText" text="Menor">
      <formula>NOT(ISERROR(SEARCH("Menor",AC50)))</formula>
    </cfRule>
    <cfRule type="containsText" dxfId="2478" priority="95" operator="containsText" text="Leve">
      <formula>NOT(ISERROR(SEARCH("Leve",AC50)))</formula>
    </cfRule>
  </conditionalFormatting>
  <conditionalFormatting sqref="AG50">
    <cfRule type="containsText" dxfId="2477" priority="82" operator="containsText" text="Extremo">
      <formula>NOT(ISERROR(SEARCH("Extremo",AG50)))</formula>
    </cfRule>
    <cfRule type="containsText" dxfId="2476" priority="83" operator="containsText" text="Alto">
      <formula>NOT(ISERROR(SEARCH("Alto",AG50)))</formula>
    </cfRule>
    <cfRule type="containsText" dxfId="2475" priority="84" operator="containsText" text="Moderado">
      <formula>NOT(ISERROR(SEARCH("Moderado",AG50)))</formula>
    </cfRule>
    <cfRule type="containsText" dxfId="2474" priority="85" operator="containsText" text="Menor">
      <formula>NOT(ISERROR(SEARCH("Menor",AG50)))</formula>
    </cfRule>
    <cfRule type="containsText" dxfId="2473" priority="86" operator="containsText" text="Bajo">
      <formula>NOT(ISERROR(SEARCH("Bajo",AG50)))</formula>
    </cfRule>
    <cfRule type="containsText" dxfId="2472" priority="87" operator="containsText" text="Moderado">
      <formula>NOT(ISERROR(SEARCH("Moderado",AG50)))</formula>
    </cfRule>
    <cfRule type="containsText" dxfId="2471" priority="88" operator="containsText" text="Extremo">
      <formula>NOT(ISERROR(SEARCH("Extremo",AG50)))</formula>
    </cfRule>
    <cfRule type="containsText" dxfId="2470" priority="89" operator="containsText" text="Baja">
      <formula>NOT(ISERROR(SEARCH("Baja",AG50)))</formula>
    </cfRule>
    <cfRule type="containsText" dxfId="2469" priority="90" operator="containsText" text="Alto">
      <formula>NOT(ISERROR(SEARCH("Alto",AG50)))</formula>
    </cfRule>
  </conditionalFormatting>
  <conditionalFormatting sqref="AE50:AE54">
    <cfRule type="containsText" dxfId="2468" priority="72" operator="containsText" text="Catastrófico">
      <formula>NOT(ISERROR(SEARCH("Catastrófico",AE50)))</formula>
    </cfRule>
    <cfRule type="containsText" dxfId="2467" priority="73" operator="containsText" text="Moderado">
      <formula>NOT(ISERROR(SEARCH("Moderado",AE50)))</formula>
    </cfRule>
    <cfRule type="containsText" dxfId="2466" priority="74" operator="containsText" text="Menor">
      <formula>NOT(ISERROR(SEARCH("Menor",AE50)))</formula>
    </cfRule>
    <cfRule type="containsText" dxfId="2465" priority="75" operator="containsText" text="Leve">
      <formula>NOT(ISERROR(SEARCH("Leve",AE50)))</formula>
    </cfRule>
    <cfRule type="containsText" dxfId="2464" priority="76" operator="containsText" text="Mayor">
      <formula>NOT(ISERROR(SEARCH("Mayor",AE50)))</formula>
    </cfRule>
  </conditionalFormatting>
  <conditionalFormatting sqref="N55">
    <cfRule type="containsText" dxfId="2463" priority="67" operator="containsText" text="Extremo">
      <formula>NOT(ISERROR(SEARCH("Extremo",N55)))</formula>
    </cfRule>
    <cfRule type="containsText" dxfId="2462" priority="68" operator="containsText" text="Alto">
      <formula>NOT(ISERROR(SEARCH("Alto",N55)))</formula>
    </cfRule>
    <cfRule type="containsText" dxfId="2461" priority="69" operator="containsText" text="Bajo">
      <formula>NOT(ISERROR(SEARCH("Bajo",N55)))</formula>
    </cfRule>
    <cfRule type="containsText" dxfId="2460" priority="70" operator="containsText" text="Moderado">
      <formula>NOT(ISERROR(SEARCH("Moderado",N55)))</formula>
    </cfRule>
    <cfRule type="containsText" dxfId="2459" priority="71" operator="containsText" text="Extremo">
      <formula>NOT(ISERROR(SEARCH("Extremo",N55)))</formula>
    </cfRule>
  </conditionalFormatting>
  <conditionalFormatting sqref="I55">
    <cfRule type="containsText" dxfId="2458" priority="44" operator="containsText" text="Muy Baja">
      <formula>NOT(ISERROR(SEARCH("Muy Baja",I55)))</formula>
    </cfRule>
    <cfRule type="containsText" dxfId="2457" priority="45" operator="containsText" text="Baja">
      <formula>NOT(ISERROR(SEARCH("Baja",I55)))</formula>
    </cfRule>
    <cfRule type="containsText" dxfId="2456" priority="47" operator="containsText" text="Muy Alta">
      <formula>NOT(ISERROR(SEARCH("Muy Alta",I55)))</formula>
    </cfRule>
    <cfRule type="containsText" dxfId="2455" priority="48" operator="containsText" text="Alta">
      <formula>NOT(ISERROR(SEARCH("Alta",I55)))</formula>
    </cfRule>
    <cfRule type="containsText" dxfId="2454" priority="49" operator="containsText" text="Media">
      <formula>NOT(ISERROR(SEARCH("Media",I55)))</formula>
    </cfRule>
    <cfRule type="containsText" dxfId="2453" priority="50" operator="containsText" text="Media">
      <formula>NOT(ISERROR(SEARCH("Media",I55)))</formula>
    </cfRule>
    <cfRule type="containsText" dxfId="2452" priority="51" operator="containsText" text="Media">
      <formula>NOT(ISERROR(SEARCH("Media",I55)))</formula>
    </cfRule>
    <cfRule type="containsText" dxfId="2451" priority="52" operator="containsText" text="Muy Baja">
      <formula>NOT(ISERROR(SEARCH("Muy Baja",I55)))</formula>
    </cfRule>
    <cfRule type="containsText" dxfId="2450" priority="53" operator="containsText" text="Baja">
      <formula>NOT(ISERROR(SEARCH("Baja",I55)))</formula>
    </cfRule>
    <cfRule type="containsText" dxfId="2449" priority="54" operator="containsText" text="Muy Baja">
      <formula>NOT(ISERROR(SEARCH("Muy Baja",I55)))</formula>
    </cfRule>
    <cfRule type="containsText" dxfId="2448" priority="55" operator="containsText" text="Muy Baja">
      <formula>NOT(ISERROR(SEARCH("Muy Baja",I55)))</formula>
    </cfRule>
    <cfRule type="containsText" dxfId="2447" priority="56" operator="containsText" text="Muy Baja">
      <formula>NOT(ISERROR(SEARCH("Muy Baja",I55)))</formula>
    </cfRule>
    <cfRule type="containsText" dxfId="2446" priority="57" operator="containsText" text="Muy Baja'Tabla probabilidad'!">
      <formula>NOT(ISERROR(SEARCH("Muy Baja'Tabla probabilidad'!",I55)))</formula>
    </cfRule>
    <cfRule type="containsText" dxfId="2445" priority="58" operator="containsText" text="Muy bajo">
      <formula>NOT(ISERROR(SEARCH("Muy bajo",I55)))</formula>
    </cfRule>
    <cfRule type="containsText" dxfId="2444" priority="59" operator="containsText" text="Alta">
      <formula>NOT(ISERROR(SEARCH("Alta",I55)))</formula>
    </cfRule>
    <cfRule type="containsText" dxfId="2443" priority="60" operator="containsText" text="Media">
      <formula>NOT(ISERROR(SEARCH("Media",I55)))</formula>
    </cfRule>
    <cfRule type="containsText" dxfId="2442" priority="61" operator="containsText" text="Baja">
      <formula>NOT(ISERROR(SEARCH("Baja",I55)))</formula>
    </cfRule>
    <cfRule type="containsText" dxfId="2441" priority="62" operator="containsText" text="Muy baja">
      <formula>NOT(ISERROR(SEARCH("Muy baja",I55)))</formula>
    </cfRule>
    <cfRule type="cellIs" dxfId="2440" priority="65" operator="between">
      <formula>1</formula>
      <formula>2</formula>
    </cfRule>
    <cfRule type="cellIs" dxfId="2439" priority="66" operator="between">
      <formula>0</formula>
      <formula>2</formula>
    </cfRule>
  </conditionalFormatting>
  <conditionalFormatting sqref="I55">
    <cfRule type="containsText" dxfId="2438" priority="46" operator="containsText" text="Muy Alta">
      <formula>NOT(ISERROR(SEARCH("Muy Alta",I55)))</formula>
    </cfRule>
  </conditionalFormatting>
  <conditionalFormatting sqref="Y55:Y59">
    <cfRule type="containsText" dxfId="2437" priority="26" operator="containsText" text="Muy Alta">
      <formula>NOT(ISERROR(SEARCH("Muy Alta",Y55)))</formula>
    </cfRule>
    <cfRule type="containsText" dxfId="2436" priority="27" operator="containsText" text="Alta">
      <formula>NOT(ISERROR(SEARCH("Alta",Y55)))</formula>
    </cfRule>
    <cfRule type="containsText" dxfId="2435" priority="28" operator="containsText" text="Media">
      <formula>NOT(ISERROR(SEARCH("Media",Y55)))</formula>
    </cfRule>
    <cfRule type="containsText" dxfId="2434" priority="29" operator="containsText" text="Muy Baja">
      <formula>NOT(ISERROR(SEARCH("Muy Baja",Y55)))</formula>
    </cfRule>
    <cfRule type="containsText" dxfId="2433" priority="30" operator="containsText" text="Baja">
      <formula>NOT(ISERROR(SEARCH("Baja",Y55)))</formula>
    </cfRule>
    <cfRule type="containsText" dxfId="2432" priority="31" operator="containsText" text="Muy Baja">
      <formula>NOT(ISERROR(SEARCH("Muy Baja",Y55)))</formula>
    </cfRule>
  </conditionalFormatting>
  <conditionalFormatting sqref="AC55:AC59">
    <cfRule type="containsText" dxfId="2431" priority="21" operator="containsText" text="Catastrófico">
      <formula>NOT(ISERROR(SEARCH("Catastrófico",AC55)))</formula>
    </cfRule>
    <cfRule type="containsText" dxfId="2430" priority="22" operator="containsText" text="Mayor">
      <formula>NOT(ISERROR(SEARCH("Mayor",AC55)))</formula>
    </cfRule>
    <cfRule type="containsText" dxfId="2429" priority="23" operator="containsText" text="Moderado">
      <formula>NOT(ISERROR(SEARCH("Moderado",AC55)))</formula>
    </cfRule>
    <cfRule type="containsText" dxfId="2428" priority="24" operator="containsText" text="Menor">
      <formula>NOT(ISERROR(SEARCH("Menor",AC55)))</formula>
    </cfRule>
    <cfRule type="containsText" dxfId="2427" priority="25" operator="containsText" text="Leve">
      <formula>NOT(ISERROR(SEARCH("Leve",AC55)))</formula>
    </cfRule>
  </conditionalFormatting>
  <conditionalFormatting sqref="AG55">
    <cfRule type="containsText" dxfId="2426" priority="12" operator="containsText" text="Extremo">
      <formula>NOT(ISERROR(SEARCH("Extremo",AG55)))</formula>
    </cfRule>
    <cfRule type="containsText" dxfId="2425" priority="13" operator="containsText" text="Alto">
      <formula>NOT(ISERROR(SEARCH("Alto",AG55)))</formula>
    </cfRule>
    <cfRule type="containsText" dxfId="2424" priority="14" operator="containsText" text="Moderado">
      <formula>NOT(ISERROR(SEARCH("Moderado",AG55)))</formula>
    </cfRule>
    <cfRule type="containsText" dxfId="2423" priority="15" operator="containsText" text="Menor">
      <formula>NOT(ISERROR(SEARCH("Menor",AG55)))</formula>
    </cfRule>
    <cfRule type="containsText" dxfId="2422" priority="16" operator="containsText" text="Bajo">
      <formula>NOT(ISERROR(SEARCH("Bajo",AG55)))</formula>
    </cfRule>
    <cfRule type="containsText" dxfId="2421" priority="17" operator="containsText" text="Moderado">
      <formula>NOT(ISERROR(SEARCH("Moderado",AG55)))</formula>
    </cfRule>
    <cfRule type="containsText" dxfId="2420" priority="18" operator="containsText" text="Extremo">
      <formula>NOT(ISERROR(SEARCH("Extremo",AG55)))</formula>
    </cfRule>
    <cfRule type="containsText" dxfId="2419" priority="19" operator="containsText" text="Baja">
      <formula>NOT(ISERROR(SEARCH("Baja",AG55)))</formula>
    </cfRule>
    <cfRule type="containsText" dxfId="2418" priority="20" operator="containsText" text="Alto">
      <formula>NOT(ISERROR(SEARCH("Alto",AG55)))</formula>
    </cfRule>
  </conditionalFormatting>
  <conditionalFormatting sqref="AE55:AE59">
    <cfRule type="containsText" dxfId="2417" priority="2" operator="containsText" text="Catastrófico">
      <formula>NOT(ISERROR(SEARCH("Catastrófico",AE55)))</formula>
    </cfRule>
    <cfRule type="containsText" dxfId="2416" priority="3" operator="containsText" text="Moderado">
      <formula>NOT(ISERROR(SEARCH("Moderado",AE55)))</formula>
    </cfRule>
    <cfRule type="containsText" dxfId="2415" priority="4" operator="containsText" text="Menor">
      <formula>NOT(ISERROR(SEARCH("Menor",AE55)))</formula>
    </cfRule>
    <cfRule type="containsText" dxfId="2414" priority="5" operator="containsText" text="Leve">
      <formula>NOT(ISERROR(SEARCH("Leve",AE55)))</formula>
    </cfRule>
    <cfRule type="containsText" dxfId="2413" priority="6" operator="containsText" text="Mayor">
      <formula>NOT(ISERROR(SEARCH("Mayor",AE55)))</formula>
    </cfRule>
  </conditionalFormatting>
  <dataValidations count="1">
    <dataValidation allowBlank="1" showInputMessage="1" showErrorMessage="1" prompt="Enunciar cuál es el control" sqref="P28:P33 P10:P11 P23:P26 P20:P21 P14"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3" operator="containsText" id="{91325732-CCEB-40E7-9A2C-98900CB15E77}">
            <xm:f>NOT(ISERROR(SEARCH('Tabla probabilidad'!$B$5,I50)))</xm:f>
            <xm:f>'Tabla probabilidad'!$B$5</xm:f>
            <x14:dxf>
              <font>
                <color rgb="FF006100"/>
              </font>
              <fill>
                <patternFill>
                  <bgColor rgb="FFC6EFCE"/>
                </patternFill>
              </fill>
            </x14:dxf>
          </x14:cfRule>
          <x14:cfRule type="containsText" priority="134"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63" operator="containsText" id="{3498E6D8-7225-4046-93C9-2583E1784B5A}">
            <xm:f>NOT(ISERROR(SEARCH('Tabla probabilidad'!$B$5,I55)))</xm:f>
            <xm:f>'Tabla probabilidad'!$B$5</xm:f>
            <x14:dxf>
              <font>
                <color rgb="FF006100"/>
              </font>
              <fill>
                <patternFill>
                  <bgColor rgb="FFC6EFCE"/>
                </patternFill>
              </fill>
            </x14:dxf>
          </x14:cfRule>
          <x14:cfRule type="containsText" priority="64"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 AN35 AN40 AN45 AN50 AN55</xm:sqref>
        </x14:dataValidation>
        <x14:dataValidation type="list" allowBlank="1" showInputMessage="1" showErrorMessage="1" xr:uid="{00000000-0002-0000-0400-000002000000}">
          <x14:formula1>
            <xm:f>LISTA!$K$3:$K$6</xm:f>
          </x14:formula1>
          <xm:sqref>AH10 AH15 AH20 AH25 AH30 AH35 AH40 AH45 AH50 AH55</xm:sqref>
        </x14:dataValidation>
        <x14:dataValidation type="list" allowBlank="1" showInputMessage="1" showErrorMessage="1" xr:uid="{00000000-0002-0000-0400-000003000000}">
          <x14:formula1>
            <xm:f>LISTA!$E$3:$E$5</xm:f>
          </x14:formula1>
          <xm:sqref>R10:R59</xm:sqref>
        </x14:dataValidation>
        <x14:dataValidation type="list" allowBlank="1" showInputMessage="1" showErrorMessage="1" xr:uid="{00000000-0002-0000-0400-000004000000}">
          <x14:formula1>
            <xm:f>LISTA!$F$3:$F$4</xm:f>
          </x14:formula1>
          <xm:sqref>S10:S59</xm:sqref>
        </x14:dataValidation>
        <x14:dataValidation type="list" allowBlank="1" showInputMessage="1" showErrorMessage="1" xr:uid="{00000000-0002-0000-0400-000005000000}">
          <x14:formula1>
            <xm:f>LISTA!$G$3:$G$4</xm:f>
          </x14:formula1>
          <xm:sqref>U10:U59</xm:sqref>
        </x14:dataValidation>
        <x14:dataValidation type="list" allowBlank="1" showInputMessage="1" showErrorMessage="1" xr:uid="{00000000-0002-0000-0400-000006000000}">
          <x14:formula1>
            <xm:f>LISTA!$H$3:$H$4</xm:f>
          </x14:formula1>
          <xm:sqref>V10:V59</xm:sqref>
        </x14:dataValidation>
        <x14:dataValidation type="list" allowBlank="1" showInputMessage="1" showErrorMessage="1" xr:uid="{00000000-0002-0000-0400-000007000000}">
          <x14:formula1>
            <xm:f>LISTA!$I$3:$I$4</xm:f>
          </x14:formula1>
          <xm:sqref>W10:W59</xm:sqref>
        </x14:dataValidation>
        <x14:dataValidation type="list" allowBlank="1" showInputMessage="1" showErrorMessage="1" xr:uid="{00000000-0002-0000-0400-000008000000}">
          <x14:formula1>
            <xm:f>LISTA!$C$3:$C$10</xm:f>
          </x14:formula1>
          <xm:sqref>G10:G59</xm:sqref>
        </x14:dataValidation>
        <x14:dataValidation type="list" allowBlank="1" showInputMessage="1" showErrorMessage="1" xr:uid="{00000000-0002-0000-0400-000009000000}">
          <x14:formula1>
            <xm:f>LISTA!$D$3:$D$31</xm:f>
          </x14:formula1>
          <xm:sqref>K10:K59</xm:sqref>
        </x14:dataValidation>
        <x14:dataValidation type="list" allowBlank="1" showInputMessage="1" showErrorMessage="1" xr:uid="{00000000-0002-0000-0400-00000A000000}">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1" zoomScale="50" zoomScaleNormal="50" workbookViewId="0">
      <selection activeCell="I6" sqref="I6"/>
    </sheetView>
  </sheetViews>
  <sheetFormatPr baseColWidth="10" defaultColWidth="11.42578125" defaultRowHeight="15" x14ac:dyDescent="0.25"/>
  <cols>
    <col min="1" max="1" width="27.42578125" style="6" customWidth="1"/>
    <col min="2" max="2" width="33.28515625" style="6" customWidth="1"/>
    <col min="3" max="3" width="70.5703125" style="6" customWidth="1"/>
    <col min="4" max="4" width="46.5703125" style="6" customWidth="1"/>
    <col min="5" max="5" width="40.42578125" style="6" customWidth="1"/>
    <col min="6" max="6" width="41.28515625" style="6" customWidth="1"/>
    <col min="7" max="7" width="47.7109375" style="6" customWidth="1"/>
    <col min="8" max="8" width="42.85546875" style="6" customWidth="1"/>
    <col min="9" max="9" width="34" style="6" customWidth="1"/>
    <col min="10" max="16384" width="11.42578125" style="6"/>
  </cols>
  <sheetData>
    <row r="3" spans="1:9" x14ac:dyDescent="0.25">
      <c r="A3" s="393" t="s">
        <v>186</v>
      </c>
      <c r="B3" s="393"/>
      <c r="C3" s="393"/>
      <c r="D3" s="393"/>
      <c r="E3" s="393"/>
      <c r="F3" s="393"/>
      <c r="G3" s="393"/>
      <c r="H3" s="393"/>
    </row>
    <row r="4" spans="1:9" x14ac:dyDescent="0.25">
      <c r="A4" s="393"/>
      <c r="B4" s="393"/>
      <c r="C4" s="393"/>
      <c r="D4" s="393"/>
      <c r="E4" s="393"/>
      <c r="F4" s="393"/>
      <c r="G4" s="393"/>
      <c r="H4" s="393"/>
    </row>
    <row r="5" spans="1:9" ht="34.5" thickBot="1" x14ac:dyDescent="0.3">
      <c r="A5" s="18"/>
      <c r="B5" s="18"/>
      <c r="C5" s="18"/>
      <c r="D5" s="18"/>
      <c r="E5" s="18"/>
      <c r="F5" s="18"/>
      <c r="G5" s="18"/>
      <c r="H5" s="18"/>
    </row>
    <row r="6" spans="1:9" ht="71.25" customHeight="1" thickBot="1" x14ac:dyDescent="0.3">
      <c r="A6" s="394" t="s">
        <v>186</v>
      </c>
      <c r="B6" s="79" t="s">
        <v>357</v>
      </c>
      <c r="C6" s="80" t="s">
        <v>358</v>
      </c>
      <c r="D6" s="80" t="s">
        <v>359</v>
      </c>
      <c r="E6" s="80" t="s">
        <v>360</v>
      </c>
      <c r="F6" s="80" t="s">
        <v>361</v>
      </c>
      <c r="G6" s="144" t="s">
        <v>362</v>
      </c>
      <c r="H6" s="79" t="s">
        <v>363</v>
      </c>
      <c r="I6" s="79" t="s">
        <v>364</v>
      </c>
    </row>
    <row r="7" spans="1:9" ht="265.5" customHeight="1" thickBot="1" x14ac:dyDescent="0.3">
      <c r="A7" s="395"/>
      <c r="B7" s="19" t="s">
        <v>365</v>
      </c>
      <c r="C7" s="19" t="s">
        <v>366</v>
      </c>
      <c r="D7" s="19" t="s">
        <v>367</v>
      </c>
      <c r="E7" s="19" t="s">
        <v>368</v>
      </c>
      <c r="F7" s="19" t="s">
        <v>369</v>
      </c>
      <c r="G7" s="20" t="s">
        <v>370</v>
      </c>
      <c r="H7" s="148" t="s">
        <v>371</v>
      </c>
      <c r="I7" s="148" t="s">
        <v>372</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108"/>
  </cols>
  <sheetData>
    <row r="1" spans="1:31" s="108" customFormat="1" x14ac:dyDescent="0.25"/>
    <row r="2" spans="1:31" ht="23.25" x14ac:dyDescent="0.25">
      <c r="A2" s="6"/>
      <c r="B2" s="396" t="s">
        <v>373</v>
      </c>
      <c r="C2" s="396"/>
      <c r="D2" s="396"/>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5">
      <c r="A3" s="6"/>
      <c r="B3" s="97"/>
      <c r="C3" s="97"/>
      <c r="D3" s="97"/>
      <c r="E3" s="6"/>
      <c r="F3" s="6"/>
      <c r="G3" s="6"/>
      <c r="H3" s="6"/>
      <c r="I3" s="6"/>
      <c r="J3" s="6"/>
      <c r="K3" s="6"/>
      <c r="L3" s="6"/>
      <c r="M3" s="6"/>
      <c r="N3" s="6"/>
      <c r="O3" s="6"/>
      <c r="P3" s="6"/>
      <c r="Q3" s="6"/>
      <c r="R3" s="6"/>
      <c r="S3" s="6"/>
      <c r="T3" s="6"/>
      <c r="U3" s="6"/>
      <c r="V3" s="6"/>
      <c r="W3" s="6"/>
      <c r="X3" s="6"/>
      <c r="Y3" s="6"/>
      <c r="Z3" s="6"/>
      <c r="AA3" s="6"/>
      <c r="AB3" s="6"/>
      <c r="AC3" s="6"/>
      <c r="AD3" s="6"/>
      <c r="AE3" s="6"/>
    </row>
    <row r="4" spans="1:31" ht="23.25" x14ac:dyDescent="0.25">
      <c r="A4" s="6"/>
      <c r="B4" s="21"/>
      <c r="C4" s="111" t="s">
        <v>374</v>
      </c>
      <c r="D4" s="111" t="s">
        <v>375</v>
      </c>
      <c r="E4" s="6"/>
      <c r="F4" s="6"/>
      <c r="G4" s="6"/>
      <c r="H4" s="6"/>
      <c r="I4" s="6"/>
      <c r="J4" s="6"/>
      <c r="K4" s="6"/>
      <c r="L4" s="6"/>
      <c r="M4" s="6"/>
      <c r="N4" s="6"/>
      <c r="O4" s="6"/>
      <c r="P4" s="6"/>
      <c r="Q4" s="6"/>
      <c r="R4" s="6"/>
      <c r="S4" s="6"/>
      <c r="T4" s="6"/>
      <c r="U4" s="6"/>
      <c r="V4" s="6"/>
      <c r="W4" s="6"/>
      <c r="X4" s="6"/>
      <c r="Y4" s="6"/>
      <c r="Z4" s="6"/>
      <c r="AA4" s="6"/>
      <c r="AB4" s="6"/>
      <c r="AC4" s="6"/>
      <c r="AD4" s="6"/>
      <c r="AE4" s="6"/>
    </row>
    <row r="5" spans="1:31" ht="46.5" x14ac:dyDescent="0.25">
      <c r="A5" s="6"/>
      <c r="B5" s="112" t="s">
        <v>376</v>
      </c>
      <c r="C5" s="113" t="s">
        <v>377</v>
      </c>
      <c r="D5" s="114">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x14ac:dyDescent="0.25">
      <c r="A6" s="6"/>
      <c r="B6" s="115" t="s">
        <v>378</v>
      </c>
      <c r="C6" s="116" t="s">
        <v>379</v>
      </c>
      <c r="D6" s="117">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x14ac:dyDescent="0.25">
      <c r="A7" s="6"/>
      <c r="B7" s="118" t="s">
        <v>380</v>
      </c>
      <c r="C7" s="116" t="s">
        <v>381</v>
      </c>
      <c r="D7" s="117">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x14ac:dyDescent="0.25">
      <c r="A8" s="6"/>
      <c r="B8" s="119" t="s">
        <v>382</v>
      </c>
      <c r="C8" s="116" t="s">
        <v>383</v>
      </c>
      <c r="D8" s="117">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x14ac:dyDescent="0.25">
      <c r="A9" s="6"/>
      <c r="B9" s="120" t="s">
        <v>384</v>
      </c>
      <c r="C9" s="116" t="s">
        <v>385</v>
      </c>
      <c r="D9" s="117">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5">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x14ac:dyDescent="0.2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5">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5">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5">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5">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5">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5">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5">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5">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08" customFormat="1" x14ac:dyDescent="0.25"/>
    <row r="35" spans="1:31" s="108" customFormat="1" x14ac:dyDescent="0.25"/>
    <row r="36" spans="1:31" s="108" customFormat="1" x14ac:dyDescent="0.25"/>
    <row r="37" spans="1:31" s="108" customFormat="1" x14ac:dyDescent="0.25"/>
    <row r="38" spans="1:31" s="108" customFormat="1" x14ac:dyDescent="0.25"/>
    <row r="39" spans="1:31" s="108" customFormat="1" x14ac:dyDescent="0.25"/>
    <row r="40" spans="1:31" s="108" customFormat="1" x14ac:dyDescent="0.25"/>
    <row r="41" spans="1:31" s="108" customFormat="1" x14ac:dyDescent="0.25"/>
    <row r="42" spans="1:31" s="108" customFormat="1" x14ac:dyDescent="0.25"/>
    <row r="43" spans="1:31" s="108" customFormat="1" x14ac:dyDescent="0.25"/>
    <row r="44" spans="1:31" s="108" customFormat="1" x14ac:dyDescent="0.25"/>
    <row r="45" spans="1:31" s="108" customFormat="1" x14ac:dyDescent="0.25"/>
    <row r="46" spans="1:31" s="108" customFormat="1" x14ac:dyDescent="0.25"/>
    <row r="47" spans="1:31" s="108" customFormat="1" x14ac:dyDescent="0.25"/>
    <row r="48" spans="1:31"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row r="264" s="108" customFormat="1" x14ac:dyDescent="0.25"/>
    <row r="265" s="108" customFormat="1" x14ac:dyDescent="0.25"/>
    <row r="266" s="108" customFormat="1" x14ac:dyDescent="0.25"/>
    <row r="267" s="108" customFormat="1" x14ac:dyDescent="0.25"/>
    <row r="268" s="108" customFormat="1" x14ac:dyDescent="0.25"/>
    <row r="269" s="108" customFormat="1" x14ac:dyDescent="0.25"/>
    <row r="270" s="108" customFormat="1" x14ac:dyDescent="0.25"/>
    <row r="271" s="108" customFormat="1" x14ac:dyDescent="0.25"/>
    <row r="272" s="108" customFormat="1" x14ac:dyDescent="0.25"/>
    <row r="273" s="108" customFormat="1" x14ac:dyDescent="0.25"/>
    <row r="274" s="108" customFormat="1" x14ac:dyDescent="0.25"/>
    <row r="275" s="108" customFormat="1" x14ac:dyDescent="0.25"/>
    <row r="276" s="108" customFormat="1" x14ac:dyDescent="0.25"/>
    <row r="277" s="108" customFormat="1" x14ac:dyDescent="0.25"/>
    <row r="278" s="108" customFormat="1" x14ac:dyDescent="0.25"/>
    <row r="279" s="108" customFormat="1" x14ac:dyDescent="0.25"/>
    <row r="280" s="108" customFormat="1" x14ac:dyDescent="0.25"/>
    <row r="281" s="108" customFormat="1" x14ac:dyDescent="0.25"/>
    <row r="282" s="108" customFormat="1" x14ac:dyDescent="0.25"/>
    <row r="283" s="108" customFormat="1" x14ac:dyDescent="0.25"/>
    <row r="284" s="108" customFormat="1" x14ac:dyDescent="0.25"/>
    <row r="285" s="108" customFormat="1" x14ac:dyDescent="0.25"/>
    <row r="286" s="108" customFormat="1" x14ac:dyDescent="0.25"/>
    <row r="287" s="108" customFormat="1" x14ac:dyDescent="0.25"/>
    <row r="288" s="108" customFormat="1" x14ac:dyDescent="0.25"/>
    <row r="289" s="108" customFormat="1" x14ac:dyDescent="0.25"/>
    <row r="290" s="108" customFormat="1" x14ac:dyDescent="0.25"/>
    <row r="291" s="108" customFormat="1" x14ac:dyDescent="0.25"/>
    <row r="292" s="108" customFormat="1" x14ac:dyDescent="0.25"/>
    <row r="293" s="108" customFormat="1" x14ac:dyDescent="0.25"/>
    <row r="294" s="108" customFormat="1" x14ac:dyDescent="0.25"/>
    <row r="295" s="108" customFormat="1" x14ac:dyDescent="0.25"/>
    <row r="296" s="108" customFormat="1" x14ac:dyDescent="0.25"/>
    <row r="297" s="108" customFormat="1" x14ac:dyDescent="0.25"/>
    <row r="298" s="108" customFormat="1" x14ac:dyDescent="0.25"/>
    <row r="299" s="108" customFormat="1" x14ac:dyDescent="0.25"/>
    <row r="300" s="108" customFormat="1" x14ac:dyDescent="0.25"/>
    <row r="301" s="108" customFormat="1" x14ac:dyDescent="0.25"/>
    <row r="302" s="108" customFormat="1" x14ac:dyDescent="0.25"/>
    <row r="303" s="108" customFormat="1" x14ac:dyDescent="0.25"/>
    <row r="304" s="108" customFormat="1" x14ac:dyDescent="0.25"/>
    <row r="305" s="108" customFormat="1" x14ac:dyDescent="0.25"/>
    <row r="306" s="108" customFormat="1" x14ac:dyDescent="0.25"/>
    <row r="307" s="108" customFormat="1" x14ac:dyDescent="0.25"/>
    <row r="308" s="108" customFormat="1" x14ac:dyDescent="0.25"/>
    <row r="309" s="108" customFormat="1" x14ac:dyDescent="0.25"/>
    <row r="310" s="108" customFormat="1" x14ac:dyDescent="0.25"/>
    <row r="311" s="108" customFormat="1" x14ac:dyDescent="0.25"/>
    <row r="312" s="108" customFormat="1" x14ac:dyDescent="0.25"/>
    <row r="313" s="108" customFormat="1" x14ac:dyDescent="0.25"/>
    <row r="314" s="108" customFormat="1" x14ac:dyDescent="0.25"/>
    <row r="315" s="108" customFormat="1" x14ac:dyDescent="0.25"/>
    <row r="316" s="108" customFormat="1" x14ac:dyDescent="0.25"/>
    <row r="317" s="108" customFormat="1" x14ac:dyDescent="0.25"/>
    <row r="318" s="108" customFormat="1" x14ac:dyDescent="0.25"/>
    <row r="319" s="108" customFormat="1" x14ac:dyDescent="0.25"/>
    <row r="320" s="108" customFormat="1" x14ac:dyDescent="0.25"/>
    <row r="321" s="108" customFormat="1" x14ac:dyDescent="0.25"/>
    <row r="322" s="108" customFormat="1" x14ac:dyDescent="0.25"/>
    <row r="323" s="108" customFormat="1" x14ac:dyDescent="0.25"/>
    <row r="324" s="108" customFormat="1" x14ac:dyDescent="0.25"/>
    <row r="325" s="108" customFormat="1" x14ac:dyDescent="0.25"/>
    <row r="326" s="108" customFormat="1" x14ac:dyDescent="0.25"/>
    <row r="327" s="108" customFormat="1" x14ac:dyDescent="0.25"/>
    <row r="328" s="108" customFormat="1" x14ac:dyDescent="0.25"/>
    <row r="329" s="108" customFormat="1" x14ac:dyDescent="0.25"/>
    <row r="330" s="108" customFormat="1" x14ac:dyDescent="0.25"/>
    <row r="331" s="108" customFormat="1" x14ac:dyDescent="0.25"/>
    <row r="332" s="108" customFormat="1" x14ac:dyDescent="0.25"/>
    <row r="333" s="108" customFormat="1" x14ac:dyDescent="0.25"/>
    <row r="334" s="108" customFormat="1" x14ac:dyDescent="0.25"/>
    <row r="335" s="108" customFormat="1" x14ac:dyDescent="0.25"/>
    <row r="336" s="108" customFormat="1" x14ac:dyDescent="0.25"/>
    <row r="337" s="108" customFormat="1" x14ac:dyDescent="0.25"/>
    <row r="338" s="108" customFormat="1" x14ac:dyDescent="0.25"/>
    <row r="339" s="108" customFormat="1" x14ac:dyDescent="0.25"/>
    <row r="340" s="108" customFormat="1" x14ac:dyDescent="0.25"/>
    <row r="341" s="108" customFormat="1" x14ac:dyDescent="0.25"/>
    <row r="342" s="108" customFormat="1" x14ac:dyDescent="0.25"/>
    <row r="343" s="108" customFormat="1" x14ac:dyDescent="0.25"/>
    <row r="344" s="108" customFormat="1" x14ac:dyDescent="0.25"/>
    <row r="345" s="108" customFormat="1" x14ac:dyDescent="0.25"/>
    <row r="346" s="108" customFormat="1" x14ac:dyDescent="0.25"/>
    <row r="347" s="108" customFormat="1" x14ac:dyDescent="0.25"/>
    <row r="348" s="108" customFormat="1" x14ac:dyDescent="0.25"/>
    <row r="349" s="108" customFormat="1" x14ac:dyDescent="0.25"/>
    <row r="350" s="108" customFormat="1" x14ac:dyDescent="0.25"/>
    <row r="351" s="108" customFormat="1" x14ac:dyDescent="0.25"/>
    <row r="352" s="108" customFormat="1" x14ac:dyDescent="0.25"/>
    <row r="353" s="108" customFormat="1" x14ac:dyDescent="0.25"/>
    <row r="354" s="108" customFormat="1" x14ac:dyDescent="0.25"/>
    <row r="355" s="108" customFormat="1" x14ac:dyDescent="0.25"/>
    <row r="356" s="108" customFormat="1" x14ac:dyDescent="0.25"/>
    <row r="357" s="108" customFormat="1" x14ac:dyDescent="0.25"/>
    <row r="358" s="108" customFormat="1" x14ac:dyDescent="0.25"/>
    <row r="359" s="108" customFormat="1" x14ac:dyDescent="0.25"/>
    <row r="360" s="108" customFormat="1" x14ac:dyDescent="0.25"/>
    <row r="361" s="108" customFormat="1" x14ac:dyDescent="0.25"/>
    <row r="362" s="108" customFormat="1" x14ac:dyDescent="0.25"/>
    <row r="363" s="108" customFormat="1" x14ac:dyDescent="0.25"/>
    <row r="364" s="108" customFormat="1" x14ac:dyDescent="0.25"/>
    <row r="365" s="108" customFormat="1" x14ac:dyDescent="0.25"/>
    <row r="366" s="108" customFormat="1" x14ac:dyDescent="0.25"/>
    <row r="367" s="108" customFormat="1" x14ac:dyDescent="0.25"/>
    <row r="368" s="108" customFormat="1" x14ac:dyDescent="0.25"/>
    <row r="369" s="108" customFormat="1" x14ac:dyDescent="0.25"/>
    <row r="370" s="108" customFormat="1" x14ac:dyDescent="0.25"/>
    <row r="371" s="108" customFormat="1" x14ac:dyDescent="0.25"/>
    <row r="372" s="108" customFormat="1" x14ac:dyDescent="0.25"/>
    <row r="373" s="108" customFormat="1" x14ac:dyDescent="0.25"/>
    <row r="374" s="108" customFormat="1" x14ac:dyDescent="0.25"/>
    <row r="375" s="108" customFormat="1" x14ac:dyDescent="0.25"/>
    <row r="376" s="108" customFormat="1" x14ac:dyDescent="0.25"/>
    <row r="377" s="108" customFormat="1" x14ac:dyDescent="0.25"/>
    <row r="378" s="108" customFormat="1" x14ac:dyDescent="0.25"/>
    <row r="379" s="108" customFormat="1" x14ac:dyDescent="0.25"/>
    <row r="380" s="108" customFormat="1" x14ac:dyDescent="0.25"/>
    <row r="381" s="108" customFormat="1" x14ac:dyDescent="0.25"/>
    <row r="382" s="108" customFormat="1" x14ac:dyDescent="0.25"/>
    <row r="383" s="108" customFormat="1" x14ac:dyDescent="0.25"/>
    <row r="384" s="108" customFormat="1" x14ac:dyDescent="0.25"/>
    <row r="385" s="108" customFormat="1" x14ac:dyDescent="0.25"/>
    <row r="386" s="108" customFormat="1" x14ac:dyDescent="0.25"/>
    <row r="387" s="108" customFormat="1" x14ac:dyDescent="0.25"/>
    <row r="388" s="108" customFormat="1" x14ac:dyDescent="0.25"/>
    <row r="389" s="108" customFormat="1" x14ac:dyDescent="0.25"/>
    <row r="390" s="108" customFormat="1" x14ac:dyDescent="0.25"/>
    <row r="391" s="108" customFormat="1" x14ac:dyDescent="0.25"/>
    <row r="392" s="108" customFormat="1" x14ac:dyDescent="0.25"/>
    <row r="393" s="108" customFormat="1" x14ac:dyDescent="0.25"/>
    <row r="394" s="108" customFormat="1" x14ac:dyDescent="0.25"/>
    <row r="395" s="108" customFormat="1" x14ac:dyDescent="0.25"/>
    <row r="396" s="108" customFormat="1" x14ac:dyDescent="0.25"/>
    <row r="397" s="108" customFormat="1" x14ac:dyDescent="0.25"/>
    <row r="398" s="108" customFormat="1" x14ac:dyDescent="0.25"/>
    <row r="399" s="108" customFormat="1" x14ac:dyDescent="0.25"/>
    <row r="400" s="108" customFormat="1" x14ac:dyDescent="0.25"/>
    <row r="401" s="108" customFormat="1" x14ac:dyDescent="0.25"/>
    <row r="402" s="108" customFormat="1" x14ac:dyDescent="0.25"/>
    <row r="403" s="108" customFormat="1" x14ac:dyDescent="0.25"/>
    <row r="404" s="108" customFormat="1" x14ac:dyDescent="0.25"/>
    <row r="405" s="108" customFormat="1" x14ac:dyDescent="0.25"/>
    <row r="406" s="108" customFormat="1" x14ac:dyDescent="0.25"/>
    <row r="407" s="108" customFormat="1" x14ac:dyDescent="0.25"/>
    <row r="408" s="108" customFormat="1" x14ac:dyDescent="0.25"/>
    <row r="409" s="108" customFormat="1" x14ac:dyDescent="0.25"/>
    <row r="410" s="108" customFormat="1" x14ac:dyDescent="0.25"/>
    <row r="411" s="108" customFormat="1" x14ac:dyDescent="0.25"/>
    <row r="412" s="108" customFormat="1" x14ac:dyDescent="0.25"/>
    <row r="413" s="108" customFormat="1" x14ac:dyDescent="0.25"/>
    <row r="414" s="108" customFormat="1" x14ac:dyDescent="0.25"/>
    <row r="415" s="108" customFormat="1" x14ac:dyDescent="0.25"/>
    <row r="416" s="108" customFormat="1" x14ac:dyDescent="0.25"/>
    <row r="417" s="108" customFormat="1" x14ac:dyDescent="0.25"/>
    <row r="418" s="108" customFormat="1" x14ac:dyDescent="0.25"/>
    <row r="419" s="108" customFormat="1" x14ac:dyDescent="0.25"/>
    <row r="420" s="108" customFormat="1" x14ac:dyDescent="0.25"/>
    <row r="421" s="108" customFormat="1" x14ac:dyDescent="0.25"/>
    <row r="422" s="108" customFormat="1" x14ac:dyDescent="0.25"/>
    <row r="423" s="108" customFormat="1" x14ac:dyDescent="0.25"/>
    <row r="424" s="108" customFormat="1" x14ac:dyDescent="0.25"/>
    <row r="425" s="108" customFormat="1" x14ac:dyDescent="0.25"/>
    <row r="426" s="108" customFormat="1" x14ac:dyDescent="0.25"/>
    <row r="427" s="108" customFormat="1" x14ac:dyDescent="0.25"/>
    <row r="428" s="108" customFormat="1" x14ac:dyDescent="0.25"/>
    <row r="429" s="108" customFormat="1" x14ac:dyDescent="0.25"/>
    <row r="430" s="108" customFormat="1" x14ac:dyDescent="0.25"/>
    <row r="431" s="108" customFormat="1" x14ac:dyDescent="0.25"/>
    <row r="432" s="108" customFormat="1" x14ac:dyDescent="0.25"/>
    <row r="433" s="108" customFormat="1" x14ac:dyDescent="0.25"/>
    <row r="434" s="108" customFormat="1" x14ac:dyDescent="0.25"/>
    <row r="435" s="108" customFormat="1" x14ac:dyDescent="0.25"/>
    <row r="436" s="108" customFormat="1" x14ac:dyDescent="0.25"/>
    <row r="437" s="108" customFormat="1" x14ac:dyDescent="0.25"/>
    <row r="438" s="108" customFormat="1" x14ac:dyDescent="0.25"/>
    <row r="439" s="108" customFormat="1" x14ac:dyDescent="0.25"/>
    <row r="440" s="108" customFormat="1" x14ac:dyDescent="0.25"/>
    <row r="441" s="108" customFormat="1" x14ac:dyDescent="0.25"/>
    <row r="442" s="108" customFormat="1" x14ac:dyDescent="0.25"/>
    <row r="443" s="108" customFormat="1" x14ac:dyDescent="0.25"/>
    <row r="444" s="108" customFormat="1" x14ac:dyDescent="0.25"/>
    <row r="445" s="108" customFormat="1" x14ac:dyDescent="0.25"/>
    <row r="446" s="108" customFormat="1" x14ac:dyDescent="0.25"/>
    <row r="447" s="108" customFormat="1" x14ac:dyDescent="0.25"/>
    <row r="448" s="108" customFormat="1" x14ac:dyDescent="0.25"/>
    <row r="449" s="108" customFormat="1" x14ac:dyDescent="0.25"/>
    <row r="450" s="108" customFormat="1" x14ac:dyDescent="0.25"/>
    <row r="451" s="108" customFormat="1" x14ac:dyDescent="0.25"/>
    <row r="452" s="108" customFormat="1" x14ac:dyDescent="0.25"/>
    <row r="453" s="108" customFormat="1" x14ac:dyDescent="0.25"/>
    <row r="454" s="108" customFormat="1" x14ac:dyDescent="0.25"/>
    <row r="455" s="108" customFormat="1" x14ac:dyDescent="0.25"/>
    <row r="456" s="108" customFormat="1" x14ac:dyDescent="0.25"/>
    <row r="457" s="108" customFormat="1" x14ac:dyDescent="0.25"/>
    <row r="458" s="108" customFormat="1" x14ac:dyDescent="0.25"/>
    <row r="459" s="108" customFormat="1" x14ac:dyDescent="0.25"/>
    <row r="460" s="108" customFormat="1" x14ac:dyDescent="0.25"/>
    <row r="461" s="108" customFormat="1" x14ac:dyDescent="0.25"/>
    <row r="462" s="108" customFormat="1" x14ac:dyDescent="0.25"/>
    <row r="463" s="108" customFormat="1" x14ac:dyDescent="0.25"/>
    <row r="464" s="108" customFormat="1" x14ac:dyDescent="0.25"/>
    <row r="465" s="108" customFormat="1" x14ac:dyDescent="0.25"/>
    <row r="466" s="108" customFormat="1" x14ac:dyDescent="0.25"/>
    <row r="467" s="108" customFormat="1" x14ac:dyDescent="0.25"/>
    <row r="468" s="108" customFormat="1" x14ac:dyDescent="0.25"/>
    <row r="469" s="108" customFormat="1" x14ac:dyDescent="0.25"/>
    <row r="470" s="108" customFormat="1" x14ac:dyDescent="0.25"/>
    <row r="471" s="108" customFormat="1" x14ac:dyDescent="0.25"/>
    <row r="472" s="108" customFormat="1" x14ac:dyDescent="0.25"/>
    <row r="473" s="108" customFormat="1" x14ac:dyDescent="0.25"/>
    <row r="474" s="108" customFormat="1" x14ac:dyDescent="0.25"/>
    <row r="475" s="108" customFormat="1" x14ac:dyDescent="0.25"/>
    <row r="476" s="108" customFormat="1" x14ac:dyDescent="0.25"/>
    <row r="477" s="108" customFormat="1" x14ac:dyDescent="0.25"/>
    <row r="478" s="108" customFormat="1" x14ac:dyDescent="0.25"/>
    <row r="479" s="108" customFormat="1" x14ac:dyDescent="0.25"/>
    <row r="480" s="108" customFormat="1" x14ac:dyDescent="0.25"/>
    <row r="481" s="108" customFormat="1" x14ac:dyDescent="0.25"/>
    <row r="482" s="108" customFormat="1" x14ac:dyDescent="0.25"/>
    <row r="483" s="108" customFormat="1" x14ac:dyDescent="0.25"/>
    <row r="484" s="108" customFormat="1" x14ac:dyDescent="0.25"/>
    <row r="485" s="108" customFormat="1" x14ac:dyDescent="0.25"/>
    <row r="486" s="108" customFormat="1" x14ac:dyDescent="0.25"/>
    <row r="487" s="108" customFormat="1" x14ac:dyDescent="0.25"/>
    <row r="488" s="108" customFormat="1" x14ac:dyDescent="0.25"/>
    <row r="489" s="108" customFormat="1" x14ac:dyDescent="0.25"/>
    <row r="490" s="108" customFormat="1" x14ac:dyDescent="0.25"/>
    <row r="491" s="108" customFormat="1" x14ac:dyDescent="0.25"/>
    <row r="492" s="108" customFormat="1" x14ac:dyDescent="0.25"/>
    <row r="493" s="108" customFormat="1" x14ac:dyDescent="0.25"/>
    <row r="494" s="108" customFormat="1" x14ac:dyDescent="0.25"/>
    <row r="495" s="108" customFormat="1" x14ac:dyDescent="0.25"/>
    <row r="496" s="108" customFormat="1" x14ac:dyDescent="0.25"/>
    <row r="497" s="108" customFormat="1" x14ac:dyDescent="0.25"/>
    <row r="498" s="108" customFormat="1" x14ac:dyDescent="0.25"/>
    <row r="499" s="108" customFormat="1" x14ac:dyDescent="0.25"/>
    <row r="500" s="108" customFormat="1" x14ac:dyDescent="0.25"/>
    <row r="501" s="108" customFormat="1" x14ac:dyDescent="0.25"/>
    <row r="502" s="108" customFormat="1" x14ac:dyDescent="0.25"/>
    <row r="503" s="108" customFormat="1" x14ac:dyDescent="0.25"/>
    <row r="504" s="108" customFormat="1" x14ac:dyDescent="0.25"/>
    <row r="505" s="108" customFormat="1" x14ac:dyDescent="0.25"/>
    <row r="506" s="108" customFormat="1" x14ac:dyDescent="0.25"/>
    <row r="507" s="108" customFormat="1" x14ac:dyDescent="0.25"/>
    <row r="508" s="108" customFormat="1" x14ac:dyDescent="0.25"/>
    <row r="509" s="108" customFormat="1" x14ac:dyDescent="0.25"/>
    <row r="510" s="108" customFormat="1" x14ac:dyDescent="0.25"/>
    <row r="511" s="108" customFormat="1" x14ac:dyDescent="0.25"/>
    <row r="512" s="108" customFormat="1" x14ac:dyDescent="0.25"/>
    <row r="513" s="108" customFormat="1" x14ac:dyDescent="0.25"/>
    <row r="514" s="108" customFormat="1" x14ac:dyDescent="0.25"/>
    <row r="515" s="108" customFormat="1" x14ac:dyDescent="0.25"/>
    <row r="516" s="108" customFormat="1" x14ac:dyDescent="0.25"/>
    <row r="517" s="108" customFormat="1" x14ac:dyDescent="0.25"/>
    <row r="518" s="108" customFormat="1" x14ac:dyDescent="0.25"/>
    <row r="519" s="108" customFormat="1" x14ac:dyDescent="0.25"/>
    <row r="520" s="108" customFormat="1" x14ac:dyDescent="0.25"/>
    <row r="521" s="108" customFormat="1" x14ac:dyDescent="0.25"/>
    <row r="522" s="108" customFormat="1" x14ac:dyDescent="0.25"/>
    <row r="523" s="108" customFormat="1" x14ac:dyDescent="0.25"/>
    <row r="524" s="108" customFormat="1" x14ac:dyDescent="0.25"/>
    <row r="525" s="108" customFormat="1" x14ac:dyDescent="0.25"/>
    <row r="526" s="108" customFormat="1" x14ac:dyDescent="0.25"/>
    <row r="527" s="108" customFormat="1" x14ac:dyDescent="0.25"/>
    <row r="528" s="108" customFormat="1" x14ac:dyDescent="0.25"/>
    <row r="529" s="108" customFormat="1" x14ac:dyDescent="0.25"/>
    <row r="530" s="108" customFormat="1" x14ac:dyDescent="0.25"/>
    <row r="531" s="108" customFormat="1" x14ac:dyDescent="0.25"/>
    <row r="532" s="108" customFormat="1" x14ac:dyDescent="0.25"/>
    <row r="533" s="108" customFormat="1" x14ac:dyDescent="0.25"/>
    <row r="534" s="108" customFormat="1" x14ac:dyDescent="0.25"/>
    <row r="535" s="108" customFormat="1" x14ac:dyDescent="0.25"/>
    <row r="536" s="108" customFormat="1" x14ac:dyDescent="0.25"/>
    <row r="537" s="108" customFormat="1" x14ac:dyDescent="0.25"/>
    <row r="538" s="108" customFormat="1" x14ac:dyDescent="0.25"/>
    <row r="539" s="108" customFormat="1" x14ac:dyDescent="0.25"/>
    <row r="540" s="108" customFormat="1" x14ac:dyDescent="0.25"/>
    <row r="541" s="108" customFormat="1" x14ac:dyDescent="0.25"/>
    <row r="542" s="108" customFormat="1" x14ac:dyDescent="0.25"/>
    <row r="543" s="108" customFormat="1" x14ac:dyDescent="0.25"/>
    <row r="544" s="108" customFormat="1" x14ac:dyDescent="0.25"/>
    <row r="545" s="108" customFormat="1" x14ac:dyDescent="0.25"/>
    <row r="546" s="108" customFormat="1" x14ac:dyDescent="0.25"/>
    <row r="547" s="108" customFormat="1" x14ac:dyDescent="0.25"/>
    <row r="548" s="108" customFormat="1" x14ac:dyDescent="0.25"/>
    <row r="549" s="108" customFormat="1" x14ac:dyDescent="0.25"/>
    <row r="550" s="108" customFormat="1" x14ac:dyDescent="0.25"/>
    <row r="551" s="108" customFormat="1" x14ac:dyDescent="0.25"/>
    <row r="552" s="108" customFormat="1" x14ac:dyDescent="0.25"/>
    <row r="553" s="108" customFormat="1" x14ac:dyDescent="0.25"/>
    <row r="554" s="108" customFormat="1" x14ac:dyDescent="0.25"/>
    <row r="555" s="108" customFormat="1" x14ac:dyDescent="0.25"/>
    <row r="556" s="108" customFormat="1" x14ac:dyDescent="0.25"/>
    <row r="557" s="108" customFormat="1" x14ac:dyDescent="0.25"/>
    <row r="558" s="108" customFormat="1" x14ac:dyDescent="0.25"/>
    <row r="559" s="108" customFormat="1" x14ac:dyDescent="0.25"/>
    <row r="560" s="108" customFormat="1" x14ac:dyDescent="0.25"/>
    <row r="561" s="108" customFormat="1" x14ac:dyDescent="0.25"/>
    <row r="562" s="108" customFormat="1" x14ac:dyDescent="0.25"/>
    <row r="563" s="108" customFormat="1" x14ac:dyDescent="0.25"/>
    <row r="564" s="108" customFormat="1" x14ac:dyDescent="0.25"/>
    <row r="565" s="108" customFormat="1" x14ac:dyDescent="0.25"/>
    <row r="566" s="108" customFormat="1" x14ac:dyDescent="0.25"/>
    <row r="567" s="108" customFormat="1" x14ac:dyDescent="0.25"/>
    <row r="568" s="108" customFormat="1" x14ac:dyDescent="0.25"/>
    <row r="569" s="108" customFormat="1" x14ac:dyDescent="0.25"/>
    <row r="570" s="108" customFormat="1" x14ac:dyDescent="0.25"/>
    <row r="571" s="108" customFormat="1" x14ac:dyDescent="0.25"/>
    <row r="572" s="108" customFormat="1" x14ac:dyDescent="0.25"/>
    <row r="573" s="108" customFormat="1" x14ac:dyDescent="0.25"/>
    <row r="574" s="108" customFormat="1" x14ac:dyDescent="0.25"/>
    <row r="575" s="108" customFormat="1" x14ac:dyDescent="0.25"/>
    <row r="576" s="108" customFormat="1" x14ac:dyDescent="0.25"/>
    <row r="577" s="108" customFormat="1" x14ac:dyDescent="0.25"/>
    <row r="578" s="108" customFormat="1" x14ac:dyDescent="0.25"/>
    <row r="579" s="108" customFormat="1" x14ac:dyDescent="0.25"/>
    <row r="580" s="108" customFormat="1" x14ac:dyDescent="0.25"/>
    <row r="581" s="108" customFormat="1" x14ac:dyDescent="0.25"/>
    <row r="582" s="108" customFormat="1" x14ac:dyDescent="0.25"/>
    <row r="583" s="108" customFormat="1" x14ac:dyDescent="0.25"/>
    <row r="584" s="108" customFormat="1" x14ac:dyDescent="0.25"/>
    <row r="585" s="108" customFormat="1" x14ac:dyDescent="0.25"/>
    <row r="586" s="108" customFormat="1" x14ac:dyDescent="0.25"/>
    <row r="587" s="108" customFormat="1" x14ac:dyDescent="0.25"/>
    <row r="588" s="108" customFormat="1" x14ac:dyDescent="0.25"/>
    <row r="589" s="108" customFormat="1" x14ac:dyDescent="0.25"/>
    <row r="590" s="108" customFormat="1" x14ac:dyDescent="0.25"/>
    <row r="591" s="108" customFormat="1" x14ac:dyDescent="0.25"/>
    <row r="592" s="108" customFormat="1" x14ac:dyDescent="0.25"/>
    <row r="593" s="108" customFormat="1" x14ac:dyDescent="0.25"/>
    <row r="594" s="108" customFormat="1" x14ac:dyDescent="0.25"/>
    <row r="595" s="108" customFormat="1" x14ac:dyDescent="0.25"/>
    <row r="596" s="108" customFormat="1" x14ac:dyDescent="0.25"/>
    <row r="597" s="108" customFormat="1" x14ac:dyDescent="0.25"/>
    <row r="598" s="108" customFormat="1" x14ac:dyDescent="0.25"/>
    <row r="599" s="108" customFormat="1" x14ac:dyDescent="0.25"/>
    <row r="600" s="108" customFormat="1" x14ac:dyDescent="0.25"/>
    <row r="601" s="108" customFormat="1" x14ac:dyDescent="0.25"/>
    <row r="602" s="108" customFormat="1" x14ac:dyDescent="0.25"/>
    <row r="603" s="108" customFormat="1" x14ac:dyDescent="0.25"/>
    <row r="604" s="108" customFormat="1" x14ac:dyDescent="0.25"/>
    <row r="605" s="108" customFormat="1" x14ac:dyDescent="0.25"/>
    <row r="606" s="108" customFormat="1" x14ac:dyDescent="0.25"/>
    <row r="607" s="108" customFormat="1" x14ac:dyDescent="0.25"/>
    <row r="608" s="108" customFormat="1" x14ac:dyDescent="0.25"/>
    <row r="609" s="108" customFormat="1" x14ac:dyDescent="0.25"/>
    <row r="610" s="108" customFormat="1" x14ac:dyDescent="0.25"/>
    <row r="611" s="108" customFormat="1" x14ac:dyDescent="0.25"/>
    <row r="612" s="108" customFormat="1" x14ac:dyDescent="0.25"/>
    <row r="613" s="108" customFormat="1" x14ac:dyDescent="0.25"/>
    <row r="614" s="108" customFormat="1" x14ac:dyDescent="0.25"/>
    <row r="615" s="108" customFormat="1" x14ac:dyDescent="0.25"/>
    <row r="616" s="108" customFormat="1" x14ac:dyDescent="0.25"/>
    <row r="617" s="108" customFormat="1" x14ac:dyDescent="0.25"/>
    <row r="618" s="108" customFormat="1" x14ac:dyDescent="0.25"/>
    <row r="619" s="108" customFormat="1" x14ac:dyDescent="0.25"/>
    <row r="620" s="108" customFormat="1" x14ac:dyDescent="0.25"/>
    <row r="621" s="108" customFormat="1" x14ac:dyDescent="0.25"/>
    <row r="622" s="108" customFormat="1" x14ac:dyDescent="0.25"/>
    <row r="623" s="108" customFormat="1" x14ac:dyDescent="0.25"/>
    <row r="624" s="108" customFormat="1" x14ac:dyDescent="0.25"/>
    <row r="625" s="108" customFormat="1" x14ac:dyDescent="0.25"/>
    <row r="626" s="108" customFormat="1" x14ac:dyDescent="0.25"/>
    <row r="627" s="108" customFormat="1" x14ac:dyDescent="0.25"/>
    <row r="628" s="108" customFormat="1" x14ac:dyDescent="0.25"/>
    <row r="629" s="108" customFormat="1" x14ac:dyDescent="0.25"/>
    <row r="630" s="108" customFormat="1" x14ac:dyDescent="0.25"/>
    <row r="631" s="108" customFormat="1" x14ac:dyDescent="0.25"/>
    <row r="632" s="108" customFormat="1" x14ac:dyDescent="0.25"/>
    <row r="633" s="108" customFormat="1" x14ac:dyDescent="0.25"/>
    <row r="634" s="108" customFormat="1" x14ac:dyDescent="0.25"/>
    <row r="635" s="108" customFormat="1" x14ac:dyDescent="0.25"/>
    <row r="636" s="108" customFormat="1" x14ac:dyDescent="0.25"/>
    <row r="637" s="108" customFormat="1" x14ac:dyDescent="0.25"/>
    <row r="638" s="108" customFormat="1" x14ac:dyDescent="0.25"/>
    <row r="639" s="108" customFormat="1" x14ac:dyDescent="0.25"/>
    <row r="640" s="108" customFormat="1" x14ac:dyDescent="0.25"/>
    <row r="641" s="108" customFormat="1" x14ac:dyDescent="0.25"/>
    <row r="642" s="108" customFormat="1" x14ac:dyDescent="0.25"/>
    <row r="643" s="108" customFormat="1" x14ac:dyDescent="0.25"/>
    <row r="644" s="108" customFormat="1" x14ac:dyDescent="0.25"/>
    <row r="645" s="108" customFormat="1" x14ac:dyDescent="0.25"/>
    <row r="646" s="108" customFormat="1" x14ac:dyDescent="0.25"/>
    <row r="647" s="108" customFormat="1" x14ac:dyDescent="0.25"/>
    <row r="648" s="108" customFormat="1" x14ac:dyDescent="0.25"/>
    <row r="649" s="108" customFormat="1" x14ac:dyDescent="0.25"/>
    <row r="650" s="108" customFormat="1" x14ac:dyDescent="0.25"/>
    <row r="651" s="108" customFormat="1" x14ac:dyDescent="0.25"/>
    <row r="652" s="108" customFormat="1" x14ac:dyDescent="0.25"/>
    <row r="653" s="108" customFormat="1" x14ac:dyDescent="0.25"/>
    <row r="654" s="108" customFormat="1" x14ac:dyDescent="0.25"/>
    <row r="655" s="108" customFormat="1" x14ac:dyDescent="0.25"/>
    <row r="656" s="108" customFormat="1" x14ac:dyDescent="0.25"/>
    <row r="657" s="108" customFormat="1" x14ac:dyDescent="0.25"/>
    <row r="658" s="108" customFormat="1" x14ac:dyDescent="0.25"/>
    <row r="659" s="108" customFormat="1" x14ac:dyDescent="0.25"/>
    <row r="660" s="108" customFormat="1" x14ac:dyDescent="0.25"/>
    <row r="661" s="108" customFormat="1" x14ac:dyDescent="0.25"/>
    <row r="662" s="108" customFormat="1" x14ac:dyDescent="0.25"/>
    <row r="663" s="108" customFormat="1" x14ac:dyDescent="0.25"/>
    <row r="664" s="108" customFormat="1" x14ac:dyDescent="0.25"/>
    <row r="665" s="108" customFormat="1" x14ac:dyDescent="0.25"/>
    <row r="666" s="108" customFormat="1" x14ac:dyDescent="0.25"/>
    <row r="667" s="108" customFormat="1" x14ac:dyDescent="0.25"/>
    <row r="668" s="108" customFormat="1" x14ac:dyDescent="0.25"/>
    <row r="669" s="108" customFormat="1" x14ac:dyDescent="0.25"/>
    <row r="670" s="108" customFormat="1" x14ac:dyDescent="0.25"/>
    <row r="671" s="108" customFormat="1" x14ac:dyDescent="0.25"/>
    <row r="672" s="108" customFormat="1" x14ac:dyDescent="0.25"/>
    <row r="673" s="108" customFormat="1" x14ac:dyDescent="0.25"/>
    <row r="674" s="108" customFormat="1" x14ac:dyDescent="0.25"/>
    <row r="675" s="108" customFormat="1" x14ac:dyDescent="0.25"/>
    <row r="676" s="108" customFormat="1" x14ac:dyDescent="0.25"/>
    <row r="677" s="108" customFormat="1" x14ac:dyDescent="0.25"/>
    <row r="678" s="108" customFormat="1" x14ac:dyDescent="0.25"/>
    <row r="679" s="108" customFormat="1" x14ac:dyDescent="0.25"/>
    <row r="680" s="108" customFormat="1" x14ac:dyDescent="0.25"/>
    <row r="681" s="108" customFormat="1" x14ac:dyDescent="0.25"/>
    <row r="682" s="108" customFormat="1" x14ac:dyDescent="0.25"/>
    <row r="683" s="108" customFormat="1" x14ac:dyDescent="0.25"/>
    <row r="684" s="108" customFormat="1" x14ac:dyDescent="0.25"/>
    <row r="685" s="108" customFormat="1" x14ac:dyDescent="0.25"/>
    <row r="686" s="108" customFormat="1" x14ac:dyDescent="0.25"/>
    <row r="687" s="108" customFormat="1" x14ac:dyDescent="0.25"/>
    <row r="688" s="108" customFormat="1" x14ac:dyDescent="0.25"/>
    <row r="689" s="108" customFormat="1" x14ac:dyDescent="0.25"/>
    <row r="690" s="108" customFormat="1" x14ac:dyDescent="0.25"/>
    <row r="691" s="108" customFormat="1" x14ac:dyDescent="0.25"/>
    <row r="692" s="108" customFormat="1" x14ac:dyDescent="0.25"/>
    <row r="693" s="108" customFormat="1" x14ac:dyDescent="0.25"/>
    <row r="694" s="108" customFormat="1" x14ac:dyDescent="0.25"/>
    <row r="695" s="108" customFormat="1" x14ac:dyDescent="0.25"/>
    <row r="696" s="108" customFormat="1" x14ac:dyDescent="0.25"/>
    <row r="697" s="108" customFormat="1" x14ac:dyDescent="0.25"/>
    <row r="698" s="108" customFormat="1" x14ac:dyDescent="0.25"/>
    <row r="699" s="108" customFormat="1" x14ac:dyDescent="0.25"/>
    <row r="700" s="108" customFormat="1" x14ac:dyDescent="0.25"/>
    <row r="701" s="108" customFormat="1" x14ac:dyDescent="0.25"/>
    <row r="702" s="108" customFormat="1" x14ac:dyDescent="0.25"/>
    <row r="703" s="108" customFormat="1" x14ac:dyDescent="0.25"/>
    <row r="704" s="108" customFormat="1" x14ac:dyDescent="0.25"/>
    <row r="705" s="108" customFormat="1" x14ac:dyDescent="0.25"/>
    <row r="706" s="108" customFormat="1" x14ac:dyDescent="0.25"/>
    <row r="707" s="108" customFormat="1" x14ac:dyDescent="0.25"/>
    <row r="708" s="108" customFormat="1" x14ac:dyDescent="0.25"/>
    <row r="709" s="108" customFormat="1" x14ac:dyDescent="0.25"/>
    <row r="710" s="108" customFormat="1" x14ac:dyDescent="0.25"/>
    <row r="711" s="108" customFormat="1" x14ac:dyDescent="0.25"/>
    <row r="712" s="108" customFormat="1" x14ac:dyDescent="0.25"/>
    <row r="713" s="108" customFormat="1" x14ac:dyDescent="0.25"/>
    <row r="714" s="108" customFormat="1" x14ac:dyDescent="0.25"/>
    <row r="715" s="108" customFormat="1" x14ac:dyDescent="0.25"/>
    <row r="716" s="108" customFormat="1" x14ac:dyDescent="0.25"/>
    <row r="717" s="108" customFormat="1" x14ac:dyDescent="0.25"/>
    <row r="718" s="108" customFormat="1" x14ac:dyDescent="0.25"/>
    <row r="719" s="108" customFormat="1" x14ac:dyDescent="0.25"/>
    <row r="720" s="108" customFormat="1" x14ac:dyDescent="0.25"/>
    <row r="721" s="108" customFormat="1" x14ac:dyDescent="0.25"/>
    <row r="722" s="108" customFormat="1" x14ac:dyDescent="0.25"/>
    <row r="723" s="108" customFormat="1" x14ac:dyDescent="0.25"/>
    <row r="724" s="108" customFormat="1" x14ac:dyDescent="0.25"/>
    <row r="725" s="108" customFormat="1" x14ac:dyDescent="0.25"/>
    <row r="726" s="108" customFormat="1" x14ac:dyDescent="0.25"/>
    <row r="727" s="108" customFormat="1" x14ac:dyDescent="0.25"/>
    <row r="728" s="108" customFormat="1" x14ac:dyDescent="0.25"/>
    <row r="729" s="108" customFormat="1" x14ac:dyDescent="0.25"/>
    <row r="730" s="108" customFormat="1" x14ac:dyDescent="0.25"/>
    <row r="731" s="108" customFormat="1" x14ac:dyDescent="0.25"/>
    <row r="732" s="108" customFormat="1" x14ac:dyDescent="0.25"/>
    <row r="733" s="108" customFormat="1" x14ac:dyDescent="0.25"/>
    <row r="734" s="108" customFormat="1" x14ac:dyDescent="0.25"/>
    <row r="735" s="108"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37" zoomScale="55" zoomScaleNormal="55" workbookViewId="0">
      <selection activeCell="D41" sqref="D41"/>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1" customWidth="1"/>
    <col min="11" max="258" width="11.42578125" style="108"/>
  </cols>
  <sheetData>
    <row r="1" spans="1:10" s="108" customFormat="1" x14ac:dyDescent="0.25">
      <c r="E1" s="128"/>
    </row>
    <row r="2" spans="1:10" ht="33.75" x14ac:dyDescent="0.25">
      <c r="A2" s="6"/>
      <c r="B2" s="397" t="s">
        <v>386</v>
      </c>
      <c r="C2" s="397"/>
      <c r="D2" s="397"/>
      <c r="E2" s="397"/>
      <c r="F2" s="6"/>
      <c r="G2" s="6"/>
      <c r="H2" s="6"/>
      <c r="I2" s="6"/>
      <c r="J2" s="6"/>
    </row>
    <row r="3" spans="1:10" x14ac:dyDescent="0.25">
      <c r="A3" s="6"/>
      <c r="B3" s="97"/>
      <c r="C3" s="97"/>
      <c r="D3" s="97"/>
      <c r="E3" s="126"/>
      <c r="F3" s="6"/>
      <c r="G3" s="6"/>
      <c r="H3" s="6"/>
      <c r="I3" s="6"/>
      <c r="J3" s="6"/>
    </row>
    <row r="4" spans="1:10" ht="60" x14ac:dyDescent="0.25">
      <c r="A4" s="6"/>
      <c r="B4" s="24"/>
      <c r="C4" s="98" t="s">
        <v>387</v>
      </c>
      <c r="D4" s="98" t="s">
        <v>388</v>
      </c>
      <c r="E4" s="126"/>
      <c r="F4" s="6"/>
      <c r="G4" s="6"/>
      <c r="H4" s="6"/>
      <c r="I4" s="6"/>
      <c r="J4" s="6"/>
    </row>
    <row r="5" spans="1:10" ht="76.5" customHeight="1" x14ac:dyDescent="0.25">
      <c r="A5" s="25" t="s">
        <v>389</v>
      </c>
      <c r="B5" s="99" t="s">
        <v>390</v>
      </c>
      <c r="C5" s="100" t="s">
        <v>391</v>
      </c>
      <c r="D5" s="101" t="s">
        <v>392</v>
      </c>
      <c r="E5" s="127">
        <v>0.2</v>
      </c>
      <c r="F5" s="6"/>
      <c r="G5" s="6"/>
      <c r="H5" s="6"/>
      <c r="I5" s="6"/>
      <c r="J5" s="6"/>
    </row>
    <row r="6" spans="1:10" ht="99" x14ac:dyDescent="0.25">
      <c r="A6" s="25" t="s">
        <v>393</v>
      </c>
      <c r="B6" s="102" t="s">
        <v>393</v>
      </c>
      <c r="C6" s="103" t="s">
        <v>394</v>
      </c>
      <c r="D6" s="104" t="s">
        <v>395</v>
      </c>
      <c r="E6" s="127">
        <v>0.4</v>
      </c>
      <c r="F6" s="6"/>
      <c r="G6" s="6"/>
      <c r="H6" s="6"/>
      <c r="I6" s="6"/>
      <c r="J6" s="6"/>
    </row>
    <row r="7" spans="1:10" ht="66" x14ac:dyDescent="0.25">
      <c r="A7" s="25" t="s">
        <v>396</v>
      </c>
      <c r="B7" s="105" t="s">
        <v>397</v>
      </c>
      <c r="C7" s="103" t="s">
        <v>398</v>
      </c>
      <c r="D7" s="104" t="s">
        <v>399</v>
      </c>
      <c r="E7" s="127">
        <v>0.6</v>
      </c>
      <c r="F7" s="6"/>
      <c r="G7" s="6"/>
      <c r="H7" s="6"/>
      <c r="I7" s="6"/>
      <c r="J7" s="6"/>
    </row>
    <row r="8" spans="1:10" ht="66" x14ac:dyDescent="0.25">
      <c r="A8" s="25" t="s">
        <v>400</v>
      </c>
      <c r="B8" s="106" t="s">
        <v>401</v>
      </c>
      <c r="C8" s="103" t="s">
        <v>402</v>
      </c>
      <c r="D8" s="104" t="s">
        <v>403</v>
      </c>
      <c r="E8" s="127">
        <v>0.8</v>
      </c>
      <c r="F8" s="6"/>
      <c r="G8" s="6"/>
      <c r="H8" s="6"/>
      <c r="I8" s="6"/>
      <c r="J8" s="6"/>
    </row>
    <row r="9" spans="1:10" ht="66" x14ac:dyDescent="0.25">
      <c r="A9" s="25" t="s">
        <v>404</v>
      </c>
      <c r="B9" s="107" t="s">
        <v>405</v>
      </c>
      <c r="C9" s="103" t="s">
        <v>406</v>
      </c>
      <c r="D9" s="104" t="s">
        <v>407</v>
      </c>
      <c r="E9" s="127">
        <v>1</v>
      </c>
      <c r="F9" s="6"/>
      <c r="G9" s="6"/>
      <c r="H9" s="6"/>
      <c r="I9" s="6"/>
      <c r="J9" s="6"/>
    </row>
    <row r="10" spans="1:10" ht="20.25" x14ac:dyDescent="0.25">
      <c r="A10" s="25"/>
      <c r="B10" s="25"/>
      <c r="C10" s="26"/>
      <c r="D10" s="26"/>
      <c r="E10" s="126"/>
      <c r="F10" s="6"/>
      <c r="G10" s="6"/>
      <c r="H10" s="6"/>
      <c r="I10" s="6"/>
      <c r="J10" s="6"/>
    </row>
    <row r="11" spans="1:10" ht="60" x14ac:dyDescent="0.25">
      <c r="A11" s="25"/>
      <c r="B11" s="24"/>
      <c r="C11" s="98" t="s">
        <v>387</v>
      </c>
      <c r="D11" s="98" t="s">
        <v>408</v>
      </c>
      <c r="E11" s="126"/>
      <c r="F11" s="6"/>
      <c r="G11" s="6"/>
      <c r="H11" s="6"/>
      <c r="I11" s="6"/>
      <c r="J11" s="6"/>
    </row>
    <row r="12" spans="1:10" ht="79.5" customHeight="1" x14ac:dyDescent="0.25">
      <c r="A12" s="25"/>
      <c r="B12" s="99" t="s">
        <v>390</v>
      </c>
      <c r="C12" s="100" t="s">
        <v>391</v>
      </c>
      <c r="D12" s="133" t="s">
        <v>409</v>
      </c>
      <c r="E12" s="127">
        <v>0.2</v>
      </c>
      <c r="F12" s="6"/>
      <c r="G12" s="6"/>
      <c r="H12" s="6"/>
      <c r="I12" s="6"/>
      <c r="J12" s="6"/>
    </row>
    <row r="13" spans="1:10" ht="33" x14ac:dyDescent="0.25">
      <c r="A13" s="25"/>
      <c r="B13" s="102" t="s">
        <v>393</v>
      </c>
      <c r="C13" s="103" t="s">
        <v>394</v>
      </c>
      <c r="D13" s="133" t="s">
        <v>410</v>
      </c>
      <c r="E13" s="127">
        <v>0.4</v>
      </c>
      <c r="F13" s="6"/>
      <c r="G13" s="6"/>
      <c r="H13" s="6"/>
      <c r="I13" s="6"/>
      <c r="J13" s="6"/>
    </row>
    <row r="14" spans="1:10" ht="33" x14ac:dyDescent="0.25">
      <c r="A14" s="25"/>
      <c r="B14" s="105" t="s">
        <v>397</v>
      </c>
      <c r="C14" s="103" t="s">
        <v>398</v>
      </c>
      <c r="D14" s="133" t="s">
        <v>411</v>
      </c>
      <c r="E14" s="127">
        <v>0.6</v>
      </c>
      <c r="F14" s="6"/>
      <c r="G14" s="6"/>
      <c r="H14" s="6"/>
      <c r="I14" s="6"/>
      <c r="J14" s="6"/>
    </row>
    <row r="15" spans="1:10" ht="33" x14ac:dyDescent="0.25">
      <c r="A15" s="25"/>
      <c r="B15" s="106" t="s">
        <v>401</v>
      </c>
      <c r="C15" s="103" t="s">
        <v>402</v>
      </c>
      <c r="D15" s="133" t="s">
        <v>412</v>
      </c>
      <c r="E15" s="127">
        <v>0.8</v>
      </c>
      <c r="F15" s="6"/>
      <c r="G15" s="6"/>
      <c r="H15" s="6"/>
      <c r="I15" s="6"/>
      <c r="J15" s="6"/>
    </row>
    <row r="16" spans="1:10" ht="46.5" customHeight="1" x14ac:dyDescent="0.25">
      <c r="A16" s="25"/>
      <c r="B16" s="107" t="s">
        <v>405</v>
      </c>
      <c r="C16" s="103" t="s">
        <v>406</v>
      </c>
      <c r="D16" s="133" t="s">
        <v>413</v>
      </c>
      <c r="E16" s="127">
        <v>1</v>
      </c>
      <c r="F16" s="6"/>
      <c r="G16" s="6"/>
      <c r="H16" s="6"/>
      <c r="I16" s="6"/>
      <c r="J16" s="6"/>
    </row>
    <row r="17" spans="1:10" ht="20.25" x14ac:dyDescent="0.25">
      <c r="A17" s="25"/>
      <c r="B17" s="25"/>
      <c r="C17" s="26"/>
      <c r="D17" s="26"/>
      <c r="E17" s="126"/>
      <c r="F17" s="6"/>
      <c r="G17" s="6"/>
      <c r="H17" s="6"/>
      <c r="I17" s="6"/>
      <c r="J17" s="6"/>
    </row>
    <row r="18" spans="1:10" ht="16.5" x14ac:dyDescent="0.25">
      <c r="A18" s="25"/>
      <c r="B18" s="27"/>
      <c r="C18" s="27"/>
      <c r="D18" s="27"/>
      <c r="E18" s="126"/>
      <c r="F18" s="6"/>
      <c r="G18" s="6"/>
      <c r="H18" s="6"/>
      <c r="I18" s="6"/>
      <c r="J18" s="6"/>
    </row>
    <row r="19" spans="1:10" ht="60" x14ac:dyDescent="0.25">
      <c r="A19" s="25"/>
      <c r="B19" s="24"/>
      <c r="C19" s="98" t="s">
        <v>387</v>
      </c>
      <c r="D19" s="98" t="s">
        <v>262</v>
      </c>
      <c r="E19" s="126"/>
      <c r="F19" s="6"/>
      <c r="G19" s="6"/>
      <c r="H19" s="6"/>
      <c r="I19" s="6"/>
      <c r="J19" s="6"/>
    </row>
    <row r="20" spans="1:10" ht="57.75" customHeight="1" x14ac:dyDescent="0.25">
      <c r="A20" s="25"/>
      <c r="B20" s="99" t="s">
        <v>390</v>
      </c>
      <c r="C20" s="100" t="s">
        <v>391</v>
      </c>
      <c r="D20" s="133" t="s">
        <v>414</v>
      </c>
      <c r="E20" s="127">
        <v>0.2</v>
      </c>
      <c r="F20" s="6"/>
      <c r="G20" s="6"/>
      <c r="H20" s="6"/>
      <c r="I20" s="6"/>
      <c r="J20" s="6"/>
    </row>
    <row r="21" spans="1:10" ht="54" customHeight="1" x14ac:dyDescent="0.25">
      <c r="A21" s="25"/>
      <c r="B21" s="102" t="s">
        <v>393</v>
      </c>
      <c r="C21" s="103" t="s">
        <v>394</v>
      </c>
      <c r="D21" s="133" t="s">
        <v>415</v>
      </c>
      <c r="E21" s="127">
        <v>0.4</v>
      </c>
      <c r="F21" s="6"/>
      <c r="G21" s="6"/>
      <c r="H21" s="6"/>
      <c r="I21" s="6"/>
      <c r="J21" s="6"/>
    </row>
    <row r="22" spans="1:10" ht="64.5" customHeight="1" x14ac:dyDescent="0.25">
      <c r="A22" s="25"/>
      <c r="B22" s="105" t="s">
        <v>397</v>
      </c>
      <c r="C22" s="103" t="s">
        <v>398</v>
      </c>
      <c r="D22" s="133" t="s">
        <v>267</v>
      </c>
      <c r="E22" s="127">
        <v>0.6</v>
      </c>
      <c r="F22" s="6"/>
      <c r="G22" s="6"/>
      <c r="H22" s="6"/>
      <c r="I22" s="6"/>
      <c r="J22" s="6"/>
    </row>
    <row r="23" spans="1:10" ht="51.75" customHeight="1" x14ac:dyDescent="0.25">
      <c r="A23" s="25"/>
      <c r="B23" s="106" t="s">
        <v>401</v>
      </c>
      <c r="C23" s="103" t="s">
        <v>402</v>
      </c>
      <c r="D23" s="133" t="s">
        <v>416</v>
      </c>
      <c r="E23" s="127">
        <v>0.8</v>
      </c>
      <c r="F23" s="6"/>
      <c r="G23" s="6"/>
      <c r="H23" s="6"/>
      <c r="I23" s="6"/>
      <c r="J23" s="6"/>
    </row>
    <row r="24" spans="1:10" ht="51.75" customHeight="1" x14ac:dyDescent="0.25">
      <c r="A24" s="25"/>
      <c r="B24" s="107" t="s">
        <v>405</v>
      </c>
      <c r="C24" s="103" t="s">
        <v>406</v>
      </c>
      <c r="D24" s="133" t="s">
        <v>417</v>
      </c>
      <c r="E24" s="127">
        <v>1</v>
      </c>
      <c r="F24" s="6"/>
      <c r="G24" s="6"/>
      <c r="H24" s="6"/>
      <c r="I24" s="6"/>
      <c r="J24" s="6"/>
    </row>
    <row r="25" spans="1:10" ht="16.5" x14ac:dyDescent="0.25">
      <c r="A25" s="25"/>
      <c r="B25" s="27"/>
      <c r="C25" s="27"/>
      <c r="D25" s="27"/>
      <c r="E25" s="126"/>
      <c r="F25" s="6"/>
      <c r="G25" s="6"/>
      <c r="H25" s="6"/>
      <c r="I25" s="6"/>
      <c r="J25" s="6"/>
    </row>
    <row r="26" spans="1:10" ht="16.5" x14ac:dyDescent="0.25">
      <c r="A26" s="25"/>
      <c r="B26" s="27"/>
      <c r="C26" s="27"/>
      <c r="D26" s="27"/>
      <c r="E26" s="126"/>
      <c r="F26" s="6"/>
      <c r="G26" s="6"/>
      <c r="H26" s="6"/>
      <c r="I26" s="6"/>
      <c r="J26" s="6"/>
    </row>
    <row r="27" spans="1:10" ht="16.5" x14ac:dyDescent="0.25">
      <c r="A27" s="25"/>
      <c r="B27" s="27"/>
      <c r="C27" s="27"/>
      <c r="D27" s="27"/>
      <c r="E27" s="126"/>
      <c r="F27" s="6"/>
      <c r="G27" s="6"/>
      <c r="H27" s="6"/>
      <c r="I27" s="6"/>
      <c r="J27" s="6"/>
    </row>
    <row r="28" spans="1:10" ht="16.5" x14ac:dyDescent="0.25">
      <c r="A28" s="25"/>
      <c r="B28" s="27"/>
      <c r="C28" s="27"/>
      <c r="D28" s="27"/>
      <c r="E28" s="126"/>
      <c r="F28" s="6"/>
      <c r="G28" s="6"/>
      <c r="H28" s="6"/>
      <c r="I28" s="6"/>
      <c r="J28" s="6"/>
    </row>
    <row r="29" spans="1:10" ht="60" x14ac:dyDescent="0.25">
      <c r="A29" s="25"/>
      <c r="B29" s="24"/>
      <c r="C29" s="98" t="s">
        <v>387</v>
      </c>
      <c r="D29" s="98" t="s">
        <v>418</v>
      </c>
      <c r="E29" s="126"/>
      <c r="F29" s="6"/>
      <c r="G29" s="6"/>
      <c r="H29" s="6"/>
      <c r="I29" s="6"/>
      <c r="J29" s="6"/>
    </row>
    <row r="30" spans="1:10" ht="75.75" customHeight="1" x14ac:dyDescent="0.25">
      <c r="A30" s="25"/>
      <c r="B30" s="99" t="s">
        <v>390</v>
      </c>
      <c r="C30" s="100" t="s">
        <v>391</v>
      </c>
      <c r="D30" s="133" t="s">
        <v>419</v>
      </c>
      <c r="E30" s="127">
        <v>0.2</v>
      </c>
      <c r="F30" s="6"/>
      <c r="G30" s="6"/>
      <c r="H30" s="6"/>
      <c r="I30" s="6"/>
      <c r="J30" s="6"/>
    </row>
    <row r="31" spans="1:10" ht="65.25" customHeight="1" x14ac:dyDescent="0.25">
      <c r="A31" s="25"/>
      <c r="B31" s="102" t="s">
        <v>393</v>
      </c>
      <c r="C31" s="103" t="s">
        <v>394</v>
      </c>
      <c r="D31" s="133" t="s">
        <v>420</v>
      </c>
      <c r="E31" s="127">
        <v>0.4</v>
      </c>
      <c r="F31" s="6"/>
      <c r="G31" s="6"/>
      <c r="H31" s="6"/>
      <c r="I31" s="6"/>
      <c r="J31" s="6"/>
    </row>
    <row r="32" spans="1:10" ht="57" customHeight="1" x14ac:dyDescent="0.25">
      <c r="A32" s="25"/>
      <c r="B32" s="105" t="s">
        <v>397</v>
      </c>
      <c r="C32" s="103" t="s">
        <v>398</v>
      </c>
      <c r="D32" s="133" t="s">
        <v>421</v>
      </c>
      <c r="E32" s="127">
        <v>0.6</v>
      </c>
      <c r="F32" s="6"/>
      <c r="G32" s="6"/>
      <c r="H32" s="6"/>
      <c r="I32" s="6"/>
      <c r="J32" s="6"/>
    </row>
    <row r="33" spans="1:10" ht="66.75" customHeight="1" x14ac:dyDescent="0.25">
      <c r="A33" s="25"/>
      <c r="B33" s="106" t="s">
        <v>401</v>
      </c>
      <c r="C33" s="103" t="s">
        <v>402</v>
      </c>
      <c r="D33" s="133" t="s">
        <v>422</v>
      </c>
      <c r="E33" s="127">
        <v>0.8</v>
      </c>
      <c r="F33" s="6"/>
      <c r="G33" s="6"/>
      <c r="H33" s="6"/>
      <c r="I33" s="6"/>
      <c r="J33" s="6"/>
    </row>
    <row r="34" spans="1:10" ht="79.5" customHeight="1" x14ac:dyDescent="0.25">
      <c r="A34" s="25"/>
      <c r="B34" s="107" t="s">
        <v>405</v>
      </c>
      <c r="C34" s="103" t="s">
        <v>406</v>
      </c>
      <c r="D34" s="133" t="s">
        <v>423</v>
      </c>
      <c r="E34" s="127">
        <v>1</v>
      </c>
      <c r="F34" s="6"/>
      <c r="G34" s="6"/>
      <c r="H34" s="6"/>
      <c r="I34" s="6"/>
      <c r="J34" s="6"/>
    </row>
    <row r="35" spans="1:10" x14ac:dyDescent="0.25">
      <c r="A35" s="25"/>
      <c r="B35" s="25"/>
      <c r="C35" s="25" t="s">
        <v>424</v>
      </c>
      <c r="D35" s="25" t="s">
        <v>425</v>
      </c>
      <c r="E35" s="126"/>
      <c r="F35" s="6"/>
      <c r="G35" s="6"/>
      <c r="H35" s="6"/>
      <c r="I35" s="6"/>
      <c r="J35" s="6"/>
    </row>
    <row r="36" spans="1:10" x14ac:dyDescent="0.25">
      <c r="A36" s="25"/>
      <c r="B36" s="25"/>
      <c r="C36" s="25"/>
      <c r="D36" s="25"/>
      <c r="E36" s="126"/>
      <c r="F36" s="6"/>
      <c r="G36" s="6"/>
      <c r="H36" s="6"/>
      <c r="I36" s="6"/>
      <c r="J36" s="6"/>
    </row>
    <row r="37" spans="1:10" x14ac:dyDescent="0.25">
      <c r="A37" s="25"/>
      <c r="B37" s="25"/>
      <c r="C37" s="25"/>
      <c r="D37" s="25"/>
      <c r="E37" s="126"/>
      <c r="F37" s="6"/>
      <c r="G37" s="6"/>
      <c r="H37" s="6"/>
      <c r="I37" s="6"/>
      <c r="J37" s="6"/>
    </row>
    <row r="38" spans="1:10" ht="60" x14ac:dyDescent="0.25">
      <c r="A38" s="25"/>
      <c r="B38" s="24"/>
      <c r="C38" s="98" t="s">
        <v>387</v>
      </c>
      <c r="D38" s="98" t="s">
        <v>426</v>
      </c>
      <c r="E38" s="126"/>
      <c r="F38" s="6"/>
      <c r="G38" s="6"/>
      <c r="H38" s="6"/>
      <c r="I38" s="6"/>
      <c r="J38" s="6"/>
    </row>
    <row r="39" spans="1:10" ht="99" x14ac:dyDescent="0.25">
      <c r="A39" s="25"/>
      <c r="B39" s="99" t="s">
        <v>390</v>
      </c>
      <c r="C39" s="100" t="s">
        <v>391</v>
      </c>
      <c r="D39" s="134" t="s">
        <v>427</v>
      </c>
      <c r="E39" s="127">
        <v>0.2</v>
      </c>
      <c r="F39" s="6"/>
      <c r="G39" s="6"/>
      <c r="H39" s="6"/>
      <c r="I39" s="6"/>
      <c r="J39" s="6"/>
    </row>
    <row r="40" spans="1:10" ht="99" x14ac:dyDescent="0.25">
      <c r="A40" s="25"/>
      <c r="B40" s="102" t="s">
        <v>393</v>
      </c>
      <c r="C40" s="103" t="s">
        <v>394</v>
      </c>
      <c r="D40" s="134" t="s">
        <v>428</v>
      </c>
      <c r="E40" s="127">
        <v>0.4</v>
      </c>
      <c r="F40" s="6"/>
      <c r="G40" s="6"/>
      <c r="H40" s="6"/>
      <c r="I40" s="6"/>
      <c r="J40" s="6"/>
    </row>
    <row r="41" spans="1:10" ht="99" x14ac:dyDescent="0.25">
      <c r="A41" s="25"/>
      <c r="B41" s="105" t="s">
        <v>397</v>
      </c>
      <c r="C41" s="103" t="s">
        <v>398</v>
      </c>
      <c r="D41" s="134" t="s">
        <v>429</v>
      </c>
      <c r="E41" s="127">
        <v>0.6</v>
      </c>
      <c r="F41" s="6"/>
      <c r="G41" s="6"/>
      <c r="H41" s="6"/>
      <c r="I41" s="6"/>
      <c r="J41" s="6"/>
    </row>
    <row r="42" spans="1:10" ht="99" x14ac:dyDescent="0.25">
      <c r="A42" s="25"/>
      <c r="B42" s="106" t="s">
        <v>401</v>
      </c>
      <c r="C42" s="103" t="s">
        <v>402</v>
      </c>
      <c r="D42" s="134" t="s">
        <v>430</v>
      </c>
      <c r="E42" s="127">
        <v>0.8</v>
      </c>
      <c r="F42" s="6"/>
      <c r="G42" s="6"/>
      <c r="H42" s="6"/>
      <c r="I42" s="6"/>
      <c r="J42" s="6"/>
    </row>
    <row r="43" spans="1:10" ht="99" x14ac:dyDescent="0.25">
      <c r="A43" s="25"/>
      <c r="B43" s="107" t="s">
        <v>405</v>
      </c>
      <c r="C43" s="103" t="s">
        <v>406</v>
      </c>
      <c r="D43" s="134" t="s">
        <v>431</v>
      </c>
      <c r="E43" s="127">
        <v>1</v>
      </c>
      <c r="F43" s="6"/>
      <c r="G43" s="6"/>
      <c r="H43" s="6"/>
      <c r="I43" s="6"/>
      <c r="J43" s="6"/>
    </row>
    <row r="44" spans="1:10" x14ac:dyDescent="0.25">
      <c r="A44" s="25"/>
      <c r="B44" s="25"/>
      <c r="C44" s="25"/>
      <c r="D44" s="25"/>
      <c r="E44" s="126"/>
      <c r="F44" s="6"/>
      <c r="G44" s="6"/>
      <c r="H44" s="6"/>
      <c r="I44" s="6"/>
      <c r="J44" s="6"/>
    </row>
    <row r="45" spans="1:10" ht="56.25" customHeight="1" x14ac:dyDescent="0.25">
      <c r="A45" s="25"/>
      <c r="B45" s="25"/>
      <c r="C45" s="25"/>
      <c r="D45" s="98" t="s">
        <v>432</v>
      </c>
      <c r="E45" s="126"/>
      <c r="F45" s="6"/>
      <c r="G45" s="6"/>
      <c r="H45" s="6"/>
      <c r="I45" s="6"/>
      <c r="J45" s="6"/>
    </row>
    <row r="46" spans="1:10" ht="94.5" customHeight="1" x14ac:dyDescent="0.25">
      <c r="A46" s="25"/>
      <c r="B46" s="106" t="s">
        <v>401</v>
      </c>
      <c r="C46" s="25"/>
      <c r="D46" s="104" t="s">
        <v>433</v>
      </c>
      <c r="E46" s="127">
        <v>0.8</v>
      </c>
      <c r="F46" s="6"/>
      <c r="G46" s="6"/>
      <c r="H46" s="6"/>
      <c r="I46" s="6"/>
      <c r="J46" s="6"/>
    </row>
    <row r="47" spans="1:10" ht="105.75" customHeight="1" x14ac:dyDescent="0.25">
      <c r="A47" s="25"/>
      <c r="B47" s="107" t="s">
        <v>405</v>
      </c>
      <c r="C47" s="26"/>
      <c r="D47" s="104" t="s">
        <v>434</v>
      </c>
      <c r="E47" s="127">
        <v>1</v>
      </c>
      <c r="F47" s="6"/>
      <c r="G47" s="6"/>
      <c r="H47" s="6"/>
      <c r="I47" s="6"/>
      <c r="J47" s="6"/>
    </row>
    <row r="48" spans="1:10" x14ac:dyDescent="0.25">
      <c r="A48" s="25"/>
      <c r="B48" s="22"/>
      <c r="C48" s="22"/>
      <c r="D48" s="22"/>
      <c r="E48" s="126"/>
      <c r="F48" s="6"/>
      <c r="G48" s="6"/>
      <c r="H48" s="6"/>
      <c r="I48" s="6"/>
      <c r="J48" s="6"/>
    </row>
    <row r="49" spans="1:10" x14ac:dyDescent="0.25">
      <c r="A49" s="25"/>
      <c r="B49" s="22"/>
      <c r="C49" s="22"/>
      <c r="D49" s="22"/>
      <c r="E49" s="126"/>
      <c r="F49" s="6"/>
      <c r="G49" s="6"/>
      <c r="H49" s="6"/>
      <c r="I49" s="6"/>
      <c r="J49" s="6"/>
    </row>
    <row r="50" spans="1:10" ht="20.25" x14ac:dyDescent="0.25">
      <c r="A50" s="25"/>
      <c r="B50" s="25"/>
      <c r="C50" s="26"/>
      <c r="D50" s="26"/>
      <c r="E50" s="126"/>
      <c r="F50" s="6"/>
      <c r="G50" s="6"/>
      <c r="H50" s="6"/>
      <c r="I50" s="6"/>
      <c r="J50" s="6"/>
    </row>
    <row r="51" spans="1:10" ht="46.5" customHeight="1" x14ac:dyDescent="0.25">
      <c r="A51" s="25"/>
      <c r="B51" s="25"/>
      <c r="C51" s="25"/>
      <c r="D51" s="98" t="s">
        <v>435</v>
      </c>
      <c r="E51" s="126"/>
      <c r="F51" s="6"/>
      <c r="G51" s="6"/>
      <c r="H51" s="6"/>
      <c r="I51" s="6"/>
      <c r="J51" s="6"/>
    </row>
    <row r="52" spans="1:10" ht="90" customHeight="1" x14ac:dyDescent="0.25">
      <c r="A52" s="25"/>
      <c r="B52" s="106" t="s">
        <v>401</v>
      </c>
      <c r="C52" s="25"/>
      <c r="D52" s="104" t="s">
        <v>436</v>
      </c>
      <c r="E52" s="127">
        <v>0.8</v>
      </c>
      <c r="F52" s="6"/>
      <c r="G52" s="6"/>
      <c r="H52" s="6"/>
      <c r="I52" s="6"/>
      <c r="J52" s="6"/>
    </row>
    <row r="53" spans="1:10" ht="66" x14ac:dyDescent="0.25">
      <c r="A53" s="25"/>
      <c r="B53" s="107" t="s">
        <v>405</v>
      </c>
      <c r="C53" s="26"/>
      <c r="D53" s="104" t="s">
        <v>437</v>
      </c>
      <c r="E53" s="127">
        <v>1</v>
      </c>
      <c r="F53" s="6"/>
      <c r="G53" s="6"/>
      <c r="H53" s="6"/>
      <c r="I53" s="6"/>
      <c r="J53" s="6"/>
    </row>
    <row r="54" spans="1:10" ht="20.25" x14ac:dyDescent="0.25">
      <c r="A54" s="25"/>
      <c r="B54" s="25"/>
      <c r="C54" s="26"/>
      <c r="D54" s="26"/>
      <c r="E54" s="126"/>
      <c r="F54" s="6"/>
      <c r="G54" s="6"/>
      <c r="H54" s="6"/>
      <c r="I54" s="6"/>
      <c r="J54" s="6"/>
    </row>
    <row r="55" spans="1:10" ht="20.25" x14ac:dyDescent="0.25">
      <c r="A55" s="25"/>
      <c r="B55" s="25"/>
      <c r="C55" s="26"/>
      <c r="D55" s="26"/>
      <c r="E55" s="126"/>
      <c r="F55" s="6"/>
      <c r="G55" s="6"/>
      <c r="H55" s="6"/>
      <c r="I55" s="6"/>
      <c r="J55" s="6"/>
    </row>
    <row r="56" spans="1:10" ht="20.25" x14ac:dyDescent="0.25">
      <c r="A56" s="25"/>
      <c r="B56" s="25"/>
      <c r="C56" s="26"/>
      <c r="D56" s="26"/>
      <c r="E56" s="126"/>
      <c r="F56" s="6"/>
      <c r="G56" s="6"/>
      <c r="H56" s="6"/>
      <c r="I56" s="6"/>
      <c r="J56" s="6"/>
    </row>
    <row r="57" spans="1:10" ht="20.25" x14ac:dyDescent="0.25">
      <c r="A57" s="25"/>
      <c r="B57" s="25"/>
      <c r="C57" s="26"/>
      <c r="D57" s="26"/>
      <c r="E57" s="126"/>
      <c r="F57" s="6"/>
      <c r="G57" s="6"/>
      <c r="H57" s="6"/>
      <c r="I57" s="6"/>
      <c r="J57" s="6"/>
    </row>
    <row r="58" spans="1:10" ht="20.25" x14ac:dyDescent="0.25">
      <c r="A58" s="25"/>
      <c r="B58" s="25"/>
      <c r="C58" s="26"/>
      <c r="D58" s="26"/>
      <c r="E58" s="126"/>
      <c r="F58" s="6"/>
      <c r="G58" s="6"/>
      <c r="H58" s="6"/>
      <c r="I58" s="6"/>
      <c r="J58" s="6"/>
    </row>
    <row r="59" spans="1:10" ht="20.25" x14ac:dyDescent="0.25">
      <c r="A59" s="25"/>
      <c r="B59" s="25"/>
      <c r="C59" s="26"/>
      <c r="D59" s="26"/>
      <c r="E59" s="126"/>
      <c r="F59" s="6"/>
      <c r="G59" s="6"/>
      <c r="H59" s="6"/>
      <c r="I59" s="6"/>
      <c r="J59" s="6"/>
    </row>
    <row r="60" spans="1:10" ht="20.25" x14ac:dyDescent="0.25">
      <c r="A60" s="25"/>
      <c r="B60" s="25"/>
      <c r="C60" s="26"/>
      <c r="D60" s="26"/>
      <c r="E60" s="126"/>
      <c r="F60" s="6"/>
      <c r="G60" s="6"/>
      <c r="H60" s="6"/>
      <c r="I60" s="6"/>
      <c r="J60" s="6"/>
    </row>
    <row r="61" spans="1:10" ht="20.25" x14ac:dyDescent="0.25">
      <c r="A61" s="25"/>
      <c r="B61" s="25"/>
      <c r="C61" s="26"/>
      <c r="D61" s="26"/>
      <c r="E61" s="126"/>
      <c r="F61" s="6"/>
      <c r="G61" s="6"/>
      <c r="H61" s="6"/>
      <c r="I61" s="6"/>
      <c r="J61" s="6"/>
    </row>
    <row r="62" spans="1:10" ht="20.25" x14ac:dyDescent="0.25">
      <c r="A62" s="25"/>
      <c r="B62" s="25"/>
      <c r="C62" s="26"/>
      <c r="D62" s="26"/>
      <c r="E62" s="126"/>
      <c r="F62" s="6"/>
      <c r="G62" s="6"/>
      <c r="H62" s="6"/>
      <c r="I62" s="6"/>
      <c r="J62" s="6"/>
    </row>
    <row r="63" spans="1:10" ht="20.25" x14ac:dyDescent="0.25">
      <c r="A63" s="25"/>
      <c r="B63" s="25"/>
      <c r="C63" s="26"/>
      <c r="D63" s="26"/>
      <c r="E63" s="126"/>
      <c r="F63" s="6"/>
      <c r="G63" s="6"/>
      <c r="H63" s="6"/>
      <c r="I63" s="6"/>
      <c r="J63" s="6"/>
    </row>
    <row r="64" spans="1:10" ht="20.25" x14ac:dyDescent="0.25">
      <c r="A64" s="25"/>
      <c r="B64" s="25"/>
      <c r="C64" s="26"/>
      <c r="D64" s="26"/>
      <c r="E64" s="126"/>
      <c r="F64" s="6"/>
      <c r="G64" s="6"/>
      <c r="H64" s="6"/>
      <c r="I64" s="6"/>
      <c r="J64" s="6"/>
    </row>
    <row r="65" spans="1:10" ht="20.25" x14ac:dyDescent="0.25">
      <c r="A65" s="25"/>
      <c r="B65" s="25"/>
      <c r="C65" s="26"/>
      <c r="D65" s="26"/>
      <c r="E65" s="126"/>
      <c r="F65" s="6"/>
      <c r="G65" s="6"/>
      <c r="H65" s="6"/>
      <c r="I65" s="6"/>
      <c r="J65" s="6"/>
    </row>
    <row r="66" spans="1:10" ht="20.25" x14ac:dyDescent="0.25">
      <c r="A66" s="25"/>
      <c r="B66" s="25"/>
      <c r="C66" s="26"/>
      <c r="D66" s="26"/>
      <c r="E66" s="126"/>
      <c r="F66" s="6"/>
      <c r="G66" s="6"/>
      <c r="H66" s="6"/>
      <c r="I66" s="6"/>
      <c r="J66" s="6"/>
    </row>
    <row r="67" spans="1:10" ht="20.25" x14ac:dyDescent="0.25">
      <c r="A67" s="25"/>
      <c r="B67" s="25"/>
      <c r="C67" s="26"/>
      <c r="D67" s="26"/>
      <c r="E67" s="126"/>
      <c r="F67" s="6"/>
      <c r="G67" s="6"/>
      <c r="H67" s="6"/>
      <c r="I67" s="6"/>
      <c r="J67" s="6"/>
    </row>
    <row r="68" spans="1:10" ht="20.25" x14ac:dyDescent="0.25">
      <c r="A68" s="25"/>
      <c r="B68" s="25"/>
      <c r="C68" s="26"/>
      <c r="D68" s="26"/>
      <c r="E68" s="126"/>
      <c r="F68" s="6"/>
      <c r="G68" s="6"/>
      <c r="H68" s="6"/>
      <c r="I68" s="6"/>
      <c r="J68" s="6"/>
    </row>
    <row r="69" spans="1:10" ht="20.25" x14ac:dyDescent="0.25">
      <c r="A69" s="25"/>
      <c r="B69" s="25"/>
      <c r="C69" s="26"/>
      <c r="D69" s="26"/>
      <c r="E69" s="126"/>
      <c r="F69" s="6"/>
      <c r="G69" s="6"/>
      <c r="H69" s="6"/>
      <c r="I69" s="6"/>
      <c r="J69" s="6"/>
    </row>
    <row r="70" spans="1:10" ht="20.25" x14ac:dyDescent="0.25">
      <c r="A70" s="25"/>
      <c r="B70" s="25"/>
      <c r="C70" s="26"/>
      <c r="D70" s="26"/>
      <c r="E70" s="126"/>
      <c r="F70" s="6"/>
      <c r="G70" s="6"/>
      <c r="H70" s="6"/>
      <c r="I70" s="6"/>
      <c r="J70" s="6"/>
    </row>
    <row r="71" spans="1:10" ht="20.25" x14ac:dyDescent="0.25">
      <c r="A71" s="25"/>
      <c r="B71" s="25"/>
      <c r="C71" s="26"/>
      <c r="D71" s="26"/>
      <c r="E71" s="126"/>
      <c r="F71" s="6"/>
      <c r="G71" s="6"/>
      <c r="H71" s="6"/>
      <c r="I71" s="6"/>
      <c r="J71" s="6"/>
    </row>
    <row r="72" spans="1:10" ht="20.25" x14ac:dyDescent="0.25">
      <c r="A72" s="25"/>
      <c r="B72" s="25"/>
      <c r="C72" s="26"/>
      <c r="D72" s="26"/>
      <c r="E72" s="126"/>
      <c r="F72" s="6"/>
      <c r="G72" s="6"/>
      <c r="H72" s="6"/>
      <c r="I72" s="6"/>
      <c r="J72" s="6"/>
    </row>
    <row r="73" spans="1:10" ht="20.25" x14ac:dyDescent="0.25">
      <c r="A73" s="25"/>
      <c r="B73" s="25"/>
      <c r="C73" s="26"/>
      <c r="D73" s="26"/>
      <c r="E73" s="126"/>
      <c r="F73" s="6"/>
      <c r="G73" s="6"/>
      <c r="H73" s="6"/>
      <c r="I73" s="6"/>
      <c r="J73" s="6"/>
    </row>
    <row r="74" spans="1:10" ht="20.25" x14ac:dyDescent="0.25">
      <c r="A74" s="25"/>
      <c r="B74" s="25"/>
      <c r="C74" s="26"/>
      <c r="D74" s="26"/>
      <c r="E74" s="126"/>
      <c r="F74" s="6"/>
      <c r="G74" s="6"/>
      <c r="H74" s="6"/>
      <c r="I74" s="6"/>
      <c r="J74" s="6"/>
    </row>
    <row r="75" spans="1:10" ht="20.25" x14ac:dyDescent="0.25">
      <c r="A75" s="25"/>
      <c r="B75" s="25"/>
      <c r="C75" s="26"/>
      <c r="D75" s="26"/>
      <c r="E75" s="126"/>
      <c r="F75" s="6"/>
      <c r="G75" s="6"/>
      <c r="H75" s="6"/>
      <c r="I75" s="6"/>
      <c r="J75" s="6"/>
    </row>
    <row r="76" spans="1:10" ht="20.25" x14ac:dyDescent="0.25">
      <c r="A76" s="25"/>
      <c r="B76" s="25"/>
      <c r="C76" s="26"/>
      <c r="D76" s="26"/>
      <c r="E76" s="126"/>
      <c r="F76" s="6"/>
      <c r="G76" s="6"/>
      <c r="H76" s="6"/>
      <c r="I76" s="6"/>
      <c r="J76" s="6"/>
    </row>
    <row r="77" spans="1:10" ht="20.25" x14ac:dyDescent="0.25">
      <c r="A77" s="25"/>
      <c r="B77" s="25"/>
      <c r="C77" s="26"/>
      <c r="D77" s="26"/>
      <c r="E77" s="126"/>
      <c r="F77" s="6"/>
      <c r="G77" s="6"/>
      <c r="H77" s="6"/>
      <c r="I77" s="6"/>
      <c r="J77" s="6"/>
    </row>
    <row r="78" spans="1:10" ht="20.25" x14ac:dyDescent="0.25">
      <c r="A78" s="25"/>
      <c r="B78" s="25"/>
      <c r="C78" s="26"/>
      <c r="D78" s="26"/>
      <c r="E78" s="126"/>
      <c r="F78" s="6"/>
      <c r="G78" s="6"/>
      <c r="H78" s="6"/>
      <c r="I78" s="6"/>
      <c r="J78" s="6"/>
    </row>
    <row r="79" spans="1:10" ht="20.25" x14ac:dyDescent="0.25">
      <c r="A79" s="25"/>
      <c r="B79" s="25"/>
      <c r="C79" s="26"/>
      <c r="D79" s="26"/>
      <c r="E79" s="126"/>
      <c r="F79" s="6"/>
      <c r="G79" s="6"/>
      <c r="H79" s="6"/>
      <c r="I79" s="6"/>
      <c r="J79" s="6"/>
    </row>
    <row r="80" spans="1:10" s="108" customFormat="1" ht="20.25" x14ac:dyDescent="0.25">
      <c r="A80" s="109"/>
      <c r="B80" s="109"/>
      <c r="C80" s="110"/>
      <c r="D80" s="110"/>
      <c r="E80" s="128"/>
    </row>
    <row r="81" spans="1:5" s="108" customFormat="1" ht="20.25" x14ac:dyDescent="0.25">
      <c r="A81" s="109"/>
      <c r="B81" s="109"/>
      <c r="C81" s="110"/>
      <c r="D81" s="110"/>
      <c r="E81" s="128"/>
    </row>
    <row r="82" spans="1:5" s="108" customFormat="1" ht="20.25" x14ac:dyDescent="0.25">
      <c r="A82" s="109"/>
      <c r="B82" s="109"/>
      <c r="C82" s="110"/>
      <c r="D82" s="110"/>
      <c r="E82" s="128"/>
    </row>
    <row r="83" spans="1:5" s="108" customFormat="1" ht="20.25" x14ac:dyDescent="0.25">
      <c r="A83" s="109"/>
      <c r="B83" s="109"/>
      <c r="C83" s="110"/>
      <c r="D83" s="110"/>
      <c r="E83" s="128"/>
    </row>
    <row r="84" spans="1:5" s="108" customFormat="1" ht="20.25" x14ac:dyDescent="0.25">
      <c r="A84" s="109"/>
      <c r="B84" s="109"/>
      <c r="C84" s="110"/>
      <c r="D84" s="110"/>
      <c r="E84" s="128"/>
    </row>
    <row r="85" spans="1:5" s="108" customFormat="1" ht="20.25" x14ac:dyDescent="0.25">
      <c r="A85" s="109"/>
      <c r="B85" s="109"/>
      <c r="C85" s="110"/>
      <c r="D85" s="110"/>
      <c r="E85" s="128"/>
    </row>
    <row r="86" spans="1:5" s="108" customFormat="1" ht="20.25" x14ac:dyDescent="0.25">
      <c r="A86" s="109"/>
      <c r="B86" s="109"/>
      <c r="C86" s="110"/>
      <c r="D86" s="110"/>
      <c r="E86" s="128"/>
    </row>
    <row r="87" spans="1:5" s="108" customFormat="1" ht="20.25" x14ac:dyDescent="0.25">
      <c r="A87" s="109"/>
      <c r="B87" s="109"/>
      <c r="C87" s="110"/>
      <c r="D87" s="110"/>
      <c r="E87" s="128"/>
    </row>
    <row r="88" spans="1:5" s="108" customFormat="1" ht="20.25" x14ac:dyDescent="0.25">
      <c r="A88" s="109"/>
      <c r="B88" s="109"/>
      <c r="C88" s="110"/>
      <c r="D88" s="110"/>
      <c r="E88" s="128"/>
    </row>
    <row r="89" spans="1:5" s="108" customFormat="1" ht="20.25" x14ac:dyDescent="0.25">
      <c r="A89" s="109"/>
      <c r="B89" s="109"/>
      <c r="C89" s="110"/>
      <c r="D89" s="110"/>
      <c r="E89" s="128"/>
    </row>
    <row r="90" spans="1:5" s="108" customFormat="1" ht="20.25" x14ac:dyDescent="0.25">
      <c r="A90" s="109"/>
      <c r="B90" s="109"/>
      <c r="C90" s="110"/>
      <c r="D90" s="110"/>
      <c r="E90" s="128"/>
    </row>
    <row r="91" spans="1:5" s="108" customFormat="1" ht="20.25" x14ac:dyDescent="0.25">
      <c r="A91" s="109"/>
      <c r="B91" s="109"/>
      <c r="C91" s="110"/>
      <c r="D91" s="110"/>
      <c r="E91" s="128"/>
    </row>
    <row r="92" spans="1:5" s="108" customFormat="1" ht="20.25" x14ac:dyDescent="0.25">
      <c r="A92" s="109"/>
      <c r="B92" s="109"/>
      <c r="C92" s="110"/>
      <c r="D92" s="110"/>
      <c r="E92" s="128"/>
    </row>
    <row r="93" spans="1:5" s="108" customFormat="1" ht="20.25" x14ac:dyDescent="0.25">
      <c r="A93" s="109"/>
      <c r="B93" s="109"/>
      <c r="C93" s="110"/>
      <c r="D93" s="110"/>
      <c r="E93" s="128"/>
    </row>
    <row r="94" spans="1:5" s="108" customFormat="1" ht="20.25" x14ac:dyDescent="0.25">
      <c r="A94" s="109"/>
      <c r="B94" s="109"/>
      <c r="C94" s="110"/>
      <c r="D94" s="110"/>
      <c r="E94" s="128"/>
    </row>
    <row r="95" spans="1:5" s="108" customFormat="1" ht="20.25" x14ac:dyDescent="0.25">
      <c r="A95" s="109"/>
      <c r="B95" s="109"/>
      <c r="C95" s="110"/>
      <c r="D95" s="110"/>
      <c r="E95" s="128"/>
    </row>
    <row r="96" spans="1:5" s="108" customFormat="1" ht="20.25" x14ac:dyDescent="0.25">
      <c r="A96" s="109"/>
      <c r="B96" s="109"/>
      <c r="C96" s="110"/>
      <c r="D96" s="110"/>
      <c r="E96" s="128"/>
    </row>
    <row r="97" spans="1:5" s="108" customFormat="1" ht="20.25" x14ac:dyDescent="0.25">
      <c r="A97" s="109"/>
      <c r="B97" s="109"/>
      <c r="C97" s="110"/>
      <c r="D97" s="110"/>
      <c r="E97" s="128"/>
    </row>
    <row r="98" spans="1:5" s="108" customFormat="1" ht="20.25" x14ac:dyDescent="0.25">
      <c r="A98" s="109"/>
      <c r="B98" s="109"/>
      <c r="C98" s="110"/>
      <c r="D98" s="110"/>
      <c r="E98" s="128"/>
    </row>
    <row r="99" spans="1:5" s="108" customFormat="1" ht="20.25" x14ac:dyDescent="0.25">
      <c r="A99" s="109"/>
      <c r="B99" s="109"/>
      <c r="C99" s="110"/>
      <c r="D99" s="110"/>
      <c r="E99" s="128"/>
    </row>
    <row r="100" spans="1:5" s="108" customFormat="1" ht="20.25" x14ac:dyDescent="0.25">
      <c r="A100" s="109"/>
      <c r="B100" s="109"/>
      <c r="C100" s="110"/>
      <c r="D100" s="110"/>
      <c r="E100" s="128"/>
    </row>
    <row r="101" spans="1:5" s="108" customFormat="1" ht="20.25" x14ac:dyDescent="0.25">
      <c r="A101" s="109"/>
      <c r="B101" s="109"/>
      <c r="C101" s="110"/>
      <c r="D101" s="110"/>
      <c r="E101" s="128"/>
    </row>
    <row r="102" spans="1:5" s="108" customFormat="1" ht="20.25" x14ac:dyDescent="0.25">
      <c r="A102" s="109"/>
      <c r="B102" s="109"/>
      <c r="C102" s="110"/>
      <c r="D102" s="110"/>
      <c r="E102" s="128"/>
    </row>
    <row r="103" spans="1:5" s="108" customFormat="1" ht="20.25" x14ac:dyDescent="0.25">
      <c r="A103" s="109"/>
      <c r="B103" s="109"/>
      <c r="C103" s="110"/>
      <c r="D103" s="110"/>
      <c r="E103" s="128"/>
    </row>
    <row r="104" spans="1:5" s="108" customFormat="1" ht="20.25" x14ac:dyDescent="0.25">
      <c r="A104" s="109"/>
      <c r="B104" s="109"/>
      <c r="C104" s="110"/>
      <c r="D104" s="110"/>
      <c r="E104" s="128"/>
    </row>
    <row r="105" spans="1:5" s="108" customFormat="1" ht="20.25" x14ac:dyDescent="0.25">
      <c r="A105" s="109"/>
      <c r="B105" s="109"/>
      <c r="C105" s="110"/>
      <c r="D105" s="110"/>
      <c r="E105" s="128"/>
    </row>
    <row r="106" spans="1:5" s="108" customFormat="1" ht="20.25" x14ac:dyDescent="0.25">
      <c r="A106" s="109"/>
      <c r="B106" s="109"/>
      <c r="C106" s="110"/>
      <c r="D106" s="110"/>
      <c r="E106" s="128"/>
    </row>
    <row r="107" spans="1:5" s="108" customFormat="1" ht="20.25" x14ac:dyDescent="0.25">
      <c r="A107" s="109"/>
      <c r="B107" s="109"/>
      <c r="C107" s="110"/>
      <c r="D107" s="110"/>
      <c r="E107" s="128"/>
    </row>
    <row r="108" spans="1:5" s="108" customFormat="1" ht="20.25" x14ac:dyDescent="0.25">
      <c r="A108" s="109"/>
      <c r="B108" s="109"/>
      <c r="C108" s="110"/>
      <c r="D108" s="110"/>
      <c r="E108" s="128"/>
    </row>
    <row r="109" spans="1:5" s="108" customFormat="1" ht="20.25" x14ac:dyDescent="0.25">
      <c r="A109" s="109"/>
      <c r="B109" s="109"/>
      <c r="C109" s="110"/>
      <c r="D109" s="110"/>
      <c r="E109" s="128"/>
    </row>
    <row r="110" spans="1:5" s="108" customFormat="1" ht="20.25" x14ac:dyDescent="0.25">
      <c r="A110" s="109"/>
      <c r="B110" s="109"/>
      <c r="C110" s="110"/>
      <c r="D110" s="110"/>
      <c r="E110" s="128"/>
    </row>
    <row r="111" spans="1:5" s="108" customFormat="1" ht="20.25" x14ac:dyDescent="0.25">
      <c r="A111" s="109"/>
      <c r="B111" s="109"/>
      <c r="C111" s="110"/>
      <c r="D111" s="110"/>
      <c r="E111" s="128"/>
    </row>
    <row r="112" spans="1:5" s="108" customFormat="1" ht="20.25" x14ac:dyDescent="0.25">
      <c r="A112" s="109"/>
      <c r="B112" s="109"/>
      <c r="C112" s="110"/>
      <c r="D112" s="110"/>
      <c r="E112" s="128"/>
    </row>
    <row r="113" spans="1:5" s="108" customFormat="1" ht="20.25" x14ac:dyDescent="0.25">
      <c r="A113" s="109"/>
      <c r="B113" s="109"/>
      <c r="C113" s="110"/>
      <c r="D113" s="110"/>
      <c r="E113" s="128"/>
    </row>
    <row r="114" spans="1:5" s="108" customFormat="1" ht="20.25" x14ac:dyDescent="0.25">
      <c r="A114" s="109"/>
      <c r="B114" s="109"/>
      <c r="C114" s="110"/>
      <c r="D114" s="110"/>
      <c r="E114" s="128"/>
    </row>
    <row r="115" spans="1:5" s="108" customFormat="1" ht="20.25" x14ac:dyDescent="0.25">
      <c r="A115" s="109"/>
      <c r="B115" s="109"/>
      <c r="C115" s="110"/>
      <c r="D115" s="110"/>
      <c r="E115" s="128"/>
    </row>
    <row r="116" spans="1:5" s="108" customFormat="1" ht="20.25" x14ac:dyDescent="0.25">
      <c r="A116" s="109"/>
      <c r="B116" s="109"/>
      <c r="C116" s="110"/>
      <c r="D116" s="110"/>
      <c r="E116" s="128"/>
    </row>
    <row r="117" spans="1:5" s="108" customFormat="1" ht="20.25" x14ac:dyDescent="0.25">
      <c r="A117" s="109"/>
      <c r="B117" s="109"/>
      <c r="C117" s="110"/>
      <c r="D117" s="110"/>
      <c r="E117" s="128"/>
    </row>
    <row r="118" spans="1:5" s="108" customFormat="1" ht="20.25" x14ac:dyDescent="0.25">
      <c r="A118" s="109"/>
      <c r="B118" s="109"/>
      <c r="C118" s="110"/>
      <c r="D118" s="110"/>
      <c r="E118" s="128"/>
    </row>
    <row r="119" spans="1:5" s="108" customFormat="1" ht="20.25" x14ac:dyDescent="0.25">
      <c r="A119" s="109"/>
      <c r="B119" s="109"/>
      <c r="C119" s="110"/>
      <c r="D119" s="110"/>
      <c r="E119" s="128"/>
    </row>
    <row r="120" spans="1:5" s="108" customFormat="1" ht="20.25" x14ac:dyDescent="0.25">
      <c r="A120" s="109"/>
      <c r="B120" s="109"/>
      <c r="C120" s="110"/>
      <c r="D120" s="110"/>
      <c r="E120" s="128"/>
    </row>
    <row r="121" spans="1:5" s="108" customFormat="1" ht="20.25" x14ac:dyDescent="0.25">
      <c r="A121" s="109"/>
      <c r="B121" s="109"/>
      <c r="C121" s="110"/>
      <c r="D121" s="110"/>
      <c r="E121" s="128"/>
    </row>
    <row r="122" spans="1:5" s="108" customFormat="1" ht="20.25" x14ac:dyDescent="0.25">
      <c r="A122" s="109"/>
      <c r="B122" s="109"/>
      <c r="C122" s="110"/>
      <c r="D122" s="110"/>
      <c r="E122" s="128"/>
    </row>
    <row r="123" spans="1:5" s="108" customFormat="1" ht="20.25" x14ac:dyDescent="0.25">
      <c r="A123" s="109"/>
      <c r="B123" s="109"/>
      <c r="C123" s="110"/>
      <c r="D123" s="110"/>
      <c r="E123" s="128"/>
    </row>
    <row r="124" spans="1:5" s="108" customFormat="1" ht="20.25" x14ac:dyDescent="0.25">
      <c r="A124" s="109"/>
      <c r="B124" s="109"/>
      <c r="C124" s="110"/>
      <c r="D124" s="110"/>
      <c r="E124" s="128"/>
    </row>
    <row r="125" spans="1:5" s="108" customFormat="1" ht="20.25" x14ac:dyDescent="0.25">
      <c r="A125" s="109"/>
      <c r="B125" s="109"/>
      <c r="C125" s="110"/>
      <c r="D125" s="110"/>
      <c r="E125" s="128"/>
    </row>
    <row r="126" spans="1:5" s="108" customFormat="1" ht="20.25" x14ac:dyDescent="0.25">
      <c r="A126" s="109"/>
      <c r="B126" s="109"/>
      <c r="C126" s="110"/>
      <c r="D126" s="110"/>
      <c r="E126" s="128"/>
    </row>
    <row r="127" spans="1:5" s="108" customFormat="1" ht="20.25" x14ac:dyDescent="0.25">
      <c r="A127" s="109"/>
      <c r="B127" s="109"/>
      <c r="C127" s="110"/>
      <c r="D127" s="110"/>
      <c r="E127" s="128"/>
    </row>
    <row r="128" spans="1:5" s="108" customFormat="1" ht="20.25" x14ac:dyDescent="0.25">
      <c r="A128" s="109"/>
      <c r="B128" s="109"/>
      <c r="C128" s="110"/>
      <c r="D128" s="110"/>
      <c r="E128" s="128"/>
    </row>
    <row r="129" spans="1:5" s="108" customFormat="1" ht="20.25" x14ac:dyDescent="0.25">
      <c r="A129" s="109"/>
      <c r="B129" s="109"/>
      <c r="C129" s="110"/>
      <c r="D129" s="110"/>
      <c r="E129" s="128"/>
    </row>
    <row r="130" spans="1:5" s="108" customFormat="1" ht="20.25" x14ac:dyDescent="0.25">
      <c r="A130" s="109"/>
      <c r="B130" s="109"/>
      <c r="C130" s="110"/>
      <c r="D130" s="110"/>
      <c r="E130" s="128"/>
    </row>
    <row r="131" spans="1:5" s="108" customFormat="1" ht="20.25" x14ac:dyDescent="0.25">
      <c r="A131" s="109"/>
      <c r="B131" s="109"/>
      <c r="C131" s="110"/>
      <c r="D131" s="110"/>
      <c r="E131" s="128"/>
    </row>
    <row r="132" spans="1:5" s="108" customFormat="1" ht="20.25" x14ac:dyDescent="0.25">
      <c r="A132" s="109"/>
      <c r="B132" s="109"/>
      <c r="C132" s="110"/>
      <c r="D132" s="110"/>
      <c r="E132" s="128"/>
    </row>
    <row r="133" spans="1:5" s="108" customFormat="1" ht="20.25" x14ac:dyDescent="0.25">
      <c r="A133" s="109"/>
      <c r="B133" s="109"/>
      <c r="C133" s="110"/>
      <c r="D133" s="110"/>
      <c r="E133" s="128"/>
    </row>
    <row r="134" spans="1:5" s="108" customFormat="1" ht="20.25" x14ac:dyDescent="0.25">
      <c r="A134" s="109"/>
      <c r="B134" s="109"/>
      <c r="C134" s="110"/>
      <c r="D134" s="110"/>
      <c r="E134" s="128"/>
    </row>
    <row r="135" spans="1:5" s="108" customFormat="1" ht="20.25" x14ac:dyDescent="0.25">
      <c r="A135" s="109"/>
      <c r="B135" s="109"/>
      <c r="C135" s="110"/>
      <c r="D135" s="110"/>
      <c r="E135" s="128"/>
    </row>
    <row r="136" spans="1:5" s="108" customFormat="1" ht="20.25" x14ac:dyDescent="0.25">
      <c r="A136" s="109"/>
      <c r="B136" s="109"/>
      <c r="C136" s="110"/>
      <c r="D136" s="110"/>
      <c r="E136" s="128"/>
    </row>
    <row r="137" spans="1:5" s="108" customFormat="1" ht="20.25" x14ac:dyDescent="0.25">
      <c r="A137" s="109"/>
      <c r="B137" s="109"/>
      <c r="C137" s="110"/>
      <c r="D137" s="110"/>
      <c r="E137" s="128"/>
    </row>
    <row r="138" spans="1:5" s="108" customFormat="1" ht="20.25" x14ac:dyDescent="0.25">
      <c r="A138" s="109"/>
      <c r="B138" s="109"/>
      <c r="C138" s="110"/>
      <c r="D138" s="110"/>
      <c r="E138" s="128"/>
    </row>
    <row r="139" spans="1:5" s="108" customFormat="1" ht="20.25" x14ac:dyDescent="0.25">
      <c r="A139" s="109"/>
      <c r="B139" s="109"/>
      <c r="C139" s="110"/>
      <c r="D139" s="110"/>
      <c r="E139" s="128"/>
    </row>
    <row r="140" spans="1:5" s="108" customFormat="1" ht="20.25" x14ac:dyDescent="0.25">
      <c r="A140" s="109"/>
      <c r="B140" s="109"/>
      <c r="C140" s="110"/>
      <c r="D140" s="110"/>
      <c r="E140" s="128"/>
    </row>
    <row r="141" spans="1:5" s="108" customFormat="1" ht="20.25" x14ac:dyDescent="0.25">
      <c r="A141" s="109"/>
      <c r="B141" s="109"/>
      <c r="C141" s="110"/>
      <c r="D141" s="110"/>
      <c r="E141" s="128"/>
    </row>
    <row r="142" spans="1:5" s="108" customFormat="1" ht="20.25" x14ac:dyDescent="0.25">
      <c r="A142" s="109"/>
      <c r="B142" s="109"/>
      <c r="C142" s="110"/>
      <c r="D142" s="110"/>
      <c r="E142" s="128"/>
    </row>
    <row r="143" spans="1:5" s="108" customFormat="1" ht="20.25" x14ac:dyDescent="0.25">
      <c r="A143" s="109"/>
      <c r="B143" s="109"/>
      <c r="C143" s="110"/>
      <c r="D143" s="110"/>
      <c r="E143" s="128"/>
    </row>
    <row r="144" spans="1:5" s="108" customFormat="1" ht="20.25" x14ac:dyDescent="0.25">
      <c r="A144" s="109"/>
      <c r="B144" s="109"/>
      <c r="C144" s="110"/>
      <c r="D144" s="110"/>
      <c r="E144" s="128"/>
    </row>
    <row r="145" spans="1:5" s="108" customFormat="1" ht="20.25" x14ac:dyDescent="0.25">
      <c r="A145" s="109"/>
      <c r="B145" s="109"/>
      <c r="C145" s="110"/>
      <c r="D145" s="110"/>
      <c r="E145" s="128"/>
    </row>
    <row r="146" spans="1:5" s="108" customFormat="1" ht="20.25" x14ac:dyDescent="0.25">
      <c r="A146" s="109"/>
      <c r="B146" s="109"/>
      <c r="C146" s="110"/>
      <c r="D146" s="110"/>
      <c r="E146" s="128"/>
    </row>
    <row r="147" spans="1:5" s="108" customFormat="1" ht="20.25" x14ac:dyDescent="0.25">
      <c r="A147" s="109"/>
      <c r="B147" s="109"/>
      <c r="C147" s="110"/>
      <c r="D147" s="110"/>
      <c r="E147" s="128"/>
    </row>
    <row r="148" spans="1:5" s="108" customFormat="1" ht="20.25" x14ac:dyDescent="0.25">
      <c r="A148" s="109"/>
      <c r="B148" s="109"/>
      <c r="C148" s="110"/>
      <c r="D148" s="110"/>
      <c r="E148" s="128"/>
    </row>
    <row r="149" spans="1:5" s="108" customFormat="1" ht="20.25" x14ac:dyDescent="0.25">
      <c r="A149" s="109"/>
      <c r="B149" s="109"/>
      <c r="C149" s="110"/>
      <c r="D149" s="110"/>
      <c r="E149" s="128"/>
    </row>
    <row r="150" spans="1:5" s="108" customFormat="1" ht="20.25" x14ac:dyDescent="0.25">
      <c r="A150" s="109"/>
      <c r="B150" s="109"/>
      <c r="C150" s="110"/>
      <c r="D150" s="110"/>
      <c r="E150" s="128"/>
    </row>
    <row r="151" spans="1:5" s="108" customFormat="1" ht="20.25" x14ac:dyDescent="0.25">
      <c r="A151" s="109"/>
      <c r="B151" s="109"/>
      <c r="C151" s="110"/>
      <c r="D151" s="110"/>
      <c r="E151" s="128"/>
    </row>
    <row r="152" spans="1:5" s="108" customFormat="1" ht="20.25" x14ac:dyDescent="0.25">
      <c r="A152" s="109"/>
      <c r="B152" s="109"/>
      <c r="C152" s="110"/>
      <c r="D152" s="110"/>
      <c r="E152" s="128"/>
    </row>
    <row r="153" spans="1:5" s="108" customFormat="1" ht="20.25" x14ac:dyDescent="0.25">
      <c r="A153" s="109"/>
      <c r="B153" s="109"/>
      <c r="C153" s="110"/>
      <c r="D153" s="110"/>
      <c r="E153" s="128"/>
    </row>
    <row r="154" spans="1:5" s="108" customFormat="1" ht="20.25" x14ac:dyDescent="0.25">
      <c r="A154" s="109"/>
      <c r="B154" s="109"/>
      <c r="C154" s="110"/>
      <c r="D154" s="110"/>
      <c r="E154" s="128"/>
    </row>
    <row r="155" spans="1:5" s="108" customFormat="1" ht="20.25" x14ac:dyDescent="0.25">
      <c r="A155" s="109"/>
      <c r="B155" s="109"/>
      <c r="C155" s="110"/>
      <c r="D155" s="110"/>
      <c r="E155" s="128"/>
    </row>
    <row r="156" spans="1:5" s="108" customFormat="1" ht="20.25" x14ac:dyDescent="0.25">
      <c r="A156" s="109"/>
      <c r="B156" s="109"/>
      <c r="C156" s="110"/>
      <c r="D156" s="110"/>
      <c r="E156" s="128"/>
    </row>
    <row r="157" spans="1:5" s="108" customFormat="1" ht="20.25" x14ac:dyDescent="0.25">
      <c r="A157" s="109"/>
      <c r="B157" s="109"/>
      <c r="C157" s="110"/>
      <c r="D157" s="110"/>
      <c r="E157" s="128"/>
    </row>
    <row r="158" spans="1:5" s="108" customFormat="1" ht="20.25" x14ac:dyDescent="0.25">
      <c r="A158" s="109"/>
      <c r="B158" s="109"/>
      <c r="C158" s="110"/>
      <c r="D158" s="110"/>
      <c r="E158" s="128"/>
    </row>
    <row r="159" spans="1:5" s="108" customFormat="1" ht="20.25" x14ac:dyDescent="0.25">
      <c r="A159" s="109"/>
      <c r="B159" s="109"/>
      <c r="C159" s="110"/>
      <c r="D159" s="110"/>
      <c r="E159" s="128"/>
    </row>
    <row r="160" spans="1:5" s="108" customFormat="1" ht="20.25" x14ac:dyDescent="0.25">
      <c r="A160" s="109"/>
      <c r="B160" s="109"/>
      <c r="C160" s="110"/>
      <c r="D160" s="110"/>
      <c r="E160" s="128"/>
    </row>
    <row r="161" spans="1:5" s="108" customFormat="1" ht="20.25" x14ac:dyDescent="0.25">
      <c r="A161" s="109"/>
      <c r="B161" s="109"/>
      <c r="C161" s="110"/>
      <c r="D161" s="110"/>
      <c r="E161" s="128"/>
    </row>
    <row r="162" spans="1:5" s="108" customFormat="1" ht="20.25" x14ac:dyDescent="0.25">
      <c r="A162" s="109"/>
      <c r="B162" s="109"/>
      <c r="C162" s="110"/>
      <c r="D162" s="110"/>
      <c r="E162" s="128"/>
    </row>
    <row r="163" spans="1:5" s="108" customFormat="1" ht="20.25" x14ac:dyDescent="0.25">
      <c r="A163" s="109"/>
      <c r="B163" s="109"/>
      <c r="C163" s="110"/>
      <c r="D163" s="110"/>
      <c r="E163" s="128"/>
    </row>
    <row r="164" spans="1:5" s="108" customFormat="1" ht="20.25" x14ac:dyDescent="0.25">
      <c r="A164" s="109"/>
      <c r="B164" s="109"/>
      <c r="C164" s="110"/>
      <c r="D164" s="110"/>
      <c r="E164" s="128"/>
    </row>
    <row r="165" spans="1:5" s="108" customFormat="1" ht="20.25" x14ac:dyDescent="0.25">
      <c r="A165" s="109"/>
      <c r="B165" s="109"/>
      <c r="C165" s="110"/>
      <c r="D165" s="110"/>
      <c r="E165" s="128"/>
    </row>
    <row r="166" spans="1:5" s="108" customFormat="1" ht="20.25" x14ac:dyDescent="0.25">
      <c r="A166" s="109"/>
      <c r="B166" s="109"/>
      <c r="C166" s="110"/>
      <c r="D166" s="110"/>
      <c r="E166" s="128"/>
    </row>
    <row r="167" spans="1:5" s="108" customFormat="1" ht="20.25" x14ac:dyDescent="0.25">
      <c r="A167" s="109"/>
      <c r="B167" s="109"/>
      <c r="C167" s="110"/>
      <c r="D167" s="110"/>
      <c r="E167" s="128"/>
    </row>
    <row r="168" spans="1:5" s="108" customFormat="1" ht="20.25" x14ac:dyDescent="0.25">
      <c r="A168" s="109"/>
      <c r="B168" s="109"/>
      <c r="C168" s="110"/>
      <c r="D168" s="110"/>
      <c r="E168" s="128"/>
    </row>
    <row r="169" spans="1:5" s="108" customFormat="1" ht="20.25" x14ac:dyDescent="0.25">
      <c r="A169" s="109"/>
      <c r="B169" s="109"/>
      <c r="C169" s="110"/>
      <c r="D169" s="110"/>
      <c r="E169" s="128"/>
    </row>
    <row r="170" spans="1:5" s="108" customFormat="1" ht="20.25" x14ac:dyDescent="0.25">
      <c r="A170" s="109"/>
      <c r="B170" s="109"/>
      <c r="C170" s="110"/>
      <c r="D170" s="110"/>
      <c r="E170" s="128"/>
    </row>
    <row r="171" spans="1:5" s="108" customFormat="1" ht="20.25" x14ac:dyDescent="0.25">
      <c r="A171" s="109"/>
      <c r="B171" s="109"/>
      <c r="C171" s="110"/>
      <c r="D171" s="110"/>
      <c r="E171" s="128"/>
    </row>
    <row r="172" spans="1:5" s="108" customFormat="1" ht="20.25" x14ac:dyDescent="0.25">
      <c r="A172" s="109"/>
      <c r="B172" s="109"/>
      <c r="C172" s="110"/>
      <c r="D172" s="110"/>
      <c r="E172" s="128"/>
    </row>
    <row r="173" spans="1:5" s="108" customFormat="1" ht="20.25" x14ac:dyDescent="0.25">
      <c r="A173" s="109"/>
      <c r="B173" s="109"/>
      <c r="C173" s="110"/>
      <c r="D173" s="110"/>
      <c r="E173" s="128"/>
    </row>
    <row r="174" spans="1:5" s="108" customFormat="1" ht="20.25" x14ac:dyDescent="0.25">
      <c r="A174" s="109"/>
      <c r="B174" s="109"/>
      <c r="C174" s="110"/>
      <c r="D174" s="110"/>
      <c r="E174" s="128"/>
    </row>
    <row r="175" spans="1:5" s="108" customFormat="1" ht="20.25" x14ac:dyDescent="0.25">
      <c r="A175" s="109"/>
      <c r="B175" s="109"/>
      <c r="C175" s="110"/>
      <c r="D175" s="110"/>
      <c r="E175" s="128"/>
    </row>
    <row r="176" spans="1:5" s="108" customFormat="1" ht="20.25" x14ac:dyDescent="0.25">
      <c r="A176" s="109"/>
      <c r="B176" s="109"/>
      <c r="C176" s="110"/>
      <c r="D176" s="110"/>
      <c r="E176" s="128"/>
    </row>
    <row r="177" spans="1:5" s="108" customFormat="1" ht="20.25" x14ac:dyDescent="0.25">
      <c r="A177" s="109"/>
      <c r="B177" s="109"/>
      <c r="C177" s="110"/>
      <c r="D177" s="110"/>
      <c r="E177" s="128"/>
    </row>
    <row r="178" spans="1:5" s="108" customFormat="1" ht="20.25" x14ac:dyDescent="0.25">
      <c r="A178" s="109"/>
      <c r="B178" s="109"/>
      <c r="C178" s="110"/>
      <c r="D178" s="110"/>
      <c r="E178" s="128"/>
    </row>
    <row r="179" spans="1:5" s="108" customFormat="1" ht="20.25" x14ac:dyDescent="0.25">
      <c r="A179" s="109"/>
      <c r="B179" s="109"/>
      <c r="C179" s="110"/>
      <c r="D179" s="110"/>
      <c r="E179" s="128"/>
    </row>
    <row r="180" spans="1:5" s="108" customFormat="1" ht="20.25" x14ac:dyDescent="0.25">
      <c r="A180" s="109"/>
      <c r="B180" s="109"/>
      <c r="C180" s="110"/>
      <c r="D180" s="110"/>
      <c r="E180" s="128"/>
    </row>
    <row r="181" spans="1:5" s="108" customFormat="1" ht="20.25" x14ac:dyDescent="0.25">
      <c r="A181" s="109"/>
      <c r="B181" s="109"/>
      <c r="C181" s="110"/>
      <c r="D181" s="110"/>
      <c r="E181" s="128"/>
    </row>
    <row r="182" spans="1:5" s="108" customFormat="1" ht="20.25" x14ac:dyDescent="0.25">
      <c r="A182" s="109"/>
      <c r="B182" s="109"/>
      <c r="C182" s="110"/>
      <c r="D182" s="110"/>
      <c r="E182" s="128"/>
    </row>
    <row r="183" spans="1:5" s="108" customFormat="1" ht="20.25" x14ac:dyDescent="0.25">
      <c r="A183" s="109"/>
      <c r="B183" s="109"/>
      <c r="C183" s="110"/>
      <c r="D183" s="110"/>
      <c r="E183" s="128"/>
    </row>
    <row r="184" spans="1:5" s="108" customFormat="1" ht="20.25" x14ac:dyDescent="0.25">
      <c r="A184" s="109"/>
      <c r="B184" s="109"/>
      <c r="C184" s="110"/>
      <c r="D184" s="110"/>
      <c r="E184" s="128"/>
    </row>
    <row r="185" spans="1:5" s="108" customFormat="1" ht="20.25" x14ac:dyDescent="0.25">
      <c r="A185" s="109"/>
      <c r="B185" s="109"/>
      <c r="C185" s="110"/>
      <c r="D185" s="110"/>
      <c r="E185" s="128"/>
    </row>
    <row r="186" spans="1:5" s="108" customFormat="1" ht="20.25" x14ac:dyDescent="0.25">
      <c r="A186" s="109"/>
      <c r="B186" s="109"/>
      <c r="C186" s="110"/>
      <c r="D186" s="110"/>
      <c r="E186" s="128"/>
    </row>
    <row r="187" spans="1:5" s="108" customFormat="1" ht="20.25" x14ac:dyDescent="0.25">
      <c r="A187" s="109"/>
      <c r="B187" s="109"/>
      <c r="C187" s="110"/>
      <c r="D187" s="110"/>
      <c r="E187" s="128"/>
    </row>
    <row r="188" spans="1:5" s="108" customFormat="1" ht="20.25" x14ac:dyDescent="0.25">
      <c r="A188" s="109"/>
      <c r="B188" s="109"/>
      <c r="C188" s="110"/>
      <c r="D188" s="110"/>
      <c r="E188" s="128"/>
    </row>
    <row r="189" spans="1:5" s="108" customFormat="1" ht="20.25" x14ac:dyDescent="0.25">
      <c r="A189" s="109"/>
      <c r="B189" s="109"/>
      <c r="C189" s="110"/>
      <c r="D189" s="110"/>
      <c r="E189" s="128"/>
    </row>
    <row r="190" spans="1:5" s="108" customFormat="1" ht="20.25" x14ac:dyDescent="0.25">
      <c r="A190" s="109"/>
      <c r="B190" s="109"/>
      <c r="C190" s="110"/>
      <c r="D190" s="110"/>
      <c r="E190" s="128"/>
    </row>
    <row r="191" spans="1:5" s="108" customFormat="1" ht="20.25" x14ac:dyDescent="0.25">
      <c r="A191" s="109"/>
      <c r="B191" s="109"/>
      <c r="C191" s="110"/>
      <c r="D191" s="110"/>
      <c r="E191" s="128"/>
    </row>
    <row r="192" spans="1:5" s="108" customFormat="1" ht="20.25" x14ac:dyDescent="0.25">
      <c r="A192" s="109"/>
      <c r="B192" s="109"/>
      <c r="C192" s="110"/>
      <c r="D192" s="110"/>
      <c r="E192" s="128"/>
    </row>
    <row r="193" spans="1:5" s="108" customFormat="1" ht="20.25" x14ac:dyDescent="0.25">
      <c r="A193" s="109"/>
      <c r="B193" s="109"/>
      <c r="C193" s="110"/>
      <c r="D193" s="110"/>
      <c r="E193" s="128"/>
    </row>
    <row r="194" spans="1:5" s="108" customFormat="1" ht="20.25" x14ac:dyDescent="0.25">
      <c r="A194" s="109"/>
      <c r="B194" s="109"/>
      <c r="C194" s="110"/>
      <c r="D194" s="110"/>
      <c r="E194" s="128"/>
    </row>
    <row r="195" spans="1:5" s="108" customFormat="1" ht="20.25" x14ac:dyDescent="0.25">
      <c r="A195" s="109"/>
      <c r="B195" s="109"/>
      <c r="C195" s="110"/>
      <c r="D195" s="110"/>
      <c r="E195" s="128"/>
    </row>
    <row r="196" spans="1:5" s="108" customFormat="1" ht="20.25" x14ac:dyDescent="0.25">
      <c r="A196" s="109"/>
      <c r="B196" s="109"/>
      <c r="C196" s="110"/>
      <c r="D196" s="110"/>
      <c r="E196" s="128"/>
    </row>
    <row r="197" spans="1:5" s="108" customFormat="1" ht="20.25" x14ac:dyDescent="0.25">
      <c r="A197" s="109"/>
      <c r="B197" s="109"/>
      <c r="C197" s="110"/>
      <c r="D197" s="110"/>
      <c r="E197" s="128"/>
    </row>
    <row r="198" spans="1:5" s="108" customFormat="1" ht="20.25" x14ac:dyDescent="0.25">
      <c r="A198" s="109"/>
      <c r="B198" s="109"/>
      <c r="C198" s="110"/>
      <c r="D198" s="110"/>
      <c r="E198" s="128"/>
    </row>
    <row r="199" spans="1:5" s="108" customFormat="1" ht="20.25" x14ac:dyDescent="0.25">
      <c r="A199" s="109"/>
      <c r="B199" s="109"/>
      <c r="C199" s="110"/>
      <c r="D199" s="110"/>
      <c r="E199" s="128"/>
    </row>
    <row r="200" spans="1:5" s="108" customFormat="1" ht="20.25" x14ac:dyDescent="0.25">
      <c r="A200" s="109"/>
      <c r="B200" s="109"/>
      <c r="C200" s="110"/>
      <c r="D200" s="110"/>
      <c r="E200" s="128"/>
    </row>
    <row r="201" spans="1:5" s="108" customFormat="1" ht="20.25" x14ac:dyDescent="0.25">
      <c r="A201" s="109"/>
      <c r="B201" s="109"/>
      <c r="C201" s="110"/>
      <c r="D201" s="110"/>
      <c r="E201" s="128"/>
    </row>
    <row r="202" spans="1:5" s="108" customFormat="1" ht="20.25" x14ac:dyDescent="0.25">
      <c r="A202" s="109"/>
      <c r="B202" s="109"/>
      <c r="C202" s="110"/>
      <c r="D202" s="110"/>
      <c r="E202" s="128"/>
    </row>
    <row r="203" spans="1:5" s="108" customFormat="1" ht="20.25" x14ac:dyDescent="0.25">
      <c r="A203" s="109"/>
      <c r="B203" s="109"/>
      <c r="C203" s="110"/>
      <c r="D203" s="110"/>
      <c r="E203" s="128"/>
    </row>
    <row r="204" spans="1:5" s="108" customFormat="1" ht="20.25" x14ac:dyDescent="0.25">
      <c r="A204" s="109"/>
      <c r="B204" s="109"/>
      <c r="C204" s="110"/>
      <c r="D204" s="110"/>
      <c r="E204" s="128"/>
    </row>
    <row r="205" spans="1:5" s="108" customFormat="1" ht="20.25" x14ac:dyDescent="0.25">
      <c r="A205" s="109"/>
      <c r="B205" s="109"/>
      <c r="C205" s="110"/>
      <c r="D205" s="110"/>
      <c r="E205" s="128"/>
    </row>
    <row r="206" spans="1:5" s="108" customFormat="1" ht="20.25" x14ac:dyDescent="0.25">
      <c r="A206" s="109"/>
      <c r="B206" s="109"/>
      <c r="C206" s="110"/>
      <c r="D206" s="110"/>
      <c r="E206" s="128"/>
    </row>
    <row r="207" spans="1:5" s="108" customFormat="1" ht="20.25" x14ac:dyDescent="0.25">
      <c r="A207" s="109"/>
      <c r="B207" s="109"/>
      <c r="C207" s="110"/>
      <c r="D207" s="110"/>
      <c r="E207" s="128"/>
    </row>
    <row r="208" spans="1:5" s="108" customFormat="1" ht="20.25" x14ac:dyDescent="0.25">
      <c r="A208" s="109"/>
      <c r="B208" s="109"/>
      <c r="C208" s="110"/>
      <c r="D208" s="110"/>
      <c r="E208" s="128"/>
    </row>
    <row r="209" spans="1:5" s="108" customFormat="1" ht="20.25" x14ac:dyDescent="0.25">
      <c r="A209" s="109"/>
      <c r="B209" s="109"/>
      <c r="C209" s="110"/>
      <c r="D209" s="110"/>
      <c r="E209" s="128"/>
    </row>
    <row r="210" spans="1:5" s="108" customFormat="1" ht="20.25" x14ac:dyDescent="0.25">
      <c r="A210" s="109"/>
      <c r="B210" s="109"/>
      <c r="C210" s="110"/>
      <c r="D210" s="110"/>
      <c r="E210" s="128"/>
    </row>
    <row r="211" spans="1:5" s="108" customFormat="1" ht="20.25" x14ac:dyDescent="0.25">
      <c r="A211" s="109"/>
      <c r="B211" s="109"/>
      <c r="C211" s="110"/>
      <c r="D211" s="110"/>
      <c r="E211" s="128"/>
    </row>
    <row r="212" spans="1:5" s="108" customFormat="1" ht="20.25" x14ac:dyDescent="0.25">
      <c r="A212" s="109"/>
      <c r="B212" s="109"/>
      <c r="C212" s="110"/>
      <c r="D212" s="110"/>
      <c r="E212" s="128"/>
    </row>
    <row r="213" spans="1:5" s="108" customFormat="1" ht="20.25" x14ac:dyDescent="0.25">
      <c r="A213" s="109"/>
      <c r="B213" s="109"/>
      <c r="C213" s="110"/>
      <c r="D213" s="110"/>
      <c r="E213" s="128"/>
    </row>
    <row r="214" spans="1:5" s="108" customFormat="1" ht="20.25" x14ac:dyDescent="0.25">
      <c r="A214" s="109"/>
      <c r="B214" s="109"/>
      <c r="C214" s="110"/>
      <c r="D214" s="110"/>
      <c r="E214" s="128"/>
    </row>
    <row r="215" spans="1:5" s="108" customFormat="1" ht="20.25" x14ac:dyDescent="0.25">
      <c r="A215" s="109"/>
      <c r="B215" s="109"/>
      <c r="C215" s="110"/>
      <c r="D215" s="110"/>
      <c r="E215" s="128"/>
    </row>
    <row r="216" spans="1:5" s="108" customFormat="1" ht="20.25" x14ac:dyDescent="0.25">
      <c r="A216" s="109"/>
      <c r="B216" s="109"/>
      <c r="C216" s="110"/>
      <c r="D216" s="110"/>
      <c r="E216" s="128"/>
    </row>
    <row r="217" spans="1:5" s="108" customFormat="1" ht="20.25" x14ac:dyDescent="0.25">
      <c r="A217" s="109"/>
      <c r="B217" s="109"/>
      <c r="C217" s="110"/>
      <c r="D217" s="110"/>
      <c r="E217" s="128"/>
    </row>
    <row r="218" spans="1:5" s="108" customFormat="1" ht="20.25" x14ac:dyDescent="0.25">
      <c r="A218" s="109"/>
      <c r="B218" s="109"/>
      <c r="C218" s="110"/>
      <c r="D218" s="110"/>
      <c r="E218" s="128"/>
    </row>
    <row r="219" spans="1:5" s="108" customFormat="1" ht="20.25" x14ac:dyDescent="0.25">
      <c r="A219" s="109"/>
      <c r="B219" s="109"/>
      <c r="C219" s="110"/>
      <c r="D219" s="110"/>
      <c r="E219" s="128"/>
    </row>
    <row r="220" spans="1:5" s="108" customFormat="1" ht="20.25" x14ac:dyDescent="0.25">
      <c r="A220" s="109"/>
      <c r="B220" s="109"/>
      <c r="C220" s="110"/>
      <c r="D220" s="110"/>
      <c r="E220" s="128"/>
    </row>
    <row r="221" spans="1:5" s="108" customFormat="1" ht="20.25" x14ac:dyDescent="0.25">
      <c r="A221" s="109"/>
      <c r="B221" s="109"/>
      <c r="C221" s="110"/>
      <c r="D221" s="110"/>
      <c r="E221" s="128"/>
    </row>
    <row r="222" spans="1:5" s="108" customFormat="1" ht="20.25" x14ac:dyDescent="0.25">
      <c r="A222" s="109"/>
      <c r="B222" s="109"/>
      <c r="C222" s="110"/>
      <c r="D222" s="110"/>
      <c r="E222" s="128"/>
    </row>
    <row r="223" spans="1:5" s="108" customFormat="1" ht="20.25" x14ac:dyDescent="0.25">
      <c r="A223" s="109"/>
      <c r="B223" s="109"/>
      <c r="C223" s="110"/>
      <c r="D223" s="110"/>
      <c r="E223" s="128"/>
    </row>
    <row r="224" spans="1:5" s="108" customFormat="1" ht="20.25" x14ac:dyDescent="0.25">
      <c r="A224" s="109"/>
      <c r="B224" s="109"/>
      <c r="C224" s="110"/>
      <c r="D224" s="110"/>
      <c r="E224" s="128"/>
    </row>
    <row r="225" spans="1:7" s="108" customFormat="1" ht="20.25" x14ac:dyDescent="0.25">
      <c r="A225" s="109"/>
      <c r="B225" s="109"/>
      <c r="C225" s="110"/>
      <c r="D225" s="110"/>
      <c r="E225" s="128"/>
    </row>
    <row r="226" spans="1:7" s="108" customFormat="1" ht="20.25" x14ac:dyDescent="0.25">
      <c r="A226" s="109"/>
      <c r="B226" s="109"/>
      <c r="C226" s="110"/>
      <c r="D226" s="110"/>
      <c r="E226" s="128"/>
    </row>
    <row r="227" spans="1:7" s="108" customFormat="1" ht="20.25" x14ac:dyDescent="0.25">
      <c r="A227" s="109"/>
      <c r="B227" s="109"/>
      <c r="C227" s="110"/>
      <c r="D227" s="110"/>
      <c r="E227" s="128"/>
    </row>
    <row r="228" spans="1:7" s="108" customFormat="1" ht="20.25" x14ac:dyDescent="0.25">
      <c r="A228" s="109"/>
      <c r="B228" s="109"/>
      <c r="C228" s="110"/>
      <c r="D228" s="110"/>
      <c r="E228" s="128"/>
    </row>
    <row r="229" spans="1:7" s="108" customFormat="1" ht="20.25" x14ac:dyDescent="0.25">
      <c r="A229" s="109"/>
      <c r="B229" s="109"/>
      <c r="C229" s="110"/>
      <c r="D229" s="110"/>
      <c r="E229" s="128"/>
    </row>
    <row r="230" spans="1:7" s="108" customFormat="1" ht="20.25" x14ac:dyDescent="0.25">
      <c r="A230" s="109"/>
      <c r="B230" s="109"/>
      <c r="C230" s="110"/>
      <c r="D230" s="110"/>
      <c r="E230" s="128"/>
    </row>
    <row r="231" spans="1:7" ht="20.25" x14ac:dyDescent="0.25">
      <c r="A231" s="25"/>
      <c r="B231" s="28"/>
      <c r="C231" s="29"/>
      <c r="D231" s="29"/>
    </row>
    <row r="232" spans="1:7" ht="20.25" x14ac:dyDescent="0.25">
      <c r="A232" s="25"/>
      <c r="B232" s="28"/>
      <c r="C232" s="29"/>
      <c r="D232" s="29"/>
    </row>
    <row r="233" spans="1:7" ht="20.25" x14ac:dyDescent="0.25">
      <c r="A233" s="25"/>
      <c r="B233" s="28"/>
      <c r="C233" s="29"/>
      <c r="D233" s="29"/>
    </row>
    <row r="234" spans="1:7" ht="20.25" x14ac:dyDescent="0.25">
      <c r="A234" s="25"/>
      <c r="B234" s="28"/>
      <c r="C234" s="29"/>
      <c r="D234" s="29"/>
    </row>
    <row r="235" spans="1:7" ht="20.25" x14ac:dyDescent="0.25">
      <c r="A235" s="25"/>
      <c r="B235" s="28"/>
      <c r="C235" s="29"/>
      <c r="D235" s="29"/>
    </row>
    <row r="236" spans="1:7" x14ac:dyDescent="0.25">
      <c r="A236" s="6"/>
      <c r="B236" s="28"/>
      <c r="C236" s="28"/>
      <c r="D236" s="28"/>
    </row>
    <row r="237" spans="1:7" ht="20.25" x14ac:dyDescent="0.25">
      <c r="A237" s="6"/>
      <c r="B237" s="30" t="s">
        <v>438</v>
      </c>
      <c r="C237" s="30" t="s">
        <v>439</v>
      </c>
      <c r="D237" t="s">
        <v>438</v>
      </c>
      <c r="E237" s="121" t="s">
        <v>439</v>
      </c>
    </row>
    <row r="238" spans="1:7" ht="21" x14ac:dyDescent="0.35">
      <c r="A238" s="6"/>
      <c r="B238" s="31" t="s">
        <v>440</v>
      </c>
      <c r="C238" s="31" t="s">
        <v>441</v>
      </c>
      <c r="D238" t="s">
        <v>440</v>
      </c>
      <c r="F238" t="s">
        <v>440</v>
      </c>
      <c r="G238" t="e">
        <f>IF(NOT(ISERROR(MATCH(F238,_xlfn.ANCHORARRAY(B249),0))),#REF!&amp;"Por favor no seleccionar los criterios de impacto",F238)</f>
        <v>#REF!</v>
      </c>
    </row>
    <row r="239" spans="1:7" ht="21" x14ac:dyDescent="0.35">
      <c r="A239" s="6"/>
      <c r="B239" s="31" t="s">
        <v>440</v>
      </c>
      <c r="C239" s="31" t="s">
        <v>394</v>
      </c>
      <c r="E239" s="121" t="s">
        <v>441</v>
      </c>
    </row>
    <row r="240" spans="1:7" ht="21" x14ac:dyDescent="0.35">
      <c r="A240" s="6"/>
      <c r="B240" s="31" t="s">
        <v>440</v>
      </c>
      <c r="C240" s="31" t="s">
        <v>398</v>
      </c>
      <c r="E240" s="121" t="s">
        <v>394</v>
      </c>
    </row>
    <row r="241" spans="1:5" ht="21" x14ac:dyDescent="0.35">
      <c r="A241" s="6"/>
      <c r="B241" s="31" t="s">
        <v>440</v>
      </c>
      <c r="C241" s="31" t="s">
        <v>402</v>
      </c>
      <c r="E241" s="121" t="s">
        <v>398</v>
      </c>
    </row>
    <row r="242" spans="1:5" ht="21" x14ac:dyDescent="0.35">
      <c r="A242" s="6"/>
      <c r="B242" s="31" t="s">
        <v>440</v>
      </c>
      <c r="C242" s="31" t="s">
        <v>406</v>
      </c>
      <c r="E242" s="121" t="s">
        <v>402</v>
      </c>
    </row>
    <row r="243" spans="1:5" ht="21" x14ac:dyDescent="0.35">
      <c r="A243" s="6"/>
      <c r="B243" s="31" t="s">
        <v>388</v>
      </c>
      <c r="C243" s="31" t="s">
        <v>392</v>
      </c>
      <c r="E243" s="121" t="s">
        <v>406</v>
      </c>
    </row>
    <row r="244" spans="1:5" ht="21" x14ac:dyDescent="0.35">
      <c r="A244" s="6"/>
      <c r="B244" s="31" t="s">
        <v>388</v>
      </c>
      <c r="C244" s="31" t="s">
        <v>442</v>
      </c>
      <c r="D244" t="s">
        <v>388</v>
      </c>
    </row>
    <row r="245" spans="1:5" ht="21" x14ac:dyDescent="0.35">
      <c r="A245" s="6"/>
      <c r="B245" s="31" t="s">
        <v>388</v>
      </c>
      <c r="C245" s="31" t="s">
        <v>399</v>
      </c>
      <c r="E245" s="121" t="s">
        <v>392</v>
      </c>
    </row>
    <row r="246" spans="1:5" ht="21" x14ac:dyDescent="0.35">
      <c r="A246" s="6"/>
      <c r="B246" s="31" t="s">
        <v>388</v>
      </c>
      <c r="C246" s="31" t="s">
        <v>443</v>
      </c>
      <c r="E246" s="121" t="s">
        <v>442</v>
      </c>
    </row>
    <row r="247" spans="1:5" ht="21" x14ac:dyDescent="0.35">
      <c r="A247" s="6"/>
      <c r="B247" s="31" t="s">
        <v>388</v>
      </c>
      <c r="C247" s="31" t="s">
        <v>407</v>
      </c>
      <c r="E247" s="121" t="s">
        <v>399</v>
      </c>
    </row>
    <row r="248" spans="1:5" x14ac:dyDescent="0.25">
      <c r="A248" s="6"/>
      <c r="B248" s="32"/>
      <c r="C248" s="32"/>
      <c r="E248" s="121" t="s">
        <v>443</v>
      </c>
    </row>
    <row r="249" spans="1:5" x14ac:dyDescent="0.25">
      <c r="A249" s="6"/>
      <c r="B249" s="32" t="str" cm="1">
        <f t="array" ref="B249:B251">_xlfn.UNIQUE(Tabla1[[#All],[Criterios]])</f>
        <v>Criterios</v>
      </c>
      <c r="C249" s="32"/>
      <c r="E249" s="121" t="s">
        <v>407</v>
      </c>
    </row>
    <row r="250" spans="1:5" x14ac:dyDescent="0.25">
      <c r="A250" s="6"/>
      <c r="B250" s="32" t="str">
        <v>Afectación Económica o presupuestal</v>
      </c>
      <c r="C250" s="32"/>
    </row>
    <row r="251" spans="1:5" x14ac:dyDescent="0.25">
      <c r="B251" s="32" t="str">
        <v>Pérdida Reputacional</v>
      </c>
      <c r="C251" s="32"/>
    </row>
    <row r="252" spans="1:5" x14ac:dyDescent="0.25">
      <c r="B252" s="33"/>
      <c r="C252" s="33"/>
    </row>
    <row r="253" spans="1:5" x14ac:dyDescent="0.25">
      <c r="B253" s="33"/>
      <c r="C253" s="33"/>
    </row>
    <row r="254" spans="1:5" x14ac:dyDescent="0.25">
      <c r="B254" s="33"/>
      <c r="C254" s="33"/>
    </row>
    <row r="255" spans="1:5" x14ac:dyDescent="0.25">
      <c r="B255" s="33"/>
      <c r="C255" s="33"/>
      <c r="D255" s="33"/>
    </row>
    <row r="256" spans="1:5" x14ac:dyDescent="0.25">
      <c r="B256" s="33"/>
      <c r="C256" s="33"/>
      <c r="D256" s="33"/>
    </row>
    <row r="257" spans="2:4" x14ac:dyDescent="0.25">
      <c r="B257" s="33"/>
      <c r="C257" s="33"/>
      <c r="D257" s="33"/>
    </row>
    <row r="258" spans="2:4" x14ac:dyDescent="0.25">
      <c r="B258" s="33"/>
      <c r="C258" s="33"/>
      <c r="D258" s="33"/>
    </row>
    <row r="259" spans="2:4" x14ac:dyDescent="0.25">
      <c r="B259" s="33"/>
      <c r="C259" s="33"/>
      <c r="D259" s="33"/>
    </row>
    <row r="260" spans="2:4" x14ac:dyDescent="0.25">
      <c r="B260" s="33"/>
      <c r="C260" s="33"/>
      <c r="D260" s="33"/>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4"/>
    <col min="3" max="3" width="17" style="34" customWidth="1"/>
    <col min="4" max="4" width="14.28515625" style="34"/>
    <col min="5" max="5" width="46" style="34" customWidth="1"/>
    <col min="6" max="16384" width="14.28515625" style="34"/>
  </cols>
  <sheetData>
    <row r="1" spans="2:11" ht="24" customHeight="1" thickBot="1" x14ac:dyDescent="0.25">
      <c r="B1" s="399" t="s">
        <v>444</v>
      </c>
      <c r="C1" s="400"/>
      <c r="D1" s="400"/>
      <c r="E1" s="400"/>
      <c r="F1" s="401"/>
    </row>
    <row r="2" spans="2:11" ht="16.5" thickBot="1" x14ac:dyDescent="0.3">
      <c r="B2" s="35"/>
      <c r="C2" s="35"/>
      <c r="D2" s="35"/>
      <c r="E2" s="35"/>
      <c r="F2" s="35"/>
      <c r="I2" s="130"/>
      <c r="J2" s="143" t="s">
        <v>445</v>
      </c>
      <c r="K2" s="143" t="s">
        <v>270</v>
      </c>
    </row>
    <row r="3" spans="2:11" ht="16.5" thickBot="1" x14ac:dyDescent="0.25">
      <c r="B3" s="402" t="s">
        <v>446</v>
      </c>
      <c r="C3" s="403"/>
      <c r="D3" s="403"/>
      <c r="E3" s="246" t="s">
        <v>447</v>
      </c>
      <c r="F3" s="36" t="s">
        <v>448</v>
      </c>
      <c r="I3" s="142" t="s">
        <v>269</v>
      </c>
      <c r="J3" s="132">
        <v>0.5</v>
      </c>
      <c r="K3" s="132">
        <v>0.45</v>
      </c>
    </row>
    <row r="4" spans="2:11" ht="31.5" x14ac:dyDescent="0.2">
      <c r="B4" s="404" t="s">
        <v>449</v>
      </c>
      <c r="C4" s="406" t="s">
        <v>254</v>
      </c>
      <c r="D4" s="247" t="s">
        <v>269</v>
      </c>
      <c r="E4" s="37" t="s">
        <v>450</v>
      </c>
      <c r="F4" s="38">
        <v>0.25</v>
      </c>
      <c r="I4" s="143" t="s">
        <v>282</v>
      </c>
      <c r="J4" s="132">
        <v>0.4</v>
      </c>
      <c r="K4" s="132">
        <v>0.35</v>
      </c>
    </row>
    <row r="5" spans="2:11" ht="47.25" x14ac:dyDescent="0.2">
      <c r="B5" s="405"/>
      <c r="C5" s="407"/>
      <c r="D5" s="248" t="s">
        <v>282</v>
      </c>
      <c r="E5" s="39" t="s">
        <v>451</v>
      </c>
      <c r="F5" s="40">
        <v>0.15</v>
      </c>
      <c r="I5" s="143" t="s">
        <v>452</v>
      </c>
      <c r="J5" s="132">
        <v>0.35</v>
      </c>
      <c r="K5" s="132">
        <v>0.3</v>
      </c>
    </row>
    <row r="6" spans="2:11" ht="47.25" x14ac:dyDescent="0.2">
      <c r="B6" s="405"/>
      <c r="C6" s="407"/>
      <c r="D6" s="248" t="s">
        <v>452</v>
      </c>
      <c r="E6" s="39" t="s">
        <v>453</v>
      </c>
      <c r="F6" s="40">
        <v>0.1</v>
      </c>
    </row>
    <row r="7" spans="2:11" ht="63" x14ac:dyDescent="0.2">
      <c r="B7" s="405"/>
      <c r="C7" s="407" t="s">
        <v>255</v>
      </c>
      <c r="D7" s="248" t="s">
        <v>445</v>
      </c>
      <c r="E7" s="39" t="s">
        <v>454</v>
      </c>
      <c r="F7" s="40">
        <v>0.25</v>
      </c>
      <c r="G7" s="131"/>
    </row>
    <row r="8" spans="2:11" ht="31.5" x14ac:dyDescent="0.2">
      <c r="B8" s="405"/>
      <c r="C8" s="407"/>
      <c r="D8" s="248" t="s">
        <v>270</v>
      </c>
      <c r="E8" s="39" t="s">
        <v>455</v>
      </c>
      <c r="F8" s="40">
        <v>0.2</v>
      </c>
      <c r="G8" s="131"/>
    </row>
    <row r="9" spans="2:11" ht="47.25" x14ac:dyDescent="0.2">
      <c r="B9" s="405" t="s">
        <v>456</v>
      </c>
      <c r="C9" s="407" t="s">
        <v>257</v>
      </c>
      <c r="D9" s="248" t="s">
        <v>271</v>
      </c>
      <c r="E9" s="39" t="s">
        <v>457</v>
      </c>
      <c r="F9" s="41" t="s">
        <v>458</v>
      </c>
    </row>
    <row r="10" spans="2:11" ht="63" x14ac:dyDescent="0.2">
      <c r="B10" s="405"/>
      <c r="C10" s="407"/>
      <c r="D10" s="248" t="s">
        <v>459</v>
      </c>
      <c r="E10" s="39" t="s">
        <v>460</v>
      </c>
      <c r="F10" s="41" t="s">
        <v>458</v>
      </c>
    </row>
    <row r="11" spans="2:11" ht="47.25" x14ac:dyDescent="0.2">
      <c r="B11" s="405"/>
      <c r="C11" s="407" t="s">
        <v>258</v>
      </c>
      <c r="D11" s="248" t="s">
        <v>272</v>
      </c>
      <c r="E11" s="39" t="s">
        <v>461</v>
      </c>
      <c r="F11" s="41" t="s">
        <v>458</v>
      </c>
    </row>
    <row r="12" spans="2:11" ht="47.25" x14ac:dyDescent="0.2">
      <c r="B12" s="405"/>
      <c r="C12" s="407"/>
      <c r="D12" s="248" t="s">
        <v>462</v>
      </c>
      <c r="E12" s="39" t="s">
        <v>463</v>
      </c>
      <c r="F12" s="41" t="s">
        <v>458</v>
      </c>
    </row>
    <row r="13" spans="2:11" ht="31.5" x14ac:dyDescent="0.2">
      <c r="B13" s="405"/>
      <c r="C13" s="407" t="s">
        <v>259</v>
      </c>
      <c r="D13" s="248" t="s">
        <v>273</v>
      </c>
      <c r="E13" s="39" t="s">
        <v>464</v>
      </c>
      <c r="F13" s="41" t="s">
        <v>458</v>
      </c>
    </row>
    <row r="14" spans="2:11" ht="32.25" thickBot="1" x14ac:dyDescent="0.25">
      <c r="B14" s="408"/>
      <c r="C14" s="409"/>
      <c r="D14" s="249" t="s">
        <v>465</v>
      </c>
      <c r="E14" s="42" t="s">
        <v>466</v>
      </c>
      <c r="F14" s="43" t="s">
        <v>458</v>
      </c>
    </row>
    <row r="15" spans="2:11" ht="49.5" customHeight="1" x14ac:dyDescent="0.2">
      <c r="B15" s="398" t="s">
        <v>467</v>
      </c>
      <c r="C15" s="398"/>
      <c r="D15" s="398"/>
      <c r="E15" s="398"/>
      <c r="F15" s="398"/>
    </row>
    <row r="16" spans="2:11" ht="27" customHeight="1" x14ac:dyDescent="0.25">
      <c r="B16" s="44"/>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1f094f3b3a4d72de09e4cbfb9d40a7b5">
  <xsd:schema xmlns:xsd="http://www.w3.org/2001/XMLSchema" xmlns:xs="http://www.w3.org/2001/XMLSchema" xmlns:p="http://schemas.microsoft.com/office/2006/metadata/properties" xmlns:ns2="d3241079-a1f9-4b4d-9ec4-d2622ac503be" targetNamespace="http://schemas.microsoft.com/office/2006/metadata/properties" ma:root="true" ma:fieldsID="639b5732d6a7a61616836da13ae7330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AACA5-0E92-4938-8EAD-FF2A0285F07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B2DB36-66C1-4CAF-900F-0966A96C3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237257-BFC2-4F3C-809A-3F1DFB0B4C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JULIAN CHAVES</cp:lastModifiedBy>
  <cp:revision/>
  <dcterms:created xsi:type="dcterms:W3CDTF">2021-04-16T16:11:31Z</dcterms:created>
  <dcterms:modified xsi:type="dcterms:W3CDTF">2022-01-31T18:15:36Z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