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hidePivotFieldList="1" defaultThemeVersion="166925"/>
  <mc:AlternateContent xmlns:mc="http://schemas.openxmlformats.org/markup-compatibility/2006">
    <mc:Choice Requires="x15">
      <x15ac:absPath xmlns:x15ac="http://schemas.microsoft.com/office/spreadsheetml/2010/11/ac" url="C:\Users\Usuario\OneDrive - Consejo Superior de la Judicatura\Documentos\AUDITORIA 2021\"/>
    </mc:Choice>
  </mc:AlternateContent>
  <xr:revisionPtr revIDLastSave="0" documentId="13_ncr:1_{DE7C52AE-49C7-48D7-9072-5DE27B8AD185}" xr6:coauthVersionLast="47" xr6:coauthVersionMax="47" xr10:uidLastSave="{00000000-0000-0000-0000-000000000000}"/>
  <bookViews>
    <workbookView xWindow="585" yWindow="0" windowWidth="19830" windowHeight="10920" firstSheet="3" activeTab="4" xr2:uid="{3E3DCF31-E9A4-4BF8-A2F1-A5D8E6F10397}"/>
  </bookViews>
  <sheets>
    <sheet name="Presentacion " sheetId="10" r:id="rId1"/>
    <sheet name="Instructivo" sheetId="20" r:id="rId2"/>
    <sheet name="Análisis de Contexto " sheetId="25" r:id="rId3"/>
    <sheet name="Estrategias " sheetId="26"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9" i="1" l="1"/>
  <c r="Q29" i="1"/>
  <c r="Q39" i="1"/>
  <c r="Q38" i="1"/>
  <c r="Q28" i="1"/>
  <c r="N55" i="24"/>
  <c r="L55" i="24"/>
  <c r="I55" i="24"/>
  <c r="G55" i="24"/>
  <c r="F55" i="24"/>
  <c r="E55" i="24"/>
  <c r="D55" i="24"/>
  <c r="C55" i="24"/>
  <c r="B55" i="24"/>
  <c r="A55" i="24"/>
  <c r="N50" i="24"/>
  <c r="G50" i="24"/>
  <c r="F50" i="24"/>
  <c r="E50" i="24"/>
  <c r="D50" i="24"/>
  <c r="C50" i="24"/>
  <c r="B50" i="24"/>
  <c r="A50" i="24"/>
  <c r="N45" i="24"/>
  <c r="L45" i="24"/>
  <c r="I45" i="24"/>
  <c r="G45" i="24"/>
  <c r="F45" i="24"/>
  <c r="E45" i="24"/>
  <c r="D45" i="24"/>
  <c r="C45" i="24"/>
  <c r="B45" i="24"/>
  <c r="A45" i="24"/>
  <c r="N40" i="24"/>
  <c r="L40" i="24"/>
  <c r="I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L20" i="24"/>
  <c r="I20" i="24"/>
  <c r="G20" i="24"/>
  <c r="F20" i="24"/>
  <c r="E20" i="24"/>
  <c r="D20" i="24"/>
  <c r="C20" i="24"/>
  <c r="B20" i="24"/>
  <c r="A20" i="24"/>
  <c r="N15" i="24"/>
  <c r="L15" i="24"/>
  <c r="I15" i="24"/>
  <c r="G15" i="24"/>
  <c r="F15" i="24"/>
  <c r="E15" i="24"/>
  <c r="D15" i="24"/>
  <c r="C15" i="24"/>
  <c r="B15" i="24"/>
  <c r="A15" i="24"/>
  <c r="N10" i="24"/>
  <c r="L10" i="24"/>
  <c r="I10" i="24"/>
  <c r="G10" i="24"/>
  <c r="F10" i="24"/>
  <c r="E10" i="24"/>
  <c r="D10" i="24"/>
  <c r="C10" i="24"/>
  <c r="B10" i="24"/>
  <c r="A10" i="24"/>
  <c r="D6" i="24"/>
  <c r="D5" i="24"/>
  <c r="D4" i="24"/>
  <c r="N55" i="23"/>
  <c r="L55" i="23"/>
  <c r="I55" i="23"/>
  <c r="G55" i="23"/>
  <c r="F55" i="23"/>
  <c r="E55" i="23"/>
  <c r="D55" i="23"/>
  <c r="C55" i="23"/>
  <c r="B55" i="23"/>
  <c r="A55" i="23"/>
  <c r="N50" i="23"/>
  <c r="G50" i="23"/>
  <c r="F50" i="23"/>
  <c r="E50" i="23"/>
  <c r="D50" i="23"/>
  <c r="C50" i="23"/>
  <c r="B50" i="23"/>
  <c r="A50" i="23"/>
  <c r="N45" i="23"/>
  <c r="L45" i="23"/>
  <c r="I45" i="23"/>
  <c r="G45" i="23"/>
  <c r="F45" i="23"/>
  <c r="E45" i="23"/>
  <c r="D45" i="23"/>
  <c r="C45" i="23"/>
  <c r="B45" i="23"/>
  <c r="A45" i="23"/>
  <c r="N40" i="23"/>
  <c r="L40" i="23"/>
  <c r="I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L20" i="23"/>
  <c r="I20" i="23"/>
  <c r="G20" i="23"/>
  <c r="F20" i="23"/>
  <c r="E20" i="23"/>
  <c r="D20" i="23"/>
  <c r="C20" i="23"/>
  <c r="B20" i="23"/>
  <c r="A20" i="23"/>
  <c r="N15" i="23"/>
  <c r="L15" i="23"/>
  <c r="I15" i="23"/>
  <c r="G15" i="23"/>
  <c r="F15" i="23"/>
  <c r="E15" i="23"/>
  <c r="D15" i="23"/>
  <c r="C15" i="23"/>
  <c r="B15" i="23"/>
  <c r="A15" i="23"/>
  <c r="N10" i="23"/>
  <c r="L10" i="23"/>
  <c r="I10" i="23"/>
  <c r="G10" i="23"/>
  <c r="F10" i="23"/>
  <c r="E10" i="23"/>
  <c r="D10" i="23"/>
  <c r="C10" i="23"/>
  <c r="B10" i="23"/>
  <c r="A10" i="23"/>
  <c r="D6" i="23"/>
  <c r="D5" i="23"/>
  <c r="D4" i="23"/>
  <c r="N55" i="22"/>
  <c r="L55" i="22"/>
  <c r="I55" i="22"/>
  <c r="G55" i="22"/>
  <c r="F55" i="22"/>
  <c r="E55" i="22"/>
  <c r="D55" i="22"/>
  <c r="C55" i="22"/>
  <c r="B55" i="22"/>
  <c r="A55" i="22"/>
  <c r="N50" i="22"/>
  <c r="G50" i="22"/>
  <c r="F50" i="22"/>
  <c r="E50" i="22"/>
  <c r="D50" i="22"/>
  <c r="C50" i="22"/>
  <c r="B50" i="22"/>
  <c r="A50" i="22"/>
  <c r="N45" i="22"/>
  <c r="L45" i="22"/>
  <c r="I45" i="22"/>
  <c r="G45" i="22"/>
  <c r="F45" i="22"/>
  <c r="E45" i="22"/>
  <c r="D45" i="22"/>
  <c r="C45" i="22"/>
  <c r="B45" i="22"/>
  <c r="A45" i="22"/>
  <c r="N40" i="22"/>
  <c r="L40" i="22"/>
  <c r="I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L20" i="22"/>
  <c r="I20" i="22"/>
  <c r="G20" i="22"/>
  <c r="F20" i="22"/>
  <c r="E20" i="22"/>
  <c r="D20" i="22"/>
  <c r="C20" i="22"/>
  <c r="B20" i="22"/>
  <c r="A20" i="22"/>
  <c r="N15" i="22"/>
  <c r="L15" i="22"/>
  <c r="I15" i="22"/>
  <c r="G15" i="22"/>
  <c r="F15" i="22"/>
  <c r="E15" i="22"/>
  <c r="D15" i="22"/>
  <c r="C15" i="22"/>
  <c r="B15" i="22"/>
  <c r="A15" i="22"/>
  <c r="N10" i="22"/>
  <c r="L10" i="22"/>
  <c r="I10" i="22"/>
  <c r="G10" i="22"/>
  <c r="F10" i="22"/>
  <c r="E10" i="22"/>
  <c r="D10" i="22"/>
  <c r="C10" i="22"/>
  <c r="B10" i="22"/>
  <c r="A10" i="22"/>
  <c r="D6" i="22"/>
  <c r="D5" i="22"/>
  <c r="D4" i="22"/>
  <c r="B55" i="16"/>
  <c r="B50" i="16"/>
  <c r="B45" i="16"/>
  <c r="B40" i="16"/>
  <c r="B35" i="16"/>
  <c r="B30" i="16"/>
  <c r="B25" i="16"/>
  <c r="B20" i="16"/>
  <c r="B15" i="16"/>
  <c r="B10" i="16"/>
  <c r="M55" i="1"/>
  <c r="L55" i="1"/>
  <c r="M50" i="1"/>
  <c r="L50" i="1"/>
  <c r="M45" i="1"/>
  <c r="L45" i="1"/>
  <c r="M40" i="1"/>
  <c r="L40" i="1"/>
  <c r="M35" i="1"/>
  <c r="L35" i="1"/>
  <c r="I35" i="16"/>
  <c r="M30" i="1"/>
  <c r="AD30" i="1"/>
  <c r="L30" i="1"/>
  <c r="I30" i="22"/>
  <c r="M25" i="1"/>
  <c r="AD26" i="1"/>
  <c r="AC26" i="1"/>
  <c r="L25" i="1"/>
  <c r="I25" i="22"/>
  <c r="M20" i="1"/>
  <c r="L20" i="1"/>
  <c r="M15" i="1"/>
  <c r="L15" i="1"/>
  <c r="I50" i="23"/>
  <c r="I50" i="22"/>
  <c r="I50" i="24"/>
  <c r="M10" i="1"/>
  <c r="L10" i="1"/>
  <c r="B249" i="21" a="1"/>
  <c r="B249" i="21"/>
  <c r="G238" i="21"/>
  <c r="N25" i="16"/>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T38" i="1"/>
  <c r="T37" i="1"/>
  <c r="Q37" i="1"/>
  <c r="T36" i="1"/>
  <c r="Q36" i="1"/>
  <c r="T35" i="1"/>
  <c r="Q35" i="1"/>
  <c r="J35" i="1"/>
  <c r="I35" i="1"/>
  <c r="H35" i="23"/>
  <c r="T34" i="1"/>
  <c r="Q34" i="1"/>
  <c r="T33" i="1"/>
  <c r="Q33" i="1"/>
  <c r="T32" i="1"/>
  <c r="Q32" i="1"/>
  <c r="T31" i="1"/>
  <c r="Q31" i="1"/>
  <c r="T30" i="1"/>
  <c r="Q30" i="1"/>
  <c r="J30" i="1"/>
  <c r="Z35" i="1"/>
  <c r="Y35" i="1"/>
  <c r="I30" i="1"/>
  <c r="H30" i="24"/>
  <c r="Z39" i="1"/>
  <c r="Y39" i="1"/>
  <c r="T25" i="1"/>
  <c r="T26" i="1"/>
  <c r="T27" i="1"/>
  <c r="T28" i="1"/>
  <c r="Q25" i="1"/>
  <c r="Q26" i="1"/>
  <c r="Q27" i="1"/>
  <c r="J25" i="1"/>
  <c r="X27" i="1" s="1"/>
  <c r="I25" i="1"/>
  <c r="H25" i="22"/>
  <c r="T59" i="1"/>
  <c r="Q59" i="1"/>
  <c r="T58" i="1"/>
  <c r="Q58" i="1"/>
  <c r="T57" i="1"/>
  <c r="Q57" i="1"/>
  <c r="T56" i="1"/>
  <c r="Q56" i="1"/>
  <c r="T55" i="1"/>
  <c r="Q55" i="1"/>
  <c r="J55" i="1"/>
  <c r="Z58" i="1"/>
  <c r="I55" i="1"/>
  <c r="H55" i="22"/>
  <c r="I15" i="16"/>
  <c r="I50" i="16"/>
  <c r="I25" i="16"/>
  <c r="I20" i="16"/>
  <c r="I55" i="16"/>
  <c r="I40" i="16"/>
  <c r="I10" i="16"/>
  <c r="I45" i="16"/>
  <c r="AD59" i="1"/>
  <c r="AC59" i="1"/>
  <c r="X59" i="1"/>
  <c r="X58" i="1"/>
  <c r="X56" i="1"/>
  <c r="Z59" i="1"/>
  <c r="Y59" i="1"/>
  <c r="Z57" i="1"/>
  <c r="Y57" i="1"/>
  <c r="X55" i="1"/>
  <c r="AD58" i="1"/>
  <c r="AC58" i="1"/>
  <c r="AD56" i="1"/>
  <c r="AC56" i="1"/>
  <c r="AD57" i="1"/>
  <c r="AC57" i="1"/>
  <c r="AD55" i="1"/>
  <c r="Z56" i="1"/>
  <c r="Y56" i="1"/>
  <c r="T54" i="1"/>
  <c r="Q54" i="1"/>
  <c r="T53" i="1"/>
  <c r="Q53" i="1"/>
  <c r="AD53" i="1"/>
  <c r="AC53" i="1"/>
  <c r="T52" i="1"/>
  <c r="Q52" i="1"/>
  <c r="T51" i="1"/>
  <c r="Q51" i="1"/>
  <c r="T50" i="1"/>
  <c r="Q50" i="1"/>
  <c r="J50" i="1"/>
  <c r="X51" i="1"/>
  <c r="I50" i="1"/>
  <c r="H50" i="24"/>
  <c r="AC55" i="1"/>
  <c r="AF55" i="1"/>
  <c r="AE55" i="1"/>
  <c r="AD52" i="1"/>
  <c r="AC52" i="1"/>
  <c r="AD51" i="1"/>
  <c r="AC51" i="1"/>
  <c r="AD54" i="1"/>
  <c r="AC54" i="1"/>
  <c r="AD50" i="1"/>
  <c r="L55" i="16"/>
  <c r="AF50" i="1"/>
  <c r="AE50" i="1"/>
  <c r="AC50" i="1"/>
  <c r="L50" i="23"/>
  <c r="L50" i="24"/>
  <c r="L50" i="22"/>
  <c r="L50" i="16"/>
  <c r="T49" i="1"/>
  <c r="Q49" i="1"/>
  <c r="T48" i="1"/>
  <c r="Q48" i="1"/>
  <c r="T47" i="1"/>
  <c r="Q47" i="1"/>
  <c r="T46" i="1"/>
  <c r="Q46" i="1"/>
  <c r="T45" i="1"/>
  <c r="Q45" i="1"/>
  <c r="J45" i="1"/>
  <c r="X45" i="1"/>
  <c r="I45" i="1"/>
  <c r="H45" i="23"/>
  <c r="AD46" i="1"/>
  <c r="AC46" i="1"/>
  <c r="AD48" i="1"/>
  <c r="AC48" i="1"/>
  <c r="AD47" i="1"/>
  <c r="AD49" i="1"/>
  <c r="AC49" i="1"/>
  <c r="AD45" i="1"/>
  <c r="AC45" i="1"/>
  <c r="Z45" i="1"/>
  <c r="Y45" i="1"/>
  <c r="AF45" i="1"/>
  <c r="AE45" i="1"/>
  <c r="AC47" i="1"/>
  <c r="L45" i="16"/>
  <c r="T44" i="1"/>
  <c r="Q44" i="1"/>
  <c r="T43" i="1"/>
  <c r="Q43" i="1"/>
  <c r="T42" i="1"/>
  <c r="Q42" i="1"/>
  <c r="T41" i="1"/>
  <c r="Q41" i="1"/>
  <c r="T40" i="1"/>
  <c r="Q40" i="1"/>
  <c r="J40" i="1"/>
  <c r="Z42" i="1"/>
  <c r="Y42" i="1"/>
  <c r="I40" i="1"/>
  <c r="H40" i="22"/>
  <c r="AD41" i="1"/>
  <c r="AC41" i="1"/>
  <c r="AD44" i="1"/>
  <c r="AC44" i="1"/>
  <c r="AD42" i="1"/>
  <c r="AC42" i="1"/>
  <c r="AD40" i="1"/>
  <c r="AC40" i="1"/>
  <c r="AD43" i="1"/>
  <c r="AC43" i="1"/>
  <c r="Z43" i="1"/>
  <c r="Y43" i="1"/>
  <c r="N40" i="1"/>
  <c r="J40" i="24"/>
  <c r="T24" i="1"/>
  <c r="Q24" i="1"/>
  <c r="T23" i="1"/>
  <c r="Q23" i="1"/>
  <c r="T22" i="1"/>
  <c r="Q22" i="1"/>
  <c r="T21" i="1"/>
  <c r="Q21" i="1"/>
  <c r="T20" i="1"/>
  <c r="Q20" i="1"/>
  <c r="J20" i="1"/>
  <c r="Z22" i="1" s="1"/>
  <c r="Y22" i="1" s="1"/>
  <c r="I20" i="1"/>
  <c r="H20" i="24" s="1"/>
  <c r="T19" i="1"/>
  <c r="Q19" i="1"/>
  <c r="T18" i="1"/>
  <c r="Q18" i="1"/>
  <c r="T17" i="1"/>
  <c r="Q17" i="1"/>
  <c r="T16" i="1"/>
  <c r="Q16" i="1"/>
  <c r="T15" i="1"/>
  <c r="Q15" i="1"/>
  <c r="J15" i="1"/>
  <c r="Z19" i="1"/>
  <c r="Y19" i="1"/>
  <c r="I15" i="1"/>
  <c r="H15" i="22"/>
  <c r="X18" i="1"/>
  <c r="X15" i="1"/>
  <c r="X17" i="1"/>
  <c r="AF40" i="1"/>
  <c r="AE40" i="1"/>
  <c r="AD18" i="1"/>
  <c r="AD19" i="1"/>
  <c r="AD15" i="1"/>
  <c r="AD17" i="1"/>
  <c r="AD16" i="1"/>
  <c r="AD21" i="1"/>
  <c r="AD20" i="1"/>
  <c r="AD22" i="1"/>
  <c r="AD24" i="1"/>
  <c r="AD23" i="1"/>
  <c r="L40" i="16"/>
  <c r="T14" i="1"/>
  <c r="Q14" i="1"/>
  <c r="T13" i="1"/>
  <c r="Q13" i="1"/>
  <c r="T12" i="1"/>
  <c r="Q12" i="1"/>
  <c r="AC23" i="1"/>
  <c r="AC21" i="1"/>
  <c r="AC19" i="1"/>
  <c r="AC22" i="1"/>
  <c r="AC24" i="1"/>
  <c r="AC18" i="1"/>
  <c r="AC16" i="1"/>
  <c r="AC17" i="1"/>
  <c r="AD12" i="1"/>
  <c r="AC12" i="1"/>
  <c r="AD13" i="1"/>
  <c r="AC13" i="1"/>
  <c r="AD14" i="1"/>
  <c r="AC14" i="1"/>
  <c r="Q11" i="1"/>
  <c r="T11" i="1"/>
  <c r="T10" i="1"/>
  <c r="AF20" i="1"/>
  <c r="AE20" i="1"/>
  <c r="AC20" i="1"/>
  <c r="AF15" i="1"/>
  <c r="AE15" i="1"/>
  <c r="AC15" i="1"/>
  <c r="AD11" i="1"/>
  <c r="Q10" i="1"/>
  <c r="AD10" i="1"/>
  <c r="J10" i="1"/>
  <c r="Z10" i="1" s="1"/>
  <c r="Z12" i="1"/>
  <c r="Y12" i="1" s="1"/>
  <c r="L15" i="16"/>
  <c r="L20" i="16"/>
  <c r="AC11" i="1"/>
  <c r="AC10" i="1"/>
  <c r="I10" i="1"/>
  <c r="H10" i="24" s="1"/>
  <c r="AF10" i="1"/>
  <c r="AE10" i="1"/>
  <c r="L10" i="16"/>
  <c r="N55" i="1"/>
  <c r="J55" i="24"/>
  <c r="Z55" i="1"/>
  <c r="Y55" i="1"/>
  <c r="X57" i="1"/>
  <c r="N50" i="1"/>
  <c r="J50" i="22"/>
  <c r="X54" i="1"/>
  <c r="X50" i="1"/>
  <c r="X46" i="1"/>
  <c r="X20" i="1"/>
  <c r="X19" i="1"/>
  <c r="Z18" i="1"/>
  <c r="Y18" i="1"/>
  <c r="AB55" i="1"/>
  <c r="AA55" i="1"/>
  <c r="Y58" i="1"/>
  <c r="H55" i="24"/>
  <c r="H55" i="23"/>
  <c r="H55" i="16"/>
  <c r="X40" i="1"/>
  <c r="X41" i="1"/>
  <c r="Z44" i="1"/>
  <c r="Y44" i="1"/>
  <c r="X42" i="1"/>
  <c r="J40" i="22"/>
  <c r="H40" i="24"/>
  <c r="J40" i="23"/>
  <c r="Z40" i="1"/>
  <c r="Z41" i="1"/>
  <c r="Y41" i="1"/>
  <c r="H40" i="16"/>
  <c r="H40" i="23"/>
  <c r="J40" i="16"/>
  <c r="X44" i="1"/>
  <c r="X43" i="1"/>
  <c r="Z17" i="1"/>
  <c r="Y17" i="1"/>
  <c r="X16" i="1"/>
  <c r="Z15" i="1"/>
  <c r="Y15" i="1"/>
  <c r="Z16" i="1"/>
  <c r="Y16" i="1"/>
  <c r="H35" i="16"/>
  <c r="X38" i="1"/>
  <c r="X34" i="1"/>
  <c r="Z36" i="1"/>
  <c r="Y36" i="1"/>
  <c r="Z33" i="1"/>
  <c r="Y33" i="1"/>
  <c r="X37" i="1"/>
  <c r="Z37" i="1"/>
  <c r="Y37" i="1"/>
  <c r="X30" i="1"/>
  <c r="X35" i="1"/>
  <c r="Z34" i="1"/>
  <c r="Y34" i="1"/>
  <c r="Z24" i="1"/>
  <c r="Y24" i="1" s="1"/>
  <c r="X24" i="1"/>
  <c r="Z20" i="1"/>
  <c r="H20" i="23"/>
  <c r="Z38" i="1"/>
  <c r="Y38" i="1"/>
  <c r="I35" i="22"/>
  <c r="I35" i="23"/>
  <c r="I35" i="24"/>
  <c r="H35" i="22"/>
  <c r="N35" i="1"/>
  <c r="H35" i="24"/>
  <c r="H45" i="24"/>
  <c r="N45" i="1"/>
  <c r="Z47" i="1"/>
  <c r="Y47" i="1"/>
  <c r="X49" i="1"/>
  <c r="X48" i="1"/>
  <c r="Z48" i="1"/>
  <c r="Y48" i="1"/>
  <c r="X47" i="1"/>
  <c r="Z49" i="1"/>
  <c r="Y49" i="1"/>
  <c r="H45" i="22"/>
  <c r="Z46" i="1"/>
  <c r="Y46" i="1"/>
  <c r="H45" i="16"/>
  <c r="Z53" i="1"/>
  <c r="Y53" i="1"/>
  <c r="Z51" i="1"/>
  <c r="Y51" i="1"/>
  <c r="Z54" i="1"/>
  <c r="Y54" i="1"/>
  <c r="X52" i="1"/>
  <c r="X53" i="1"/>
  <c r="J50" i="16"/>
  <c r="Z50" i="1"/>
  <c r="Z52" i="1"/>
  <c r="Y52" i="1"/>
  <c r="H50" i="16"/>
  <c r="H50" i="22"/>
  <c r="H50" i="23"/>
  <c r="Z30" i="1"/>
  <c r="Y30" i="1"/>
  <c r="X32" i="1"/>
  <c r="Z32" i="1"/>
  <c r="Y32" i="1"/>
  <c r="Z31" i="1"/>
  <c r="Y31" i="1"/>
  <c r="AD37" i="1"/>
  <c r="AC37" i="1"/>
  <c r="AD35" i="1"/>
  <c r="AC35" i="1"/>
  <c r="AD38" i="1"/>
  <c r="AC38" i="1"/>
  <c r="AD33" i="1"/>
  <c r="AC33" i="1"/>
  <c r="AD36" i="1"/>
  <c r="AC36" i="1"/>
  <c r="I30" i="16"/>
  <c r="AD31" i="1"/>
  <c r="AC31" i="1"/>
  <c r="AC30" i="1"/>
  <c r="AD34" i="1"/>
  <c r="AC34" i="1"/>
  <c r="AD32" i="1"/>
  <c r="AC32" i="1"/>
  <c r="AD39" i="1"/>
  <c r="AC39" i="1"/>
  <c r="I30" i="24"/>
  <c r="I30" i="23"/>
  <c r="N30" i="1"/>
  <c r="X33" i="1"/>
  <c r="H30" i="16"/>
  <c r="H30" i="22"/>
  <c r="H30" i="23"/>
  <c r="X39" i="1"/>
  <c r="X31" i="1"/>
  <c r="X36" i="1"/>
  <c r="AD25" i="1"/>
  <c r="AD28" i="1"/>
  <c r="AC28" i="1"/>
  <c r="AD29" i="1"/>
  <c r="AC29" i="1" s="1"/>
  <c r="I25" i="24"/>
  <c r="AD27" i="1"/>
  <c r="AC27" i="1"/>
  <c r="I25" i="23"/>
  <c r="H15" i="16"/>
  <c r="H15" i="24"/>
  <c r="AB15" i="1"/>
  <c r="AA15" i="1"/>
  <c r="N15" i="1"/>
  <c r="H15" i="23"/>
  <c r="X26" i="1"/>
  <c r="H25" i="16"/>
  <c r="N25" i="1"/>
  <c r="J25" i="24" s="1"/>
  <c r="Z26" i="1"/>
  <c r="Y26" i="1" s="1"/>
  <c r="Z28" i="1"/>
  <c r="Y28" i="1" s="1"/>
  <c r="H25" i="24"/>
  <c r="H25" i="23"/>
  <c r="Z11" i="1"/>
  <c r="Y11" i="1" s="1"/>
  <c r="X14" i="1"/>
  <c r="Z14" i="1"/>
  <c r="Y14" i="1"/>
  <c r="X10" i="1"/>
  <c r="X11" i="1"/>
  <c r="X12" i="1"/>
  <c r="J55" i="22"/>
  <c r="J55" i="16"/>
  <c r="J55" i="23"/>
  <c r="J50" i="23"/>
  <c r="J50" i="24"/>
  <c r="K55" i="24"/>
  <c r="K55" i="22"/>
  <c r="AG55" i="1"/>
  <c r="K55" i="16"/>
  <c r="K55" i="23"/>
  <c r="AB45" i="1"/>
  <c r="AA45" i="1"/>
  <c r="K45" i="22"/>
  <c r="AB40" i="1"/>
  <c r="AA40" i="1"/>
  <c r="Y40" i="1"/>
  <c r="AB35" i="1"/>
  <c r="AA35" i="1"/>
  <c r="K35" i="23"/>
  <c r="J35" i="24"/>
  <c r="J35" i="23"/>
  <c r="J35" i="16"/>
  <c r="J35" i="22"/>
  <c r="J45" i="24"/>
  <c r="J45" i="22"/>
  <c r="J45" i="23"/>
  <c r="J45" i="16"/>
  <c r="Y50" i="1"/>
  <c r="AB50" i="1"/>
  <c r="AA50" i="1"/>
  <c r="AB30" i="1"/>
  <c r="AA30" i="1"/>
  <c r="K30" i="22"/>
  <c r="AF30" i="1"/>
  <c r="AE30" i="1"/>
  <c r="AF35" i="1"/>
  <c r="AE35" i="1"/>
  <c r="J30" i="22"/>
  <c r="J30" i="16"/>
  <c r="J30" i="24"/>
  <c r="J30" i="23"/>
  <c r="AC25" i="1"/>
  <c r="J15" i="24"/>
  <c r="J15" i="22"/>
  <c r="J15" i="16"/>
  <c r="J15" i="23"/>
  <c r="K15" i="22"/>
  <c r="K15" i="23"/>
  <c r="K15" i="24"/>
  <c r="K15" i="16"/>
  <c r="AG15" i="1"/>
  <c r="J25" i="22"/>
  <c r="J25" i="23"/>
  <c r="J25" i="16"/>
  <c r="AG45" i="1"/>
  <c r="M45" i="16"/>
  <c r="K45" i="23"/>
  <c r="K45" i="24"/>
  <c r="K45" i="16"/>
  <c r="M55" i="23"/>
  <c r="M55" i="24"/>
  <c r="M55" i="16"/>
  <c r="M55" i="22"/>
  <c r="K40" i="16"/>
  <c r="K40" i="22"/>
  <c r="AG40" i="1"/>
  <c r="K40" i="24"/>
  <c r="K40" i="23"/>
  <c r="K35" i="16"/>
  <c r="K35" i="22"/>
  <c r="K35" i="24"/>
  <c r="M45" i="23"/>
  <c r="M45" i="22"/>
  <c r="AG50" i="1"/>
  <c r="K50" i="22"/>
  <c r="K50" i="16"/>
  <c r="K50" i="24"/>
  <c r="K50" i="23"/>
  <c r="K30" i="23"/>
  <c r="K30" i="16"/>
  <c r="K30" i="24"/>
  <c r="L30" i="23"/>
  <c r="L30" i="24"/>
  <c r="L30" i="22"/>
  <c r="L30" i="16"/>
  <c r="AG30" i="1"/>
  <c r="M30" i="23"/>
  <c r="L35" i="23"/>
  <c r="L35" i="24"/>
  <c r="L35" i="16"/>
  <c r="L35" i="22"/>
  <c r="AG35" i="1"/>
  <c r="M15" i="23"/>
  <c r="M15" i="24"/>
  <c r="M15" i="22"/>
  <c r="M15" i="16"/>
  <c r="M45" i="24"/>
  <c r="M40" i="23"/>
  <c r="M40" i="24"/>
  <c r="M40" i="16"/>
  <c r="M40" i="22"/>
  <c r="M50" i="16"/>
  <c r="M50" i="22"/>
  <c r="M50" i="24"/>
  <c r="M50" i="23"/>
  <c r="M30" i="16"/>
  <c r="M30" i="24"/>
  <c r="M30" i="22"/>
  <c r="M35" i="22"/>
  <c r="M35" i="23"/>
  <c r="M35" i="16"/>
  <c r="M35" i="24"/>
  <c r="Z27" i="1" l="1"/>
  <c r="Y27" i="1" s="1"/>
  <c r="X25" i="1"/>
  <c r="Z25" i="1"/>
  <c r="Y25" i="1" s="1"/>
  <c r="X28" i="1"/>
  <c r="X29" i="1"/>
  <c r="AF25" i="1"/>
  <c r="AE25" i="1" s="1"/>
  <c r="Z29" i="1"/>
  <c r="H20" i="16"/>
  <c r="X23" i="1"/>
  <c r="Z23" i="1"/>
  <c r="Y23" i="1" s="1"/>
  <c r="N20" i="1"/>
  <c r="Z21" i="1"/>
  <c r="Y21" i="1" s="1"/>
  <c r="Y20" i="1"/>
  <c r="H20" i="22"/>
  <c r="X22" i="1"/>
  <c r="X21" i="1"/>
  <c r="Y10" i="1"/>
  <c r="H10" i="16"/>
  <c r="H10" i="23"/>
  <c r="Z13" i="1"/>
  <c r="Y13" i="1" s="1"/>
  <c r="X13" i="1"/>
  <c r="H10" i="22"/>
  <c r="N10" i="1"/>
  <c r="Y29" i="1" l="1"/>
  <c r="AB25" i="1"/>
  <c r="AA25" i="1" s="1"/>
  <c r="L25" i="24"/>
  <c r="L25" i="22"/>
  <c r="L25" i="16"/>
  <c r="L25" i="23"/>
  <c r="J20" i="16"/>
  <c r="J20" i="23"/>
  <c r="J20" i="24"/>
  <c r="J20" i="22"/>
  <c r="AB20" i="1"/>
  <c r="AA20" i="1" s="1"/>
  <c r="J10" i="22"/>
  <c r="J10" i="23"/>
  <c r="J10" i="24"/>
  <c r="J10" i="16"/>
  <c r="AB10" i="1"/>
  <c r="AA10" i="1" s="1"/>
  <c r="AG25" i="1" l="1"/>
  <c r="K25" i="23"/>
  <c r="K25" i="16"/>
  <c r="K25" i="22"/>
  <c r="K25" i="24"/>
  <c r="K20" i="22"/>
  <c r="K20" i="23"/>
  <c r="K20" i="16"/>
  <c r="K20" i="24"/>
  <c r="AG20" i="1"/>
  <c r="AG10" i="1"/>
  <c r="K10" i="23"/>
  <c r="K10" i="22"/>
  <c r="K10" i="24"/>
  <c r="K10" i="16"/>
  <c r="M25" i="24" l="1"/>
  <c r="M25" i="22"/>
  <c r="M25" i="23"/>
  <c r="M25" i="16"/>
  <c r="M20" i="22"/>
  <c r="M20" i="24"/>
  <c r="M20" i="23"/>
  <c r="M20" i="16"/>
  <c r="M10" i="22"/>
  <c r="M10" i="23"/>
  <c r="M10" i="24"/>
  <c r="M10" i="1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<sst xmlns="http://schemas.openxmlformats.org/spreadsheetml/2006/main" count="2882" uniqueCount="678">
  <si>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</si>
  <si>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</si>
  <si>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</si>
  <si>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</si>
  <si>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</si>
  <si>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</si>
  <si>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</si>
  <si>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</si>
  <si>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</si>
  <si>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</si>
  <si>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</si>
  <si>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</si>
  <si>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</si>
  <si>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</si>
  <si>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</si>
  <si>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</si>
  <si>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</si>
  <si>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</si>
  <si>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</si>
  <si>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</si>
  <si>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</si>
  <si>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</si>
  <si>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</si>
  <si>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</si>
  <si>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</si>
  <si>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</si>
  <si>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</si>
  <si>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</si>
  <si>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</si>
  <si>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</si>
  <si>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</si>
  <si>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</si>
  <si>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</si>
  <si>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</si>
  <si>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</si>
  <si>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</si>
  <si>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</si>
  <si>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</si>
  <si>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</si>
  <si>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</si>
  <si>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</si>
  <si>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</si>
  <si>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</si>
  <si>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</si>
  <si>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</si>
  <si>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</si>
  <si>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</si>
  <si>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</si>
  <si>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</si>
  <si>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</si>
  <si>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</si>
  <si>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</si>
  <si>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</si>
  <si>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</si>
  <si>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</si>
  <si>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</si>
  <si>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</si>
  <si>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</si>
  <si>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</si>
  <si>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</si>
  <si>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</si>
  <si>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</si>
  <si>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</si>
  <si>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</si>
  <si>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</si>
  <si>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</si>
  <si>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</si>
  <si>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</si>
  <si>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</si>
  <si>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</si>
  <si>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</si>
  <si>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</si>
  <si>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</si>
  <si>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</si>
  <si>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</si>
  <si>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</si>
  <si>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</si>
  <si>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</si>
  <si>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</si>
  <si>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</si>
  <si>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</si>
  <si>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</si>
  <si>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</si>
  <si>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</si>
  <si>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</si>
  <si>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</si>
  <si>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</si>
  <si>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</si>
  <si>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</si>
  <si>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</si>
  <si>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</si>
  <si>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</si>
  <si>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</si>
  <si>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</si>
  <si>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</si>
  <si>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</si>
  <si>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</si>
  <si>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</si>
  <si>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</si>
  <si>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</si>
  <si>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</si>
  <si>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</si>
  <si>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</si>
  <si>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</si>
  <si>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</si>
  <si>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</si>
  <si>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</si>
  <si>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</si>
  <si>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</si>
  <si>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</si>
  <si>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</si>
  <si>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</si>
  <si>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</si>
  <si>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</si>
  <si>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</si>
  <si>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</si>
  <si>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</si>
  <si>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</si>
  <si>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</si>
  <si>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</si>
  <si>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</si>
  <si>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</si>
  <si>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</si>
  <si>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</si>
  <si>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</si>
  <si>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</si>
  <si>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</si>
  <si>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</si>
  <si>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</si>
  <si>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</si>
  <si>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</si>
  <si>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</si>
  <si>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</si>
  <si>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</si>
  <si>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</si>
  <si>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</si>
  <si>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</si>
  <si>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</si>
  <si>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</si>
  <si>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</si>
  <si>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</si>
  <si>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</si>
  <si>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</si>
  <si>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</si>
  <si>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</si>
  <si>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</si>
  <si>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</si>
  <si>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</si>
  <si>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</si>
  <si>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</si>
  <si>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</si>
  <si>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</si>
  <si>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</si>
  <si>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</si>
  <si>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</si>
  <si>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</si>
  <si>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</si>
  <si>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</si>
  <si>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</si>
  <si>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</si>
  <si>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</si>
  <si>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</si>
  <si>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</si>
  <si>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</si>
  <si>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</si>
  <si>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</si>
  <si>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</si>
  <si>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</si>
  <si>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</si>
  <si>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</si>
  <si>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</si>
  <si>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</si>
  <si>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</si>
  <si>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</si>
  <si>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</si>
  <si>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</si>
  <si>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</si>
  <si>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</si>
  <si>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</si>
  <si>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</si>
  <si>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</si>
  <si>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</si>
  <si>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</si>
  <si>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</si>
  <si>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</si>
  <si>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</si>
  <si>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</si>
  <si>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</si>
  <si>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</si>
  <si>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</si>
  <si>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</si>
  <si>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</si>
  <si>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</si>
  <si>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</si>
  <si>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</si>
  <si>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</si>
  <si>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 xml:space="preserve">Plan de acción </t>
  </si>
  <si>
    <t xml:space="preserve">Mapa  de riesgos </t>
  </si>
  <si>
    <t>Realizar programación de audiencias acorde con el tiempo de duración para reducir número de audiencias no realizadas e incrementar el número de salidas.</t>
  </si>
  <si>
    <t>Implementar modelos operativos de preparación de audiencias (MOPAS) y guías de realización de audiencias para reducir el tiempo de las diligencias.</t>
  </si>
  <si>
    <t>Facilitar la asistencia virtual o remota a las audiencias de quienes no acudan a las sedes judiciales cuando la audiencia se realiza de forma presencial.</t>
  </si>
  <si>
    <t>1, 2,3,4</t>
  </si>
  <si>
    <t>7, 9</t>
  </si>
  <si>
    <t>Solicitar apoyo a la Dirección Ejecutiva Seccional de Administración Judicial en el suministro de recursos tecnólogicos para los servidores judiciales.</t>
  </si>
  <si>
    <t>Solicitar apoyo al CENDOJ, para realización de capacitaciones en tablas de retención documental (TRD)</t>
  </si>
  <si>
    <t>Análisis de Contexto</t>
  </si>
  <si>
    <t>ESPECIALIDAD:</t>
  </si>
  <si>
    <t xml:space="preserve">PROCESO </t>
  </si>
  <si>
    <t>DEPENDENCIA JUDICIAL CERTIFICADA: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</si>
  <si>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</si>
  <si>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</si>
  <si>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</si>
  <si>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</si>
  <si>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</si>
  <si>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</si>
  <si>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</si>
  <si>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</si>
  <si>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</si>
  <si>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 aplicable a los procesos que implique adecuación de los procesos en curso.</t>
  </si>
  <si>
    <t>Mejoramiento y ampliación de la planta de personal y número de juzgados para reducir carga permanente y acortar los tiempos de los procesos.</t>
  </si>
  <si>
    <t>Económicos y Financieros( disponibilidad de capital, liquidez, mercados financieros, desempleo, competencia.)</t>
  </si>
  <si>
    <t>Sociales  y culturales (cultura, religión, demografía, responsabilidad social, orden público.)</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</si>
  <si>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</si>
  <si>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</si>
  <si>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</si>
  <si>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</si>
  <si>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</si>
  <si>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</si>
  <si>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</si>
  <si>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</si>
  <si>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</si>
  <si>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</si>
  <si>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</si>
  <si>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Estratégicos: (direccionamiento estratégico, planeación institucional,
liderazgo, trabajo en equipo)</t>
  </si>
  <si>
    <t>Normalización y estandarización de los comités del SIGCMA a nivel nacional por parte de la Coordinación Nacional del SIGCMA.</t>
  </si>
  <si>
    <t>Recursos financieros (presupuesto de funcionamiento, recursos de inversión</t>
  </si>
  <si>
    <t>Aprovechamiento de licencias de microsoft Oficce 365 y aplicativos de la Rama Judicial.</t>
  </si>
  <si>
    <t>Personal
( competencia del personal, disponibilidad, suficiencia, seguridad
y salud ocupacional.)</t>
  </si>
  <si>
    <t xml:space="preserve">
</t>
  </si>
  <si>
    <t>Proceso
(capacidad, diseño, ejecución, proveedores, entradas, salidas,
gestión del conocimiento)</t>
  </si>
  <si>
    <t>Ampliación y divulgación de otros canales de comunicación y suministro de información a los usuarios a través de micrositios, celular, whatsapp, etc.</t>
  </si>
  <si>
    <t xml:space="preserve">Tecnológicos </t>
  </si>
  <si>
    <t>Insuficiencia  de  recursos tecnológicos (hardware y software) para los empleados en trabajo remoto.</t>
  </si>
  <si>
    <t>Formatos estandarizados impartidos  desde la Coordinación Nacional del SIGCMA para la mejor prestación del servicio.</t>
  </si>
  <si>
    <t>Micrositio de fácil acceso a los documentos propios del Sistema Integrado de Gestión y Control de la Calidad y el Medio Ambiente.</t>
  </si>
  <si>
    <t>Desconocimiento e inaplicabilidad de las Tablas de Retención Documental (TRD)</t>
  </si>
  <si>
    <t>Infraestructura física (suficiencia, comodidad)</t>
  </si>
  <si>
    <t>Elementos de trabajo (papel, equipos)</t>
  </si>
  <si>
    <t xml:space="preserve">Insuficiencia de equipos tecnológicos, internet para el trabajo presencial y  virtual.
</t>
  </si>
  <si>
    <t>Disminución notoria del uso del papel a causa de la implementación de medios tecnológicos.</t>
  </si>
  <si>
    <t>Falta de conocimiento y capacitación de los servidores judiciales sobre los canales dispuestos y adquiridos para optimizar el flujo de información y garantizar la comunicación interna.</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</si>
  <si>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</si>
  <si>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Falta de comunicación asertiva con los usuarios internos.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</si>
  <si>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</si>
  <si>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</si>
  <si>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</si>
  <si>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</si>
  <si>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</si>
  <si>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</si>
  <si>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</si>
  <si>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</si>
  <si>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</si>
  <si>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</si>
  <si>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</si>
  <si>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</si>
  <si>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</si>
  <si>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</si>
  <si>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</si>
  <si>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</si>
  <si>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</si>
  <si>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</si>
  <si>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</si>
  <si>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</si>
  <si>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</si>
  <si>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</si>
  <si>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</si>
  <si>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</si>
  <si>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</si>
  <si>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</si>
  <si>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</si>
  <si>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</si>
  <si>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</si>
  <si>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</si>
  <si>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</si>
  <si>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</si>
  <si>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</si>
  <si>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</si>
  <si>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</si>
  <si>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</si>
  <si>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</si>
  <si>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</si>
  <si>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</si>
  <si>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</si>
  <si>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</si>
  <si>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</si>
  <si>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</si>
  <si>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</si>
  <si>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</si>
  <si>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</si>
  <si>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</si>
  <si>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</si>
  <si>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</si>
  <si>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</si>
  <si>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</si>
  <si>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</si>
  <si>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</si>
  <si>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</si>
  <si>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</si>
  <si>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</si>
  <si>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</si>
  <si>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</si>
  <si>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</si>
  <si>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</si>
  <si>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</si>
  <si>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</si>
  <si>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</si>
  <si>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</si>
  <si>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</si>
  <si>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</si>
  <si>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</si>
  <si>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</si>
  <si>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</si>
  <si>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</si>
  <si>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</si>
  <si>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</si>
  <si>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</si>
  <si>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</si>
  <si>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</si>
  <si>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</si>
  <si>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</si>
  <si>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</si>
  <si>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</si>
  <si>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</si>
  <si>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</si>
  <si>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</si>
  <si>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</si>
  <si>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</si>
  <si>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</si>
  <si>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</si>
  <si>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</si>
  <si>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</si>
  <si>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</si>
  <si>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</si>
  <si>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</si>
  <si>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</si>
  <si>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</si>
  <si>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</si>
  <si>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Asignación de personal por descongestión y/o adecuados lineamientos de planeación  y redistribución de funciones asignadas al personal del despacho</t>
  </si>
  <si>
    <t>Archivo de control diario del seguimiento de la entrega del expediente al despacho</t>
  </si>
  <si>
    <t xml:space="preserve">Herramientas tecnologicas adoptadas por la entidad para lograr cumplir todas las actividades planificadas por medio del trabajo en Casa </t>
  </si>
  <si>
    <t>Archivo reporte de solicitudes allegadas al despacho judicial y el control respectivo para el cumplimiento de los términos procesales</t>
  </si>
  <si>
    <t xml:space="preserve">Soporte periódico del área tecnólogica </t>
  </si>
  <si>
    <t>Incumplimiento de las metas establecidas</t>
  </si>
  <si>
    <t>Revisión y seguimientos periódicos por parte del Juez  y fortalecimiento de las competencias por parte de la Escuela Judicial Rodrigo Lara Bonilla</t>
  </si>
  <si>
    <t>Asistencia y soporte tecnólogico e utilización de las herramientas tecnológicas proporcionadas por la entidad.</t>
  </si>
  <si>
    <t>Usuarios, productos y prácticas organizacionales</t>
  </si>
  <si>
    <t xml:space="preserve">Unificar procesos del mismo tipo para reducir el tiempo de las diligencias judiciales y agilizar el acceso a la justicia </t>
  </si>
  <si>
    <t>Seguimiento periódico al Plan de Acción y Planeador establecido por el despacho judicial.</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</si>
  <si>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</si>
  <si>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</si>
  <si>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</si>
  <si>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</si>
  <si>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</si>
  <si>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</si>
  <si>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</si>
  <si>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</si>
  <si>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</si>
  <si>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</si>
  <si>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</si>
  <si>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</si>
  <si>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</si>
  <si>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</si>
  <si>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</si>
  <si>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</si>
  <si>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</si>
  <si>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Archivo de control  de ingreso de los expedientes judiciales</t>
  </si>
  <si>
    <t>Monitoreo y control por medio de las Auditorias Internas, Externas de Control Interno y de entes de control</t>
  </si>
  <si>
    <t>Informes de Gestión seguimiento a la contratación, rendición de cuentas, Auditorias Internas, Externas de Control Interno y de entes de control.</t>
  </si>
  <si>
    <t xml:space="preserve">Registro de las soliciitudes judiciales allegadas al despacho en el archivo de radicación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</si>
  <si>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</si>
  <si>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</si>
  <si>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</si>
  <si>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</si>
  <si>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</si>
  <si>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</si>
  <si>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</si>
  <si>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</si>
  <si>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Posibilidad de afectación ambiental debido al desconocimiento de las lineamientos ambientales y normatividad vigente ambiental</t>
  </si>
  <si>
    <t>Desconocimiento de los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</si>
  <si>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</si>
  <si>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</si>
  <si>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</si>
  <si>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</si>
  <si>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</si>
  <si>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</si>
  <si>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</si>
  <si>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</si>
  <si>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</si>
  <si>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</si>
  <si>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</si>
  <si>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</si>
  <si>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</si>
  <si>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</si>
  <si>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Reportar periódicamente los incidentes de fallas  técnicas de los aplicativos utilizados</t>
  </si>
  <si>
    <t xml:space="preserve">Cambios en la  planeación  y redistribución de funciones asignadas al personal </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</si>
  <si>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</si>
  <si>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</si>
  <si>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</si>
  <si>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</si>
  <si>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</si>
  <si>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</si>
  <si>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</si>
  <si>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</si>
  <si>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</si>
  <si>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</si>
  <si>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</si>
  <si>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</si>
  <si>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</si>
  <si>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</si>
  <si>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</si>
  <si>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</si>
  <si>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</si>
  <si>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</si>
  <si>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</si>
  <si>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</si>
  <si>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</si>
  <si>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</si>
  <si>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</si>
  <si>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</si>
  <si>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</si>
  <si>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</si>
  <si>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</si>
  <si>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</si>
  <si>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</si>
  <si>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</si>
  <si>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</si>
  <si>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</si>
  <si>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</si>
  <si>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</si>
  <si>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</si>
  <si>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</si>
  <si>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</si>
  <si>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</si>
  <si>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</si>
  <si>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</si>
  <si>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</si>
  <si>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</si>
  <si>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</si>
  <si>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</si>
  <si>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</si>
  <si>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</si>
  <si>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</si>
  <si>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</si>
  <si>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</si>
  <si>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</si>
  <si>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</si>
  <si>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</si>
  <si>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</si>
  <si>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</si>
  <si>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</si>
  <si>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</si>
  <si>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</si>
  <si>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</si>
  <si>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</si>
  <si>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</si>
  <si>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</si>
  <si>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</si>
  <si>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</si>
  <si>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</si>
  <si>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</si>
  <si>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Error en las notificaciones judiicales</t>
  </si>
  <si>
    <t>Pérdida de documentos</t>
  </si>
  <si>
    <t>Corrupción</t>
  </si>
  <si>
    <t>Interrupción o demora en el Servicio Público de Administrar  Justicia</t>
  </si>
  <si>
    <t>Inaplicabilidad de la normavidad ambiental vigente</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</si>
  <si>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</si>
  <si>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</si>
  <si>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</si>
  <si>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</si>
  <si>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</si>
  <si>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</si>
  <si>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Actualización de datos cuando se registre las solicitudes por parte del usuario en el centro de servicio</t>
  </si>
  <si>
    <t>DESPACHO JUDICIAL</t>
  </si>
  <si>
    <t>g</t>
  </si>
  <si>
    <t>PENAL</t>
  </si>
  <si>
    <t>ADMINISTRACIÓN DE JUSTICIA Y ACCIONES CONSTITUCIONALES
(Garantías, Conocimiento, Acciones constitucionales,Atención al Usuario, Gestión de Servicios Judiciales, Gestión Documental, Mejoramiento del SIGCMA,Comunicación.)</t>
  </si>
  <si>
    <t>SISTEMA PENAL ACUSATORIO DE BOGOTÁ</t>
  </si>
  <si>
    <t xml:space="preserve">Actualización del Marco Normativo </t>
  </si>
  <si>
    <t>Modificación de la estructura organizacional de la rama judicial o del régimen de Carrera Judicial.</t>
  </si>
  <si>
    <t>Aplicabilidad de nuevas normas a consencuencia del COVID-19</t>
  </si>
  <si>
    <t xml:space="preserve">Implementación de buenas practicas en la Jurisdicción Penal </t>
  </si>
  <si>
    <t xml:space="preserve">4
</t>
  </si>
  <si>
    <t xml:space="preserve">Afectacion en la economia incrementa la criminalidad generado por el desempleo ocasionando una mayor demanda y congestión judicial </t>
  </si>
  <si>
    <t>Planeación a partir de las necesidades reales.</t>
  </si>
  <si>
    <t xml:space="preserve">5
</t>
  </si>
  <si>
    <t>Asignación presupuestal no ajustada a las necesidades reales de la Rama Judicial y por ende de los juzgados.</t>
  </si>
  <si>
    <t>Incremento del presupuesto asignado a la Rama Judicial para el desarrollo misional de la administración de justicia o aprovechamiento de alternativas para suplir necesidades.</t>
  </si>
  <si>
    <t>No realización de audiencias presenciales por falta de recursos económicos  de las partes interesadas externas para acudir a las sedes judiciales o inasistencia por falta de credibilidad en la justicia.</t>
  </si>
  <si>
    <t xml:space="preserve">Incremento de la credibilidad y confianza en la administracion de justicia al implementar y certificar sus Sistemas de Gestión. 
</t>
  </si>
  <si>
    <t xml:space="preserve">Ampliación y divulgación a la comunidad de los canales virtuales  y herramientas tecnológicas dispuestas para prestar el servicio de justicia y su funcionamiento.
</t>
  </si>
  <si>
    <t>Ampliación de la cobertura del programa Gobierno en Línea que integre toda la información que debe ser de conocimiento público.</t>
  </si>
  <si>
    <t>Insuficiencia de los medios tecnológicos y conectividad en las depedencias de la Rama Judicial</t>
  </si>
  <si>
    <t>Ausencia de portal único de información del Estado (Ramas del poder, órganos autónomos y demás entes especiales), que garantice la consulta de información en línea de toda la información oficial. -Gobierno en Línea).</t>
  </si>
  <si>
    <t>Cambios de la normatividad vigente.
Desactualización en cambios normativos y jurisprudenciales</t>
  </si>
  <si>
    <t>Capacitacion y actualización de los cambios normativos y reglamentarios por parte de la EJRLB.</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</si>
  <si>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</si>
  <si>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</si>
  <si>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 xml:space="preserve">Fenomenos naturales (Inundación, quema de bosques, sismo, vendavales).
</t>
  </si>
  <si>
    <t>Con la pandemia del COVID - 19, se han fomentado nuevas estrategias para impartir justicia, que contribuyen a la disminución de los impactos ambientales que genera el desarrollo de éstas actividades en sitio.</t>
  </si>
  <si>
    <t>La declaratoria de Pandemia por Contagio de la Covid 19 </t>
  </si>
  <si>
    <t>Existencia de protocolos de bioseguridad específicos para el sector justicia</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</si>
  <si>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</si>
  <si>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</si>
  <si>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FORTALEZAS (Factores específicos) ) </t>
  </si>
  <si>
    <t>Falta de planeación,  seguimiento y evaluación.</t>
  </si>
  <si>
    <t>Formación del Juez como Lider de Proceso  con bases orientadas al  Direccionamiento, Planeación y Gestión de su  Despacho mediante la aplicación de Sistemas de Gestión.</t>
  </si>
  <si>
    <t xml:space="preserve">Falta de liderazgo y trabajo en equipo de algunos líderes de los procesos. 
</t>
  </si>
  <si>
    <t>Formación del Juez en  normas  de estructura de alto nivel y en los temas referentes al SIGCMA</t>
  </si>
  <si>
    <t xml:space="preserve">Desconocimiento del SIGCMA  y su  articulación  con el Plan Sectorial de Desarrollo.
</t>
  </si>
  <si>
    <t>Definición  de roles y responsabilidades de los  líderes de proceso, para el funcionamiento del SIGCMA.</t>
  </si>
  <si>
    <t>Desconocimiento al realizar el trabajo de forma sistemática con enfoque a proceso del SIGCMA.</t>
  </si>
  <si>
    <t>Falta de estandarización de los procesos y procedimientos del SIGCMA por especialidad y jurisdicción.</t>
  </si>
  <si>
    <t>Capacitación recibida en normas ISO estructuras de alto nivel.</t>
  </si>
  <si>
    <t>Falta de tiempo para asistir a las capacitaciones y actualizaciones en las herramientas del SIGCMA.</t>
  </si>
  <si>
    <t xml:space="preserve">Autogestión del conocimiento.
</t>
  </si>
  <si>
    <t>Elaboración e implementación del Plan de Acción.</t>
  </si>
  <si>
    <t>Personal integrado por servidores judiciales de alto nivel profesional y capacitado para llevar a cabo las funciones asignadas. </t>
  </si>
  <si>
    <t>Cualificación de los requisitos para el ingreso y permanencia de servidores judiciales en la Rama Judicial</t>
  </si>
  <si>
    <t>Recursos insuficientes: economicos, humanos, físicos, tecnológicos e infraestructura para el desarrollo de las actividades judiciales.</t>
  </si>
  <si>
    <t>Falta de presupuesto asignado para la adecuada gestión judicial.</t>
  </si>
  <si>
    <t xml:space="preserve">Aprovechamiento y adaptación por parte de los servidores judiciales a los recursos suministrados. </t>
  </si>
  <si>
    <t>Insuficiencia de  personal  para atender la función misional y la atención a las partes interesadas en los despachos judiciales y centro de servicios , debido al aumento de la carga laboral.</t>
  </si>
  <si>
    <t>Competencia y compromiso de los servidores judiciales en  desarrollo de las  funciones asignadas al personal adscrito a cada depedencia judicial.</t>
  </si>
  <si>
    <t xml:space="preserve">Extensión de los horarios laborales (presencial y  trabajo en casa) por alta carga de trabajo, con afectación del bienestar físico y emocional de los servidores judiciales. </t>
  </si>
  <si>
    <t>Capacitación en habilidades emocionales y organización del trabajo por parte  de la ARL.</t>
  </si>
  <si>
    <t>Fusionar los espacios laboral, personal y familiar a causa del trabajo en casa.</t>
  </si>
  <si>
    <t>Implementación de los protocolos de bioseguridad definidos por la Rama Judicial para el acceso a las sedes.</t>
  </si>
  <si>
    <t>Imposibilidad para controlar las condiciones de seguridad y salud ocupacional a raiz del trabajo remoto en casa.</t>
  </si>
  <si>
    <t>Capacitación en software y aplicativos disponibles para la realización de los actividades para administrar justicia.</t>
  </si>
  <si>
    <t>Falta de tiempo para acceder a la formación  en herramientas tecnológicas y a diferentes capacitaciones de alto interes,tales como gestión documental, digitalización, seguridad de  la información.</t>
  </si>
  <si>
    <t>Disposición para el aprendizaje autodirigido, en la mayoria de los servidores judiciales.</t>
  </si>
  <si>
    <t xml:space="preserve">Resistencia por parte de algunos servidores judiciales a implementar la gestion del cambio y gestión del conocimiento,  en lo relativo al SIGCMA, a modelos de gestión, ambiental, seguridad informatica, normas antisoborno, normas de bioseguridad etc.,  </t>
  </si>
  <si>
    <t>Incremento inusitado de solicitudes vía correo electrónico como principal canal de comunicación conocido por los usuarios.</t>
  </si>
  <si>
    <t>Congestión judicial a causa del incremento en la demanda de administración de justicia y en la no realización de audiencias programadas por diferentes causas tales como:
* Inasistencia de alguna de las partes,  
* Falta de remisión de detenidos, 
* Indebida citación 
* No disponibilidad de Juzgado por encontrarse en otras diligencias.
* Aplazamiento de audiencias por solicitud de las partes interesadas.</t>
  </si>
  <si>
    <t xml:space="preserve">Coordinación entre el Centro de Servicios Judiciales y los juzgados en el agendamiento, gestión ante establecimientos carcelarios y citación a las audiencias. </t>
  </si>
  <si>
    <t>Alta carga laboral que hace imposible el cumplimiento de algunos términos judiciales. Número de solicitudes que ingresan a los despachos (entradas) muy superior al número de solicitudes que pueden ser atendidas  (salidas).</t>
  </si>
  <si>
    <t xml:space="preserve">Implementar la Gestión del conocimiento generada por las experiencias de los servidores documentada en instructivos y guias.
</t>
  </si>
  <si>
    <t xml:space="preserve">Falta de implementación del expediente electrónico para trazabilidad de todos los procesos judiciales en trámite y archivados. </t>
  </si>
  <si>
    <t xml:space="preserve">Aprovechamiento de las  TIC's y todos los recursos digitales, para la realización de audiencias virtuales tales como  Teams, polycom, Rp1, Skype,  teleconferencias WhatsApp, mensaje de texto.
</t>
  </si>
  <si>
    <t>Duplicidad de solicitud de la misma información por parte de diferentes dependencias y entidades del sector público y partes interesadas en general, cuya atención retrasa la actividad judicial.</t>
  </si>
  <si>
    <t>Fallas e insuficiencia de las herramientas tecnológicas y de  formación dispuestas para prestar el servicio de justicia, igualmente en la conformación y gestión del expediente electrónico.</t>
  </si>
  <si>
    <t>Implementación de herramientas tecnológicas para realizar  las actividades de los procesos, simplificando trámites, mejorando la comunicación interna de los servidores judiciales y dependencias y erradicando el uso de papel para la gestión de los expedientes.</t>
  </si>
  <si>
    <t>Falta de implementación de la digitalización y del expediente  electrónico en todas las dependencias y despachos judiciales.
Falta de un sistema que implemente la digitalización integral de todos los procesos en trámite y los que se encuentran en archivo de gestión (que comprenda los documentos impresos, audiencias y demás documentos en medios magnéticos)</t>
  </si>
  <si>
    <t>Avance en la implementación del expediente digital y nuevos aplicativos para la mejor gestión tanto en los juzgados comoen el centro de servicios.</t>
  </si>
  <si>
    <t xml:space="preserve">Directices y normatividad  impartidas por el Consejo Superior de la Judicatura para la implementación del expediente electronico.
</t>
  </si>
  <si>
    <r>
      <t xml:space="preserve">Fallas en el servicio de internet,  conectividad  irregular, así como insuficiencia de equipos en las sedes judiciales y salas de audiencias.
</t>
    </r>
    <r>
      <rPr>
        <sz val="10"/>
        <color rgb="FFFF0000"/>
        <rFont val="Calibri"/>
        <family val="2"/>
        <scheme val="minor"/>
      </rPr>
      <t xml:space="preserve">
</t>
    </r>
  </si>
  <si>
    <t>Avance en la digitalización de procesos judiciales fisicos, utilizando las herramientas sumistradas por office 365.</t>
  </si>
  <si>
    <t>La carencia de recursos tecnológicos necesarios para llevar a cabo el proceso de digitalización de expedientes  en los Despachos Judiciales.</t>
  </si>
  <si>
    <t>Desarrollo de aplicativos propios para elaboración de comunicaciones y digitalización de expedientes.</t>
  </si>
  <si>
    <t>Falta de divulgación de lineamiento relacionados con la seguridad informática de las audiencias y demás actividades propias del proceso juridico.</t>
  </si>
  <si>
    <t>Capacitaciones realizadas en herramientas y aplicativos tecnológicos grabadas por la EJRLB y divulgación de su existencia.</t>
  </si>
  <si>
    <t>Acceso permanente a las grabaciones de las capacitaciones que quedan publicadas en las redes sociales y aplicativos de microsoft.</t>
  </si>
  <si>
    <t xml:space="preserve">Existencia de protocolos para la realización de audiencias virtuales y guía de consultas de procesos en línea </t>
  </si>
  <si>
    <t>Avance del plan de digitalización de la Rama Judicial acorde con el protocolo del expediente electrónico</t>
  </si>
  <si>
    <t>Acceso remoto y consulta de procesos a través de la página web de la Rama Judicial para la consulta de procesos.</t>
  </si>
  <si>
    <t xml:space="preserve">Documentación
(Actualización, coherencia, aplicabilidad) </t>
  </si>
  <si>
    <t>Inconvenientes con el reporte de estadistica con el sistema SIERJU.</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</si>
  <si>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</si>
  <si>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</si>
  <si>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r>
      <t xml:space="preserve">Falta de salas de audiencia y/o  diseñadas con espacios inadecuados en algunos edificios. </t>
    </r>
    <r>
      <rPr>
        <sz val="10"/>
        <color rgb="FFFF0000"/>
        <rFont val="Calibri"/>
        <family val="2"/>
        <scheme val="minor"/>
      </rPr>
      <t xml:space="preserve">
</t>
    </r>
  </si>
  <si>
    <t>Falta de espacio en algunos  despachos judiciales para la ubicación del personal.</t>
  </si>
  <si>
    <t>Insuficiencia de espacios y muebles  (estantes) propios de los archivos de gestión y definitivo.</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</si>
  <si>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</si>
  <si>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</si>
  <si>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</si>
  <si>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Comunicación Interna
(canales utilizados y su efectividad, flujo de la información necesaria para el desarrollo de las actividades)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</si>
  <si>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</si>
  <si>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</si>
  <si>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</si>
  <si>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</si>
  <si>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</si>
  <si>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r>
      <t xml:space="preserve">Incluir en la programación de los Juzgados y el centro de servicios,  espacios de actualización y capacitación periódica sobre la </t>
    </r>
    <r>
      <rPr>
        <b/>
        <sz val="10"/>
        <rFont val="Calibri"/>
        <family val="2"/>
        <scheme val="minor"/>
      </rPr>
      <t>normatividad</t>
    </r>
    <r>
      <rPr>
        <sz val="10"/>
        <rFont val="Calibri"/>
        <family val="2"/>
        <scheme val="minor"/>
      </rPr>
      <t xml:space="preserve"> </t>
    </r>
    <r>
      <rPr>
        <b/>
        <sz val="10"/>
        <rFont val="Calibri"/>
        <family val="2"/>
        <scheme val="minor"/>
      </rPr>
      <t>vigente</t>
    </r>
    <r>
      <rPr>
        <sz val="10"/>
        <rFont val="Calibri"/>
        <family val="2"/>
        <scheme val="minor"/>
      </rPr>
      <t xml:space="preserve"> y del </t>
    </r>
    <r>
      <rPr>
        <b/>
        <sz val="10"/>
        <rFont val="Calibri"/>
        <family val="2"/>
        <scheme val="minor"/>
      </rPr>
      <t>SIGCMA</t>
    </r>
    <r>
      <rPr>
        <sz val="10"/>
        <rFont val="Calibri"/>
        <family val="2"/>
        <scheme val="minor"/>
      </rPr>
      <t xml:space="preserve">, asi como espacios de asistencia a capacitaciones y formación autodirigida.
</t>
    </r>
  </si>
  <si>
    <t>1,3, 13</t>
  </si>
  <si>
    <t>1, 3, 10</t>
  </si>
  <si>
    <t>2, 3, 4, 5, 6, 13, 14, 36, 39</t>
  </si>
  <si>
    <t>1, 2, 5, 6, 11, 16, 12</t>
  </si>
  <si>
    <t>Realizar reuniones trimestrales de planeación, seguimiento y evaluación de la gestión.</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</si>
  <si>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</si>
  <si>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14, 15</t>
  </si>
  <si>
    <t>2, 3, 4, 5, 6</t>
  </si>
  <si>
    <t xml:space="preserve">Revisar la estructura del SIGCMA para el SPA. 
Actualizar la documentación e implementar los documentos actualizados. </t>
  </si>
  <si>
    <t>9, 27</t>
  </si>
  <si>
    <t>19, 31, 32, 33</t>
  </si>
  <si>
    <t xml:space="preserve">Asistir y participar activamente en los procesos de normalización y estandarización de procesos y procedimientos conforme a la programación definida por la Coordinación Nacional del SIGCMA </t>
  </si>
  <si>
    <t>19, 27</t>
  </si>
  <si>
    <t>4, 36, 37</t>
  </si>
  <si>
    <t>Asignar el personal con el perfil requerido para realizar gestiones de tipo específico o judicial, optimizando la colaboración de judicantes y practicantes .
Revisar los procedimientos de talento humano en cada dependencia para facilitar transiciones o cambios de personal.</t>
  </si>
  <si>
    <t>9, 10</t>
  </si>
  <si>
    <t>8, 9, 12</t>
  </si>
  <si>
    <t>Definir y asignar responsables para los roles de líderes de proceso y de profesionales de enlace para el funcionamiento del SIGCMA.</t>
  </si>
  <si>
    <t>4, 8</t>
  </si>
  <si>
    <t>4, 7</t>
  </si>
  <si>
    <t>9, 16, 17</t>
  </si>
  <si>
    <t>2, 3, 8</t>
  </si>
  <si>
    <t>9, 10, 16</t>
  </si>
  <si>
    <t>12, 15, 28</t>
  </si>
  <si>
    <r>
      <t xml:space="preserve">Ampliar y divulgar canales de comunicación con las partes interesadas, internas y  externas (micrositio, </t>
    </r>
    <r>
      <rPr>
        <i/>
        <sz val="10"/>
        <color theme="1"/>
        <rFont val="Calibri"/>
        <family val="2"/>
        <scheme val="minor"/>
      </rPr>
      <t xml:space="preserve">whatsapp, </t>
    </r>
    <r>
      <rPr>
        <sz val="10"/>
        <color theme="1"/>
        <rFont val="Calibri"/>
        <family val="2"/>
        <scheme val="minor"/>
      </rPr>
      <t xml:space="preserve">celular) que permitan visibilizar la labor del juzgado y del centro de servicios para mejorar la imagen de la administración de justicia. </t>
    </r>
  </si>
  <si>
    <t>15, 36, 37, 38</t>
  </si>
  <si>
    <t>17, 20, 30</t>
  </si>
  <si>
    <t>14, 18, 36, 37</t>
  </si>
  <si>
    <t>Divulgar los distintos medios,  formas de acceso e instructivos para asistir a las audiencias virtuales y  gestionar la conexión desde la sede judicial de aquellas partes interesadas que no cuenten con medios tecnológicos o conocimientos para hacerlo.</t>
  </si>
  <si>
    <t>18, 30</t>
  </si>
  <si>
    <r>
      <t xml:space="preserve">Utilizar adecuadamente herramientas tecnológicas de comunicación interna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que permitan respetar los horarios laborales y espacios personales y familiares de los servidores judiciales.</t>
    </r>
  </si>
  <si>
    <t>6, 10, 11</t>
  </si>
  <si>
    <t>10, 15, 35</t>
  </si>
  <si>
    <r>
      <t xml:space="preserve">Solicitar apoyo y seguimiento a las condiciones y riesgos laborales por parte de la </t>
    </r>
    <r>
      <rPr>
        <b/>
        <sz val="10"/>
        <rFont val="Calibri"/>
        <family val="2"/>
        <scheme val="minor"/>
      </rPr>
      <t>ARL</t>
    </r>
    <r>
      <rPr>
        <sz val="10"/>
        <rFont val="Calibri"/>
        <family val="2"/>
        <scheme val="minor"/>
      </rPr>
      <t xml:space="preserve"> así como fomentar la asistencia a las actividades programadas por esta.</t>
    </r>
  </si>
  <si>
    <t>10, 12</t>
  </si>
  <si>
    <t>13, 14</t>
  </si>
  <si>
    <r>
      <t xml:space="preserve">Conocer e implementar las diferentes herramientas tecnológicas dispuestas para la prestación del servicios de justicia, la realización de audiencias virtuales, </t>
    </r>
    <r>
      <rPr>
        <b/>
        <sz val="10"/>
        <rFont val="Calibri"/>
        <family val="2"/>
        <scheme val="minor"/>
      </rPr>
      <t>la gestión del expediente judicial (digitalización</t>
    </r>
    <r>
      <rPr>
        <sz val="10"/>
        <rFont val="Calibri"/>
        <family val="2"/>
        <scheme val="minor"/>
      </rPr>
      <t xml:space="preserve">) y  la atención de  trámites solicitados por las partes interesadas. </t>
    </r>
  </si>
  <si>
    <t>18, 20, 21, 36</t>
  </si>
  <si>
    <t>10, 21, 22, 23, 24, 25, 26, 27, 29, 36, 37</t>
  </si>
  <si>
    <t>Consolidar los procesos de digitalización en concordancia con el protocolo adoptado por el Consejo Superior de la Judicatura a través del CENDOJ para el manejo del expediente electrónico.</t>
  </si>
  <si>
    <t>10, 14</t>
  </si>
  <si>
    <t>21, 24, 25, 28</t>
  </si>
  <si>
    <t>10, 29, 36, 37</t>
  </si>
  <si>
    <t>Adelantar campañas sobre manejo y disposición de residuos.</t>
  </si>
  <si>
    <t>21, 36, 37</t>
  </si>
  <si>
    <t>10, 11</t>
  </si>
  <si>
    <t>7, 22, 23, 29, 30, 31, 32, 33, 34, 35</t>
  </si>
  <si>
    <t>GARANTIAS
CONOCIMIENTO
ACCIONES CONSTITUCIONALES
GESTIÓN DE SERVICIOS JUDICIALES
ATENCIÓN AL USUARIO</t>
  </si>
  <si>
    <t>Administración de Justicia (Garantías, Conocimiento, Acciones Constitucionales, Gestión de Servicios judiciales, Atención al Usuario, Gestión Documental).</t>
  </si>
  <si>
    <t>MATRIZ DE RIESGOS SIGCMA - SPA BOGOTÁ</t>
  </si>
  <si>
    <t>Juzgados y Centro de Servicios Judiciales del Sistema Penal Acusatorio de Bogotá.</t>
  </si>
  <si>
    <t>No realización de Audiencias</t>
  </si>
  <si>
    <t>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t>
  </si>
  <si>
    <t>Archivos de  control y seguimiento de términos (bases de datos, Registro sistema Siglo XXI, calendarios, agendas etc.)</t>
  </si>
  <si>
    <t xml:space="preserve">Insuficiencia Organizacional </t>
  </si>
  <si>
    <t>Falta de control y verificación de la información registrada.</t>
  </si>
  <si>
    <t>Posibilidad de afectación en la prestación del servicio de Justicia debido a la falta de control y verificación de la información registrada.</t>
  </si>
  <si>
    <t>Control de calidad, revisión y validación de la información por parte del(os) responsables o quien firma el documento.</t>
  </si>
  <si>
    <t>Revisión al momento de recibido de procesos  y docuemtnos al igual que a la entrega de los mismos</t>
  </si>
  <si>
    <t>Inconsistencias en el reparto de procesos</t>
  </si>
  <si>
    <t>Elaboración de las  comunicaciones por parte del centro de servicio con datos suministrados por los juzgados a través de aplicativo.</t>
  </si>
  <si>
    <t>Planeación  y  programación de audiencias según  la complejidad de la misma.</t>
  </si>
  <si>
    <t xml:space="preserve">Errores o inconsistencia en la información entregada a las partes interesadas.
</t>
  </si>
  <si>
    <r>
      <rPr>
        <sz val="11"/>
        <rFont val="Calibri"/>
        <family val="2"/>
        <scheme val="minor"/>
      </rPr>
      <t>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t>
    </r>
    <r>
      <rPr>
        <sz val="11"/>
        <color rgb="FF00B050"/>
        <rFont val="Calibri"/>
        <family val="2"/>
        <scheme val="minor"/>
      </rPr>
      <t xml:space="preserve">
</t>
    </r>
    <r>
      <rPr>
        <sz val="11"/>
        <color theme="1"/>
        <rFont val="Calibri"/>
        <family val="2"/>
        <scheme val="minor"/>
      </rPr>
      <t>6</t>
    </r>
    <r>
      <rPr>
        <sz val="11"/>
        <color rgb="FF00B050"/>
        <rFont val="Calibri"/>
        <family val="2"/>
        <scheme val="minor"/>
      </rPr>
      <t>. Duplicación de  solicitudes de la misma información por parte de diferentes dependencias y entidades del sector público y partes interesadas en general, cuya atención retrasa la actividad judicial.</t>
    </r>
  </si>
  <si>
    <t>Solicitud de auditorias a Control Interno, cuando se requieran o se presenten casos de quejas o reclamos tanto internos como externos.</t>
  </si>
  <si>
    <t>Revisión por el administrador del sistema cuando se solicite por audtoridad competente interna.</t>
  </si>
  <si>
    <t>Emisión por sistema de las actas de reparto para cada solicitud atendida.</t>
  </si>
  <si>
    <t>Registros para trazabilidad  de los soportes para el reparto como Jueces Disponibles, empleados que realizan los repartos etc.</t>
  </si>
  <si>
    <t>Reglamentos  internos para claridad del reparto.</t>
  </si>
  <si>
    <r>
      <t xml:space="preserve">1. Falta de implementación del expediente electrónico en todas las dependencias y juzgados.
2.Falta de software institucional estandarizado para la especialidad para el control del archivo de documentos tanto físicos como virtuales.
</t>
    </r>
    <r>
      <rPr>
        <b/>
        <sz val="11"/>
        <color rgb="FF00B050"/>
        <rFont val="Calibri"/>
        <family val="2"/>
        <scheme val="minor"/>
      </rPr>
      <t>3.Desconocimiento e inaplicabilidad de las Tablas de Retención Documental (TRD)</t>
    </r>
    <r>
      <rPr>
        <sz val="11"/>
        <color theme="1"/>
        <rFont val="Calibri"/>
        <family val="2"/>
        <scheme val="minor"/>
      </rPr>
      <t xml:space="preserve">
4.Volumen excesivo de ingreso de expedientes para el personal asignado,  generando demoras en la organización de los expedientes.
5. Carencia de organización documental</t>
    </r>
  </si>
  <si>
    <t>Inasistencia de las partes interesadas para la realización de las audiencias.</t>
  </si>
  <si>
    <t>Posibilidad de vulneración de los derechos fundamentales de los ciudadanos  debido al Incumplimiento de las partes interesadas para la realización de las audiencias.</t>
  </si>
  <si>
    <t xml:space="preserve">Represamiento de procesos Judiciales y/o solicitudes  sin resolver </t>
  </si>
  <si>
    <t>Alto  volumen  de procesos y  trámites procesales.</t>
  </si>
  <si>
    <t>Posibilidad de Represamiento de procesos Judiciales y/o solicitudes  sin resolver, debido a alto  volumen  de procesos y  trámites procesales.</t>
  </si>
  <si>
    <t xml:space="preserve">Carencia de valores, etica, compromiso  y transparencia de algunos servidores. </t>
  </si>
  <si>
    <t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t>
  </si>
  <si>
    <t>Posibilidad de actos indebidos de  los servidores judiciales debido a  la carencia  de valores, etica, compromiso  y transparencia de algunos servidores.</t>
  </si>
  <si>
    <t>Falencia en la verificación y seguimiento a los repartos realizados.</t>
  </si>
  <si>
    <t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t>
  </si>
  <si>
    <t>Posibilidad de afectación a la reputación y transparencia debido a falencia en la verificación y seguimiento a los repartos realizados.</t>
  </si>
  <si>
    <t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t>
  </si>
  <si>
    <t xml:space="preserve">
Falta de información correcta para realizar la notificación oportunamente.
</t>
  </si>
  <si>
    <t>Posibilidad de afectación en la Prestación del Servicio de Justicia debido a la 
falta de información correcta para realizar la notificación oportunamente.</t>
  </si>
  <si>
    <t>Seguimiento permanente y métodico  a las notificaciones judiciales enviadas.</t>
  </si>
  <si>
    <t>Revisión permanente al ingreso de correos electrónicos  y actualización de datos de las partes interesadas pertinenetes en los procesos judiciales.</t>
  </si>
  <si>
    <t>Elaboración de comunicaciones a notificar con información suministrada directamente por los juzgados a través de aplicativo diseñado para el efecto.</t>
  </si>
  <si>
    <t>SISTEMA PENAL ACUSATORIO DE BUGA</t>
  </si>
  <si>
    <t>10 DE AGOSTO DE 2021</t>
  </si>
  <si>
    <t>Ampliación de la oferta educativa y acceso a la educación superior de los estratos 1, 2 y 3</t>
  </si>
  <si>
    <t>7, 9, 14</t>
  </si>
  <si>
    <t>Aplicación del procedimiento de verificación  de los equipos de grabación antes de iniciar las audiencias. Verificación dispositivos y plataforma tecnológica utilizada.</t>
  </si>
  <si>
    <r>
      <t xml:space="preserve">1.Alto  volumen  de procesos y trámites procesales.
2.Complejidad de los procesos judiciales.
3.Insuficiencia de personal para la carga laboral presentada.
</t>
    </r>
    <r>
      <rPr>
        <sz val="11"/>
        <color rgb="FF00B050"/>
        <rFont val="Calibri"/>
        <family val="2"/>
        <scheme val="minor"/>
      </rPr>
      <t>4</t>
    </r>
    <r>
      <rPr>
        <b/>
        <sz val="11"/>
        <color rgb="FF00B050"/>
        <rFont val="Calibri"/>
        <family val="2"/>
        <scheme val="minor"/>
      </rPr>
      <t>.Deficiencia en las competencias necesarias del personal asignado. 
5.Insuficiencia o fallas en los equipos (hardware y software) para realizar el trabajo presencial y  virtual.</t>
    </r>
    <r>
      <rPr>
        <sz val="11"/>
        <color theme="1"/>
        <rFont val="Calibri"/>
        <family val="2"/>
        <scheme val="minor"/>
      </rPr>
      <t xml:space="preserve">
</t>
    </r>
    <r>
      <rPr>
        <sz val="11"/>
        <color rgb="FF00B050"/>
        <rFont val="Calibri"/>
        <family val="2"/>
        <scheme val="minor"/>
      </rPr>
      <t xml:space="preserve">6.Falta de planeación  para el desarrollo de las tareas propias del despacho y/o centro de servicios.
</t>
    </r>
  </si>
  <si>
    <r>
      <rPr>
        <sz val="11"/>
        <color rgb="FF00B050"/>
        <rFont val="Calibri"/>
        <family val="2"/>
        <scheme val="minor"/>
      </rPr>
      <t xml:space="preserve">1.Inasistencia de las partes interesadas.
</t>
    </r>
    <r>
      <rPr>
        <sz val="11"/>
        <color theme="1"/>
        <rFont val="Calibri"/>
        <family val="2"/>
        <scheme val="minor"/>
      </rPr>
      <t xml:space="preserve">
2.Programación de audiencias sin tener en cuenta tiempos de duración para su realización.
3.Falta de comunicación oportuna o errores en la notificación a las partes interesadas externas
</t>
    </r>
    <r>
      <rPr>
        <b/>
        <sz val="11"/>
        <color rgb="FF00B050"/>
        <rFont val="Calibri"/>
        <family val="2"/>
        <scheme val="minor"/>
      </rPr>
      <t xml:space="preserve">4.Carencia de internet y  conectividad adecuada para los  equipos en las sedes judiciales y salas de audiencias.
</t>
    </r>
    <r>
      <rPr>
        <sz val="11"/>
        <color theme="1"/>
        <rFont val="Calibri"/>
        <family val="2"/>
        <scheme val="minor"/>
      </rPr>
      <t xml:space="preserve">5.Desactualización de la información suministrada por el usuario para la debida citación.
</t>
    </r>
    <r>
      <rPr>
        <sz val="11"/>
        <color rgb="FF00B050"/>
        <rFont val="Calibri"/>
        <family val="2"/>
        <scheme val="minor"/>
      </rPr>
      <t>6. Falta de herramientas tecnológicas que permitan el buen desarrollo de la audiencia (Sistema de Grabación, Software, Hardware etc.)
7. Programar la audiencia sin los EMP y soporte completos.</t>
    </r>
  </si>
  <si>
    <t>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4. Errores en las solicitudes y escritos presentados por la fiscalia, abogados o solicitantes en general.</t>
  </si>
  <si>
    <t>Solcitar a la Fiscalia, abogados o público en general, la información completa en las solicitudes y escritos, así como la verificación de la misma, antes de entregar al Centro de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</si>
</sst>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1"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rgb="FFFF0000"/>
      <name val="Arial"/>
      <family val="2"/>
    </font>
    <font>
      <sz val="10"/>
      <color rgb="FFFF0000"/>
      <name val="Calibri"/>
      <family val="2"/>
      <scheme val="minor"/>
    </font>
    <font>
      <sz val="10"/>
      <color theme="0"/>
      <name val="Arial"/>
      <family val="2"/>
    </font>
    <font>
      <strike/>
      <sz val="10"/>
      <color rgb="FF000000"/>
      <name val="Arial"/>
      <family val="2"/>
    </font>
    <font>
      <strike/>
      <sz val="10"/>
      <name val="Calibri"/>
      <family val="2"/>
      <scheme val="minor"/>
    </font>
    <font>
      <i/>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11"/>
      <color rgb="FF000000"/>
      <name val="Arial"/>
      <family val="2"/>
    </font>
    <font>
      <sz val="11"/>
      <name val="Arial"/>
      <family val="2"/>
    </font>
    <font>
      <sz val="11"/>
      <color rgb="FFFF0000"/>
      <name val="Arial"/>
      <family val="2"/>
    </font>
    <font>
      <sz val="8"/>
      <color rgb="FFFF0000"/>
      <name val="Arial"/>
      <family val="2"/>
    </font>
    <font>
      <sz val="9"/>
      <color theme="5" tint="-0.249977111117893"/>
      <name val="Arial"/>
      <family val="2"/>
    </font>
    <font>
      <sz val="9"/>
      <name val="Arial"/>
      <family val="2"/>
    </font>
    <font>
      <sz val="11"/>
      <color theme="5" tint="-0.249977111117893"/>
      <name val="Arial"/>
      <family val="2"/>
    </font>
    <font>
      <sz val="8"/>
      <name val="Arial"/>
      <family val="2"/>
    </font>
    <font>
      <sz val="9"/>
      <color rgb="FFFF0000"/>
      <name val="Arial"/>
      <family val="2"/>
    </font>
    <font>
      <sz val="8"/>
      <color rgb="FF000000"/>
      <name val="Arial"/>
      <family val="2"/>
    </font>
    <font>
      <sz val="8"/>
      <color theme="1"/>
      <name val="Arial"/>
      <family val="2"/>
    </font>
    <font>
      <b/>
      <sz val="11"/>
      <color theme="0" tint="-4.9989318521683403E-2"/>
      <name val="Arial"/>
      <family val="2"/>
    </font>
    <font>
      <b/>
      <sz val="11"/>
      <name val="Arial"/>
      <family val="2"/>
    </font>
    <font>
      <sz val="10"/>
      <name val="Calibri"/>
      <family val="2"/>
    </font>
    <font>
      <b/>
      <sz val="10"/>
      <name val="Calibri"/>
      <family val="2"/>
      <scheme val="minor"/>
    </font>
    <font>
      <i/>
      <sz val="10"/>
      <color theme="1"/>
      <name val="Calibri"/>
      <family val="2"/>
      <scheme val="minor"/>
    </font>
    <font>
      <b/>
      <sz val="16"/>
      <color theme="1"/>
      <name val="Arial"/>
      <family val="2"/>
    </font>
    <font>
      <strike/>
      <sz val="11"/>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88">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0" fillId="0" borderId="13" xfId="0" applyBorder="1" applyAlignment="1">
      <alignment horizontal="left" vertical="center" wrapText="1"/>
    </xf>
    <xf numFmtId="0" fontId="20" fillId="0" borderId="0" xfId="0" applyFont="1"/>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lignment vertical="top"/>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2" fillId="0" borderId="13" xfId="0" applyFont="1" applyBorder="1" applyAlignment="1">
      <alignment vertical="center" wrapText="1"/>
    </xf>
    <xf numFmtId="0" fontId="62" fillId="0" borderId="13" xfId="0" applyFont="1" applyBorder="1" applyAlignment="1">
      <alignment vertical="top" wrapText="1"/>
    </xf>
    <xf numFmtId="0" fontId="62" fillId="0" borderId="13" xfId="0" applyFont="1" applyBorder="1" applyAlignment="1">
      <alignment horizontal="center" vertical="center" wrapText="1"/>
    </xf>
    <xf numFmtId="0" fontId="32" fillId="0" borderId="13" xfId="0" applyFont="1" applyBorder="1" applyAlignment="1">
      <alignment vertical="top" wrapText="1"/>
    </xf>
    <xf numFmtId="0" fontId="60" fillId="0" borderId="13" xfId="0" applyFont="1" applyBorder="1" applyAlignment="1">
      <alignment horizontal="center" vertical="center"/>
    </xf>
    <xf numFmtId="0" fontId="62" fillId="0" borderId="81" xfId="0" applyFont="1" applyBorder="1" applyAlignment="1">
      <alignment vertical="top" wrapText="1"/>
    </xf>
    <xf numFmtId="0" fontId="62" fillId="0" borderId="13" xfId="0" applyFont="1" applyBorder="1" applyAlignment="1">
      <alignment horizontal="left" vertical="center" wrapText="1"/>
    </xf>
    <xf numFmtId="0" fontId="65" fillId="0" borderId="0" xfId="0" applyFont="1"/>
    <xf numFmtId="0" fontId="32" fillId="3" borderId="13" xfId="0" applyFont="1" applyFill="1" applyBorder="1" applyAlignment="1">
      <alignment vertical="top" wrapText="1"/>
    </xf>
    <xf numFmtId="0" fontId="8" fillId="0" borderId="13" xfId="0" applyFont="1" applyBorder="1" applyAlignment="1">
      <alignment horizontal="center" vertical="center" wrapText="1" readingOrder="1"/>
    </xf>
    <xf numFmtId="0" fontId="62" fillId="3" borderId="13" xfId="0" applyFont="1" applyFill="1" applyBorder="1" applyAlignment="1">
      <alignment vertical="top" wrapText="1"/>
    </xf>
    <xf numFmtId="0" fontId="61" fillId="0" borderId="13" xfId="0" applyFont="1" applyBorder="1" applyAlignment="1">
      <alignment horizontal="center" vertical="center" wrapText="1"/>
    </xf>
    <xf numFmtId="0" fontId="32" fillId="3" borderId="13" xfId="0" applyFont="1" applyFill="1" applyBorder="1" applyAlignment="1">
      <alignment horizontal="left" vertical="center" wrapText="1"/>
    </xf>
    <xf numFmtId="0" fontId="60" fillId="0" borderId="13" xfId="0" applyFont="1" applyBorder="1"/>
    <xf numFmtId="0" fontId="60" fillId="0" borderId="0" xfId="0" applyFont="1" applyAlignment="1">
      <alignment vertical="top" wrapText="1"/>
    </xf>
    <xf numFmtId="0" fontId="66" fillId="0" borderId="13" xfId="0" applyFont="1" applyBorder="1" applyAlignment="1">
      <alignment horizontal="center" vertical="center" wrapText="1"/>
    </xf>
    <xf numFmtId="0" fontId="67" fillId="3" borderId="13" xfId="0" applyFont="1" applyFill="1" applyBorder="1" applyAlignment="1">
      <alignment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71" fillId="7" borderId="0" xfId="0" applyFont="1" applyFill="1" applyAlignment="1">
      <alignment horizontal="center" vertical="center" wrapText="1" readingOrder="1"/>
    </xf>
    <xf numFmtId="0" fontId="72" fillId="8" borderId="51" xfId="0" applyFont="1" applyFill="1" applyBorder="1" applyAlignment="1">
      <alignment horizontal="center" vertical="center" wrapText="1" readingOrder="1"/>
    </xf>
    <xf numFmtId="0" fontId="72" fillId="0" borderId="51" xfId="0" applyFont="1" applyBorder="1" applyAlignment="1">
      <alignment horizontal="center" vertical="center" wrapText="1" readingOrder="1"/>
    </xf>
    <xf numFmtId="0" fontId="72" fillId="0" borderId="51" xfId="0" applyFont="1" applyBorder="1" applyAlignment="1">
      <alignment horizontal="justify" vertical="center" wrapText="1" readingOrder="1"/>
    </xf>
    <xf numFmtId="0" fontId="72" fillId="9" borderId="52" xfId="0" applyFont="1" applyFill="1" applyBorder="1" applyAlignment="1">
      <alignment horizontal="center" vertical="center" wrapText="1" readingOrder="1"/>
    </xf>
    <xf numFmtId="0" fontId="72" fillId="0" borderId="52" xfId="0" applyFont="1" applyBorder="1" applyAlignment="1">
      <alignment horizontal="center" vertical="center" wrapText="1" readingOrder="1"/>
    </xf>
    <xf numFmtId="0" fontId="72" fillId="0" borderId="52" xfId="0" applyFont="1" applyBorder="1" applyAlignment="1">
      <alignment horizontal="justify" vertical="center" wrapText="1" readingOrder="1"/>
    </xf>
    <xf numFmtId="0" fontId="72" fillId="10" borderId="52" xfId="0" applyFont="1" applyFill="1" applyBorder="1" applyAlignment="1">
      <alignment horizontal="center" vertical="center" wrapText="1" readingOrder="1"/>
    </xf>
    <xf numFmtId="0" fontId="72" fillId="11" borderId="52" xfId="0" applyFont="1" applyFill="1" applyBorder="1" applyAlignment="1">
      <alignment horizontal="center" vertical="center" wrapText="1" readingOrder="1"/>
    </xf>
    <xf numFmtId="0" fontId="73"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5" fillId="7" borderId="0" xfId="0" applyFont="1" applyFill="1" applyAlignment="1">
      <alignment horizontal="center" vertical="center" wrapText="1" readingOrder="1"/>
    </xf>
    <xf numFmtId="0" fontId="76" fillId="8" borderId="51" xfId="0" applyFont="1" applyFill="1" applyBorder="1" applyAlignment="1">
      <alignment horizontal="center" vertical="center" wrapText="1" readingOrder="1"/>
    </xf>
    <xf numFmtId="0" fontId="76" fillId="0" borderId="51" xfId="0" applyFont="1" applyBorder="1" applyAlignment="1">
      <alignment horizontal="justify" vertical="center" wrapText="1" readingOrder="1"/>
    </xf>
    <xf numFmtId="9" fontId="76" fillId="0" borderId="51" xfId="0" applyNumberFormat="1" applyFont="1" applyBorder="1" applyAlignment="1">
      <alignment horizontal="center" vertical="center" wrapText="1" readingOrder="1"/>
    </xf>
    <xf numFmtId="0" fontId="76" fillId="9" borderId="52" xfId="0" applyFont="1" applyFill="1" applyBorder="1" applyAlignment="1">
      <alignment horizontal="center" vertical="center" wrapText="1" readingOrder="1"/>
    </xf>
    <xf numFmtId="0" fontId="76" fillId="0" borderId="52" xfId="0" applyFont="1" applyBorder="1" applyAlignment="1">
      <alignment horizontal="justify" vertical="center" wrapText="1" readingOrder="1"/>
    </xf>
    <xf numFmtId="9" fontId="76" fillId="0" borderId="52" xfId="0" applyNumberFormat="1" applyFont="1" applyBorder="1" applyAlignment="1">
      <alignment horizontal="center" vertical="center" wrapText="1" readingOrder="1"/>
    </xf>
    <xf numFmtId="0" fontId="76" fillId="10" borderId="52" xfId="0" applyFont="1" applyFill="1" applyBorder="1" applyAlignment="1">
      <alignment horizontal="center" vertical="center" wrapText="1" readingOrder="1"/>
    </xf>
    <xf numFmtId="0" fontId="76" fillId="11" borderId="52" xfId="0" applyFont="1" applyFill="1" applyBorder="1" applyAlignment="1">
      <alignment horizontal="center" vertical="center" wrapText="1" readingOrder="1"/>
    </xf>
    <xf numFmtId="0" fontId="77"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72" fillId="0" borderId="52" xfId="0" applyNumberFormat="1" applyFont="1" applyBorder="1" applyAlignment="1">
      <alignment horizontal="justify" vertical="center" wrapText="1" readingOrder="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80" fillId="0" borderId="13" xfId="0" applyFont="1" applyBorder="1" applyAlignment="1">
      <alignment horizontal="left" vertical="center" wrapText="1"/>
    </xf>
    <xf numFmtId="0" fontId="80" fillId="0" borderId="0" xfId="0" applyFont="1" applyAlignment="1">
      <alignment horizontal="left" vertical="center" wrapText="1"/>
    </xf>
    <xf numFmtId="0" fontId="0" fillId="0" borderId="0" xfId="0" applyAlignment="1">
      <alignment vertical="center" wrapText="1"/>
    </xf>
    <xf numFmtId="0" fontId="81" fillId="3" borderId="0" xfId="0" applyFont="1" applyFill="1" applyBorder="1"/>
    <xf numFmtId="0" fontId="81"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2" fillId="0" borderId="92" xfId="0" applyFont="1" applyBorder="1" applyAlignment="1" applyProtection="1">
      <alignment horizontal="left" vertical="top" wrapText="1"/>
      <protection locked="0"/>
    </xf>
    <xf numFmtId="0" fontId="62" fillId="0" borderId="13" xfId="0" applyFont="1" applyBorder="1" applyAlignment="1" applyProtection="1">
      <alignment vertical="center" wrapText="1"/>
      <protection locked="0"/>
    </xf>
    <xf numFmtId="0" fontId="62" fillId="0" borderId="13" xfId="0" applyFont="1" applyBorder="1" applyAlignment="1" applyProtection="1">
      <alignment horizontal="left" vertical="top" wrapText="1"/>
      <protection locked="0"/>
    </xf>
    <xf numFmtId="0" fontId="62" fillId="0" borderId="65" xfId="0" applyFont="1" applyBorder="1" applyAlignment="1" applyProtection="1">
      <alignment horizontal="left" vertical="top" wrapText="1"/>
      <protection locked="0"/>
    </xf>
    <xf numFmtId="0" fontId="0" fillId="0" borderId="82"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7" fillId="0" borderId="82" xfId="0" applyFont="1" applyBorder="1" applyAlignment="1" applyProtection="1">
      <alignment horizontal="left" vertical="top"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27" fillId="0" borderId="78"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4" fillId="3" borderId="48" xfId="0" applyFont="1" applyFill="1" applyBorder="1" applyAlignment="1">
      <alignment vertical="top" wrapText="1"/>
    </xf>
    <xf numFmtId="0" fontId="81" fillId="3" borderId="0" xfId="0" applyFont="1" applyFill="1"/>
    <xf numFmtId="0" fontId="81" fillId="0" borderId="0" xfId="0" applyFont="1"/>
    <xf numFmtId="0" fontId="87"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7" fillId="4" borderId="98" xfId="0" applyFont="1" applyFill="1" applyBorder="1" applyAlignment="1" applyProtection="1">
      <alignment vertical="center" wrapText="1"/>
      <protection locked="0"/>
    </xf>
    <xf numFmtId="0" fontId="87" fillId="4" borderId="98" xfId="0" applyFont="1" applyFill="1" applyBorder="1" applyAlignment="1" applyProtection="1">
      <alignment vertical="center"/>
      <protection locked="0"/>
    </xf>
    <xf numFmtId="0" fontId="87" fillId="4" borderId="98" xfId="0" applyFont="1" applyFill="1" applyBorder="1" applyAlignment="1">
      <alignment horizontal="center" vertical="center" wrapText="1"/>
    </xf>
    <xf numFmtId="0" fontId="87" fillId="4" borderId="98" xfId="0" applyFont="1" applyFill="1" applyBorder="1" applyAlignment="1" applyProtection="1">
      <alignment horizontal="center" vertical="center" wrapText="1"/>
      <protection locked="0"/>
    </xf>
    <xf numFmtId="0" fontId="87" fillId="23" borderId="98" xfId="0" applyFont="1" applyFill="1" applyBorder="1" applyAlignment="1" applyProtection="1">
      <alignment horizontal="center" vertical="center" textRotation="90"/>
      <protection locked="0"/>
    </xf>
    <xf numFmtId="0" fontId="88" fillId="4" borderId="98" xfId="0" applyFont="1" applyFill="1" applyBorder="1" applyAlignment="1">
      <alignment horizontal="center" vertical="center" wrapText="1"/>
    </xf>
    <xf numFmtId="0" fontId="89" fillId="3" borderId="0" xfId="0" applyFont="1" applyFill="1" applyAlignment="1" applyProtection="1">
      <alignment horizontal="center" vertical="center"/>
      <protection locked="0"/>
    </xf>
    <xf numFmtId="0" fontId="89" fillId="0" borderId="0" xfId="0" applyFont="1" applyAlignment="1" applyProtection="1">
      <alignment horizontal="center" vertical="center"/>
      <protection locked="0"/>
    </xf>
    <xf numFmtId="0" fontId="90" fillId="0" borderId="0" xfId="0" applyFont="1"/>
    <xf numFmtId="0" fontId="90" fillId="24" borderId="0" xfId="0" applyFont="1" applyFill="1"/>
    <xf numFmtId="0" fontId="90"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87" fillId="4" borderId="98" xfId="0" applyFont="1" applyFill="1" applyBorder="1" applyAlignment="1" applyProtection="1">
      <alignment horizontal="center" vertical="center" wrapText="1"/>
      <protection locked="0"/>
    </xf>
    <xf numFmtId="0" fontId="86"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6" fillId="0" borderId="0" xfId="0" applyFont="1" applyAlignment="1" applyProtection="1">
      <alignment horizontal="center" vertical="center"/>
      <protection locked="0"/>
    </xf>
    <xf numFmtId="0" fontId="61" fillId="0" borderId="13"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46" fillId="0" borderId="0" xfId="0" applyFont="1" applyAlignment="1">
      <alignment horizontal="center" vertical="top" wrapText="1" readingOrder="1"/>
    </xf>
    <xf numFmtId="0" fontId="46" fillId="0" borderId="0" xfId="0" applyFont="1" applyAlignment="1">
      <alignment horizontal="center" vertical="center" wrapText="1" readingOrder="1"/>
    </xf>
    <xf numFmtId="0" fontId="45" fillId="0" borderId="0" xfId="0" applyFont="1" applyAlignment="1">
      <alignment horizontal="center" vertical="center"/>
    </xf>
    <xf numFmtId="0" fontId="93" fillId="0" borderId="0" xfId="0" applyFont="1" applyAlignment="1">
      <alignment horizontal="left" vertical="center" wrapText="1" readingOrder="1"/>
    </xf>
    <xf numFmtId="0" fontId="93" fillId="0" borderId="0" xfId="0" applyFont="1" applyAlignment="1">
      <alignment horizontal="center" vertical="center" wrapText="1" readingOrder="1"/>
    </xf>
    <xf numFmtId="0" fontId="94" fillId="0" borderId="13" xfId="0" applyFont="1" applyBorder="1" applyAlignment="1">
      <alignment horizontal="center" vertical="center"/>
    </xf>
    <xf numFmtId="0" fontId="8" fillId="0" borderId="13" xfId="0" applyFont="1" applyBorder="1" applyAlignment="1">
      <alignment horizontal="center" vertical="center" wrapText="1"/>
    </xf>
    <xf numFmtId="0" fontId="94" fillId="0" borderId="0" xfId="0" applyFont="1" applyAlignment="1">
      <alignment horizontal="center" vertical="center" wrapText="1"/>
    </xf>
    <xf numFmtId="0" fontId="94" fillId="0" borderId="0" xfId="0" applyFont="1" applyAlignment="1">
      <alignment vertical="top" wrapText="1"/>
    </xf>
    <xf numFmtId="0" fontId="45" fillId="0" borderId="0" xfId="0" applyFont="1" applyAlignment="1">
      <alignment vertical="center" wrapText="1"/>
    </xf>
    <xf numFmtId="0" fontId="94" fillId="0" borderId="0" xfId="0" applyFont="1" applyAlignment="1">
      <alignment vertical="center" wrapText="1"/>
    </xf>
    <xf numFmtId="0" fontId="95" fillId="0" borderId="0" xfId="0" applyFont="1" applyAlignment="1">
      <alignment horizontal="center" vertical="center"/>
    </xf>
    <xf numFmtId="0" fontId="96" fillId="0" borderId="0" xfId="0" applyFont="1" applyAlignment="1">
      <alignment vertical="center" wrapText="1"/>
    </xf>
    <xf numFmtId="0" fontId="97" fillId="0" borderId="0" xfId="0" applyFont="1" applyAlignment="1">
      <alignment vertical="center" wrapText="1"/>
    </xf>
    <xf numFmtId="0" fontId="8" fillId="0" borderId="13" xfId="0" applyFont="1" applyBorder="1" applyAlignment="1">
      <alignment horizontal="center" vertical="center"/>
    </xf>
    <xf numFmtId="0" fontId="98" fillId="3" borderId="13" xfId="0" applyFont="1" applyFill="1" applyBorder="1" applyAlignment="1">
      <alignment vertical="center" wrapText="1"/>
    </xf>
    <xf numFmtId="0" fontId="99" fillId="0" borderId="0" xfId="0" applyFont="1" applyAlignment="1">
      <alignment vertical="center" wrapText="1"/>
    </xf>
    <xf numFmtId="0" fontId="100" fillId="0" borderId="0" xfId="0" applyFont="1" applyAlignment="1">
      <alignment vertical="center" wrapText="1"/>
    </xf>
    <xf numFmtId="0" fontId="63" fillId="0" borderId="13" xfId="0" applyFont="1" applyBorder="1" applyAlignment="1">
      <alignment vertical="center"/>
    </xf>
    <xf numFmtId="0" fontId="101" fillId="3" borderId="13" xfId="0" applyFont="1" applyFill="1" applyBorder="1" applyAlignment="1">
      <alignment vertical="center" wrapText="1"/>
    </xf>
    <xf numFmtId="0" fontId="100" fillId="0" borderId="0" xfId="0" applyFont="1" applyAlignment="1">
      <alignment vertical="top" wrapText="1"/>
    </xf>
    <xf numFmtId="0" fontId="100" fillId="0" borderId="0" xfId="0" applyFont="1" applyAlignment="1">
      <alignment horizontal="left" vertical="center" wrapText="1"/>
    </xf>
    <xf numFmtId="0" fontId="102" fillId="0" borderId="0" xfId="0" applyFont="1" applyAlignment="1">
      <alignment horizontal="center" vertical="center" wrapText="1" readingOrder="1"/>
    </xf>
    <xf numFmtId="0" fontId="103" fillId="0" borderId="0" xfId="0" applyFont="1" applyAlignment="1">
      <alignment horizontal="center" vertical="center"/>
    </xf>
    <xf numFmtId="0" fontId="105" fillId="22" borderId="79" xfId="0" applyFont="1" applyFill="1" applyBorder="1" applyAlignment="1">
      <alignment horizontal="center" vertical="top" wrapText="1" readingOrder="1"/>
    </xf>
    <xf numFmtId="0" fontId="105" fillId="22" borderId="81" xfId="0" applyFont="1" applyFill="1" applyBorder="1" applyAlignment="1">
      <alignment horizontal="center" vertical="top" wrapText="1" readingOrder="1"/>
    </xf>
    <xf numFmtId="0" fontId="57" fillId="22" borderId="13" xfId="0" applyFont="1" applyFill="1" applyBorder="1" applyAlignment="1">
      <alignment horizontal="center" vertical="top" wrapText="1" readingOrder="1"/>
    </xf>
    <xf numFmtId="0" fontId="57" fillId="22" borderId="13" xfId="0" applyFont="1" applyFill="1" applyBorder="1" applyAlignment="1">
      <alignment horizontal="center" vertical="center" wrapText="1" readingOrder="1"/>
    </xf>
    <xf numFmtId="0" fontId="105" fillId="0" borderId="0" xfId="0" applyFont="1" applyAlignment="1">
      <alignment horizontal="center" vertical="top" wrapText="1" readingOrder="1"/>
    </xf>
    <xf numFmtId="0" fontId="57" fillId="0" borderId="0" xfId="0" applyFont="1" applyAlignment="1">
      <alignment horizontal="center" vertical="top" wrapText="1" readingOrder="1"/>
    </xf>
    <xf numFmtId="0" fontId="57" fillId="0" borderId="0" xfId="0" applyFont="1" applyAlignment="1">
      <alignment horizontal="center" vertical="center" wrapText="1" readingOrder="1"/>
    </xf>
    <xf numFmtId="0" fontId="94" fillId="0" borderId="0" xfId="0" applyFont="1" applyAlignment="1">
      <alignment horizontal="left" vertical="center" wrapText="1"/>
    </xf>
    <xf numFmtId="0" fontId="63" fillId="0" borderId="13" xfId="0" applyFont="1" applyBorder="1"/>
    <xf numFmtId="0" fontId="8" fillId="0" borderId="60" xfId="0" applyFont="1" applyBorder="1" applyAlignment="1">
      <alignment horizontal="center" vertical="center" wrapText="1"/>
    </xf>
    <xf numFmtId="0" fontId="62" fillId="0" borderId="84" xfId="0" applyFont="1" applyBorder="1" applyAlignment="1">
      <alignment vertical="top" wrapText="1"/>
    </xf>
    <xf numFmtId="0" fontId="62" fillId="0" borderId="60" xfId="0" applyFont="1" applyBorder="1" applyAlignment="1">
      <alignment vertical="top" wrapText="1"/>
    </xf>
    <xf numFmtId="0" fontId="45" fillId="0" borderId="0" xfId="0" applyFont="1" applyAlignment="1">
      <alignment vertical="center" wrapText="1" readingOrder="1"/>
    </xf>
    <xf numFmtId="0" fontId="95" fillId="0" borderId="0" xfId="0" applyFont="1" applyAlignment="1">
      <alignment vertical="top" wrapText="1"/>
    </xf>
    <xf numFmtId="0" fontId="95" fillId="0" borderId="0" xfId="0" applyFont="1" applyAlignment="1">
      <alignment horizontal="center" vertical="center" wrapText="1" readingOrder="1"/>
    </xf>
    <xf numFmtId="0" fontId="95" fillId="0" borderId="0" xfId="0" applyFont="1" applyAlignment="1">
      <alignment vertical="center" wrapText="1"/>
    </xf>
    <xf numFmtId="0" fontId="95" fillId="0" borderId="0" xfId="0" applyFont="1" applyAlignment="1">
      <alignment horizontal="center" vertical="center" wrapText="1"/>
    </xf>
    <xf numFmtId="0" fontId="45" fillId="0" borderId="13" xfId="0" applyFont="1" applyBorder="1" applyAlignment="1">
      <alignment horizontal="center"/>
    </xf>
    <xf numFmtId="0" fontId="45" fillId="0" borderId="13" xfId="0" applyFont="1" applyBorder="1"/>
    <xf numFmtId="0" fontId="93" fillId="0" borderId="0" xfId="0" applyFont="1" applyAlignment="1">
      <alignment horizontal="center" vertical="center" wrapText="1"/>
    </xf>
    <xf numFmtId="0" fontId="8" fillId="0" borderId="81" xfId="0" applyFont="1" applyBorder="1" applyAlignment="1">
      <alignment horizontal="center" vertical="center" wrapText="1" readingOrder="1"/>
    </xf>
    <xf numFmtId="0" fontId="95" fillId="0" borderId="13" xfId="0" applyFont="1" applyBorder="1" applyAlignment="1">
      <alignment horizontal="center" vertical="center"/>
    </xf>
    <xf numFmtId="0" fontId="95" fillId="3" borderId="13" xfId="0" applyFont="1" applyFill="1" applyBorder="1" applyAlignment="1">
      <alignment vertical="top" wrapText="1"/>
    </xf>
    <xf numFmtId="0" fontId="62" fillId="3" borderId="60" xfId="0" applyFont="1" applyFill="1" applyBorder="1" applyAlignment="1">
      <alignment vertical="top" wrapText="1"/>
    </xf>
    <xf numFmtId="0" fontId="32" fillId="0" borderId="0" xfId="0" applyFont="1" applyAlignment="1">
      <alignment vertical="center" wrapText="1"/>
    </xf>
    <xf numFmtId="0" fontId="106" fillId="0" borderId="82" xfId="0" applyFont="1" applyBorder="1" applyAlignment="1">
      <alignment horizontal="center" vertical="center" wrapText="1"/>
    </xf>
    <xf numFmtId="0" fontId="106" fillId="3" borderId="13" xfId="0" applyFont="1" applyFill="1" applyBorder="1" applyAlignment="1">
      <alignment vertical="top" wrapText="1"/>
    </xf>
    <xf numFmtId="0" fontId="61" fillId="0" borderId="82" xfId="0" applyFont="1" applyBorder="1" applyAlignment="1">
      <alignment horizontal="center" vertical="center" wrapText="1"/>
    </xf>
    <xf numFmtId="0" fontId="60" fillId="0" borderId="82" xfId="0" applyFont="1" applyBorder="1"/>
    <xf numFmtId="0" fontId="94" fillId="0" borderId="0" xfId="0" applyFont="1" applyAlignment="1">
      <alignment horizontal="left" vertical="center" wrapText="1" indent="2"/>
    </xf>
    <xf numFmtId="0" fontId="95" fillId="0" borderId="13" xfId="0" applyFont="1" applyBorder="1" applyAlignment="1">
      <alignment horizontal="center"/>
    </xf>
    <xf numFmtId="0" fontId="95" fillId="0" borderId="13" xfId="0" applyFont="1" applyBorder="1"/>
    <xf numFmtId="0" fontId="106" fillId="3" borderId="13" xfId="0" applyFont="1" applyFill="1" applyBorder="1" applyAlignment="1">
      <alignment horizontal="left" vertical="center" wrapText="1"/>
    </xf>
    <xf numFmtId="0" fontId="95" fillId="0" borderId="0" xfId="0" applyFont="1" applyAlignment="1">
      <alignment horizontal="left" vertical="center" wrapText="1"/>
    </xf>
    <xf numFmtId="0" fontId="106" fillId="0" borderId="13" xfId="0" applyFont="1" applyBorder="1" applyAlignment="1">
      <alignment horizontal="center" vertical="center" wrapText="1"/>
    </xf>
    <xf numFmtId="0" fontId="61" fillId="0" borderId="60" xfId="0" applyFont="1" applyBorder="1" applyAlignment="1">
      <alignment horizontal="center" vertical="center" wrapText="1"/>
    </xf>
    <xf numFmtId="0" fontId="8" fillId="3" borderId="13" xfId="0" applyFont="1" applyFill="1" applyBorder="1" applyAlignment="1">
      <alignment horizontal="left" vertical="center" wrapText="1"/>
    </xf>
    <xf numFmtId="0" fontId="8" fillId="0" borderId="0" xfId="0" applyFont="1" applyAlignment="1">
      <alignment horizontal="center" vertical="center" wrapText="1"/>
    </xf>
    <xf numFmtId="0" fontId="8" fillId="3" borderId="13" xfId="0" applyFont="1" applyFill="1" applyBorder="1" applyAlignment="1">
      <alignment vertical="center" wrapText="1"/>
    </xf>
    <xf numFmtId="0" fontId="8" fillId="3" borderId="13" xfId="0" applyFont="1" applyFill="1" applyBorder="1" applyAlignment="1">
      <alignment horizontal="center" vertical="center" wrapText="1"/>
    </xf>
    <xf numFmtId="0" fontId="8" fillId="3" borderId="13" xfId="0" applyFont="1" applyFill="1" applyBorder="1" applyAlignment="1">
      <alignment vertical="top" wrapText="1"/>
    </xf>
    <xf numFmtId="0" fontId="95" fillId="3" borderId="13" xfId="0" applyFont="1" applyFill="1" applyBorder="1" applyAlignment="1">
      <alignment horizontal="center"/>
    </xf>
    <xf numFmtId="0" fontId="95" fillId="3" borderId="13" xfId="0" applyFont="1" applyFill="1" applyBorder="1" applyAlignment="1">
      <alignment horizontal="left" vertical="center" wrapText="1" indent="2"/>
    </xf>
    <xf numFmtId="0" fontId="52" fillId="20" borderId="13" xfId="0" applyFont="1" applyFill="1" applyBorder="1" applyAlignment="1">
      <alignment horizontal="center" vertical="center" wrapText="1"/>
    </xf>
    <xf numFmtId="0" fontId="64" fillId="0" borderId="13"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3" xfId="0" applyFont="1" applyBorder="1" applyAlignment="1">
      <alignment horizontal="center" vertical="center"/>
    </xf>
    <xf numFmtId="0" fontId="64" fillId="0" borderId="13" xfId="0" applyFont="1" applyBorder="1" applyAlignment="1">
      <alignment horizontal="center" vertical="center"/>
    </xf>
    <xf numFmtId="0" fontId="32" fillId="0" borderId="0" xfId="0" applyFont="1" applyAlignment="1">
      <alignment horizontal="center"/>
    </xf>
    <xf numFmtId="0" fontId="0" fillId="0" borderId="0" xfId="0"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109" fillId="19" borderId="0" xfId="0" applyFont="1" applyFill="1" applyAlignment="1" applyProtection="1">
      <alignment horizontal="center" vertical="center" wrapText="1"/>
      <protection locked="0"/>
    </xf>
    <xf numFmtId="0" fontId="69"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61" fillId="0" borderId="82" xfId="0" applyFont="1" applyBorder="1" applyAlignment="1">
      <alignment horizontal="center" vertical="center" wrapText="1" readingOrder="1"/>
    </xf>
    <xf numFmtId="0" fontId="61" fillId="0" borderId="78" xfId="0" applyFont="1" applyBorder="1" applyAlignment="1">
      <alignment horizontal="center" vertical="center" wrapText="1" readingOrder="1"/>
    </xf>
    <xf numFmtId="0" fontId="61" fillId="0" borderId="60" xfId="0" applyFont="1" applyBorder="1" applyAlignment="1">
      <alignment horizontal="center" vertical="center" wrapText="1" readingOrder="1"/>
    </xf>
    <xf numFmtId="0" fontId="93" fillId="0" borderId="0" xfId="0" applyFont="1" applyAlignment="1">
      <alignment horizontal="center" vertical="center"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59" fillId="4" borderId="13" xfId="0" applyFont="1" applyFill="1" applyBorder="1" applyAlignment="1">
      <alignment horizontal="center" vertical="top" wrapText="1" readingOrder="1"/>
    </xf>
    <xf numFmtId="0" fontId="59" fillId="0" borderId="0" xfId="0" applyFont="1" applyAlignment="1">
      <alignment horizontal="center" vertical="top" wrapText="1" readingOrder="1"/>
    </xf>
    <xf numFmtId="0" fontId="61" fillId="0" borderId="13" xfId="0" applyFont="1" applyBorder="1" applyAlignment="1">
      <alignment horizontal="center" vertical="center" wrapText="1" readingOrder="1"/>
    </xf>
    <xf numFmtId="0" fontId="61" fillId="0" borderId="18" xfId="0" applyFont="1" applyBorder="1" applyAlignment="1">
      <alignment horizontal="center" vertical="center" wrapText="1" readingOrder="1"/>
    </xf>
    <xf numFmtId="0" fontId="61" fillId="0" borderId="0" xfId="0" applyFont="1" applyAlignment="1">
      <alignment horizontal="center" vertical="center" wrapText="1" readingOrder="1"/>
    </xf>
    <xf numFmtId="0" fontId="61" fillId="0" borderId="23" xfId="0" applyFont="1" applyBorder="1" applyAlignment="1">
      <alignment horizontal="center" vertical="center" wrapText="1" readingOrder="1"/>
    </xf>
    <xf numFmtId="0" fontId="104" fillId="4" borderId="79" xfId="0" applyFont="1" applyFill="1" applyBorder="1" applyAlignment="1">
      <alignment horizontal="center" vertical="top" wrapText="1" readingOrder="1"/>
    </xf>
    <xf numFmtId="0" fontId="104" fillId="4" borderId="80" xfId="0" applyFont="1" applyFill="1" applyBorder="1" applyAlignment="1">
      <alignment horizontal="center" vertical="top" wrapText="1" readingOrder="1"/>
    </xf>
    <xf numFmtId="0" fontId="104" fillId="4" borderId="81" xfId="0" applyFont="1" applyFill="1" applyBorder="1" applyAlignment="1">
      <alignment horizontal="center" vertical="top" wrapText="1" readingOrder="1"/>
    </xf>
    <xf numFmtId="0" fontId="104" fillId="0" borderId="0" xfId="0" applyFont="1" applyAlignment="1">
      <alignment horizontal="center" vertical="top" wrapText="1" readingOrder="1"/>
    </xf>
    <xf numFmtId="0" fontId="8" fillId="0" borderId="13" xfId="0" applyFont="1" applyBorder="1" applyAlignment="1">
      <alignment horizontal="center" vertical="center" wrapText="1" readingOrder="1"/>
    </xf>
    <xf numFmtId="0" fontId="94" fillId="0" borderId="0" xfId="0" applyFont="1" applyAlignment="1">
      <alignment horizontal="center" vertical="center" wrapText="1" readingOrder="1"/>
    </xf>
    <xf numFmtId="0" fontId="8" fillId="0" borderId="0" xfId="0" applyFont="1" applyAlignment="1">
      <alignment horizontal="center" vertical="center" wrapText="1" readingOrder="1"/>
    </xf>
    <xf numFmtId="0" fontId="8" fillId="0" borderId="23" xfId="0" applyFont="1" applyBorder="1" applyAlignment="1">
      <alignment horizontal="center" vertical="center" wrapText="1" readingOrder="1"/>
    </xf>
    <xf numFmtId="0" fontId="94" fillId="0" borderId="0" xfId="0" applyFont="1" applyAlignment="1">
      <alignment horizontal="center" vertical="center" wrapText="1"/>
    </xf>
    <xf numFmtId="0" fontId="93" fillId="0" borderId="0" xfId="0" applyFont="1" applyAlignment="1">
      <alignment horizontal="center" vertical="center"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82" xfId="0" applyFill="1" applyBorder="1" applyAlignment="1">
      <alignment horizontal="center" vertical="center" wrapText="1"/>
    </xf>
    <xf numFmtId="0" fontId="0" fillId="0" borderId="78"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78"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9" fillId="4" borderId="2" xfId="0" applyFont="1" applyFill="1" applyBorder="1" applyAlignment="1">
      <alignment horizontal="center" vertical="center"/>
    </xf>
    <xf numFmtId="0" fontId="79"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0" fillId="0" borderId="13" xfId="0" applyFont="1" applyBorder="1" applyAlignment="1">
      <alignment horizontal="left" vertical="center" wrapText="1"/>
    </xf>
    <xf numFmtId="0" fontId="0" fillId="0" borderId="13" xfId="0" applyBorder="1" applyAlignment="1">
      <alignment horizontal="left" vertical="center" wrapText="1"/>
    </xf>
    <xf numFmtId="0" fontId="78" fillId="0" borderId="82" xfId="0" applyFont="1" applyBorder="1" applyAlignment="1">
      <alignment horizontal="center" vertical="center" wrapText="1"/>
    </xf>
    <xf numFmtId="3" fontId="0" fillId="0" borderId="13" xfId="0" applyNumberFormat="1" applyBorder="1" applyAlignment="1">
      <alignment horizontal="center" vertical="center" wrapText="1"/>
    </xf>
    <xf numFmtId="0" fontId="27" fillId="0" borderId="82" xfId="0" applyFont="1" applyFill="1" applyBorder="1" applyAlignment="1">
      <alignment horizontal="center" vertical="center" wrapText="1"/>
    </xf>
    <xf numFmtId="0" fontId="110" fillId="0" borderId="78" xfId="0" applyFont="1" applyFill="1" applyBorder="1" applyAlignment="1">
      <alignment horizontal="center" vertical="center" wrapText="1"/>
    </xf>
    <xf numFmtId="0" fontId="110" fillId="0" borderId="60" xfId="0" applyFont="1" applyFill="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4" fillId="0" borderId="0" xfId="0" applyFont="1" applyAlignment="1">
      <alignment horizontal="center" vertical="center"/>
    </xf>
    <xf numFmtId="0" fontId="70"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84" fillId="0" borderId="67" xfId="0" applyFont="1" applyBorder="1" applyAlignment="1">
      <alignment horizontal="center" vertical="center" wrapText="1"/>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20" xfId="0" applyFont="1" applyBorder="1" applyAlignment="1">
      <alignment horizontal="center" vertical="center" wrapText="1"/>
    </xf>
    <xf numFmtId="0" fontId="84" fillId="0" borderId="0" xfId="0" applyFont="1" applyBorder="1" applyAlignment="1">
      <alignment horizontal="center" vertical="center"/>
    </xf>
    <xf numFmtId="0" fontId="84" fillId="0" borderId="21" xfId="0" applyFont="1" applyBorder="1" applyAlignment="1">
      <alignment horizontal="center" vertical="center"/>
    </xf>
    <xf numFmtId="0" fontId="84" fillId="0" borderId="20" xfId="0" applyFont="1" applyBorder="1" applyAlignment="1">
      <alignment horizontal="center" vertical="center"/>
    </xf>
    <xf numFmtId="0" fontId="84" fillId="0" borderId="43" xfId="0" applyFont="1" applyBorder="1" applyAlignment="1">
      <alignment horizontal="center" vertical="center"/>
    </xf>
    <xf numFmtId="0" fontId="84" fillId="0" borderId="44" xfId="0" applyFont="1" applyBorder="1" applyAlignment="1">
      <alignment horizontal="center" vertical="center"/>
    </xf>
    <xf numFmtId="0" fontId="84" fillId="0" borderId="45" xfId="0" applyFont="1" applyBorder="1" applyAlignment="1">
      <alignment horizontal="center" vertical="center"/>
    </xf>
    <xf numFmtId="0" fontId="84" fillId="0" borderId="0" xfId="0" applyFont="1" applyAlignment="1">
      <alignment horizontal="center" vertical="center"/>
    </xf>
    <xf numFmtId="0" fontId="85" fillId="25" borderId="70" xfId="0" applyFont="1" applyFill="1" applyBorder="1" applyAlignment="1">
      <alignment horizontal="center" vertical="center" wrapText="1" readingOrder="1"/>
    </xf>
    <xf numFmtId="0" fontId="85" fillId="25" borderId="71" xfId="0" applyFont="1" applyFill="1" applyBorder="1" applyAlignment="1">
      <alignment horizontal="center" vertical="center" wrapText="1" readingOrder="1"/>
    </xf>
    <xf numFmtId="0" fontId="85" fillId="25" borderId="73" xfId="0" applyFont="1" applyFill="1" applyBorder="1" applyAlignment="1">
      <alignment horizontal="center" vertical="center" wrapText="1" readingOrder="1"/>
    </xf>
    <xf numFmtId="0" fontId="85" fillId="25" borderId="0" xfId="0" applyFont="1" applyFill="1" applyAlignment="1">
      <alignment horizontal="center" vertical="center" wrapText="1" readingOrder="1"/>
    </xf>
    <xf numFmtId="0" fontId="85" fillId="25" borderId="74" xfId="0" applyFont="1" applyFill="1" applyBorder="1" applyAlignment="1">
      <alignment horizontal="center" vertical="center" wrapText="1" readingOrder="1"/>
    </xf>
    <xf numFmtId="0" fontId="85" fillId="25" borderId="75" xfId="0" applyFont="1" applyFill="1" applyBorder="1" applyAlignment="1">
      <alignment horizontal="center" vertical="center" wrapText="1" readingOrder="1"/>
    </xf>
    <xf numFmtId="0" fontId="85" fillId="25" borderId="76" xfId="0" applyFont="1" applyFill="1" applyBorder="1" applyAlignment="1">
      <alignment horizontal="center" vertical="center" wrapText="1" readingOrder="1"/>
    </xf>
    <xf numFmtId="0" fontId="85"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5" fillId="8" borderId="70" xfId="0" applyFont="1" applyFill="1" applyBorder="1" applyAlignment="1">
      <alignment horizontal="center" vertical="center" wrapText="1" readingOrder="1"/>
    </xf>
    <xf numFmtId="0" fontId="85" fillId="8" borderId="71" xfId="0" applyFont="1" applyFill="1" applyBorder="1" applyAlignment="1">
      <alignment horizontal="center" vertical="center" wrapText="1" readingOrder="1"/>
    </xf>
    <xf numFmtId="0" fontId="85" fillId="8" borderId="73" xfId="0" applyFont="1" applyFill="1" applyBorder="1" applyAlignment="1">
      <alignment horizontal="center" vertical="center" wrapText="1" readingOrder="1"/>
    </xf>
    <xf numFmtId="0" fontId="85" fillId="8" borderId="0" xfId="0" applyFont="1" applyFill="1" applyAlignment="1">
      <alignment horizontal="center" vertical="center" wrapText="1" readingOrder="1"/>
    </xf>
    <xf numFmtId="0" fontId="85" fillId="8" borderId="74" xfId="0" applyFont="1" applyFill="1" applyBorder="1" applyAlignment="1">
      <alignment horizontal="center" vertical="center" wrapText="1" readingOrder="1"/>
    </xf>
    <xf numFmtId="0" fontId="85" fillId="8" borderId="75" xfId="0" applyFont="1" applyFill="1" applyBorder="1" applyAlignment="1">
      <alignment horizontal="center" vertical="center" wrapText="1" readingOrder="1"/>
    </xf>
    <xf numFmtId="0" fontId="85" fillId="8" borderId="76" xfId="0" applyFont="1" applyFill="1" applyBorder="1" applyAlignment="1">
      <alignment horizontal="center" vertical="center" wrapText="1" readingOrder="1"/>
    </xf>
    <xf numFmtId="0" fontId="85"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4" fillId="0" borderId="68" xfId="0" applyFont="1" applyBorder="1" applyAlignment="1">
      <alignment horizontal="center" vertical="center" wrapText="1"/>
    </xf>
    <xf numFmtId="0" fontId="2" fillId="0" borderId="0" xfId="0" applyFont="1" applyAlignment="1">
      <alignment horizontal="center" vertical="center" wrapText="1"/>
    </xf>
    <xf numFmtId="0" fontId="83"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3" fillId="14" borderId="0" xfId="0" applyFont="1" applyFill="1" applyAlignment="1">
      <alignment horizontal="center" vertical="center" textRotation="90" wrapText="1" readingOrder="1"/>
    </xf>
    <xf numFmtId="0" fontId="83" fillId="14" borderId="21" xfId="0" applyFont="1" applyFill="1" applyBorder="1" applyAlignment="1">
      <alignment horizontal="center" vertical="center" textRotation="90" wrapText="1" readingOrder="1"/>
    </xf>
    <xf numFmtId="0" fontId="85" fillId="16" borderId="70" xfId="0" applyFont="1" applyFill="1" applyBorder="1" applyAlignment="1">
      <alignment horizontal="center" vertical="center" wrapText="1" readingOrder="1"/>
    </xf>
    <xf numFmtId="0" fontId="85" fillId="16" borderId="71" xfId="0" applyFont="1" applyFill="1" applyBorder="1" applyAlignment="1">
      <alignment horizontal="center" vertical="center" wrapText="1" readingOrder="1"/>
    </xf>
    <xf numFmtId="0" fontId="85" fillId="16" borderId="72" xfId="0" applyFont="1" applyFill="1" applyBorder="1" applyAlignment="1">
      <alignment horizontal="center" vertical="center" wrapText="1" readingOrder="1"/>
    </xf>
    <xf numFmtId="0" fontId="85" fillId="16" borderId="73" xfId="0" applyFont="1" applyFill="1" applyBorder="1" applyAlignment="1">
      <alignment horizontal="center" vertical="center" wrapText="1" readingOrder="1"/>
    </xf>
    <xf numFmtId="0" fontId="85" fillId="16" borderId="0" xfId="0" applyFont="1" applyFill="1" applyAlignment="1">
      <alignment horizontal="center" vertical="center" wrapText="1" readingOrder="1"/>
    </xf>
    <xf numFmtId="0" fontId="85" fillId="16" borderId="74" xfId="0" applyFont="1" applyFill="1" applyBorder="1" applyAlignment="1">
      <alignment horizontal="center" vertical="center" wrapText="1" readingOrder="1"/>
    </xf>
    <xf numFmtId="0" fontId="85" fillId="16" borderId="75" xfId="0" applyFont="1" applyFill="1" applyBorder="1" applyAlignment="1">
      <alignment horizontal="center" vertical="center" wrapText="1" readingOrder="1"/>
    </xf>
    <xf numFmtId="0" fontId="85" fillId="16" borderId="76" xfId="0" applyFont="1" applyFill="1" applyBorder="1" applyAlignment="1">
      <alignment horizontal="center" vertical="center" wrapText="1" readingOrder="1"/>
    </xf>
    <xf numFmtId="0" fontId="85" fillId="16" borderId="77" xfId="0" applyFont="1" applyFill="1" applyBorder="1" applyAlignment="1">
      <alignment horizontal="center" vertical="center" wrapText="1" readingOrder="1"/>
    </xf>
    <xf numFmtId="0" fontId="85" fillId="15" borderId="70" xfId="0" applyFont="1" applyFill="1" applyBorder="1" applyAlignment="1">
      <alignment horizontal="center" vertical="center" wrapText="1" readingOrder="1"/>
    </xf>
    <xf numFmtId="0" fontId="85" fillId="15" borderId="71" xfId="0" applyFont="1" applyFill="1" applyBorder="1" applyAlignment="1">
      <alignment horizontal="center" vertical="center" wrapText="1" readingOrder="1"/>
    </xf>
    <xf numFmtId="0" fontId="85" fillId="15" borderId="73" xfId="0" applyFont="1" applyFill="1" applyBorder="1" applyAlignment="1">
      <alignment horizontal="center" vertical="center" wrapText="1" readingOrder="1"/>
    </xf>
    <xf numFmtId="0" fontId="85" fillId="15" borderId="0" xfId="0" applyFont="1" applyFill="1" applyAlignment="1">
      <alignment horizontal="center" vertical="center" wrapText="1" readingOrder="1"/>
    </xf>
    <xf numFmtId="0" fontId="85" fillId="15" borderId="75" xfId="0" applyFont="1" applyFill="1" applyBorder="1" applyAlignment="1">
      <alignment horizontal="center" vertical="center" wrapText="1" readingOrder="1"/>
    </xf>
    <xf numFmtId="0" fontId="85"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91" fillId="0" borderId="104" xfId="0" applyFont="1" applyBorder="1" applyAlignment="1" applyProtection="1">
      <alignment horizontal="left" vertical="center" wrapText="1"/>
      <protection locked="0"/>
    </xf>
    <xf numFmtId="0" fontId="91" fillId="0" borderId="78" xfId="0" applyFont="1" applyBorder="1" applyAlignment="1" applyProtection="1">
      <alignment horizontal="left" vertical="center" wrapText="1"/>
      <protection locked="0"/>
    </xf>
    <xf numFmtId="0" fontId="91" fillId="0" borderId="107" xfId="0" applyFont="1" applyBorder="1" applyAlignment="1" applyProtection="1">
      <alignment horizontal="left" vertical="center" wrapText="1"/>
      <protection locked="0"/>
    </xf>
    <xf numFmtId="0" fontId="91" fillId="0" borderId="104" xfId="0" applyFont="1" applyBorder="1" applyAlignment="1" applyProtection="1">
      <alignment horizontal="center" vertical="center" wrapText="1"/>
      <protection locked="0"/>
    </xf>
    <xf numFmtId="0" fontId="91" fillId="0" borderId="78" xfId="0" applyFont="1" applyBorder="1" applyAlignment="1" applyProtection="1">
      <alignment horizontal="center" vertical="center" wrapText="1"/>
      <protection locked="0"/>
    </xf>
    <xf numFmtId="0" fontId="91" fillId="0" borderId="107" xfId="0" applyFont="1" applyBorder="1" applyAlignment="1" applyProtection="1">
      <alignment horizontal="center" vertical="center" wrapText="1"/>
      <protection locked="0"/>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91" fillId="0" borderId="92" xfId="0" applyNumberFormat="1" applyFont="1" applyBorder="1" applyAlignment="1">
      <alignment horizontal="center" vertical="center"/>
    </xf>
    <xf numFmtId="0" fontId="91" fillId="0" borderId="13" xfId="0" applyFont="1" applyBorder="1" applyAlignment="1">
      <alignment horizontal="center" vertical="center"/>
    </xf>
    <xf numFmtId="0" fontId="91" fillId="0" borderId="65" xfId="0" applyFont="1" applyBorder="1" applyAlignment="1">
      <alignment horizontal="center" vertical="center"/>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91" fillId="0" borderId="103" xfId="0" applyNumberFormat="1" applyFont="1" applyBorder="1" applyAlignment="1" applyProtection="1">
      <alignment horizontal="center" vertical="center" wrapText="1"/>
      <protection locked="0"/>
    </xf>
    <xf numFmtId="1" fontId="91" fillId="0" borderId="105" xfId="0" applyNumberFormat="1" applyFont="1" applyBorder="1" applyAlignment="1" applyProtection="1">
      <alignment horizontal="center" vertical="center" wrapText="1"/>
      <protection locked="0"/>
    </xf>
    <xf numFmtId="1" fontId="91" fillId="0" borderId="106" xfId="0" applyNumberFormat="1" applyFont="1" applyBorder="1" applyAlignment="1" applyProtection="1">
      <alignment horizontal="center" vertical="center" wrapText="1"/>
      <protection locked="0"/>
    </xf>
    <xf numFmtId="0" fontId="91" fillId="0" borderId="104" xfId="0" applyFont="1" applyBorder="1" applyAlignment="1" applyProtection="1">
      <alignment horizontal="center" vertical="center"/>
      <protection locked="0"/>
    </xf>
    <xf numFmtId="0" fontId="91" fillId="0" borderId="78" xfId="0" applyFont="1" applyBorder="1" applyAlignment="1" applyProtection="1">
      <alignment horizontal="center" vertical="center"/>
      <protection locked="0"/>
    </xf>
    <xf numFmtId="0" fontId="91" fillId="0" borderId="107" xfId="0" applyFont="1" applyBorder="1" applyAlignment="1" applyProtection="1">
      <alignment horizontal="center" vertical="center"/>
      <protection locked="0"/>
    </xf>
    <xf numFmtId="0" fontId="91" fillId="0" borderId="92" xfId="0" applyFont="1" applyBorder="1" applyAlignment="1" applyProtection="1">
      <alignment horizontal="center" vertical="center"/>
      <protection locked="0"/>
    </xf>
    <xf numFmtId="0" fontId="91" fillId="0" borderId="13" xfId="0" applyFont="1" applyBorder="1" applyAlignment="1" applyProtection="1">
      <alignment horizontal="center" vertical="center"/>
      <protection locked="0"/>
    </xf>
    <xf numFmtId="0" fontId="91" fillId="0" borderId="65" xfId="0" applyFont="1" applyBorder="1" applyAlignment="1" applyProtection="1">
      <alignment horizontal="center" vertical="center"/>
      <protection locked="0"/>
    </xf>
    <xf numFmtId="0" fontId="90" fillId="24" borderId="101" xfId="0" applyFont="1" applyFill="1" applyBorder="1" applyAlignment="1">
      <alignment horizontal="center"/>
    </xf>
    <xf numFmtId="0" fontId="90" fillId="24" borderId="102" xfId="0" applyFont="1" applyFill="1" applyBorder="1" applyAlignment="1">
      <alignment horizontal="center"/>
    </xf>
    <xf numFmtId="0" fontId="87" fillId="4" borderId="95" xfId="0" applyFont="1" applyFill="1" applyBorder="1" applyAlignment="1">
      <alignment horizontal="center" vertical="center"/>
    </xf>
    <xf numFmtId="0" fontId="87" fillId="4" borderId="96" xfId="0" applyFont="1" applyFill="1" applyBorder="1" applyAlignment="1">
      <alignment horizontal="center" vertical="center"/>
    </xf>
    <xf numFmtId="0" fontId="87" fillId="4" borderId="97" xfId="0" applyFont="1" applyFill="1" applyBorder="1" applyAlignment="1">
      <alignment horizontal="center" vertical="center"/>
    </xf>
    <xf numFmtId="0" fontId="87" fillId="23" borderId="98" xfId="0" applyFont="1" applyFill="1" applyBorder="1" applyAlignment="1" applyProtection="1">
      <alignment horizontal="center" vertical="center" wrapText="1"/>
      <protection locked="0"/>
    </xf>
    <xf numFmtId="0" fontId="87" fillId="4" borderId="98" xfId="0" applyFont="1" applyFill="1" applyBorder="1" applyAlignment="1" applyProtection="1">
      <alignment horizontal="center" vertical="center" wrapText="1"/>
      <protection locked="0"/>
    </xf>
    <xf numFmtId="0" fontId="86" fillId="4" borderId="2" xfId="0" applyFont="1" applyFill="1" applyBorder="1" applyAlignment="1">
      <alignment horizontal="center" vertical="center" wrapText="1"/>
    </xf>
    <xf numFmtId="0" fontId="86" fillId="4" borderId="94" xfId="0" applyFont="1" applyFill="1" applyBorder="1" applyAlignment="1">
      <alignment horizontal="center" vertical="center" wrapText="1"/>
    </xf>
    <xf numFmtId="0" fontId="86" fillId="4" borderId="0" xfId="0" applyFont="1" applyFill="1" applyAlignment="1">
      <alignment horizontal="center" vertical="center" wrapText="1"/>
    </xf>
    <xf numFmtId="0" fontId="86" fillId="4" borderId="93" xfId="0" applyFont="1" applyFill="1" applyBorder="1" applyAlignment="1">
      <alignment horizontal="center" vertical="center" wrapText="1"/>
    </xf>
    <xf numFmtId="0" fontId="88" fillId="4" borderId="99" xfId="0" applyFont="1" applyFill="1" applyBorder="1" applyAlignment="1">
      <alignment horizontal="center" vertical="center" wrapText="1"/>
    </xf>
    <xf numFmtId="0" fontId="88" fillId="4" borderId="100" xfId="0" applyFont="1" applyFill="1" applyBorder="1" applyAlignment="1">
      <alignment horizontal="center" vertical="center" wrapText="1"/>
    </xf>
    <xf numFmtId="0" fontId="88" fillId="4" borderId="95" xfId="0" applyFont="1" applyFill="1" applyBorder="1" applyAlignment="1">
      <alignment horizontal="center" vertical="center" wrapText="1"/>
    </xf>
    <xf numFmtId="0" fontId="88" fillId="4" borderId="97" xfId="0" applyFont="1" applyFill="1" applyBorder="1" applyAlignment="1">
      <alignment horizontal="center" vertical="center" wrapText="1"/>
    </xf>
    <xf numFmtId="0" fontId="87" fillId="4" borderId="95" xfId="0" applyFont="1" applyFill="1" applyBorder="1" applyAlignment="1" applyProtection="1">
      <alignment horizontal="center" vertical="center" wrapText="1"/>
      <protection locked="0"/>
    </xf>
    <xf numFmtId="0" fontId="88" fillId="4" borderId="96" xfId="0" applyFont="1" applyFill="1" applyBorder="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332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E6806CC6-C6BC-4B00-8299-9AB727AC52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6219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1043517</xdr:colOff>
      <xdr:row>0</xdr:row>
      <xdr:rowOff>0</xdr:rowOff>
    </xdr:from>
    <xdr:to>
      <xdr:col>4</xdr:col>
      <xdr:colOff>2786592</xdr:colOff>
      <xdr:row>1</xdr:row>
      <xdr:rowOff>84667</xdr:rowOff>
    </xdr:to>
    <xdr:sp macro="" textlink="">
      <xdr:nvSpPr>
        <xdr:cNvPr id="3" name="CuadroTexto 4">
          <a:extLst>
            <a:ext uri="{FF2B5EF4-FFF2-40B4-BE49-F238E27FC236}">
              <a16:creationId xmlns:a16="http://schemas.microsoft.com/office/drawing/2014/main" id="{F3BD71F8-746C-45CA-B227-FE74AB9D4C17}"/>
            </a:ext>
          </a:extLst>
        </xdr:cNvPr>
        <xdr:cNvSpPr txBox="1"/>
      </xdr:nvSpPr>
      <xdr:spPr>
        <a:xfrm>
          <a:off x="7939617" y="0"/>
          <a:ext cx="1743075" cy="24659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FF8639F0-2D9B-45A6-A7E5-35175127932A}"/>
            </a:ext>
          </a:extLst>
        </xdr:cNvPr>
        <xdr:cNvGrpSpPr>
          <a:grpSpLocks/>
        </xdr:cNvGrpSpPr>
      </xdr:nvGrpSpPr>
      <xdr:grpSpPr bwMode="auto">
        <a:xfrm>
          <a:off x="7065434" y="174097"/>
          <a:ext cx="2733410" cy="239712"/>
          <a:chOff x="2381" y="720"/>
          <a:chExt cx="3154" cy="65"/>
        </a:xfrm>
      </xdr:grpSpPr>
      <xdr:pic>
        <xdr:nvPicPr>
          <xdr:cNvPr id="5" name="6 Imagen">
            <a:extLst>
              <a:ext uri="{FF2B5EF4-FFF2-40B4-BE49-F238E27FC236}">
                <a16:creationId xmlns:a16="http://schemas.microsoft.com/office/drawing/2014/main" id="{AB3220B6-E05B-42FC-A2A5-66C1BB6B83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03E99CA-DB43-4273-ACCC-AAE069CB8A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1192742</xdr:colOff>
      <xdr:row>1</xdr:row>
      <xdr:rowOff>100541</xdr:rowOff>
    </xdr:from>
    <xdr:to>
      <xdr:col>4</xdr:col>
      <xdr:colOff>2726268</xdr:colOff>
      <xdr:row>3</xdr:row>
      <xdr:rowOff>50920</xdr:rowOff>
    </xdr:to>
    <xdr:pic>
      <xdr:nvPicPr>
        <xdr:cNvPr id="7" name="Imagen 6">
          <a:extLst>
            <a:ext uri="{FF2B5EF4-FFF2-40B4-BE49-F238E27FC236}">
              <a16:creationId xmlns:a16="http://schemas.microsoft.com/office/drawing/2014/main" id="{407251D4-0F75-4AA4-B414-D529244F5F01}"/>
            </a:ext>
          </a:extLst>
        </xdr:cNvPr>
        <xdr:cNvPicPr>
          <a:picLocks noChangeAspect="1"/>
        </xdr:cNvPicPr>
      </xdr:nvPicPr>
      <xdr:blipFill>
        <a:blip xmlns:r="http://schemas.openxmlformats.org/officeDocument/2006/relationships" r:embed="rId4"/>
        <a:stretch>
          <a:fillRect/>
        </a:stretch>
      </xdr:blipFill>
      <xdr:spPr>
        <a:xfrm>
          <a:off x="8088842" y="262466"/>
          <a:ext cx="1533526" cy="27422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029819BA-69B5-4C5E-AFDF-0D4742FA95B5}"/>
            </a:ext>
          </a:extLst>
        </xdr:cNvPr>
        <xdr:cNvSpPr txBox="1"/>
      </xdr:nvSpPr>
      <xdr:spPr>
        <a:xfrm>
          <a:off x="10756106" y="95636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36251D5-2694-4CA2-93CF-B381EC7B1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FA483A7A-26F6-498E-9E58-421476306950}"/>
            </a:ext>
          </a:extLst>
        </xdr:cNvPr>
        <xdr:cNvSpPr txBox="1"/>
      </xdr:nvSpPr>
      <xdr:spPr>
        <a:xfrm>
          <a:off x="8829675" y="38100"/>
          <a:ext cx="1047750"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B52BCF0F-2E01-44E2-B191-29AD3F6FE2EA}"/>
            </a:ext>
          </a:extLst>
        </xdr:cNvPr>
        <xdr:cNvGrpSpPr>
          <a:grpSpLocks/>
        </xdr:cNvGrpSpPr>
      </xdr:nvGrpSpPr>
      <xdr:grpSpPr bwMode="auto">
        <a:xfrm>
          <a:off x="7705726" y="447675"/>
          <a:ext cx="2171699" cy="76200"/>
          <a:chOff x="2381" y="720"/>
          <a:chExt cx="3154" cy="65"/>
        </a:xfrm>
      </xdr:grpSpPr>
      <xdr:pic>
        <xdr:nvPicPr>
          <xdr:cNvPr id="5" name="6 Imagen">
            <a:extLst>
              <a:ext uri="{FF2B5EF4-FFF2-40B4-BE49-F238E27FC236}">
                <a16:creationId xmlns:a16="http://schemas.microsoft.com/office/drawing/2014/main" id="{48E752EA-8D4A-429C-ACE9-2411CF5E6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D8217F98-9795-4E06-A21B-42D7EA8160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14B05A66-E26C-4716-A0F9-1108F4137C7D}"/>
            </a:ext>
          </a:extLst>
        </xdr:cNvPr>
        <xdr:cNvPicPr>
          <a:picLocks noChangeAspect="1"/>
        </xdr:cNvPicPr>
      </xdr:nvPicPr>
      <xdr:blipFill>
        <a:blip xmlns:r="http://schemas.openxmlformats.org/officeDocument/2006/relationships" r:embed="rId4"/>
        <a:stretch>
          <a:fillRect/>
        </a:stretch>
      </xdr:blipFill>
      <xdr:spPr>
        <a:xfrm>
          <a:off x="8934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1ACDBEE8-354F-4007-BABB-4031FF5251CC}"/>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endParaRPr lang="es-CO" sz="1100" b="1" u="sng" baseline="0">
            <a:solidFill>
              <a:sysClr val="windowText" lastClr="000000"/>
            </a:solidFill>
          </a:endParaRPr>
        </a:p>
        <a:p>
          <a:endParaRPr lang="es-CO" sz="1100" b="1" u="sng" baseline="0">
            <a:solidFill>
              <a:sysClr val="windowText" lastClr="000000"/>
            </a:solidFill>
          </a:endParaRPr>
        </a:p>
        <a:p>
          <a:r>
            <a:rPr lang="es-CO" sz="1100" baseline="0">
              <a:solidFill>
                <a:sysClr val="windowText" lastClr="000000"/>
              </a:solidFill>
            </a:rPr>
            <a:t>Las </a:t>
          </a:r>
          <a:r>
            <a:rPr lang="es-CO" sz="1100" b="1" baseline="0">
              <a:solidFill>
                <a:sysClr val="windowText" lastClr="000000"/>
              </a:solidFill>
            </a:rPr>
            <a:t>debilidades y amenazas </a:t>
          </a:r>
          <a:r>
            <a:rPr lang="es-CO" sz="1100" baseline="0">
              <a:solidFill>
                <a:sysClr val="windowText" lastClr="000000"/>
              </a:solidFill>
            </a:rPr>
            <a:t>si  a</a:t>
          </a:r>
          <a:r>
            <a:rPr lang="es-CO" sz="1100" u="sng" baseline="0">
              <a:solidFill>
                <a:sysClr val="windowText" lastClr="000000"/>
              </a:solidFill>
            </a:rPr>
            <a:t>fectan los objetivos estrategicos y requieren recursos </a:t>
          </a:r>
          <a:r>
            <a:rPr lang="es-CO" sz="1100" baseline="0">
              <a:solidFill>
                <a:sysClr val="windowText" lastClr="000000"/>
              </a:solidFill>
            </a:rPr>
            <a:t>se documentan en </a:t>
          </a:r>
          <a:r>
            <a:rPr lang="es-CO" sz="1100" b="1" u="sng" baseline="0">
              <a:solidFill>
                <a:sysClr val="windowText" lastClr="000000"/>
              </a:solidFill>
            </a:rPr>
            <a:t>este plan de acción  </a:t>
          </a:r>
          <a:r>
            <a:rPr lang="es-CO" sz="1100" b="1" u="sng" baseline="0">
              <a:solidFill>
                <a:srgbClr val="FF0000"/>
              </a:solidFill>
            </a:rPr>
            <a:t>.</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1"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F3C7BA3E-EFF4-4587-B93E-56A1729C5A69}">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943AEE-B047-49B9-97B9-9DED7B0E91D1}"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00">
      <pivotArea field="1" type="button" dataOnly="0" labelOnly="1" outline="0" axis="axisRow" fieldPosition="1"/>
    </format>
    <format dxfId="2799">
      <pivotArea dataOnly="0" labelOnly="1" outline="0" fieldPosition="0">
        <references count="1">
          <reference field="0" count="1">
            <x v="0"/>
          </reference>
        </references>
      </pivotArea>
    </format>
    <format dxfId="2798">
      <pivotArea dataOnly="0" labelOnly="1" outline="0" fieldPosition="0">
        <references count="1">
          <reference field="0" count="1">
            <x v="1"/>
          </reference>
        </references>
      </pivotArea>
    </format>
    <format dxfId="2797">
      <pivotArea dataOnly="0" labelOnly="1" outline="0" fieldPosition="0">
        <references count="2">
          <reference field="0" count="1" selected="0">
            <x v="0"/>
          </reference>
          <reference field="1" count="5">
            <x v="0"/>
            <x v="6"/>
            <x v="7"/>
            <x v="8"/>
            <x v="9"/>
          </reference>
        </references>
      </pivotArea>
    </format>
    <format dxfId="27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C43402-A552-42C9-B5B0-42F33A7B8850}" name="Tabla13" displayName="Tabla13" ref="B237:C247" totalsRowShown="0" headerRowDxfId="2795" dataDxfId="2794">
  <autoFilter ref="B237:C247" xr:uid="{00000000-0009-0000-0100-000001000000}"/>
  <tableColumns count="2">
    <tableColumn id="1" xr3:uid="{FA5F7027-3A05-4A28-B378-64EE301661C0}" name="Criterios" dataDxfId="2793"/>
    <tableColumn id="2" xr3:uid="{8418069D-C7FA-4DD5-8C96-C39774FB0DE4}" name="Subcriterios" dataDxfId="27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8" tint="-0.249977111117893"/>
  </sheetPr>
  <dimension ref="A1:I18"/>
  <sheetViews>
    <sheetView showGridLines="0" topLeftCell="A14" workbookViewId="0">
      <selection activeCell="B18" sqref="B18:I18"/>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337" t="s">
        <v>185</v>
      </c>
      <c r="B1" s="337"/>
      <c r="C1" s="337"/>
      <c r="D1" s="337"/>
      <c r="E1" s="337"/>
      <c r="F1" s="337"/>
    </row>
    <row r="5" spans="1:9" x14ac:dyDescent="0.25">
      <c r="D5" s="95"/>
      <c r="E5" s="95"/>
      <c r="F5" s="95"/>
      <c r="G5" s="95"/>
      <c r="H5" s="95"/>
    </row>
    <row r="6" spans="1:9" x14ac:dyDescent="0.25">
      <c r="D6" s="95"/>
      <c r="E6" s="95"/>
      <c r="F6" s="95"/>
      <c r="G6" s="95"/>
      <c r="H6" s="95"/>
    </row>
    <row r="7" spans="1:9" ht="33.75" x14ac:dyDescent="0.5">
      <c r="A7" s="338" t="s">
        <v>253</v>
      </c>
      <c r="B7" s="338"/>
      <c r="C7" s="338"/>
      <c r="D7" s="338"/>
      <c r="E7" s="338"/>
      <c r="F7" s="338"/>
      <c r="G7" s="338"/>
      <c r="H7" s="338"/>
      <c r="I7" s="338"/>
    </row>
    <row r="9" spans="1:9" s="87" customFormat="1" ht="81.75" customHeight="1" x14ac:dyDescent="0.2">
      <c r="A9" s="88" t="s">
        <v>254</v>
      </c>
      <c r="B9" s="339" t="s">
        <v>669</v>
      </c>
      <c r="C9" s="339"/>
      <c r="D9" s="339"/>
      <c r="E9" s="339"/>
      <c r="F9" s="339"/>
      <c r="G9" s="339"/>
      <c r="H9" s="339"/>
      <c r="I9" s="339"/>
    </row>
    <row r="10" spans="1:9" s="87" customFormat="1" ht="16.7" customHeight="1" x14ac:dyDescent="0.2">
      <c r="A10" s="93"/>
      <c r="B10" s="94"/>
      <c r="C10" s="94"/>
      <c r="D10" s="93"/>
      <c r="E10" s="92"/>
    </row>
    <row r="11" spans="1:9" s="87" customFormat="1" ht="84" customHeight="1" x14ac:dyDescent="0.2">
      <c r="A11" s="88" t="s">
        <v>183</v>
      </c>
      <c r="B11" s="89" t="s">
        <v>182</v>
      </c>
      <c r="C11" s="335" t="s">
        <v>629</v>
      </c>
      <c r="D11" s="335"/>
      <c r="E11" s="335"/>
      <c r="F11" s="335"/>
      <c r="G11" s="335"/>
      <c r="H11" s="335"/>
      <c r="I11" s="335"/>
    </row>
    <row r="12" spans="1:9" ht="32.25" customHeight="1" x14ac:dyDescent="0.25">
      <c r="A12" s="91"/>
    </row>
    <row r="13" spans="1:9" ht="32.25" customHeight="1" x14ac:dyDescent="0.25">
      <c r="A13" s="90" t="s">
        <v>184</v>
      </c>
      <c r="B13" s="335"/>
      <c r="C13" s="335"/>
      <c r="D13" s="335"/>
      <c r="E13" s="335"/>
      <c r="F13" s="335"/>
      <c r="G13" s="335"/>
      <c r="H13" s="335"/>
      <c r="I13" s="335"/>
    </row>
    <row r="14" spans="1:9" s="87" customFormat="1" ht="69" customHeight="1" x14ac:dyDescent="0.2">
      <c r="A14" s="90" t="s">
        <v>181</v>
      </c>
      <c r="B14" s="335"/>
      <c r="C14" s="335"/>
      <c r="D14" s="335"/>
      <c r="E14" s="335"/>
      <c r="F14" s="335"/>
      <c r="G14" s="335"/>
      <c r="H14" s="335"/>
      <c r="I14" s="335"/>
    </row>
    <row r="15" spans="1:9" s="87" customFormat="1" ht="54" customHeight="1" x14ac:dyDescent="0.2">
      <c r="A15" s="90" t="s">
        <v>180</v>
      </c>
      <c r="B15" s="335"/>
      <c r="C15" s="335"/>
      <c r="D15" s="335"/>
      <c r="E15" s="335"/>
      <c r="F15" s="335"/>
      <c r="G15" s="335"/>
      <c r="H15" s="335"/>
      <c r="I15" s="335"/>
    </row>
    <row r="16" spans="1:9" s="87" customFormat="1" ht="54" customHeight="1" x14ac:dyDescent="0.2">
      <c r="A16" s="88" t="s">
        <v>179</v>
      </c>
      <c r="B16" s="336" t="s">
        <v>178</v>
      </c>
      <c r="C16" s="336"/>
      <c r="D16" s="336"/>
      <c r="E16" s="336"/>
      <c r="F16" s="336"/>
      <c r="G16" s="336"/>
      <c r="H16" s="336"/>
      <c r="I16" s="336"/>
    </row>
    <row r="18" spans="1:9" s="87" customFormat="1" ht="54.75" customHeight="1" x14ac:dyDescent="0.2">
      <c r="A18" s="88" t="s">
        <v>177</v>
      </c>
      <c r="B18" s="334" t="s">
        <v>670</v>
      </c>
      <c r="C18" s="334"/>
      <c r="D18" s="334"/>
      <c r="E18" s="334"/>
      <c r="F18" s="334"/>
      <c r="G18" s="334"/>
      <c r="H18" s="334"/>
      <c r="I18" s="33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26" workbookViewId="0">
      <selection activeCell="D19" sqref="D19"/>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174</v>
      </c>
      <c r="K2" s="4" t="s">
        <v>328</v>
      </c>
    </row>
    <row r="3" spans="2:11" ht="30" x14ac:dyDescent="0.25">
      <c r="B3" t="s">
        <v>40</v>
      </c>
      <c r="C3" s="82" t="s">
        <v>41</v>
      </c>
      <c r="D3" s="5" t="s">
        <v>47</v>
      </c>
      <c r="E3" t="s">
        <v>52</v>
      </c>
      <c r="F3" t="s">
        <v>56</v>
      </c>
      <c r="G3" t="s">
        <v>59</v>
      </c>
      <c r="H3" t="s">
        <v>62</v>
      </c>
      <c r="I3" t="s">
        <v>65</v>
      </c>
      <c r="J3" t="s">
        <v>175</v>
      </c>
      <c r="K3" t="s">
        <v>329</v>
      </c>
    </row>
    <row r="4" spans="2:11" ht="75" x14ac:dyDescent="0.25">
      <c r="B4" s="185" t="s">
        <v>334</v>
      </c>
      <c r="C4" t="s">
        <v>42</v>
      </c>
      <c r="D4" s="5" t="s">
        <v>48</v>
      </c>
      <c r="E4" t="s">
        <v>53</v>
      </c>
      <c r="F4" t="s">
        <v>57</v>
      </c>
      <c r="G4" t="s">
        <v>60</v>
      </c>
      <c r="H4" t="s">
        <v>63</v>
      </c>
      <c r="I4" t="s">
        <v>66</v>
      </c>
      <c r="J4" t="s">
        <v>176</v>
      </c>
      <c r="K4" t="s">
        <v>330</v>
      </c>
    </row>
    <row r="5" spans="2:11" ht="60" x14ac:dyDescent="0.25">
      <c r="B5" s="185" t="s">
        <v>352</v>
      </c>
      <c r="C5" t="s">
        <v>43</v>
      </c>
      <c r="D5" s="5" t="s">
        <v>128</v>
      </c>
      <c r="E5" t="s">
        <v>54</v>
      </c>
      <c r="K5" t="s">
        <v>331</v>
      </c>
    </row>
    <row r="6" spans="2:11" ht="45" x14ac:dyDescent="0.25">
      <c r="B6" s="185" t="s">
        <v>333</v>
      </c>
      <c r="C6" t="s">
        <v>44</v>
      </c>
      <c r="D6" s="5" t="s">
        <v>358</v>
      </c>
      <c r="K6" t="s">
        <v>332</v>
      </c>
    </row>
    <row r="7" spans="2:11" ht="60" x14ac:dyDescent="0.25">
      <c r="B7" s="185" t="s">
        <v>370</v>
      </c>
      <c r="C7" t="s">
        <v>45</v>
      </c>
      <c r="D7" s="83" t="s">
        <v>50</v>
      </c>
    </row>
    <row r="8" spans="2:11" ht="30" x14ac:dyDescent="0.25">
      <c r="B8" s="185" t="s">
        <v>466</v>
      </c>
      <c r="C8" t="s">
        <v>355</v>
      </c>
      <c r="D8" s="171" t="s">
        <v>340</v>
      </c>
    </row>
    <row r="9" spans="2:11" ht="30" x14ac:dyDescent="0.25">
      <c r="B9" t="s">
        <v>393</v>
      </c>
      <c r="C9" t="s">
        <v>173</v>
      </c>
      <c r="D9" s="171" t="s">
        <v>341</v>
      </c>
    </row>
    <row r="10" spans="2:11" ht="30" x14ac:dyDescent="0.25">
      <c r="C10" t="s">
        <v>418</v>
      </c>
      <c r="D10" s="171" t="s">
        <v>342</v>
      </c>
    </row>
    <row r="11" spans="2:11" ht="30" x14ac:dyDescent="0.25">
      <c r="D11" s="171" t="s">
        <v>343</v>
      </c>
    </row>
    <row r="12" spans="2:11" ht="30" x14ac:dyDescent="0.25">
      <c r="D12" s="171" t="s">
        <v>344</v>
      </c>
    </row>
    <row r="13" spans="2:11" ht="30" x14ac:dyDescent="0.25">
      <c r="D13" s="169" t="s">
        <v>335</v>
      </c>
    </row>
    <row r="14" spans="2:11" ht="30" x14ac:dyDescent="0.25">
      <c r="D14" s="169" t="s">
        <v>336</v>
      </c>
    </row>
    <row r="15" spans="2:11" ht="30" x14ac:dyDescent="0.25">
      <c r="D15" s="169" t="s">
        <v>337</v>
      </c>
    </row>
    <row r="16" spans="2:11" ht="30" x14ac:dyDescent="0.25">
      <c r="D16" s="169" t="s">
        <v>338</v>
      </c>
    </row>
    <row r="17" spans="4:4" ht="30" x14ac:dyDescent="0.25">
      <c r="D17" s="169" t="s">
        <v>339</v>
      </c>
    </row>
    <row r="18" spans="4:4" ht="60" x14ac:dyDescent="0.25">
      <c r="D18" s="82" t="s">
        <v>467</v>
      </c>
    </row>
    <row r="19" spans="4:4" ht="60" x14ac:dyDescent="0.25">
      <c r="D19" s="82" t="s">
        <v>468</v>
      </c>
    </row>
    <row r="20" spans="4:4" ht="30" x14ac:dyDescent="0.25">
      <c r="D20" s="202" t="s">
        <v>361</v>
      </c>
    </row>
    <row r="21" spans="4:4" ht="30" x14ac:dyDescent="0.25">
      <c r="D21" s="202" t="s">
        <v>365</v>
      </c>
    </row>
    <row r="22" spans="4:4" ht="30" x14ac:dyDescent="0.25">
      <c r="D22" s="202" t="s">
        <v>366</v>
      </c>
    </row>
    <row r="23" spans="4:4" ht="30" x14ac:dyDescent="0.25">
      <c r="D23" s="202" t="s">
        <v>367</v>
      </c>
    </row>
    <row r="24" spans="4:4" ht="45" x14ac:dyDescent="0.25">
      <c r="D24" s="202" t="s">
        <v>368</v>
      </c>
    </row>
    <row r="25" spans="4:4" ht="45" x14ac:dyDescent="0.25">
      <c r="D25" s="202" t="s">
        <v>359</v>
      </c>
    </row>
    <row r="26" spans="4:4" ht="60" x14ac:dyDescent="0.25">
      <c r="D26" s="202" t="s">
        <v>360</v>
      </c>
    </row>
    <row r="27" spans="4:4" ht="45" x14ac:dyDescent="0.25">
      <c r="D27" s="202" t="s">
        <v>396</v>
      </c>
    </row>
    <row r="28" spans="4:4" ht="45" x14ac:dyDescent="0.25">
      <c r="D28" s="202" t="s">
        <v>397</v>
      </c>
    </row>
    <row r="29" spans="4:4" ht="45" x14ac:dyDescent="0.25">
      <c r="D29" s="202" t="s">
        <v>398</v>
      </c>
    </row>
    <row r="30" spans="4:4" ht="45" x14ac:dyDescent="0.25">
      <c r="D30" s="202" t="s">
        <v>395</v>
      </c>
    </row>
    <row r="31" spans="4:4" ht="45" x14ac:dyDescent="0.25">
      <c r="D31" s="202" t="s">
        <v>399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77" t="s">
        <v>139</v>
      </c>
      <c r="C1" s="478"/>
      <c r="D1" s="478"/>
      <c r="E1" s="478"/>
      <c r="F1" s="479"/>
    </row>
    <row r="2" spans="2:11" ht="16.5" thickBot="1" x14ac:dyDescent="0.3">
      <c r="B2" s="36"/>
      <c r="C2" s="36"/>
      <c r="D2" s="36"/>
      <c r="E2" s="36"/>
      <c r="F2" s="36"/>
      <c r="I2" s="172"/>
      <c r="J2" s="196" t="s">
        <v>56</v>
      </c>
      <c r="K2" s="196" t="s">
        <v>57</v>
      </c>
    </row>
    <row r="3" spans="2:11" ht="16.5" thickBot="1" x14ac:dyDescent="0.25">
      <c r="B3" s="480" t="s">
        <v>140</v>
      </c>
      <c r="C3" s="481"/>
      <c r="D3" s="481"/>
      <c r="E3" s="37" t="s">
        <v>141</v>
      </c>
      <c r="F3" s="38" t="s">
        <v>142</v>
      </c>
      <c r="I3" s="195" t="s">
        <v>52</v>
      </c>
      <c r="J3" s="181">
        <v>0.5</v>
      </c>
      <c r="K3" s="181">
        <v>0.45</v>
      </c>
    </row>
    <row r="4" spans="2:11" ht="31.5" x14ac:dyDescent="0.2">
      <c r="B4" s="482" t="s">
        <v>143</v>
      </c>
      <c r="C4" s="484" t="s">
        <v>31</v>
      </c>
      <c r="D4" s="39" t="s">
        <v>52</v>
      </c>
      <c r="E4" s="40" t="s">
        <v>144</v>
      </c>
      <c r="F4" s="41">
        <v>0.25</v>
      </c>
      <c r="I4" s="196" t="s">
        <v>53</v>
      </c>
      <c r="J4" s="181">
        <v>0.4</v>
      </c>
      <c r="K4" s="181">
        <v>0.35</v>
      </c>
    </row>
    <row r="5" spans="2:11" ht="47.25" x14ac:dyDescent="0.2">
      <c r="B5" s="483"/>
      <c r="C5" s="485"/>
      <c r="D5" s="42" t="s">
        <v>53</v>
      </c>
      <c r="E5" s="43" t="s">
        <v>145</v>
      </c>
      <c r="F5" s="44">
        <v>0.15</v>
      </c>
      <c r="I5" s="196" t="s">
        <v>54</v>
      </c>
      <c r="J5" s="181">
        <v>0.35</v>
      </c>
      <c r="K5" s="181">
        <v>0.3</v>
      </c>
    </row>
    <row r="6" spans="2:11" ht="47.25" x14ac:dyDescent="0.2">
      <c r="B6" s="483"/>
      <c r="C6" s="485"/>
      <c r="D6" s="42" t="s">
        <v>54</v>
      </c>
      <c r="E6" s="43" t="s">
        <v>146</v>
      </c>
      <c r="F6" s="44">
        <v>0.1</v>
      </c>
    </row>
    <row r="7" spans="2:11" ht="63" x14ac:dyDescent="0.2">
      <c r="B7" s="483"/>
      <c r="C7" s="485" t="s">
        <v>32</v>
      </c>
      <c r="D7" s="42" t="s">
        <v>56</v>
      </c>
      <c r="E7" s="43" t="s">
        <v>147</v>
      </c>
      <c r="F7" s="44">
        <v>0.25</v>
      </c>
      <c r="G7" s="173"/>
    </row>
    <row r="8" spans="2:11" ht="31.5" x14ac:dyDescent="0.2">
      <c r="B8" s="483"/>
      <c r="C8" s="485"/>
      <c r="D8" s="42" t="s">
        <v>57</v>
      </c>
      <c r="E8" s="43" t="s">
        <v>148</v>
      </c>
      <c r="F8" s="44">
        <v>0.2</v>
      </c>
      <c r="G8" s="173"/>
    </row>
    <row r="9" spans="2:11" ht="47.25" x14ac:dyDescent="0.2">
      <c r="B9" s="483" t="s">
        <v>149</v>
      </c>
      <c r="C9" s="485" t="s">
        <v>34</v>
      </c>
      <c r="D9" s="42" t="s">
        <v>59</v>
      </c>
      <c r="E9" s="43" t="s">
        <v>150</v>
      </c>
      <c r="F9" s="45" t="s">
        <v>151</v>
      </c>
    </row>
    <row r="10" spans="2:11" ht="63" x14ac:dyDescent="0.2">
      <c r="B10" s="483"/>
      <c r="C10" s="485"/>
      <c r="D10" s="42" t="s">
        <v>152</v>
      </c>
      <c r="E10" s="43" t="s">
        <v>153</v>
      </c>
      <c r="F10" s="45" t="s">
        <v>151</v>
      </c>
    </row>
    <row r="11" spans="2:11" ht="47.25" x14ac:dyDescent="0.2">
      <c r="B11" s="483"/>
      <c r="C11" s="485" t="s">
        <v>35</v>
      </c>
      <c r="D11" s="42" t="s">
        <v>62</v>
      </c>
      <c r="E11" s="43" t="s">
        <v>154</v>
      </c>
      <c r="F11" s="45" t="s">
        <v>151</v>
      </c>
    </row>
    <row r="12" spans="2:11" ht="47.25" x14ac:dyDescent="0.2">
      <c r="B12" s="483"/>
      <c r="C12" s="485"/>
      <c r="D12" s="42" t="s">
        <v>63</v>
      </c>
      <c r="E12" s="43" t="s">
        <v>155</v>
      </c>
      <c r="F12" s="45" t="s">
        <v>151</v>
      </c>
    </row>
    <row r="13" spans="2:11" ht="31.5" x14ac:dyDescent="0.2">
      <c r="B13" s="483"/>
      <c r="C13" s="485" t="s">
        <v>36</v>
      </c>
      <c r="D13" s="42" t="s">
        <v>65</v>
      </c>
      <c r="E13" s="43" t="s">
        <v>156</v>
      </c>
      <c r="F13" s="45" t="s">
        <v>151</v>
      </c>
    </row>
    <row r="14" spans="2:11" ht="32.25" thickBot="1" x14ac:dyDescent="0.25">
      <c r="B14" s="486"/>
      <c r="C14" s="487"/>
      <c r="D14" s="46" t="s">
        <v>66</v>
      </c>
      <c r="E14" s="47" t="s">
        <v>157</v>
      </c>
      <c r="F14" s="48" t="s">
        <v>151</v>
      </c>
    </row>
    <row r="15" spans="2:11" ht="49.5" customHeight="1" x14ac:dyDescent="0.2">
      <c r="B15" s="476" t="s">
        <v>158</v>
      </c>
      <c r="C15" s="476"/>
      <c r="D15" s="476"/>
      <c r="E15" s="476"/>
      <c r="F15" s="476"/>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F684-DA20-4DFE-B191-12822E1A82AF}">
  <sheetPr>
    <tabColor rgb="FF7030A0"/>
  </sheetPr>
  <dimension ref="B4:AU63"/>
  <sheetViews>
    <sheetView topLeftCell="A4" zoomScale="71" zoomScaleNormal="71" workbookViewId="0">
      <selection activeCell="AT38" sqref="AT38:AU44"/>
    </sheetView>
  </sheetViews>
  <sheetFormatPr baseColWidth="10"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518" t="s">
        <v>419</v>
      </c>
      <c r="C4" s="518"/>
      <c r="D4" s="518"/>
      <c r="E4" s="518"/>
      <c r="F4" s="518"/>
      <c r="G4" s="518"/>
      <c r="H4" s="518"/>
      <c r="I4" s="518"/>
      <c r="J4" s="519" t="s">
        <v>8</v>
      </c>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T4" s="520" t="s">
        <v>25</v>
      </c>
      <c r="AU4" s="520"/>
    </row>
    <row r="5" spans="2:47" x14ac:dyDescent="0.25">
      <c r="B5" s="518"/>
      <c r="C5" s="518"/>
      <c r="D5" s="518"/>
      <c r="E5" s="518"/>
      <c r="F5" s="518"/>
      <c r="G5" s="518"/>
      <c r="H5" s="518"/>
      <c r="I5" s="518"/>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T5" s="520"/>
      <c r="AU5" s="520"/>
    </row>
    <row r="6" spans="2:47" x14ac:dyDescent="0.25">
      <c r="B6" s="518"/>
      <c r="C6" s="518"/>
      <c r="D6" s="518"/>
      <c r="E6" s="518"/>
      <c r="F6" s="518"/>
      <c r="G6" s="518"/>
      <c r="H6" s="518"/>
      <c r="I6" s="518"/>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T6" s="520"/>
      <c r="AU6" s="520"/>
    </row>
    <row r="7" spans="2:47" ht="15.75" thickBot="1" x14ac:dyDescent="0.3"/>
    <row r="8" spans="2:47" ht="15.75" x14ac:dyDescent="0.25">
      <c r="B8" s="521" t="s">
        <v>108</v>
      </c>
      <c r="C8" s="521"/>
      <c r="D8" s="522"/>
      <c r="E8" s="488" t="s">
        <v>159</v>
      </c>
      <c r="F8" s="489"/>
      <c r="G8" s="489"/>
      <c r="H8" s="489"/>
      <c r="I8" s="490"/>
      <c r="J8" s="50" t="s">
        <v>420</v>
      </c>
      <c r="K8" s="51" t="s">
        <v>420</v>
      </c>
      <c r="L8" s="51" t="s">
        <v>420</v>
      </c>
      <c r="M8" s="51" t="s">
        <v>420</v>
      </c>
      <c r="N8" s="51" t="s">
        <v>420</v>
      </c>
      <c r="O8" s="52" t="s">
        <v>420</v>
      </c>
      <c r="P8" s="50" t="s">
        <v>420</v>
      </c>
      <c r="Q8" s="51" t="s">
        <v>420</v>
      </c>
      <c r="R8" s="51" t="s">
        <v>420</v>
      </c>
      <c r="S8" s="51" t="s">
        <v>420</v>
      </c>
      <c r="T8" s="51" t="s">
        <v>420</v>
      </c>
      <c r="U8" s="52" t="s">
        <v>420</v>
      </c>
      <c r="V8" s="50" t="s">
        <v>420</v>
      </c>
      <c r="W8" s="51" t="s">
        <v>420</v>
      </c>
      <c r="X8" s="51" t="s">
        <v>420</v>
      </c>
      <c r="Y8" s="51" t="s">
        <v>420</v>
      </c>
      <c r="Z8" s="51" t="s">
        <v>420</v>
      </c>
      <c r="AA8" s="52" t="s">
        <v>420</v>
      </c>
      <c r="AB8" s="50" t="s">
        <v>420</v>
      </c>
      <c r="AC8" s="51" t="s">
        <v>420</v>
      </c>
      <c r="AD8" s="51" t="s">
        <v>420</v>
      </c>
      <c r="AE8" s="51" t="s">
        <v>420</v>
      </c>
      <c r="AF8" s="51" t="s">
        <v>420</v>
      </c>
      <c r="AG8" s="52" t="s">
        <v>420</v>
      </c>
      <c r="AH8" s="53" t="s">
        <v>420</v>
      </c>
      <c r="AI8" s="54" t="s">
        <v>420</v>
      </c>
      <c r="AJ8" s="54" t="s">
        <v>420</v>
      </c>
      <c r="AK8" s="54" t="s">
        <v>420</v>
      </c>
      <c r="AL8" s="54" t="s">
        <v>420</v>
      </c>
      <c r="AN8" s="523" t="s">
        <v>160</v>
      </c>
      <c r="AO8" s="524"/>
      <c r="AP8" s="524"/>
      <c r="AQ8" s="524"/>
      <c r="AR8" s="524"/>
      <c r="AS8" s="525"/>
      <c r="AT8" s="507" t="s">
        <v>421</v>
      </c>
      <c r="AU8" s="507"/>
    </row>
    <row r="9" spans="2:47" ht="15.75" x14ac:dyDescent="0.25">
      <c r="B9" s="521"/>
      <c r="C9" s="521"/>
      <c r="D9" s="522"/>
      <c r="E9" s="494"/>
      <c r="F9" s="498"/>
      <c r="G9" s="498"/>
      <c r="H9" s="498"/>
      <c r="I9" s="493"/>
      <c r="J9" s="55" t="s">
        <v>420</v>
      </c>
      <c r="K9" s="56" t="s">
        <v>420</v>
      </c>
      <c r="L9" s="56" t="s">
        <v>420</v>
      </c>
      <c r="M9" s="56" t="s">
        <v>420</v>
      </c>
      <c r="N9" s="56" t="s">
        <v>420</v>
      </c>
      <c r="O9" s="57" t="s">
        <v>420</v>
      </c>
      <c r="P9" s="55" t="s">
        <v>420</v>
      </c>
      <c r="Q9" s="56" t="s">
        <v>420</v>
      </c>
      <c r="R9" s="56" t="s">
        <v>420</v>
      </c>
      <c r="S9" s="56" t="s">
        <v>420</v>
      </c>
      <c r="T9" s="56" t="s">
        <v>420</v>
      </c>
      <c r="U9" s="57" t="s">
        <v>420</v>
      </c>
      <c r="V9" s="55" t="s">
        <v>420</v>
      </c>
      <c r="W9" s="56" t="s">
        <v>420</v>
      </c>
      <c r="X9" s="56" t="s">
        <v>420</v>
      </c>
      <c r="Y9" s="56" t="s">
        <v>420</v>
      </c>
      <c r="Z9" s="56" t="s">
        <v>420</v>
      </c>
      <c r="AA9" s="57" t="s">
        <v>420</v>
      </c>
      <c r="AB9" s="55" t="s">
        <v>420</v>
      </c>
      <c r="AC9" s="56" t="s">
        <v>420</v>
      </c>
      <c r="AD9" s="56" t="s">
        <v>420</v>
      </c>
      <c r="AE9" s="56" t="s">
        <v>420</v>
      </c>
      <c r="AF9" s="56" t="s">
        <v>420</v>
      </c>
      <c r="AG9" s="57" t="s">
        <v>420</v>
      </c>
      <c r="AH9" s="58" t="s">
        <v>420</v>
      </c>
      <c r="AI9" s="59" t="s">
        <v>420</v>
      </c>
      <c r="AJ9" s="59" t="s">
        <v>420</v>
      </c>
      <c r="AK9" s="59" t="s">
        <v>420</v>
      </c>
      <c r="AL9" s="59" t="s">
        <v>420</v>
      </c>
      <c r="AN9" s="526"/>
      <c r="AO9" s="527"/>
      <c r="AP9" s="527"/>
      <c r="AQ9" s="527"/>
      <c r="AR9" s="527"/>
      <c r="AS9" s="528"/>
      <c r="AT9" s="507"/>
      <c r="AU9" s="507"/>
    </row>
    <row r="10" spans="2:47" ht="15.75" x14ac:dyDescent="0.25">
      <c r="B10" s="521"/>
      <c r="C10" s="521"/>
      <c r="D10" s="522"/>
      <c r="E10" s="494"/>
      <c r="F10" s="498"/>
      <c r="G10" s="498"/>
      <c r="H10" s="498"/>
      <c r="I10" s="493"/>
      <c r="J10" s="55" t="s">
        <v>420</v>
      </c>
      <c r="K10" s="56" t="s">
        <v>420</v>
      </c>
      <c r="L10" s="56" t="s">
        <v>420</v>
      </c>
      <c r="M10" s="56" t="s">
        <v>420</v>
      </c>
      <c r="N10" s="56" t="s">
        <v>420</v>
      </c>
      <c r="O10" s="57" t="s">
        <v>420</v>
      </c>
      <c r="P10" s="55" t="s">
        <v>420</v>
      </c>
      <c r="Q10" s="56" t="s">
        <v>420</v>
      </c>
      <c r="R10" s="56" t="s">
        <v>420</v>
      </c>
      <c r="S10" s="56" t="s">
        <v>420</v>
      </c>
      <c r="T10" s="56" t="s">
        <v>420</v>
      </c>
      <c r="U10" s="57" t="s">
        <v>420</v>
      </c>
      <c r="V10" s="55" t="s">
        <v>420</v>
      </c>
      <c r="W10" s="56" t="s">
        <v>420</v>
      </c>
      <c r="X10" s="56" t="s">
        <v>420</v>
      </c>
      <c r="Y10" s="56" t="s">
        <v>420</v>
      </c>
      <c r="Z10" s="56" t="s">
        <v>420</v>
      </c>
      <c r="AA10" s="57" t="s">
        <v>420</v>
      </c>
      <c r="AB10" s="55" t="s">
        <v>420</v>
      </c>
      <c r="AC10" s="56" t="s">
        <v>420</v>
      </c>
      <c r="AD10" s="56" t="s">
        <v>420</v>
      </c>
      <c r="AE10" s="56" t="s">
        <v>420</v>
      </c>
      <c r="AF10" s="56" t="s">
        <v>420</v>
      </c>
      <c r="AG10" s="57" t="s">
        <v>420</v>
      </c>
      <c r="AH10" s="58" t="s">
        <v>420</v>
      </c>
      <c r="AI10" s="59" t="s">
        <v>420</v>
      </c>
      <c r="AJ10" s="59" t="s">
        <v>420</v>
      </c>
      <c r="AK10" s="59" t="s">
        <v>420</v>
      </c>
      <c r="AL10" s="59" t="s">
        <v>420</v>
      </c>
      <c r="AN10" s="526"/>
      <c r="AO10" s="527"/>
      <c r="AP10" s="527"/>
      <c r="AQ10" s="527"/>
      <c r="AR10" s="527"/>
      <c r="AS10" s="528"/>
      <c r="AT10" s="507"/>
      <c r="AU10" s="507"/>
    </row>
    <row r="11" spans="2:47" ht="15.75" x14ac:dyDescent="0.25">
      <c r="B11" s="521"/>
      <c r="C11" s="521"/>
      <c r="D11" s="522"/>
      <c r="E11" s="494"/>
      <c r="F11" s="498"/>
      <c r="G11" s="498"/>
      <c r="H11" s="498"/>
      <c r="I11" s="493"/>
      <c r="J11" s="55" t="s">
        <v>420</v>
      </c>
      <c r="K11" s="56" t="s">
        <v>420</v>
      </c>
      <c r="L11" s="56" t="s">
        <v>420</v>
      </c>
      <c r="M11" s="56" t="s">
        <v>420</v>
      </c>
      <c r="N11" s="56" t="s">
        <v>420</v>
      </c>
      <c r="O11" s="57" t="s">
        <v>420</v>
      </c>
      <c r="P11" s="55" t="s">
        <v>420</v>
      </c>
      <c r="Q11" s="56" t="s">
        <v>420</v>
      </c>
      <c r="R11" s="56" t="s">
        <v>420</v>
      </c>
      <c r="S11" s="56" t="s">
        <v>420</v>
      </c>
      <c r="T11" s="56" t="s">
        <v>420</v>
      </c>
      <c r="U11" s="57" t="s">
        <v>420</v>
      </c>
      <c r="V11" s="55" t="s">
        <v>420</v>
      </c>
      <c r="W11" s="56" t="s">
        <v>420</v>
      </c>
      <c r="X11" s="56" t="s">
        <v>420</v>
      </c>
      <c r="Y11" s="56" t="s">
        <v>420</v>
      </c>
      <c r="Z11" s="56" t="s">
        <v>420</v>
      </c>
      <c r="AA11" s="57" t="s">
        <v>420</v>
      </c>
      <c r="AB11" s="55" t="s">
        <v>420</v>
      </c>
      <c r="AC11" s="56" t="s">
        <v>420</v>
      </c>
      <c r="AD11" s="56" t="s">
        <v>420</v>
      </c>
      <c r="AE11" s="56" t="s">
        <v>420</v>
      </c>
      <c r="AF11" s="56" t="s">
        <v>420</v>
      </c>
      <c r="AG11" s="57" t="s">
        <v>420</v>
      </c>
      <c r="AH11" s="58" t="s">
        <v>420</v>
      </c>
      <c r="AI11" s="59" t="s">
        <v>420</v>
      </c>
      <c r="AJ11" s="59" t="s">
        <v>420</v>
      </c>
      <c r="AK11" s="59" t="s">
        <v>420</v>
      </c>
      <c r="AL11" s="59" t="s">
        <v>420</v>
      </c>
      <c r="AN11" s="526"/>
      <c r="AO11" s="527"/>
      <c r="AP11" s="527"/>
      <c r="AQ11" s="527"/>
      <c r="AR11" s="527"/>
      <c r="AS11" s="528"/>
      <c r="AT11" s="507"/>
      <c r="AU11" s="507"/>
    </row>
    <row r="12" spans="2:47" ht="15.75" x14ac:dyDescent="0.25">
      <c r="B12" s="521"/>
      <c r="C12" s="521"/>
      <c r="D12" s="522"/>
      <c r="E12" s="494"/>
      <c r="F12" s="498"/>
      <c r="G12" s="498"/>
      <c r="H12" s="498"/>
      <c r="I12" s="493"/>
      <c r="J12" s="55" t="s">
        <v>420</v>
      </c>
      <c r="K12" s="56" t="s">
        <v>420</v>
      </c>
      <c r="L12" s="56" t="s">
        <v>420</v>
      </c>
      <c r="M12" s="56" t="s">
        <v>420</v>
      </c>
      <c r="N12" s="56" t="s">
        <v>420</v>
      </c>
      <c r="O12" s="57" t="s">
        <v>420</v>
      </c>
      <c r="P12" s="55" t="s">
        <v>420</v>
      </c>
      <c r="Q12" s="56" t="s">
        <v>420</v>
      </c>
      <c r="R12" s="56" t="s">
        <v>420</v>
      </c>
      <c r="S12" s="56" t="s">
        <v>420</v>
      </c>
      <c r="T12" s="56" t="s">
        <v>420</v>
      </c>
      <c r="U12" s="57" t="s">
        <v>420</v>
      </c>
      <c r="V12" s="55" t="s">
        <v>420</v>
      </c>
      <c r="W12" s="56" t="s">
        <v>420</v>
      </c>
      <c r="X12" s="56" t="s">
        <v>420</v>
      </c>
      <c r="Y12" s="56" t="s">
        <v>420</v>
      </c>
      <c r="Z12" s="56" t="s">
        <v>420</v>
      </c>
      <c r="AA12" s="57" t="s">
        <v>420</v>
      </c>
      <c r="AB12" s="55" t="s">
        <v>420</v>
      </c>
      <c r="AC12" s="56" t="s">
        <v>420</v>
      </c>
      <c r="AD12" s="56" t="s">
        <v>420</v>
      </c>
      <c r="AE12" s="56" t="s">
        <v>420</v>
      </c>
      <c r="AF12" s="56" t="s">
        <v>420</v>
      </c>
      <c r="AG12" s="57" t="s">
        <v>420</v>
      </c>
      <c r="AH12" s="58" t="s">
        <v>420</v>
      </c>
      <c r="AI12" s="59" t="s">
        <v>420</v>
      </c>
      <c r="AJ12" s="59" t="s">
        <v>420</v>
      </c>
      <c r="AK12" s="59" t="s">
        <v>420</v>
      </c>
      <c r="AL12" s="59" t="s">
        <v>420</v>
      </c>
      <c r="AN12" s="526"/>
      <c r="AO12" s="527"/>
      <c r="AP12" s="527"/>
      <c r="AQ12" s="527"/>
      <c r="AR12" s="527"/>
      <c r="AS12" s="528"/>
      <c r="AT12" s="507"/>
      <c r="AU12" s="507"/>
    </row>
    <row r="13" spans="2:47" ht="15.75" x14ac:dyDescent="0.25">
      <c r="B13" s="521"/>
      <c r="C13" s="521"/>
      <c r="D13" s="522"/>
      <c r="E13" s="494"/>
      <c r="F13" s="498"/>
      <c r="G13" s="498"/>
      <c r="H13" s="498"/>
      <c r="I13" s="493"/>
      <c r="J13" s="55" t="s">
        <v>420</v>
      </c>
      <c r="K13" s="56" t="s">
        <v>420</v>
      </c>
      <c r="L13" s="56" t="s">
        <v>420</v>
      </c>
      <c r="M13" s="56" t="s">
        <v>420</v>
      </c>
      <c r="N13" s="56" t="s">
        <v>420</v>
      </c>
      <c r="O13" s="57" t="s">
        <v>420</v>
      </c>
      <c r="P13" s="55" t="s">
        <v>420</v>
      </c>
      <c r="Q13" s="56" t="s">
        <v>420</v>
      </c>
      <c r="R13" s="56" t="s">
        <v>420</v>
      </c>
      <c r="S13" s="56" t="s">
        <v>420</v>
      </c>
      <c r="T13" s="56" t="s">
        <v>420</v>
      </c>
      <c r="U13" s="57" t="s">
        <v>420</v>
      </c>
      <c r="V13" s="55" t="s">
        <v>420</v>
      </c>
      <c r="W13" s="56" t="s">
        <v>420</v>
      </c>
      <c r="X13" s="56" t="s">
        <v>420</v>
      </c>
      <c r="Y13" s="56" t="s">
        <v>420</v>
      </c>
      <c r="Z13" s="56" t="s">
        <v>420</v>
      </c>
      <c r="AA13" s="57" t="s">
        <v>420</v>
      </c>
      <c r="AB13" s="55" t="s">
        <v>420</v>
      </c>
      <c r="AC13" s="56" t="s">
        <v>420</v>
      </c>
      <c r="AD13" s="56" t="s">
        <v>420</v>
      </c>
      <c r="AE13" s="56" t="s">
        <v>420</v>
      </c>
      <c r="AF13" s="56" t="s">
        <v>420</v>
      </c>
      <c r="AG13" s="57" t="s">
        <v>420</v>
      </c>
      <c r="AH13" s="58" t="s">
        <v>420</v>
      </c>
      <c r="AI13" s="59" t="s">
        <v>420</v>
      </c>
      <c r="AJ13" s="59" t="s">
        <v>420</v>
      </c>
      <c r="AK13" s="59" t="s">
        <v>420</v>
      </c>
      <c r="AL13" s="59" t="s">
        <v>420</v>
      </c>
      <c r="AN13" s="526"/>
      <c r="AO13" s="527"/>
      <c r="AP13" s="527"/>
      <c r="AQ13" s="527"/>
      <c r="AR13" s="527"/>
      <c r="AS13" s="528"/>
      <c r="AT13" s="507"/>
      <c r="AU13" s="507"/>
    </row>
    <row r="14" spans="2:47" ht="5.25" customHeight="1" thickBot="1" x14ac:dyDescent="0.3">
      <c r="B14" s="521"/>
      <c r="C14" s="521"/>
      <c r="D14" s="522"/>
      <c r="E14" s="494"/>
      <c r="F14" s="498"/>
      <c r="G14" s="498"/>
      <c r="H14" s="498"/>
      <c r="I14" s="493"/>
      <c r="J14" s="55" t="s">
        <v>420</v>
      </c>
      <c r="K14" s="56" t="s">
        <v>420</v>
      </c>
      <c r="L14" s="56" t="s">
        <v>420</v>
      </c>
      <c r="M14" s="56" t="s">
        <v>420</v>
      </c>
      <c r="N14" s="56" t="s">
        <v>420</v>
      </c>
      <c r="O14" s="57" t="s">
        <v>420</v>
      </c>
      <c r="P14" s="55" t="s">
        <v>420</v>
      </c>
      <c r="Q14" s="56" t="s">
        <v>420</v>
      </c>
      <c r="R14" s="56" t="s">
        <v>420</v>
      </c>
      <c r="S14" s="56" t="s">
        <v>420</v>
      </c>
      <c r="T14" s="56" t="s">
        <v>420</v>
      </c>
      <c r="U14" s="57" t="s">
        <v>420</v>
      </c>
      <c r="V14" s="55" t="s">
        <v>420</v>
      </c>
      <c r="W14" s="56" t="s">
        <v>420</v>
      </c>
      <c r="X14" s="56" t="s">
        <v>420</v>
      </c>
      <c r="Y14" s="56" t="s">
        <v>420</v>
      </c>
      <c r="Z14" s="56" t="s">
        <v>420</v>
      </c>
      <c r="AA14" s="57" t="s">
        <v>420</v>
      </c>
      <c r="AB14" s="55" t="s">
        <v>420</v>
      </c>
      <c r="AC14" s="56" t="s">
        <v>420</v>
      </c>
      <c r="AD14" s="56" t="s">
        <v>420</v>
      </c>
      <c r="AE14" s="56" t="s">
        <v>420</v>
      </c>
      <c r="AF14" s="56" t="s">
        <v>420</v>
      </c>
      <c r="AG14" s="57" t="s">
        <v>420</v>
      </c>
      <c r="AH14" s="58" t="s">
        <v>420</v>
      </c>
      <c r="AI14" s="59" t="s">
        <v>420</v>
      </c>
      <c r="AJ14" s="59" t="s">
        <v>420</v>
      </c>
      <c r="AK14" s="59" t="s">
        <v>420</v>
      </c>
      <c r="AL14" s="59" t="s">
        <v>420</v>
      </c>
      <c r="AN14" s="526"/>
      <c r="AO14" s="527"/>
      <c r="AP14" s="527"/>
      <c r="AQ14" s="527"/>
      <c r="AR14" s="527"/>
      <c r="AS14" s="528"/>
      <c r="AT14" s="507"/>
      <c r="AU14" s="507"/>
    </row>
    <row r="15" spans="2:47" ht="16.5" hidden="1" thickBot="1" x14ac:dyDescent="0.3">
      <c r="B15" s="521"/>
      <c r="C15" s="521"/>
      <c r="D15" s="522"/>
      <c r="E15" s="494"/>
      <c r="F15" s="498"/>
      <c r="G15" s="498"/>
      <c r="H15" s="498"/>
      <c r="I15" s="493"/>
      <c r="J15" s="55" t="s">
        <v>420</v>
      </c>
      <c r="K15" s="56" t="s">
        <v>420</v>
      </c>
      <c r="L15" s="56" t="s">
        <v>420</v>
      </c>
      <c r="M15" s="56" t="s">
        <v>420</v>
      </c>
      <c r="N15" s="56" t="s">
        <v>420</v>
      </c>
      <c r="O15" s="57" t="s">
        <v>420</v>
      </c>
      <c r="P15" s="55" t="s">
        <v>420</v>
      </c>
      <c r="Q15" s="56" t="s">
        <v>420</v>
      </c>
      <c r="R15" s="56" t="s">
        <v>420</v>
      </c>
      <c r="S15" s="56" t="s">
        <v>420</v>
      </c>
      <c r="T15" s="56" t="s">
        <v>420</v>
      </c>
      <c r="U15" s="57" t="s">
        <v>420</v>
      </c>
      <c r="V15" s="55" t="s">
        <v>420</v>
      </c>
      <c r="W15" s="56" t="s">
        <v>420</v>
      </c>
      <c r="X15" s="56" t="s">
        <v>420</v>
      </c>
      <c r="Y15" s="56" t="s">
        <v>420</v>
      </c>
      <c r="Z15" s="56" t="s">
        <v>420</v>
      </c>
      <c r="AA15" s="57" t="s">
        <v>420</v>
      </c>
      <c r="AB15" s="55" t="s">
        <v>420</v>
      </c>
      <c r="AC15" s="56" t="s">
        <v>420</v>
      </c>
      <c r="AD15" s="56" t="s">
        <v>420</v>
      </c>
      <c r="AE15" s="56" t="s">
        <v>420</v>
      </c>
      <c r="AF15" s="56" t="s">
        <v>420</v>
      </c>
      <c r="AG15" s="57" t="s">
        <v>420</v>
      </c>
      <c r="AH15" s="58" t="s">
        <v>420</v>
      </c>
      <c r="AI15" s="59" t="s">
        <v>420</v>
      </c>
      <c r="AJ15" s="59" t="s">
        <v>420</v>
      </c>
      <c r="AK15" s="59" t="s">
        <v>420</v>
      </c>
      <c r="AL15" s="59" t="s">
        <v>420</v>
      </c>
      <c r="AN15" s="526"/>
      <c r="AO15" s="527"/>
      <c r="AP15" s="527"/>
      <c r="AQ15" s="527"/>
      <c r="AR15" s="527"/>
      <c r="AS15" s="528"/>
      <c r="AT15" s="36"/>
      <c r="AU15" s="36"/>
    </row>
    <row r="16" spans="2:47" ht="16.5" hidden="1" thickBot="1" x14ac:dyDescent="0.3">
      <c r="B16" s="521"/>
      <c r="C16" s="521"/>
      <c r="D16" s="522"/>
      <c r="E16" s="494"/>
      <c r="F16" s="498"/>
      <c r="G16" s="498"/>
      <c r="H16" s="498"/>
      <c r="I16" s="493"/>
      <c r="J16" s="55" t="s">
        <v>420</v>
      </c>
      <c r="K16" s="56" t="s">
        <v>420</v>
      </c>
      <c r="L16" s="56" t="s">
        <v>420</v>
      </c>
      <c r="M16" s="56" t="s">
        <v>420</v>
      </c>
      <c r="N16" s="56" t="s">
        <v>420</v>
      </c>
      <c r="O16" s="57" t="s">
        <v>420</v>
      </c>
      <c r="P16" s="55" t="s">
        <v>420</v>
      </c>
      <c r="Q16" s="56" t="s">
        <v>420</v>
      </c>
      <c r="R16" s="56" t="s">
        <v>420</v>
      </c>
      <c r="S16" s="56" t="s">
        <v>420</v>
      </c>
      <c r="T16" s="56" t="s">
        <v>420</v>
      </c>
      <c r="U16" s="57" t="s">
        <v>420</v>
      </c>
      <c r="V16" s="55" t="s">
        <v>420</v>
      </c>
      <c r="W16" s="56" t="s">
        <v>420</v>
      </c>
      <c r="X16" s="56" t="s">
        <v>420</v>
      </c>
      <c r="Y16" s="56" t="s">
        <v>420</v>
      </c>
      <c r="Z16" s="56" t="s">
        <v>420</v>
      </c>
      <c r="AA16" s="57" t="s">
        <v>420</v>
      </c>
      <c r="AB16" s="55" t="s">
        <v>420</v>
      </c>
      <c r="AC16" s="56" t="s">
        <v>420</v>
      </c>
      <c r="AD16" s="56" t="s">
        <v>420</v>
      </c>
      <c r="AE16" s="56" t="s">
        <v>420</v>
      </c>
      <c r="AF16" s="56" t="s">
        <v>420</v>
      </c>
      <c r="AG16" s="57" t="s">
        <v>420</v>
      </c>
      <c r="AH16" s="58" t="s">
        <v>420</v>
      </c>
      <c r="AI16" s="59" t="s">
        <v>420</v>
      </c>
      <c r="AJ16" s="59" t="s">
        <v>420</v>
      </c>
      <c r="AK16" s="59" t="s">
        <v>420</v>
      </c>
      <c r="AL16" s="59" t="s">
        <v>420</v>
      </c>
      <c r="AN16" s="526"/>
      <c r="AO16" s="527"/>
      <c r="AP16" s="527"/>
      <c r="AQ16" s="527"/>
      <c r="AR16" s="527"/>
      <c r="AS16" s="528"/>
      <c r="AT16" s="36"/>
      <c r="AU16" s="36"/>
    </row>
    <row r="17" spans="2:47" ht="16.5" hidden="1" thickBot="1" x14ac:dyDescent="0.3">
      <c r="B17" s="521"/>
      <c r="C17" s="521"/>
      <c r="D17" s="522"/>
      <c r="E17" s="495"/>
      <c r="F17" s="496"/>
      <c r="G17" s="496"/>
      <c r="H17" s="496"/>
      <c r="I17" s="497"/>
      <c r="J17" s="60" t="s">
        <v>420</v>
      </c>
      <c r="K17" s="61" t="s">
        <v>420</v>
      </c>
      <c r="L17" s="61" t="s">
        <v>420</v>
      </c>
      <c r="M17" s="61" t="s">
        <v>420</v>
      </c>
      <c r="N17" s="61" t="s">
        <v>420</v>
      </c>
      <c r="O17" s="62" t="s">
        <v>420</v>
      </c>
      <c r="P17" s="55" t="s">
        <v>420</v>
      </c>
      <c r="Q17" s="56" t="s">
        <v>420</v>
      </c>
      <c r="R17" s="56" t="s">
        <v>420</v>
      </c>
      <c r="S17" s="56" t="s">
        <v>420</v>
      </c>
      <c r="T17" s="56" t="s">
        <v>420</v>
      </c>
      <c r="U17" s="57" t="s">
        <v>420</v>
      </c>
      <c r="V17" s="60" t="s">
        <v>420</v>
      </c>
      <c r="W17" s="61" t="s">
        <v>420</v>
      </c>
      <c r="X17" s="61" t="s">
        <v>420</v>
      </c>
      <c r="Y17" s="61" t="s">
        <v>420</v>
      </c>
      <c r="Z17" s="61" t="s">
        <v>420</v>
      </c>
      <c r="AA17" s="62" t="s">
        <v>420</v>
      </c>
      <c r="AB17" s="55" t="s">
        <v>420</v>
      </c>
      <c r="AC17" s="56" t="s">
        <v>420</v>
      </c>
      <c r="AD17" s="56" t="s">
        <v>420</v>
      </c>
      <c r="AE17" s="56" t="s">
        <v>420</v>
      </c>
      <c r="AF17" s="56" t="s">
        <v>420</v>
      </c>
      <c r="AG17" s="57" t="s">
        <v>420</v>
      </c>
      <c r="AH17" s="63" t="s">
        <v>420</v>
      </c>
      <c r="AI17" s="64" t="s">
        <v>420</v>
      </c>
      <c r="AJ17" s="64" t="s">
        <v>420</v>
      </c>
      <c r="AK17" s="64" t="s">
        <v>420</v>
      </c>
      <c r="AL17" s="64" t="s">
        <v>420</v>
      </c>
      <c r="AN17" s="529"/>
      <c r="AO17" s="530"/>
      <c r="AP17" s="530"/>
      <c r="AQ17" s="530"/>
      <c r="AR17" s="530"/>
      <c r="AS17" s="531"/>
      <c r="AT17" s="36"/>
      <c r="AU17" s="36"/>
    </row>
    <row r="18" spans="2:47" ht="15.75" customHeight="1" x14ac:dyDescent="0.25">
      <c r="B18" s="521"/>
      <c r="C18" s="521"/>
      <c r="D18" s="522"/>
      <c r="E18" s="488" t="s">
        <v>161</v>
      </c>
      <c r="F18" s="489"/>
      <c r="G18" s="489"/>
      <c r="H18" s="489"/>
      <c r="I18" s="489"/>
      <c r="J18" s="244" t="s">
        <v>420</v>
      </c>
      <c r="K18" s="245" t="s">
        <v>420</v>
      </c>
      <c r="L18" s="245" t="s">
        <v>420</v>
      </c>
      <c r="M18" s="245" t="s">
        <v>420</v>
      </c>
      <c r="N18" s="245" t="s">
        <v>420</v>
      </c>
      <c r="O18" s="246" t="s">
        <v>420</v>
      </c>
      <c r="P18" s="244" t="s">
        <v>420</v>
      </c>
      <c r="Q18" s="245" t="s">
        <v>420</v>
      </c>
      <c r="R18" s="65" t="s">
        <v>420</v>
      </c>
      <c r="S18" s="65" t="s">
        <v>420</v>
      </c>
      <c r="T18" s="65" t="s">
        <v>420</v>
      </c>
      <c r="U18" s="66" t="s">
        <v>420</v>
      </c>
      <c r="V18" s="50" t="s">
        <v>420</v>
      </c>
      <c r="W18" s="51" t="s">
        <v>420</v>
      </c>
      <c r="X18" s="51" t="s">
        <v>420</v>
      </c>
      <c r="Y18" s="51" t="s">
        <v>420</v>
      </c>
      <c r="Z18" s="51" t="s">
        <v>420</v>
      </c>
      <c r="AA18" s="52" t="s">
        <v>420</v>
      </c>
      <c r="AB18" s="50" t="s">
        <v>420</v>
      </c>
      <c r="AC18" s="51" t="s">
        <v>420</v>
      </c>
      <c r="AD18" s="51" t="s">
        <v>420</v>
      </c>
      <c r="AE18" s="51" t="s">
        <v>420</v>
      </c>
      <c r="AF18" s="51" t="s">
        <v>420</v>
      </c>
      <c r="AG18" s="52" t="s">
        <v>420</v>
      </c>
      <c r="AH18" s="53" t="s">
        <v>420</v>
      </c>
      <c r="AI18" s="54" t="s">
        <v>420</v>
      </c>
      <c r="AJ18" s="54" t="s">
        <v>420</v>
      </c>
      <c r="AK18" s="54" t="s">
        <v>420</v>
      </c>
      <c r="AL18" s="54" t="s">
        <v>420</v>
      </c>
      <c r="AN18" s="532" t="s">
        <v>162</v>
      </c>
      <c r="AO18" s="533"/>
      <c r="AP18" s="533"/>
      <c r="AQ18" s="533"/>
      <c r="AR18" s="533"/>
      <c r="AS18" s="533"/>
      <c r="AT18" s="538" t="s">
        <v>422</v>
      </c>
      <c r="AU18" s="539"/>
    </row>
    <row r="19" spans="2:47" ht="15.75" customHeight="1" x14ac:dyDescent="0.25">
      <c r="B19" s="521"/>
      <c r="C19" s="521"/>
      <c r="D19" s="522"/>
      <c r="E19" s="491"/>
      <c r="F19" s="498"/>
      <c r="G19" s="498"/>
      <c r="H19" s="498"/>
      <c r="I19" s="498"/>
      <c r="J19" s="247" t="s">
        <v>420</v>
      </c>
      <c r="K19" s="248" t="s">
        <v>420</v>
      </c>
      <c r="L19" s="248" t="s">
        <v>420</v>
      </c>
      <c r="M19" s="248" t="s">
        <v>420</v>
      </c>
      <c r="N19" s="248" t="s">
        <v>420</v>
      </c>
      <c r="O19" s="249" t="s">
        <v>420</v>
      </c>
      <c r="P19" s="247" t="s">
        <v>420</v>
      </c>
      <c r="Q19" s="248" t="s">
        <v>420</v>
      </c>
      <c r="R19" s="68" t="s">
        <v>420</v>
      </c>
      <c r="S19" s="68" t="s">
        <v>420</v>
      </c>
      <c r="T19" s="68" t="s">
        <v>420</v>
      </c>
      <c r="U19" s="69" t="s">
        <v>420</v>
      </c>
      <c r="V19" s="55" t="s">
        <v>420</v>
      </c>
      <c r="W19" s="56" t="s">
        <v>420</v>
      </c>
      <c r="X19" s="56" t="s">
        <v>420</v>
      </c>
      <c r="Y19" s="56" t="s">
        <v>420</v>
      </c>
      <c r="Z19" s="56" t="s">
        <v>420</v>
      </c>
      <c r="AA19" s="57" t="s">
        <v>420</v>
      </c>
      <c r="AB19" s="55" t="s">
        <v>420</v>
      </c>
      <c r="AC19" s="56" t="s">
        <v>420</v>
      </c>
      <c r="AD19" s="56" t="s">
        <v>420</v>
      </c>
      <c r="AE19" s="56" t="s">
        <v>420</v>
      </c>
      <c r="AF19" s="56" t="s">
        <v>420</v>
      </c>
      <c r="AG19" s="57" t="s">
        <v>420</v>
      </c>
      <c r="AH19" s="58" t="s">
        <v>420</v>
      </c>
      <c r="AI19" s="59" t="s">
        <v>420</v>
      </c>
      <c r="AJ19" s="59" t="s">
        <v>420</v>
      </c>
      <c r="AK19" s="59" t="s">
        <v>420</v>
      </c>
      <c r="AL19" s="59" t="s">
        <v>420</v>
      </c>
      <c r="AN19" s="534"/>
      <c r="AO19" s="535"/>
      <c r="AP19" s="535"/>
      <c r="AQ19" s="535"/>
      <c r="AR19" s="535"/>
      <c r="AS19" s="535"/>
      <c r="AT19" s="540"/>
      <c r="AU19" s="541"/>
    </row>
    <row r="20" spans="2:47" ht="15.75" customHeight="1" x14ac:dyDescent="0.25">
      <c r="B20" s="521"/>
      <c r="C20" s="521"/>
      <c r="D20" s="522"/>
      <c r="E20" s="494"/>
      <c r="F20" s="498"/>
      <c r="G20" s="498"/>
      <c r="H20" s="498"/>
      <c r="I20" s="498"/>
      <c r="J20" s="247" t="s">
        <v>420</v>
      </c>
      <c r="K20" s="248" t="s">
        <v>420</v>
      </c>
      <c r="L20" s="248" t="s">
        <v>420</v>
      </c>
      <c r="M20" s="248" t="s">
        <v>420</v>
      </c>
      <c r="N20" s="248" t="s">
        <v>420</v>
      </c>
      <c r="O20" s="249" t="s">
        <v>420</v>
      </c>
      <c r="P20" s="247" t="s">
        <v>420</v>
      </c>
      <c r="Q20" s="248" t="s">
        <v>420</v>
      </c>
      <c r="R20" s="68" t="s">
        <v>420</v>
      </c>
      <c r="S20" s="68" t="s">
        <v>420</v>
      </c>
      <c r="T20" s="68" t="s">
        <v>420</v>
      </c>
      <c r="U20" s="69" t="s">
        <v>420</v>
      </c>
      <c r="V20" s="55" t="s">
        <v>420</v>
      </c>
      <c r="W20" s="56" t="s">
        <v>420</v>
      </c>
      <c r="X20" s="56" t="s">
        <v>420</v>
      </c>
      <c r="Y20" s="56" t="s">
        <v>420</v>
      </c>
      <c r="Z20" s="56" t="s">
        <v>420</v>
      </c>
      <c r="AA20" s="57" t="s">
        <v>420</v>
      </c>
      <c r="AB20" s="55" t="s">
        <v>420</v>
      </c>
      <c r="AC20" s="56" t="s">
        <v>420</v>
      </c>
      <c r="AD20" s="56" t="s">
        <v>420</v>
      </c>
      <c r="AE20" s="56" t="s">
        <v>420</v>
      </c>
      <c r="AF20" s="56" t="s">
        <v>420</v>
      </c>
      <c r="AG20" s="57" t="s">
        <v>420</v>
      </c>
      <c r="AH20" s="58" t="s">
        <v>420</v>
      </c>
      <c r="AI20" s="59" t="s">
        <v>420</v>
      </c>
      <c r="AJ20" s="59" t="s">
        <v>420</v>
      </c>
      <c r="AK20" s="59" t="s">
        <v>420</v>
      </c>
      <c r="AL20" s="59" t="s">
        <v>420</v>
      </c>
      <c r="AN20" s="534"/>
      <c r="AO20" s="535"/>
      <c r="AP20" s="535"/>
      <c r="AQ20" s="535"/>
      <c r="AR20" s="535"/>
      <c r="AS20" s="535"/>
      <c r="AT20" s="540"/>
      <c r="AU20" s="541"/>
    </row>
    <row r="21" spans="2:47" ht="15.75" customHeight="1" x14ac:dyDescent="0.25">
      <c r="B21" s="521"/>
      <c r="C21" s="521"/>
      <c r="D21" s="522"/>
      <c r="E21" s="494"/>
      <c r="F21" s="498"/>
      <c r="G21" s="498"/>
      <c r="H21" s="498"/>
      <c r="I21" s="498"/>
      <c r="J21" s="247" t="s">
        <v>420</v>
      </c>
      <c r="K21" s="248" t="s">
        <v>420</v>
      </c>
      <c r="L21" s="248" t="s">
        <v>420</v>
      </c>
      <c r="M21" s="248" t="s">
        <v>420</v>
      </c>
      <c r="N21" s="248" t="s">
        <v>420</v>
      </c>
      <c r="O21" s="249" t="s">
        <v>420</v>
      </c>
      <c r="P21" s="247" t="s">
        <v>420</v>
      </c>
      <c r="Q21" s="248" t="s">
        <v>420</v>
      </c>
      <c r="R21" s="68" t="s">
        <v>420</v>
      </c>
      <c r="S21" s="68" t="s">
        <v>420</v>
      </c>
      <c r="T21" s="68" t="s">
        <v>420</v>
      </c>
      <c r="U21" s="69" t="s">
        <v>420</v>
      </c>
      <c r="V21" s="55" t="s">
        <v>420</v>
      </c>
      <c r="W21" s="56" t="s">
        <v>420</v>
      </c>
      <c r="X21" s="56" t="s">
        <v>420</v>
      </c>
      <c r="Y21" s="56" t="s">
        <v>420</v>
      </c>
      <c r="Z21" s="56" t="s">
        <v>420</v>
      </c>
      <c r="AA21" s="57" t="s">
        <v>420</v>
      </c>
      <c r="AB21" s="55" t="s">
        <v>420</v>
      </c>
      <c r="AC21" s="56" t="s">
        <v>420</v>
      </c>
      <c r="AD21" s="56" t="s">
        <v>420</v>
      </c>
      <c r="AE21" s="56" t="s">
        <v>420</v>
      </c>
      <c r="AF21" s="56" t="s">
        <v>420</v>
      </c>
      <c r="AG21" s="57" t="s">
        <v>420</v>
      </c>
      <c r="AH21" s="58" t="s">
        <v>420</v>
      </c>
      <c r="AI21" s="59" t="s">
        <v>420</v>
      </c>
      <c r="AJ21" s="59" t="s">
        <v>420</v>
      </c>
      <c r="AK21" s="59" t="s">
        <v>420</v>
      </c>
      <c r="AL21" s="59" t="s">
        <v>420</v>
      </c>
      <c r="AN21" s="534"/>
      <c r="AO21" s="535"/>
      <c r="AP21" s="535"/>
      <c r="AQ21" s="535"/>
      <c r="AR21" s="535"/>
      <c r="AS21" s="535"/>
      <c r="AT21" s="540"/>
      <c r="AU21" s="541"/>
    </row>
    <row r="22" spans="2:47" ht="15.75" customHeight="1" x14ac:dyDescent="0.25">
      <c r="B22" s="521"/>
      <c r="C22" s="521"/>
      <c r="D22" s="522"/>
      <c r="E22" s="494"/>
      <c r="F22" s="498"/>
      <c r="G22" s="498"/>
      <c r="H22" s="498"/>
      <c r="I22" s="498"/>
      <c r="J22" s="247" t="s">
        <v>420</v>
      </c>
      <c r="K22" s="248" t="s">
        <v>420</v>
      </c>
      <c r="L22" s="248" t="s">
        <v>420</v>
      </c>
      <c r="M22" s="248" t="s">
        <v>420</v>
      </c>
      <c r="N22" s="248" t="s">
        <v>420</v>
      </c>
      <c r="O22" s="249" t="s">
        <v>420</v>
      </c>
      <c r="P22" s="247" t="s">
        <v>420</v>
      </c>
      <c r="Q22" s="248" t="s">
        <v>420</v>
      </c>
      <c r="R22" s="68" t="s">
        <v>420</v>
      </c>
      <c r="S22" s="68" t="s">
        <v>420</v>
      </c>
      <c r="T22" s="68" t="s">
        <v>420</v>
      </c>
      <c r="U22" s="69" t="s">
        <v>420</v>
      </c>
      <c r="V22" s="55" t="s">
        <v>420</v>
      </c>
      <c r="W22" s="56" t="s">
        <v>420</v>
      </c>
      <c r="X22" s="56" t="s">
        <v>420</v>
      </c>
      <c r="Y22" s="56" t="s">
        <v>420</v>
      </c>
      <c r="Z22" s="56" t="s">
        <v>420</v>
      </c>
      <c r="AA22" s="57" t="s">
        <v>420</v>
      </c>
      <c r="AB22" s="55" t="s">
        <v>420</v>
      </c>
      <c r="AC22" s="56" t="s">
        <v>420</v>
      </c>
      <c r="AD22" s="56" t="s">
        <v>420</v>
      </c>
      <c r="AE22" s="56" t="s">
        <v>420</v>
      </c>
      <c r="AF22" s="56" t="s">
        <v>420</v>
      </c>
      <c r="AG22" s="57" t="s">
        <v>420</v>
      </c>
      <c r="AH22" s="58" t="s">
        <v>420</v>
      </c>
      <c r="AI22" s="59" t="s">
        <v>420</v>
      </c>
      <c r="AJ22" s="59" t="s">
        <v>420</v>
      </c>
      <c r="AK22" s="59" t="s">
        <v>420</v>
      </c>
      <c r="AL22" s="59" t="s">
        <v>420</v>
      </c>
      <c r="AN22" s="534"/>
      <c r="AO22" s="535"/>
      <c r="AP22" s="535"/>
      <c r="AQ22" s="535"/>
      <c r="AR22" s="535"/>
      <c r="AS22" s="535"/>
      <c r="AT22" s="540"/>
      <c r="AU22" s="541"/>
    </row>
    <row r="23" spans="2:47" ht="0.75" customHeight="1" x14ac:dyDescent="0.25">
      <c r="B23" s="521"/>
      <c r="C23" s="521"/>
      <c r="D23" s="522"/>
      <c r="E23" s="494"/>
      <c r="F23" s="498"/>
      <c r="G23" s="498"/>
      <c r="H23" s="498"/>
      <c r="I23" s="498"/>
      <c r="J23" s="247" t="s">
        <v>420</v>
      </c>
      <c r="K23" s="248" t="s">
        <v>420</v>
      </c>
      <c r="L23" s="248" t="s">
        <v>420</v>
      </c>
      <c r="M23" s="248" t="s">
        <v>420</v>
      </c>
      <c r="N23" s="248" t="s">
        <v>420</v>
      </c>
      <c r="O23" s="249" t="s">
        <v>420</v>
      </c>
      <c r="P23" s="247" t="s">
        <v>420</v>
      </c>
      <c r="Q23" s="248" t="s">
        <v>420</v>
      </c>
      <c r="R23" s="68" t="s">
        <v>420</v>
      </c>
      <c r="S23" s="68" t="s">
        <v>420</v>
      </c>
      <c r="T23" s="68" t="s">
        <v>420</v>
      </c>
      <c r="U23" s="69" t="s">
        <v>420</v>
      </c>
      <c r="V23" s="55" t="s">
        <v>420</v>
      </c>
      <c r="W23" s="56" t="s">
        <v>420</v>
      </c>
      <c r="X23" s="56" t="s">
        <v>420</v>
      </c>
      <c r="Y23" s="56" t="s">
        <v>420</v>
      </c>
      <c r="Z23" s="56" t="s">
        <v>420</v>
      </c>
      <c r="AA23" s="57" t="s">
        <v>420</v>
      </c>
      <c r="AB23" s="55" t="s">
        <v>420</v>
      </c>
      <c r="AC23" s="56" t="s">
        <v>420</v>
      </c>
      <c r="AD23" s="56" t="s">
        <v>420</v>
      </c>
      <c r="AE23" s="56" t="s">
        <v>420</v>
      </c>
      <c r="AF23" s="56" t="s">
        <v>420</v>
      </c>
      <c r="AG23" s="57" t="s">
        <v>420</v>
      </c>
      <c r="AH23" s="58" t="s">
        <v>420</v>
      </c>
      <c r="AI23" s="59" t="s">
        <v>420</v>
      </c>
      <c r="AJ23" s="59" t="s">
        <v>420</v>
      </c>
      <c r="AK23" s="59" t="s">
        <v>420</v>
      </c>
      <c r="AL23" s="59" t="s">
        <v>420</v>
      </c>
      <c r="AN23" s="534"/>
      <c r="AO23" s="535"/>
      <c r="AP23" s="535"/>
      <c r="AQ23" s="535"/>
      <c r="AR23" s="535"/>
      <c r="AS23" s="535"/>
      <c r="AT23" s="540"/>
      <c r="AU23" s="541"/>
    </row>
    <row r="24" spans="2:47" ht="15.75" hidden="1" customHeight="1" x14ac:dyDescent="0.25">
      <c r="B24" s="521"/>
      <c r="C24" s="521"/>
      <c r="D24" s="522"/>
      <c r="E24" s="494"/>
      <c r="F24" s="498"/>
      <c r="G24" s="498"/>
      <c r="H24" s="498"/>
      <c r="I24" s="498"/>
      <c r="J24" s="247" t="s">
        <v>420</v>
      </c>
      <c r="K24" s="248" t="s">
        <v>420</v>
      </c>
      <c r="L24" s="248" t="s">
        <v>420</v>
      </c>
      <c r="M24" s="248" t="s">
        <v>420</v>
      </c>
      <c r="N24" s="248" t="s">
        <v>420</v>
      </c>
      <c r="O24" s="249" t="s">
        <v>420</v>
      </c>
      <c r="P24" s="247" t="s">
        <v>420</v>
      </c>
      <c r="Q24" s="248" t="s">
        <v>420</v>
      </c>
      <c r="R24" s="68" t="s">
        <v>420</v>
      </c>
      <c r="S24" s="68" t="s">
        <v>420</v>
      </c>
      <c r="T24" s="68" t="s">
        <v>420</v>
      </c>
      <c r="U24" s="69" t="s">
        <v>420</v>
      </c>
      <c r="V24" s="55" t="s">
        <v>420</v>
      </c>
      <c r="W24" s="56" t="s">
        <v>420</v>
      </c>
      <c r="X24" s="56" t="s">
        <v>420</v>
      </c>
      <c r="Y24" s="56" t="s">
        <v>420</v>
      </c>
      <c r="Z24" s="56" t="s">
        <v>420</v>
      </c>
      <c r="AA24" s="57" t="s">
        <v>420</v>
      </c>
      <c r="AB24" s="55" t="s">
        <v>420</v>
      </c>
      <c r="AC24" s="56" t="s">
        <v>420</v>
      </c>
      <c r="AD24" s="56" t="s">
        <v>420</v>
      </c>
      <c r="AE24" s="56" t="s">
        <v>420</v>
      </c>
      <c r="AF24" s="56" t="s">
        <v>420</v>
      </c>
      <c r="AG24" s="57" t="s">
        <v>420</v>
      </c>
      <c r="AH24" s="58" t="s">
        <v>420</v>
      </c>
      <c r="AI24" s="59" t="s">
        <v>420</v>
      </c>
      <c r="AJ24" s="59" t="s">
        <v>420</v>
      </c>
      <c r="AK24" s="59" t="s">
        <v>420</v>
      </c>
      <c r="AL24" s="59" t="s">
        <v>420</v>
      </c>
      <c r="AN24" s="534"/>
      <c r="AO24" s="535"/>
      <c r="AP24" s="535"/>
      <c r="AQ24" s="535"/>
      <c r="AR24" s="535"/>
      <c r="AS24" s="535"/>
      <c r="AT24" s="540"/>
      <c r="AU24" s="541"/>
    </row>
    <row r="25" spans="2:47" ht="15.75" hidden="1" customHeight="1" thickBot="1" x14ac:dyDescent="0.3">
      <c r="B25" s="521"/>
      <c r="C25" s="521"/>
      <c r="D25" s="522"/>
      <c r="E25" s="494"/>
      <c r="F25" s="498"/>
      <c r="G25" s="498"/>
      <c r="H25" s="498"/>
      <c r="I25" s="498"/>
      <c r="J25" s="247" t="s">
        <v>420</v>
      </c>
      <c r="K25" s="248" t="s">
        <v>420</v>
      </c>
      <c r="L25" s="248" t="s">
        <v>420</v>
      </c>
      <c r="M25" s="248" t="s">
        <v>420</v>
      </c>
      <c r="N25" s="248" t="s">
        <v>420</v>
      </c>
      <c r="O25" s="249" t="s">
        <v>420</v>
      </c>
      <c r="P25" s="247" t="s">
        <v>420</v>
      </c>
      <c r="Q25" s="248" t="s">
        <v>420</v>
      </c>
      <c r="R25" s="68" t="s">
        <v>420</v>
      </c>
      <c r="S25" s="68" t="s">
        <v>420</v>
      </c>
      <c r="T25" s="68" t="s">
        <v>420</v>
      </c>
      <c r="U25" s="69" t="s">
        <v>420</v>
      </c>
      <c r="V25" s="55" t="s">
        <v>420</v>
      </c>
      <c r="W25" s="56" t="s">
        <v>420</v>
      </c>
      <c r="X25" s="56" t="s">
        <v>420</v>
      </c>
      <c r="Y25" s="56" t="s">
        <v>420</v>
      </c>
      <c r="Z25" s="56" t="s">
        <v>420</v>
      </c>
      <c r="AA25" s="57" t="s">
        <v>420</v>
      </c>
      <c r="AB25" s="55" t="s">
        <v>420</v>
      </c>
      <c r="AC25" s="56" t="s">
        <v>420</v>
      </c>
      <c r="AD25" s="56" t="s">
        <v>420</v>
      </c>
      <c r="AE25" s="56" t="s">
        <v>420</v>
      </c>
      <c r="AF25" s="56" t="s">
        <v>420</v>
      </c>
      <c r="AG25" s="57" t="s">
        <v>420</v>
      </c>
      <c r="AH25" s="58" t="s">
        <v>420</v>
      </c>
      <c r="AI25" s="59" t="s">
        <v>420</v>
      </c>
      <c r="AJ25" s="59" t="s">
        <v>420</v>
      </c>
      <c r="AK25" s="59" t="s">
        <v>420</v>
      </c>
      <c r="AL25" s="59" t="s">
        <v>420</v>
      </c>
      <c r="AN25" s="534"/>
      <c r="AO25" s="535"/>
      <c r="AP25" s="535"/>
      <c r="AQ25" s="535"/>
      <c r="AR25" s="535"/>
      <c r="AS25" s="535"/>
      <c r="AT25" s="540"/>
      <c r="AU25" s="541"/>
    </row>
    <row r="26" spans="2:47" ht="15.75" hidden="1" customHeight="1" thickBot="1" x14ac:dyDescent="0.3">
      <c r="B26" s="521"/>
      <c r="C26" s="521"/>
      <c r="D26" s="522"/>
      <c r="E26" s="494"/>
      <c r="F26" s="498"/>
      <c r="G26" s="498"/>
      <c r="H26" s="498"/>
      <c r="I26" s="498"/>
      <c r="J26" s="247" t="s">
        <v>420</v>
      </c>
      <c r="K26" s="248" t="s">
        <v>420</v>
      </c>
      <c r="L26" s="248" t="s">
        <v>420</v>
      </c>
      <c r="M26" s="248" t="s">
        <v>420</v>
      </c>
      <c r="N26" s="248" t="s">
        <v>420</v>
      </c>
      <c r="O26" s="249" t="s">
        <v>420</v>
      </c>
      <c r="P26" s="247" t="s">
        <v>420</v>
      </c>
      <c r="Q26" s="248" t="s">
        <v>420</v>
      </c>
      <c r="R26" s="68" t="s">
        <v>420</v>
      </c>
      <c r="S26" s="68" t="s">
        <v>420</v>
      </c>
      <c r="T26" s="68" t="s">
        <v>420</v>
      </c>
      <c r="U26" s="69" t="s">
        <v>420</v>
      </c>
      <c r="V26" s="55" t="s">
        <v>420</v>
      </c>
      <c r="W26" s="56" t="s">
        <v>420</v>
      </c>
      <c r="X26" s="56" t="s">
        <v>420</v>
      </c>
      <c r="Y26" s="56" t="s">
        <v>420</v>
      </c>
      <c r="Z26" s="56" t="s">
        <v>420</v>
      </c>
      <c r="AA26" s="57" t="s">
        <v>420</v>
      </c>
      <c r="AB26" s="55" t="s">
        <v>420</v>
      </c>
      <c r="AC26" s="56" t="s">
        <v>420</v>
      </c>
      <c r="AD26" s="56" t="s">
        <v>420</v>
      </c>
      <c r="AE26" s="56" t="s">
        <v>420</v>
      </c>
      <c r="AF26" s="56" t="s">
        <v>420</v>
      </c>
      <c r="AG26" s="57" t="s">
        <v>420</v>
      </c>
      <c r="AH26" s="58" t="s">
        <v>420</v>
      </c>
      <c r="AI26" s="59" t="s">
        <v>420</v>
      </c>
      <c r="AJ26" s="59" t="s">
        <v>420</v>
      </c>
      <c r="AK26" s="59" t="s">
        <v>420</v>
      </c>
      <c r="AL26" s="59" t="s">
        <v>420</v>
      </c>
      <c r="AN26" s="534"/>
      <c r="AO26" s="535"/>
      <c r="AP26" s="535"/>
      <c r="AQ26" s="535"/>
      <c r="AR26" s="535"/>
      <c r="AS26" s="535"/>
      <c r="AT26" s="540"/>
      <c r="AU26" s="541"/>
    </row>
    <row r="27" spans="2:47" ht="21" customHeight="1" thickBot="1" x14ac:dyDescent="0.3">
      <c r="B27" s="521"/>
      <c r="C27" s="521"/>
      <c r="D27" s="522"/>
      <c r="E27" s="495"/>
      <c r="F27" s="496"/>
      <c r="G27" s="496"/>
      <c r="H27" s="496"/>
      <c r="I27" s="496"/>
      <c r="J27" s="250" t="s">
        <v>420</v>
      </c>
      <c r="K27" s="251" t="s">
        <v>420</v>
      </c>
      <c r="L27" s="251" t="s">
        <v>420</v>
      </c>
      <c r="M27" s="251" t="s">
        <v>420</v>
      </c>
      <c r="N27" s="251" t="s">
        <v>420</v>
      </c>
      <c r="O27" s="252" t="s">
        <v>420</v>
      </c>
      <c r="P27" s="250" t="s">
        <v>420</v>
      </c>
      <c r="Q27" s="251" t="s">
        <v>420</v>
      </c>
      <c r="R27" s="71" t="s">
        <v>420</v>
      </c>
      <c r="S27" s="71" t="s">
        <v>420</v>
      </c>
      <c r="T27" s="71" t="s">
        <v>420</v>
      </c>
      <c r="U27" s="72" t="s">
        <v>420</v>
      </c>
      <c r="V27" s="60" t="s">
        <v>420</v>
      </c>
      <c r="W27" s="61" t="s">
        <v>420</v>
      </c>
      <c r="X27" s="61" t="s">
        <v>420</v>
      </c>
      <c r="Y27" s="61" t="s">
        <v>420</v>
      </c>
      <c r="Z27" s="61" t="s">
        <v>420</v>
      </c>
      <c r="AA27" s="62" t="s">
        <v>420</v>
      </c>
      <c r="AB27" s="60" t="s">
        <v>420</v>
      </c>
      <c r="AC27" s="61" t="s">
        <v>420</v>
      </c>
      <c r="AD27" s="61" t="s">
        <v>420</v>
      </c>
      <c r="AE27" s="61" t="s">
        <v>420</v>
      </c>
      <c r="AF27" s="61" t="s">
        <v>420</v>
      </c>
      <c r="AG27" s="62" t="s">
        <v>420</v>
      </c>
      <c r="AH27" s="63" t="s">
        <v>420</v>
      </c>
      <c r="AI27" s="64" t="s">
        <v>420</v>
      </c>
      <c r="AJ27" s="64" t="s">
        <v>420</v>
      </c>
      <c r="AK27" s="64" t="s">
        <v>420</v>
      </c>
      <c r="AL27" s="64" t="s">
        <v>420</v>
      </c>
      <c r="AN27" s="536"/>
      <c r="AO27" s="537"/>
      <c r="AP27" s="537"/>
      <c r="AQ27" s="537"/>
      <c r="AR27" s="537"/>
      <c r="AS27" s="537"/>
      <c r="AT27" s="542"/>
      <c r="AU27" s="543"/>
    </row>
    <row r="28" spans="2:47" ht="15.75" customHeight="1" x14ac:dyDescent="0.25">
      <c r="B28" s="521"/>
      <c r="C28" s="521"/>
      <c r="D28" s="522"/>
      <c r="E28" s="488" t="s">
        <v>163</v>
      </c>
      <c r="F28" s="489"/>
      <c r="G28" s="489"/>
      <c r="H28" s="489"/>
      <c r="I28" s="490"/>
      <c r="J28" s="244" t="s">
        <v>420</v>
      </c>
      <c r="K28" s="245" t="s">
        <v>420</v>
      </c>
      <c r="L28" s="245" t="s">
        <v>420</v>
      </c>
      <c r="M28" s="245" t="s">
        <v>420</v>
      </c>
      <c r="N28" s="245" t="s">
        <v>420</v>
      </c>
      <c r="O28" s="246" t="s">
        <v>420</v>
      </c>
      <c r="P28" s="244" t="s">
        <v>420</v>
      </c>
      <c r="Q28" s="245" t="s">
        <v>420</v>
      </c>
      <c r="R28" s="245" t="s">
        <v>420</v>
      </c>
      <c r="S28" s="245" t="s">
        <v>420</v>
      </c>
      <c r="T28" s="245" t="s">
        <v>420</v>
      </c>
      <c r="U28" s="246" t="s">
        <v>420</v>
      </c>
      <c r="V28" s="244" t="s">
        <v>420</v>
      </c>
      <c r="W28" s="245" t="s">
        <v>420</v>
      </c>
      <c r="X28" s="65" t="s">
        <v>420</v>
      </c>
      <c r="Y28" s="65" t="s">
        <v>420</v>
      </c>
      <c r="Z28" s="65" t="s">
        <v>420</v>
      </c>
      <c r="AA28" s="66" t="s">
        <v>420</v>
      </c>
      <c r="AB28" s="50" t="s">
        <v>420</v>
      </c>
      <c r="AC28" s="51" t="s">
        <v>420</v>
      </c>
      <c r="AD28" s="51" t="s">
        <v>420</v>
      </c>
      <c r="AE28" s="51" t="s">
        <v>420</v>
      </c>
      <c r="AF28" s="51" t="s">
        <v>420</v>
      </c>
      <c r="AG28" s="52" t="s">
        <v>420</v>
      </c>
      <c r="AH28" s="53" t="s">
        <v>420</v>
      </c>
      <c r="AI28" s="54" t="s">
        <v>420</v>
      </c>
      <c r="AJ28" s="54" t="s">
        <v>420</v>
      </c>
      <c r="AK28" s="54" t="s">
        <v>420</v>
      </c>
      <c r="AL28" s="54" t="s">
        <v>420</v>
      </c>
      <c r="AN28" s="499" t="s">
        <v>126</v>
      </c>
      <c r="AO28" s="500"/>
      <c r="AP28" s="500"/>
      <c r="AQ28" s="500"/>
      <c r="AR28" s="500"/>
      <c r="AS28" s="500"/>
      <c r="AT28" s="507" t="s">
        <v>423</v>
      </c>
      <c r="AU28" s="507"/>
    </row>
    <row r="29" spans="2:47" ht="15.75" x14ac:dyDescent="0.25">
      <c r="B29" s="521"/>
      <c r="C29" s="521"/>
      <c r="D29" s="522"/>
      <c r="E29" s="491"/>
      <c r="F29" s="498"/>
      <c r="G29" s="498"/>
      <c r="H29" s="498"/>
      <c r="I29" s="493"/>
      <c r="J29" s="247" t="s">
        <v>420</v>
      </c>
      <c r="K29" s="248" t="s">
        <v>420</v>
      </c>
      <c r="L29" s="248" t="s">
        <v>420</v>
      </c>
      <c r="M29" s="248" t="s">
        <v>420</v>
      </c>
      <c r="N29" s="248" t="s">
        <v>420</v>
      </c>
      <c r="O29" s="249" t="s">
        <v>420</v>
      </c>
      <c r="P29" s="247" t="s">
        <v>420</v>
      </c>
      <c r="Q29" s="248" t="s">
        <v>420</v>
      </c>
      <c r="R29" s="248" t="s">
        <v>420</v>
      </c>
      <c r="S29" s="248" t="s">
        <v>420</v>
      </c>
      <c r="T29" s="248" t="s">
        <v>420</v>
      </c>
      <c r="U29" s="249" t="s">
        <v>420</v>
      </c>
      <c r="V29" s="247" t="s">
        <v>420</v>
      </c>
      <c r="W29" s="248" t="s">
        <v>420</v>
      </c>
      <c r="X29" s="68" t="s">
        <v>420</v>
      </c>
      <c r="Y29" s="68" t="s">
        <v>420</v>
      </c>
      <c r="Z29" s="68" t="s">
        <v>420</v>
      </c>
      <c r="AA29" s="69" t="s">
        <v>420</v>
      </c>
      <c r="AB29" s="55" t="s">
        <v>420</v>
      </c>
      <c r="AC29" s="56" t="s">
        <v>420</v>
      </c>
      <c r="AD29" s="56" t="s">
        <v>420</v>
      </c>
      <c r="AE29" s="56" t="s">
        <v>420</v>
      </c>
      <c r="AF29" s="56" t="s">
        <v>420</v>
      </c>
      <c r="AG29" s="57" t="s">
        <v>420</v>
      </c>
      <c r="AH29" s="58" t="s">
        <v>420</v>
      </c>
      <c r="AI29" s="59" t="s">
        <v>420</v>
      </c>
      <c r="AJ29" s="59" t="s">
        <v>420</v>
      </c>
      <c r="AK29" s="59" t="s">
        <v>420</v>
      </c>
      <c r="AL29" s="59" t="s">
        <v>420</v>
      </c>
      <c r="AN29" s="501"/>
      <c r="AO29" s="502"/>
      <c r="AP29" s="502"/>
      <c r="AQ29" s="502"/>
      <c r="AR29" s="502"/>
      <c r="AS29" s="502"/>
      <c r="AT29" s="507"/>
      <c r="AU29" s="507"/>
    </row>
    <row r="30" spans="2:47" ht="15.75" x14ac:dyDescent="0.25">
      <c r="B30" s="521"/>
      <c r="C30" s="521"/>
      <c r="D30" s="522"/>
      <c r="E30" s="494"/>
      <c r="F30" s="498"/>
      <c r="G30" s="498"/>
      <c r="H30" s="498"/>
      <c r="I30" s="493"/>
      <c r="J30" s="247" t="s">
        <v>420</v>
      </c>
      <c r="K30" s="248" t="s">
        <v>420</v>
      </c>
      <c r="L30" s="248" t="s">
        <v>420</v>
      </c>
      <c r="M30" s="248" t="s">
        <v>420</v>
      </c>
      <c r="N30" s="248" t="s">
        <v>420</v>
      </c>
      <c r="O30" s="249" t="s">
        <v>420</v>
      </c>
      <c r="P30" s="247" t="s">
        <v>420</v>
      </c>
      <c r="Q30" s="248" t="s">
        <v>420</v>
      </c>
      <c r="R30" s="248" t="s">
        <v>420</v>
      </c>
      <c r="S30" s="248" t="s">
        <v>420</v>
      </c>
      <c r="T30" s="248" t="s">
        <v>420</v>
      </c>
      <c r="U30" s="249" t="s">
        <v>420</v>
      </c>
      <c r="V30" s="247" t="s">
        <v>420</v>
      </c>
      <c r="W30" s="248" t="s">
        <v>420</v>
      </c>
      <c r="X30" s="68" t="s">
        <v>420</v>
      </c>
      <c r="Y30" s="68" t="s">
        <v>420</v>
      </c>
      <c r="Z30" s="68" t="s">
        <v>420</v>
      </c>
      <c r="AA30" s="69" t="s">
        <v>420</v>
      </c>
      <c r="AB30" s="55" t="s">
        <v>420</v>
      </c>
      <c r="AC30" s="56" t="s">
        <v>420</v>
      </c>
      <c r="AD30" s="56" t="s">
        <v>420</v>
      </c>
      <c r="AE30" s="56" t="s">
        <v>420</v>
      </c>
      <c r="AF30" s="56" t="s">
        <v>420</v>
      </c>
      <c r="AG30" s="57" t="s">
        <v>420</v>
      </c>
      <c r="AH30" s="58" t="s">
        <v>420</v>
      </c>
      <c r="AI30" s="59" t="s">
        <v>420</v>
      </c>
      <c r="AJ30" s="59" t="s">
        <v>420</v>
      </c>
      <c r="AK30" s="59" t="s">
        <v>420</v>
      </c>
      <c r="AL30" s="59" t="s">
        <v>420</v>
      </c>
      <c r="AN30" s="501"/>
      <c r="AO30" s="502"/>
      <c r="AP30" s="502"/>
      <c r="AQ30" s="502"/>
      <c r="AR30" s="502"/>
      <c r="AS30" s="502"/>
      <c r="AT30" s="507"/>
      <c r="AU30" s="507"/>
    </row>
    <row r="31" spans="2:47" ht="15.75" x14ac:dyDescent="0.25">
      <c r="B31" s="521"/>
      <c r="C31" s="521"/>
      <c r="D31" s="522"/>
      <c r="E31" s="494"/>
      <c r="F31" s="498"/>
      <c r="G31" s="498"/>
      <c r="H31" s="498"/>
      <c r="I31" s="493"/>
      <c r="J31" s="247" t="s">
        <v>420</v>
      </c>
      <c r="K31" s="248" t="s">
        <v>420</v>
      </c>
      <c r="L31" s="248" t="s">
        <v>420</v>
      </c>
      <c r="M31" s="248" t="s">
        <v>420</v>
      </c>
      <c r="N31" s="248" t="s">
        <v>420</v>
      </c>
      <c r="O31" s="249" t="s">
        <v>420</v>
      </c>
      <c r="P31" s="247" t="s">
        <v>420</v>
      </c>
      <c r="Q31" s="248" t="s">
        <v>420</v>
      </c>
      <c r="R31" s="248" t="s">
        <v>420</v>
      </c>
      <c r="S31" s="248" t="s">
        <v>420</v>
      </c>
      <c r="T31" s="248" t="s">
        <v>420</v>
      </c>
      <c r="U31" s="249" t="s">
        <v>420</v>
      </c>
      <c r="V31" s="247" t="s">
        <v>420</v>
      </c>
      <c r="W31" s="248" t="s">
        <v>420</v>
      </c>
      <c r="X31" s="68" t="s">
        <v>420</v>
      </c>
      <c r="Y31" s="68" t="s">
        <v>420</v>
      </c>
      <c r="Z31" s="68" t="s">
        <v>420</v>
      </c>
      <c r="AA31" s="69" t="s">
        <v>420</v>
      </c>
      <c r="AB31" s="55" t="s">
        <v>420</v>
      </c>
      <c r="AC31" s="56" t="s">
        <v>420</v>
      </c>
      <c r="AD31" s="56" t="s">
        <v>420</v>
      </c>
      <c r="AE31" s="56" t="s">
        <v>420</v>
      </c>
      <c r="AF31" s="56" t="s">
        <v>420</v>
      </c>
      <c r="AG31" s="57" t="s">
        <v>420</v>
      </c>
      <c r="AH31" s="58" t="s">
        <v>420</v>
      </c>
      <c r="AI31" s="59" t="s">
        <v>420</v>
      </c>
      <c r="AJ31" s="59" t="s">
        <v>420</v>
      </c>
      <c r="AK31" s="59" t="s">
        <v>420</v>
      </c>
      <c r="AL31" s="59" t="s">
        <v>420</v>
      </c>
      <c r="AN31" s="501"/>
      <c r="AO31" s="502"/>
      <c r="AP31" s="502"/>
      <c r="AQ31" s="502"/>
      <c r="AR31" s="502"/>
      <c r="AS31" s="502"/>
      <c r="AT31" s="507"/>
      <c r="AU31" s="507"/>
    </row>
    <row r="32" spans="2:47" ht="15.75" x14ac:dyDescent="0.25">
      <c r="B32" s="521"/>
      <c r="C32" s="521"/>
      <c r="D32" s="522"/>
      <c r="E32" s="494"/>
      <c r="F32" s="498"/>
      <c r="G32" s="498"/>
      <c r="H32" s="498"/>
      <c r="I32" s="493"/>
      <c r="J32" s="247" t="s">
        <v>420</v>
      </c>
      <c r="K32" s="248" t="s">
        <v>420</v>
      </c>
      <c r="L32" s="248" t="s">
        <v>420</v>
      </c>
      <c r="M32" s="248" t="s">
        <v>420</v>
      </c>
      <c r="N32" s="248" t="s">
        <v>420</v>
      </c>
      <c r="O32" s="249" t="s">
        <v>420</v>
      </c>
      <c r="P32" s="247" t="s">
        <v>420</v>
      </c>
      <c r="Q32" s="248" t="s">
        <v>420</v>
      </c>
      <c r="R32" s="248" t="s">
        <v>420</v>
      </c>
      <c r="S32" s="248" t="s">
        <v>420</v>
      </c>
      <c r="T32" s="248" t="s">
        <v>420</v>
      </c>
      <c r="U32" s="249" t="s">
        <v>420</v>
      </c>
      <c r="V32" s="247" t="s">
        <v>420</v>
      </c>
      <c r="W32" s="248" t="s">
        <v>420</v>
      </c>
      <c r="X32" s="68" t="s">
        <v>420</v>
      </c>
      <c r="Y32" s="68" t="s">
        <v>420</v>
      </c>
      <c r="Z32" s="68" t="s">
        <v>420</v>
      </c>
      <c r="AA32" s="69" t="s">
        <v>420</v>
      </c>
      <c r="AB32" s="55" t="s">
        <v>420</v>
      </c>
      <c r="AC32" s="56" t="s">
        <v>420</v>
      </c>
      <c r="AD32" s="56" t="s">
        <v>420</v>
      </c>
      <c r="AE32" s="56" t="s">
        <v>420</v>
      </c>
      <c r="AF32" s="56" t="s">
        <v>420</v>
      </c>
      <c r="AG32" s="57" t="s">
        <v>420</v>
      </c>
      <c r="AH32" s="58" t="s">
        <v>420</v>
      </c>
      <c r="AI32" s="59" t="s">
        <v>420</v>
      </c>
      <c r="AJ32" s="59" t="s">
        <v>420</v>
      </c>
      <c r="AK32" s="59" t="s">
        <v>420</v>
      </c>
      <c r="AL32" s="59" t="s">
        <v>420</v>
      </c>
      <c r="AN32" s="501"/>
      <c r="AO32" s="502"/>
      <c r="AP32" s="502"/>
      <c r="AQ32" s="502"/>
      <c r="AR32" s="502"/>
      <c r="AS32" s="502"/>
      <c r="AT32" s="507"/>
      <c r="AU32" s="507"/>
    </row>
    <row r="33" spans="2:47" ht="15.75" x14ac:dyDescent="0.25">
      <c r="B33" s="521"/>
      <c r="C33" s="521"/>
      <c r="D33" s="522"/>
      <c r="E33" s="494"/>
      <c r="F33" s="498"/>
      <c r="G33" s="498"/>
      <c r="H33" s="498"/>
      <c r="I33" s="493"/>
      <c r="J33" s="247" t="s">
        <v>420</v>
      </c>
      <c r="K33" s="248" t="s">
        <v>420</v>
      </c>
      <c r="L33" s="248" t="s">
        <v>420</v>
      </c>
      <c r="M33" s="248" t="s">
        <v>420</v>
      </c>
      <c r="N33" s="248" t="s">
        <v>420</v>
      </c>
      <c r="O33" s="249" t="s">
        <v>420</v>
      </c>
      <c r="P33" s="247" t="s">
        <v>420</v>
      </c>
      <c r="Q33" s="248" t="s">
        <v>420</v>
      </c>
      <c r="R33" s="248" t="s">
        <v>420</v>
      </c>
      <c r="S33" s="248" t="s">
        <v>420</v>
      </c>
      <c r="T33" s="248" t="s">
        <v>420</v>
      </c>
      <c r="U33" s="249" t="s">
        <v>420</v>
      </c>
      <c r="V33" s="247" t="s">
        <v>420</v>
      </c>
      <c r="W33" s="248" t="s">
        <v>420</v>
      </c>
      <c r="X33" s="68" t="s">
        <v>420</v>
      </c>
      <c r="Y33" s="68" t="s">
        <v>420</v>
      </c>
      <c r="Z33" s="68" t="s">
        <v>420</v>
      </c>
      <c r="AA33" s="69" t="s">
        <v>420</v>
      </c>
      <c r="AB33" s="55" t="s">
        <v>420</v>
      </c>
      <c r="AC33" s="56" t="s">
        <v>420</v>
      </c>
      <c r="AD33" s="56" t="s">
        <v>420</v>
      </c>
      <c r="AE33" s="56" t="s">
        <v>420</v>
      </c>
      <c r="AF33" s="56" t="s">
        <v>420</v>
      </c>
      <c r="AG33" s="57" t="s">
        <v>420</v>
      </c>
      <c r="AH33" s="58" t="s">
        <v>420</v>
      </c>
      <c r="AI33" s="59" t="s">
        <v>420</v>
      </c>
      <c r="AJ33" s="59" t="s">
        <v>420</v>
      </c>
      <c r="AK33" s="59" t="s">
        <v>420</v>
      </c>
      <c r="AL33" s="59" t="s">
        <v>420</v>
      </c>
      <c r="AN33" s="501"/>
      <c r="AO33" s="502"/>
      <c r="AP33" s="502"/>
      <c r="AQ33" s="502"/>
      <c r="AR33" s="502"/>
      <c r="AS33" s="502"/>
      <c r="AT33" s="507"/>
      <c r="AU33" s="507"/>
    </row>
    <row r="34" spans="2:47" ht="15.75" x14ac:dyDescent="0.25">
      <c r="B34" s="521"/>
      <c r="C34" s="521"/>
      <c r="D34" s="522"/>
      <c r="E34" s="494"/>
      <c r="F34" s="498"/>
      <c r="G34" s="498"/>
      <c r="H34" s="498"/>
      <c r="I34" s="493"/>
      <c r="J34" s="247" t="s">
        <v>420</v>
      </c>
      <c r="K34" s="248" t="s">
        <v>420</v>
      </c>
      <c r="L34" s="248" t="s">
        <v>420</v>
      </c>
      <c r="M34" s="248" t="s">
        <v>420</v>
      </c>
      <c r="N34" s="248" t="s">
        <v>420</v>
      </c>
      <c r="O34" s="249" t="s">
        <v>420</v>
      </c>
      <c r="P34" s="247" t="s">
        <v>420</v>
      </c>
      <c r="Q34" s="248" t="s">
        <v>420</v>
      </c>
      <c r="R34" s="248" t="s">
        <v>420</v>
      </c>
      <c r="S34" s="248" t="s">
        <v>420</v>
      </c>
      <c r="T34" s="248" t="s">
        <v>420</v>
      </c>
      <c r="U34" s="249" t="s">
        <v>420</v>
      </c>
      <c r="V34" s="247" t="s">
        <v>420</v>
      </c>
      <c r="W34" s="248" t="s">
        <v>420</v>
      </c>
      <c r="X34" s="68" t="s">
        <v>420</v>
      </c>
      <c r="Y34" s="68" t="s">
        <v>420</v>
      </c>
      <c r="Z34" s="68" t="s">
        <v>420</v>
      </c>
      <c r="AA34" s="69" t="s">
        <v>420</v>
      </c>
      <c r="AB34" s="55" t="s">
        <v>420</v>
      </c>
      <c r="AC34" s="56" t="s">
        <v>420</v>
      </c>
      <c r="AD34" s="56" t="s">
        <v>420</v>
      </c>
      <c r="AE34" s="56" t="s">
        <v>420</v>
      </c>
      <c r="AF34" s="56" t="s">
        <v>420</v>
      </c>
      <c r="AG34" s="57" t="s">
        <v>420</v>
      </c>
      <c r="AH34" s="58" t="s">
        <v>420</v>
      </c>
      <c r="AI34" s="59" t="s">
        <v>420</v>
      </c>
      <c r="AJ34" s="59" t="s">
        <v>420</v>
      </c>
      <c r="AK34" s="59" t="s">
        <v>420</v>
      </c>
      <c r="AL34" s="59" t="s">
        <v>420</v>
      </c>
      <c r="AN34" s="501"/>
      <c r="AO34" s="502"/>
      <c r="AP34" s="502"/>
      <c r="AQ34" s="502"/>
      <c r="AR34" s="502"/>
      <c r="AS34" s="502"/>
      <c r="AT34" s="507"/>
      <c r="AU34" s="507"/>
    </row>
    <row r="35" spans="2:47" ht="6" customHeight="1" thickBot="1" x14ac:dyDescent="0.3">
      <c r="B35" s="521"/>
      <c r="C35" s="521"/>
      <c r="D35" s="522"/>
      <c r="E35" s="494"/>
      <c r="F35" s="498"/>
      <c r="G35" s="498"/>
      <c r="H35" s="498"/>
      <c r="I35" s="493"/>
      <c r="J35" s="247" t="s">
        <v>420</v>
      </c>
      <c r="K35" s="248" t="s">
        <v>420</v>
      </c>
      <c r="L35" s="248" t="s">
        <v>420</v>
      </c>
      <c r="M35" s="248" t="s">
        <v>420</v>
      </c>
      <c r="N35" s="248" t="s">
        <v>420</v>
      </c>
      <c r="O35" s="249" t="s">
        <v>420</v>
      </c>
      <c r="P35" s="247" t="s">
        <v>420</v>
      </c>
      <c r="Q35" s="248" t="s">
        <v>420</v>
      </c>
      <c r="R35" s="248" t="s">
        <v>420</v>
      </c>
      <c r="S35" s="248" t="s">
        <v>420</v>
      </c>
      <c r="T35" s="248" t="s">
        <v>420</v>
      </c>
      <c r="U35" s="249" t="s">
        <v>420</v>
      </c>
      <c r="V35" s="247" t="s">
        <v>420</v>
      </c>
      <c r="W35" s="248" t="s">
        <v>420</v>
      </c>
      <c r="X35" s="68" t="s">
        <v>420</v>
      </c>
      <c r="Y35" s="68" t="s">
        <v>420</v>
      </c>
      <c r="Z35" s="68" t="s">
        <v>420</v>
      </c>
      <c r="AA35" s="69" t="s">
        <v>420</v>
      </c>
      <c r="AB35" s="55" t="s">
        <v>420</v>
      </c>
      <c r="AC35" s="56" t="s">
        <v>420</v>
      </c>
      <c r="AD35" s="56" t="s">
        <v>420</v>
      </c>
      <c r="AE35" s="56" t="s">
        <v>420</v>
      </c>
      <c r="AF35" s="56" t="s">
        <v>420</v>
      </c>
      <c r="AG35" s="57" t="s">
        <v>420</v>
      </c>
      <c r="AH35" s="58" t="s">
        <v>420</v>
      </c>
      <c r="AI35" s="59" t="s">
        <v>420</v>
      </c>
      <c r="AJ35" s="59" t="s">
        <v>420</v>
      </c>
      <c r="AK35" s="59" t="s">
        <v>420</v>
      </c>
      <c r="AL35" s="59" t="s">
        <v>420</v>
      </c>
      <c r="AN35" s="501"/>
      <c r="AO35" s="502"/>
      <c r="AP35" s="502"/>
      <c r="AQ35" s="502"/>
      <c r="AR35" s="502"/>
      <c r="AS35" s="502"/>
      <c r="AT35" s="507"/>
      <c r="AU35" s="507"/>
    </row>
    <row r="36" spans="2:47" ht="16.5" hidden="1" thickBot="1" x14ac:dyDescent="0.3">
      <c r="B36" s="521"/>
      <c r="C36" s="521"/>
      <c r="D36" s="522"/>
      <c r="E36" s="494"/>
      <c r="F36" s="498"/>
      <c r="G36" s="498"/>
      <c r="H36" s="498"/>
      <c r="I36" s="493"/>
      <c r="J36" s="67" t="s">
        <v>420</v>
      </c>
      <c r="K36" s="68" t="s">
        <v>420</v>
      </c>
      <c r="L36" s="68" t="s">
        <v>420</v>
      </c>
      <c r="M36" s="68" t="s">
        <v>420</v>
      </c>
      <c r="N36" s="68" t="s">
        <v>420</v>
      </c>
      <c r="O36" s="69" t="s">
        <v>420</v>
      </c>
      <c r="P36" s="67" t="s">
        <v>420</v>
      </c>
      <c r="Q36" s="68" t="s">
        <v>420</v>
      </c>
      <c r="R36" s="68" t="s">
        <v>420</v>
      </c>
      <c r="S36" s="68" t="s">
        <v>420</v>
      </c>
      <c r="T36" s="68" t="s">
        <v>420</v>
      </c>
      <c r="U36" s="69" t="s">
        <v>420</v>
      </c>
      <c r="V36" s="67" t="s">
        <v>420</v>
      </c>
      <c r="W36" s="68" t="s">
        <v>420</v>
      </c>
      <c r="X36" s="68" t="s">
        <v>420</v>
      </c>
      <c r="Y36" s="68" t="s">
        <v>420</v>
      </c>
      <c r="Z36" s="68" t="s">
        <v>420</v>
      </c>
      <c r="AA36" s="69" t="s">
        <v>420</v>
      </c>
      <c r="AB36" s="55" t="s">
        <v>420</v>
      </c>
      <c r="AC36" s="56" t="s">
        <v>420</v>
      </c>
      <c r="AD36" s="56" t="s">
        <v>420</v>
      </c>
      <c r="AE36" s="56" t="s">
        <v>420</v>
      </c>
      <c r="AF36" s="56" t="s">
        <v>420</v>
      </c>
      <c r="AG36" s="57" t="s">
        <v>420</v>
      </c>
      <c r="AH36" s="58" t="s">
        <v>420</v>
      </c>
      <c r="AI36" s="59" t="s">
        <v>420</v>
      </c>
      <c r="AJ36" s="59" t="s">
        <v>420</v>
      </c>
      <c r="AK36" s="59" t="s">
        <v>420</v>
      </c>
      <c r="AL36" s="59" t="s">
        <v>420</v>
      </c>
      <c r="AN36" s="501"/>
      <c r="AO36" s="502"/>
      <c r="AP36" s="502"/>
      <c r="AQ36" s="502"/>
      <c r="AR36" s="502"/>
      <c r="AS36" s="503"/>
      <c r="AT36" s="36"/>
      <c r="AU36" s="36"/>
    </row>
    <row r="37" spans="2:47" ht="16.5" hidden="1" thickBot="1" x14ac:dyDescent="0.3">
      <c r="B37" s="521"/>
      <c r="C37" s="521"/>
      <c r="D37" s="522"/>
      <c r="E37" s="495"/>
      <c r="F37" s="496"/>
      <c r="G37" s="496"/>
      <c r="H37" s="496"/>
      <c r="I37" s="497"/>
      <c r="J37" s="67" t="s">
        <v>420</v>
      </c>
      <c r="K37" s="68" t="s">
        <v>420</v>
      </c>
      <c r="L37" s="68" t="s">
        <v>420</v>
      </c>
      <c r="M37" s="68" t="s">
        <v>420</v>
      </c>
      <c r="N37" s="68" t="s">
        <v>420</v>
      </c>
      <c r="O37" s="69" t="s">
        <v>420</v>
      </c>
      <c r="P37" s="67" t="s">
        <v>420</v>
      </c>
      <c r="Q37" s="68" t="s">
        <v>420</v>
      </c>
      <c r="R37" s="68" t="s">
        <v>420</v>
      </c>
      <c r="S37" s="68" t="s">
        <v>420</v>
      </c>
      <c r="T37" s="68" t="s">
        <v>420</v>
      </c>
      <c r="U37" s="69" t="s">
        <v>420</v>
      </c>
      <c r="V37" s="67" t="s">
        <v>420</v>
      </c>
      <c r="W37" s="68" t="s">
        <v>420</v>
      </c>
      <c r="X37" s="68" t="s">
        <v>420</v>
      </c>
      <c r="Y37" s="68" t="s">
        <v>420</v>
      </c>
      <c r="Z37" s="68" t="s">
        <v>420</v>
      </c>
      <c r="AA37" s="69" t="s">
        <v>420</v>
      </c>
      <c r="AB37" s="60" t="s">
        <v>420</v>
      </c>
      <c r="AC37" s="61" t="s">
        <v>420</v>
      </c>
      <c r="AD37" s="61" t="s">
        <v>420</v>
      </c>
      <c r="AE37" s="61" t="s">
        <v>420</v>
      </c>
      <c r="AF37" s="61" t="s">
        <v>420</v>
      </c>
      <c r="AG37" s="62" t="s">
        <v>420</v>
      </c>
      <c r="AH37" s="63" t="s">
        <v>420</v>
      </c>
      <c r="AI37" s="64" t="s">
        <v>420</v>
      </c>
      <c r="AJ37" s="64" t="s">
        <v>420</v>
      </c>
      <c r="AK37" s="64" t="s">
        <v>420</v>
      </c>
      <c r="AL37" s="64" t="s">
        <v>420</v>
      </c>
      <c r="AN37" s="504"/>
      <c r="AO37" s="505"/>
      <c r="AP37" s="505"/>
      <c r="AQ37" s="505"/>
      <c r="AR37" s="505"/>
      <c r="AS37" s="506"/>
      <c r="AT37" s="36"/>
      <c r="AU37" s="36"/>
    </row>
    <row r="38" spans="2:47" ht="15.75" x14ac:dyDescent="0.25">
      <c r="B38" s="521"/>
      <c r="C38" s="521"/>
      <c r="D38" s="522"/>
      <c r="E38" s="488" t="s">
        <v>164</v>
      </c>
      <c r="F38" s="489"/>
      <c r="G38" s="489"/>
      <c r="H38" s="489"/>
      <c r="I38" s="489"/>
      <c r="J38" s="73" t="s">
        <v>420</v>
      </c>
      <c r="K38" s="74" t="s">
        <v>420</v>
      </c>
      <c r="L38" s="74" t="s">
        <v>420</v>
      </c>
      <c r="M38" s="74" t="s">
        <v>420</v>
      </c>
      <c r="N38" s="74" t="s">
        <v>420</v>
      </c>
      <c r="O38" s="75" t="s">
        <v>420</v>
      </c>
      <c r="P38" s="244" t="s">
        <v>420</v>
      </c>
      <c r="Q38" s="245" t="s">
        <v>420</v>
      </c>
      <c r="R38" s="245" t="s">
        <v>420</v>
      </c>
      <c r="S38" s="245" t="s">
        <v>420</v>
      </c>
      <c r="T38" s="245" t="s">
        <v>420</v>
      </c>
      <c r="U38" s="246" t="s">
        <v>420</v>
      </c>
      <c r="V38" s="244"/>
      <c r="W38" s="245"/>
      <c r="X38" s="65" t="s">
        <v>420</v>
      </c>
      <c r="Y38" s="65" t="s">
        <v>420</v>
      </c>
      <c r="Z38" s="65" t="s">
        <v>420</v>
      </c>
      <c r="AA38" s="66" t="s">
        <v>420</v>
      </c>
      <c r="AB38" s="50" t="s">
        <v>420</v>
      </c>
      <c r="AC38" s="51" t="s">
        <v>420</v>
      </c>
      <c r="AD38" s="51" t="s">
        <v>420</v>
      </c>
      <c r="AE38" s="51" t="s">
        <v>420</v>
      </c>
      <c r="AF38" s="51" t="s">
        <v>420</v>
      </c>
      <c r="AG38" s="52" t="s">
        <v>420</v>
      </c>
      <c r="AH38" s="53" t="s">
        <v>420</v>
      </c>
      <c r="AI38" s="54" t="s">
        <v>420</v>
      </c>
      <c r="AJ38" s="54" t="s">
        <v>420</v>
      </c>
      <c r="AK38" s="54" t="s">
        <v>420</v>
      </c>
      <c r="AL38" s="54" t="s">
        <v>420</v>
      </c>
      <c r="AN38" s="508" t="s">
        <v>165</v>
      </c>
      <c r="AO38" s="509"/>
      <c r="AP38" s="509"/>
      <c r="AQ38" s="509"/>
      <c r="AR38" s="509"/>
      <c r="AS38" s="509"/>
      <c r="AT38" s="507" t="s">
        <v>424</v>
      </c>
      <c r="AU38" s="516"/>
    </row>
    <row r="39" spans="2:47" ht="15.75" x14ac:dyDescent="0.25">
      <c r="B39" s="521"/>
      <c r="C39" s="521"/>
      <c r="D39" s="522"/>
      <c r="E39" s="491"/>
      <c r="F39" s="498"/>
      <c r="G39" s="498"/>
      <c r="H39" s="498"/>
      <c r="I39" s="498"/>
      <c r="J39" s="76" t="s">
        <v>420</v>
      </c>
      <c r="K39" s="77" t="s">
        <v>420</v>
      </c>
      <c r="L39" s="77" t="s">
        <v>420</v>
      </c>
      <c r="M39" s="77" t="s">
        <v>420</v>
      </c>
      <c r="N39" s="77" t="s">
        <v>420</v>
      </c>
      <c r="O39" s="78" t="s">
        <v>420</v>
      </c>
      <c r="P39" s="247" t="s">
        <v>420</v>
      </c>
      <c r="Q39" s="248" t="s">
        <v>420</v>
      </c>
      <c r="R39" s="248" t="s">
        <v>420</v>
      </c>
      <c r="S39" s="248" t="s">
        <v>420</v>
      </c>
      <c r="T39" s="248" t="s">
        <v>420</v>
      </c>
      <c r="U39" s="249" t="s">
        <v>420</v>
      </c>
      <c r="V39" s="247" t="s">
        <v>420</v>
      </c>
      <c r="W39" s="248" t="s">
        <v>420</v>
      </c>
      <c r="X39" s="68" t="s">
        <v>420</v>
      </c>
      <c r="Y39" s="68" t="s">
        <v>420</v>
      </c>
      <c r="Z39" s="68" t="s">
        <v>420</v>
      </c>
      <c r="AA39" s="69" t="s">
        <v>420</v>
      </c>
      <c r="AB39" s="55" t="s">
        <v>420</v>
      </c>
      <c r="AC39" s="56" t="s">
        <v>420</v>
      </c>
      <c r="AD39" s="56" t="s">
        <v>420</v>
      </c>
      <c r="AE39" s="56" t="s">
        <v>420</v>
      </c>
      <c r="AF39" s="56" t="s">
        <v>420</v>
      </c>
      <c r="AG39" s="57" t="s">
        <v>420</v>
      </c>
      <c r="AH39" s="58" t="s">
        <v>420</v>
      </c>
      <c r="AI39" s="59" t="s">
        <v>420</v>
      </c>
      <c r="AJ39" s="59" t="s">
        <v>420</v>
      </c>
      <c r="AK39" s="59" t="s">
        <v>420</v>
      </c>
      <c r="AL39" s="59" t="s">
        <v>420</v>
      </c>
      <c r="AN39" s="510"/>
      <c r="AO39" s="511"/>
      <c r="AP39" s="511"/>
      <c r="AQ39" s="511"/>
      <c r="AR39" s="511"/>
      <c r="AS39" s="511"/>
      <c r="AT39" s="516"/>
      <c r="AU39" s="516"/>
    </row>
    <row r="40" spans="2:47" ht="15.75" x14ac:dyDescent="0.25">
      <c r="B40" s="521"/>
      <c r="C40" s="521"/>
      <c r="D40" s="522"/>
      <c r="E40" s="494"/>
      <c r="F40" s="498"/>
      <c r="G40" s="498"/>
      <c r="H40" s="498"/>
      <c r="I40" s="498"/>
      <c r="J40" s="76" t="s">
        <v>420</v>
      </c>
      <c r="K40" s="77" t="s">
        <v>420</v>
      </c>
      <c r="L40" s="77" t="s">
        <v>420</v>
      </c>
      <c r="M40" s="77" t="s">
        <v>420</v>
      </c>
      <c r="N40" s="77" t="s">
        <v>420</v>
      </c>
      <c r="O40" s="78" t="s">
        <v>420</v>
      </c>
      <c r="P40" s="247" t="s">
        <v>420</v>
      </c>
      <c r="Q40" s="248" t="s">
        <v>420</v>
      </c>
      <c r="R40" s="248" t="s">
        <v>420</v>
      </c>
      <c r="S40" s="248" t="s">
        <v>420</v>
      </c>
      <c r="T40" s="248" t="s">
        <v>420</v>
      </c>
      <c r="U40" s="249" t="s">
        <v>420</v>
      </c>
      <c r="V40" s="247" t="s">
        <v>420</v>
      </c>
      <c r="W40" s="248" t="s">
        <v>420</v>
      </c>
      <c r="X40" s="68" t="s">
        <v>420</v>
      </c>
      <c r="Y40" s="68" t="s">
        <v>420</v>
      </c>
      <c r="Z40" s="68" t="s">
        <v>420</v>
      </c>
      <c r="AA40" s="69" t="s">
        <v>420</v>
      </c>
      <c r="AB40" s="55" t="s">
        <v>420</v>
      </c>
      <c r="AC40" s="56" t="s">
        <v>420</v>
      </c>
      <c r="AD40" s="56" t="s">
        <v>420</v>
      </c>
      <c r="AE40" s="56" t="s">
        <v>420</v>
      </c>
      <c r="AF40" s="56" t="s">
        <v>420</v>
      </c>
      <c r="AG40" s="57" t="s">
        <v>420</v>
      </c>
      <c r="AH40" s="58" t="s">
        <v>420</v>
      </c>
      <c r="AI40" s="59" t="s">
        <v>420</v>
      </c>
      <c r="AJ40" s="59" t="s">
        <v>420</v>
      </c>
      <c r="AK40" s="59" t="s">
        <v>420</v>
      </c>
      <c r="AL40" s="59" t="s">
        <v>420</v>
      </c>
      <c r="AN40" s="510"/>
      <c r="AO40" s="511"/>
      <c r="AP40" s="511"/>
      <c r="AQ40" s="511"/>
      <c r="AR40" s="511"/>
      <c r="AS40" s="511"/>
      <c r="AT40" s="516"/>
      <c r="AU40" s="516"/>
    </row>
    <row r="41" spans="2:47" ht="15.75" x14ac:dyDescent="0.25">
      <c r="B41" s="521"/>
      <c r="C41" s="521"/>
      <c r="D41" s="522"/>
      <c r="E41" s="494"/>
      <c r="F41" s="498"/>
      <c r="G41" s="498"/>
      <c r="H41" s="498"/>
      <c r="I41" s="498"/>
      <c r="J41" s="76" t="s">
        <v>420</v>
      </c>
      <c r="K41" s="77" t="s">
        <v>420</v>
      </c>
      <c r="L41" s="77" t="s">
        <v>420</v>
      </c>
      <c r="M41" s="77" t="s">
        <v>420</v>
      </c>
      <c r="N41" s="77" t="s">
        <v>420</v>
      </c>
      <c r="O41" s="78" t="s">
        <v>420</v>
      </c>
      <c r="P41" s="247" t="s">
        <v>420</v>
      </c>
      <c r="Q41" s="248" t="s">
        <v>420</v>
      </c>
      <c r="R41" s="248" t="s">
        <v>420</v>
      </c>
      <c r="S41" s="248" t="s">
        <v>420</v>
      </c>
      <c r="T41" s="248" t="s">
        <v>420</v>
      </c>
      <c r="U41" s="249" t="s">
        <v>420</v>
      </c>
      <c r="V41" s="247" t="s">
        <v>420</v>
      </c>
      <c r="W41" s="248" t="s">
        <v>420</v>
      </c>
      <c r="X41" s="68" t="s">
        <v>420</v>
      </c>
      <c r="Y41" s="68" t="s">
        <v>420</v>
      </c>
      <c r="Z41" s="68" t="s">
        <v>420</v>
      </c>
      <c r="AA41" s="69" t="s">
        <v>420</v>
      </c>
      <c r="AB41" s="55" t="s">
        <v>420</v>
      </c>
      <c r="AC41" s="56" t="s">
        <v>420</v>
      </c>
      <c r="AD41" s="56" t="s">
        <v>420</v>
      </c>
      <c r="AE41" s="56" t="s">
        <v>420</v>
      </c>
      <c r="AF41" s="56" t="s">
        <v>420</v>
      </c>
      <c r="AG41" s="57" t="s">
        <v>420</v>
      </c>
      <c r="AH41" s="58" t="s">
        <v>420</v>
      </c>
      <c r="AI41" s="59" t="s">
        <v>420</v>
      </c>
      <c r="AJ41" s="59" t="s">
        <v>420</v>
      </c>
      <c r="AK41" s="59" t="s">
        <v>420</v>
      </c>
      <c r="AL41" s="59" t="s">
        <v>420</v>
      </c>
      <c r="AN41" s="510"/>
      <c r="AO41" s="511"/>
      <c r="AP41" s="511"/>
      <c r="AQ41" s="511"/>
      <c r="AR41" s="511"/>
      <c r="AS41" s="511"/>
      <c r="AT41" s="516"/>
      <c r="AU41" s="516"/>
    </row>
    <row r="42" spans="2:47" ht="15.75" x14ac:dyDescent="0.25">
      <c r="B42" s="521"/>
      <c r="C42" s="521"/>
      <c r="D42" s="522"/>
      <c r="E42" s="494"/>
      <c r="F42" s="498"/>
      <c r="G42" s="498"/>
      <c r="H42" s="498"/>
      <c r="I42" s="498"/>
      <c r="J42" s="76" t="s">
        <v>420</v>
      </c>
      <c r="K42" s="77" t="s">
        <v>420</v>
      </c>
      <c r="L42" s="77" t="s">
        <v>420</v>
      </c>
      <c r="M42" s="77" t="s">
        <v>420</v>
      </c>
      <c r="N42" s="77" t="s">
        <v>420</v>
      </c>
      <c r="O42" s="78" t="s">
        <v>420</v>
      </c>
      <c r="P42" s="247" t="s">
        <v>420</v>
      </c>
      <c r="Q42" s="248" t="s">
        <v>420</v>
      </c>
      <c r="R42" s="248" t="s">
        <v>420</v>
      </c>
      <c r="S42" s="248" t="s">
        <v>420</v>
      </c>
      <c r="T42" s="248" t="s">
        <v>420</v>
      </c>
      <c r="U42" s="249" t="s">
        <v>420</v>
      </c>
      <c r="V42" s="247" t="s">
        <v>420</v>
      </c>
      <c r="W42" s="248" t="s">
        <v>420</v>
      </c>
      <c r="X42" s="68" t="s">
        <v>420</v>
      </c>
      <c r="Y42" s="68" t="s">
        <v>420</v>
      </c>
      <c r="Z42" s="68" t="s">
        <v>420</v>
      </c>
      <c r="AA42" s="69" t="s">
        <v>420</v>
      </c>
      <c r="AB42" s="55" t="s">
        <v>420</v>
      </c>
      <c r="AC42" s="56" t="s">
        <v>420</v>
      </c>
      <c r="AD42" s="56" t="s">
        <v>420</v>
      </c>
      <c r="AE42" s="56" t="s">
        <v>420</v>
      </c>
      <c r="AF42" s="56" t="s">
        <v>420</v>
      </c>
      <c r="AG42" s="57" t="s">
        <v>420</v>
      </c>
      <c r="AH42" s="58" t="s">
        <v>420</v>
      </c>
      <c r="AI42" s="59" t="s">
        <v>420</v>
      </c>
      <c r="AJ42" s="59" t="s">
        <v>420</v>
      </c>
      <c r="AK42" s="59" t="s">
        <v>420</v>
      </c>
      <c r="AL42" s="59" t="s">
        <v>420</v>
      </c>
      <c r="AN42" s="510"/>
      <c r="AO42" s="511"/>
      <c r="AP42" s="511"/>
      <c r="AQ42" s="511"/>
      <c r="AR42" s="511"/>
      <c r="AS42" s="511"/>
      <c r="AT42" s="516"/>
      <c r="AU42" s="516"/>
    </row>
    <row r="43" spans="2:47" ht="15.75" x14ac:dyDescent="0.25">
      <c r="B43" s="521"/>
      <c r="C43" s="521"/>
      <c r="D43" s="522"/>
      <c r="E43" s="494"/>
      <c r="F43" s="498"/>
      <c r="G43" s="498"/>
      <c r="H43" s="498"/>
      <c r="I43" s="498"/>
      <c r="J43" s="76" t="s">
        <v>420</v>
      </c>
      <c r="K43" s="77" t="s">
        <v>420</v>
      </c>
      <c r="L43" s="77" t="s">
        <v>420</v>
      </c>
      <c r="M43" s="77" t="s">
        <v>420</v>
      </c>
      <c r="N43" s="77" t="s">
        <v>420</v>
      </c>
      <c r="O43" s="78" t="s">
        <v>420</v>
      </c>
      <c r="P43" s="247" t="s">
        <v>420</v>
      </c>
      <c r="Q43" s="248" t="s">
        <v>420</v>
      </c>
      <c r="R43" s="248" t="s">
        <v>420</v>
      </c>
      <c r="S43" s="248" t="s">
        <v>420</v>
      </c>
      <c r="T43" s="248" t="s">
        <v>420</v>
      </c>
      <c r="U43" s="249" t="s">
        <v>420</v>
      </c>
      <c r="V43" s="247" t="s">
        <v>420</v>
      </c>
      <c r="W43" s="248" t="s">
        <v>420</v>
      </c>
      <c r="X43" s="68" t="s">
        <v>420</v>
      </c>
      <c r="Y43" s="68" t="s">
        <v>420</v>
      </c>
      <c r="Z43" s="68" t="s">
        <v>420</v>
      </c>
      <c r="AA43" s="69" t="s">
        <v>420</v>
      </c>
      <c r="AB43" s="55" t="s">
        <v>420</v>
      </c>
      <c r="AC43" s="56" t="s">
        <v>420</v>
      </c>
      <c r="AD43" s="56" t="s">
        <v>420</v>
      </c>
      <c r="AE43" s="56" t="s">
        <v>420</v>
      </c>
      <c r="AF43" s="56" t="s">
        <v>420</v>
      </c>
      <c r="AG43" s="57" t="s">
        <v>420</v>
      </c>
      <c r="AH43" s="58" t="s">
        <v>420</v>
      </c>
      <c r="AI43" s="59" t="s">
        <v>420</v>
      </c>
      <c r="AJ43" s="59" t="s">
        <v>420</v>
      </c>
      <c r="AK43" s="59" t="s">
        <v>420</v>
      </c>
      <c r="AL43" s="59" t="s">
        <v>420</v>
      </c>
      <c r="AN43" s="510"/>
      <c r="AO43" s="511"/>
      <c r="AP43" s="511"/>
      <c r="AQ43" s="511"/>
      <c r="AR43" s="511"/>
      <c r="AS43" s="511"/>
      <c r="AT43" s="516"/>
      <c r="AU43" s="516"/>
    </row>
    <row r="44" spans="2:47" ht="15.75" x14ac:dyDescent="0.25">
      <c r="B44" s="521"/>
      <c r="C44" s="521"/>
      <c r="D44" s="522"/>
      <c r="E44" s="494"/>
      <c r="F44" s="498"/>
      <c r="G44" s="498"/>
      <c r="H44" s="498"/>
      <c r="I44" s="498"/>
      <c r="J44" s="76" t="s">
        <v>420</v>
      </c>
      <c r="K44" s="77" t="s">
        <v>420</v>
      </c>
      <c r="L44" s="77" t="s">
        <v>420</v>
      </c>
      <c r="M44" s="77" t="s">
        <v>420</v>
      </c>
      <c r="N44" s="77" t="s">
        <v>420</v>
      </c>
      <c r="O44" s="78" t="s">
        <v>420</v>
      </c>
      <c r="P44" s="247" t="s">
        <v>420</v>
      </c>
      <c r="Q44" s="248" t="s">
        <v>420</v>
      </c>
      <c r="R44" s="248" t="s">
        <v>420</v>
      </c>
      <c r="S44" s="248" t="s">
        <v>420</v>
      </c>
      <c r="T44" s="248" t="s">
        <v>420</v>
      </c>
      <c r="U44" s="249" t="s">
        <v>420</v>
      </c>
      <c r="V44" s="247" t="s">
        <v>420</v>
      </c>
      <c r="W44" s="248" t="s">
        <v>420</v>
      </c>
      <c r="X44" s="68" t="s">
        <v>420</v>
      </c>
      <c r="Y44" s="68" t="s">
        <v>420</v>
      </c>
      <c r="Z44" s="68" t="s">
        <v>420</v>
      </c>
      <c r="AA44" s="69" t="s">
        <v>420</v>
      </c>
      <c r="AB44" s="55" t="s">
        <v>420</v>
      </c>
      <c r="AC44" s="56" t="s">
        <v>420</v>
      </c>
      <c r="AD44" s="56" t="s">
        <v>420</v>
      </c>
      <c r="AE44" s="56" t="s">
        <v>420</v>
      </c>
      <c r="AF44" s="56" t="s">
        <v>420</v>
      </c>
      <c r="AG44" s="57" t="s">
        <v>420</v>
      </c>
      <c r="AH44" s="58" t="s">
        <v>420</v>
      </c>
      <c r="AI44" s="59" t="s">
        <v>420</v>
      </c>
      <c r="AJ44" s="59" t="s">
        <v>420</v>
      </c>
      <c r="AK44" s="59" t="s">
        <v>420</v>
      </c>
      <c r="AL44" s="59" t="s">
        <v>420</v>
      </c>
      <c r="AN44" s="510"/>
      <c r="AO44" s="511"/>
      <c r="AP44" s="511"/>
      <c r="AQ44" s="511"/>
      <c r="AR44" s="511"/>
      <c r="AS44" s="511"/>
      <c r="AT44" s="516"/>
      <c r="AU44" s="516"/>
    </row>
    <row r="45" spans="2:47" ht="3" customHeight="1" thickBot="1" x14ac:dyDescent="0.3">
      <c r="B45" s="521"/>
      <c r="C45" s="521"/>
      <c r="D45" s="522"/>
      <c r="E45" s="494"/>
      <c r="F45" s="498"/>
      <c r="G45" s="498"/>
      <c r="H45" s="498"/>
      <c r="I45" s="498"/>
      <c r="J45" s="76" t="s">
        <v>420</v>
      </c>
      <c r="K45" s="77" t="s">
        <v>420</v>
      </c>
      <c r="L45" s="77" t="s">
        <v>420</v>
      </c>
      <c r="M45" s="77" t="s">
        <v>420</v>
      </c>
      <c r="N45" s="77" t="s">
        <v>420</v>
      </c>
      <c r="O45" s="78" t="s">
        <v>420</v>
      </c>
      <c r="P45" s="247" t="s">
        <v>420</v>
      </c>
      <c r="Q45" s="248" t="s">
        <v>420</v>
      </c>
      <c r="R45" s="248" t="s">
        <v>420</v>
      </c>
      <c r="S45" s="248" t="s">
        <v>420</v>
      </c>
      <c r="T45" s="248" t="s">
        <v>420</v>
      </c>
      <c r="U45" s="249" t="s">
        <v>420</v>
      </c>
      <c r="V45" s="247" t="s">
        <v>420</v>
      </c>
      <c r="W45" s="248" t="s">
        <v>420</v>
      </c>
      <c r="X45" s="68" t="s">
        <v>420</v>
      </c>
      <c r="Y45" s="68" t="s">
        <v>420</v>
      </c>
      <c r="Z45" s="68" t="s">
        <v>420</v>
      </c>
      <c r="AA45" s="69" t="s">
        <v>420</v>
      </c>
      <c r="AB45" s="55" t="s">
        <v>420</v>
      </c>
      <c r="AC45" s="56" t="s">
        <v>420</v>
      </c>
      <c r="AD45" s="56" t="s">
        <v>420</v>
      </c>
      <c r="AE45" s="56" t="s">
        <v>420</v>
      </c>
      <c r="AF45" s="56" t="s">
        <v>420</v>
      </c>
      <c r="AG45" s="57" t="s">
        <v>420</v>
      </c>
      <c r="AH45" s="58" t="s">
        <v>420</v>
      </c>
      <c r="AI45" s="59" t="s">
        <v>420</v>
      </c>
      <c r="AJ45" s="59" t="s">
        <v>420</v>
      </c>
      <c r="AK45" s="59" t="s">
        <v>420</v>
      </c>
      <c r="AL45" s="59" t="s">
        <v>420</v>
      </c>
      <c r="AN45" s="510"/>
      <c r="AO45" s="511"/>
      <c r="AP45" s="511"/>
      <c r="AQ45" s="511"/>
      <c r="AR45" s="511"/>
      <c r="AS45" s="512"/>
      <c r="AT45" s="36"/>
      <c r="AU45" s="36"/>
    </row>
    <row r="46" spans="2:47" ht="16.5" hidden="1" thickBot="1" x14ac:dyDescent="0.3">
      <c r="B46" s="521"/>
      <c r="C46" s="521"/>
      <c r="D46" s="522"/>
      <c r="E46" s="494"/>
      <c r="F46" s="498"/>
      <c r="G46" s="498"/>
      <c r="H46" s="498"/>
      <c r="I46" s="498"/>
      <c r="J46" s="76" t="s">
        <v>420</v>
      </c>
      <c r="K46" s="77" t="s">
        <v>420</v>
      </c>
      <c r="L46" s="77" t="s">
        <v>420</v>
      </c>
      <c r="M46" s="77" t="s">
        <v>420</v>
      </c>
      <c r="N46" s="77" t="s">
        <v>420</v>
      </c>
      <c r="O46" s="78" t="s">
        <v>420</v>
      </c>
      <c r="P46" s="67" t="s">
        <v>420</v>
      </c>
      <c r="Q46" s="68" t="s">
        <v>420</v>
      </c>
      <c r="R46" s="68" t="s">
        <v>420</v>
      </c>
      <c r="S46" s="68" t="s">
        <v>420</v>
      </c>
      <c r="T46" s="68" t="s">
        <v>420</v>
      </c>
      <c r="U46" s="69" t="s">
        <v>420</v>
      </c>
      <c r="V46" s="67" t="s">
        <v>420</v>
      </c>
      <c r="W46" s="68" t="s">
        <v>420</v>
      </c>
      <c r="X46" s="68" t="s">
        <v>420</v>
      </c>
      <c r="Y46" s="68" t="s">
        <v>420</v>
      </c>
      <c r="Z46" s="68" t="s">
        <v>420</v>
      </c>
      <c r="AA46" s="69" t="s">
        <v>420</v>
      </c>
      <c r="AB46" s="55" t="s">
        <v>420</v>
      </c>
      <c r="AC46" s="56" t="s">
        <v>420</v>
      </c>
      <c r="AD46" s="56" t="s">
        <v>420</v>
      </c>
      <c r="AE46" s="56" t="s">
        <v>420</v>
      </c>
      <c r="AF46" s="56" t="s">
        <v>420</v>
      </c>
      <c r="AG46" s="57" t="s">
        <v>420</v>
      </c>
      <c r="AH46" s="58" t="s">
        <v>420</v>
      </c>
      <c r="AI46" s="59" t="s">
        <v>420</v>
      </c>
      <c r="AJ46" s="59" t="s">
        <v>420</v>
      </c>
      <c r="AK46" s="59" t="s">
        <v>420</v>
      </c>
      <c r="AL46" s="59" t="s">
        <v>420</v>
      </c>
      <c r="AN46" s="510"/>
      <c r="AO46" s="511"/>
      <c r="AP46" s="511"/>
      <c r="AQ46" s="511"/>
      <c r="AR46" s="511"/>
      <c r="AS46" s="512"/>
    </row>
    <row r="47" spans="2:47" ht="16.5" hidden="1" thickBot="1" x14ac:dyDescent="0.3">
      <c r="B47" s="521"/>
      <c r="C47" s="521"/>
      <c r="D47" s="522"/>
      <c r="E47" s="495"/>
      <c r="F47" s="496"/>
      <c r="G47" s="496"/>
      <c r="H47" s="496"/>
      <c r="I47" s="496"/>
      <c r="J47" s="79" t="s">
        <v>420</v>
      </c>
      <c r="K47" s="80" t="s">
        <v>420</v>
      </c>
      <c r="L47" s="80" t="s">
        <v>420</v>
      </c>
      <c r="M47" s="80" t="s">
        <v>420</v>
      </c>
      <c r="N47" s="80" t="s">
        <v>420</v>
      </c>
      <c r="O47" s="81" t="s">
        <v>420</v>
      </c>
      <c r="P47" s="67" t="s">
        <v>420</v>
      </c>
      <c r="Q47" s="68" t="s">
        <v>420</v>
      </c>
      <c r="R47" s="68" t="s">
        <v>420</v>
      </c>
      <c r="S47" s="68" t="s">
        <v>420</v>
      </c>
      <c r="T47" s="68" t="s">
        <v>420</v>
      </c>
      <c r="U47" s="69" t="s">
        <v>420</v>
      </c>
      <c r="V47" s="70" t="s">
        <v>420</v>
      </c>
      <c r="W47" s="71" t="s">
        <v>420</v>
      </c>
      <c r="X47" s="71" t="s">
        <v>420</v>
      </c>
      <c r="Y47" s="71" t="s">
        <v>420</v>
      </c>
      <c r="Z47" s="71" t="s">
        <v>420</v>
      </c>
      <c r="AA47" s="72" t="s">
        <v>420</v>
      </c>
      <c r="AB47" s="60" t="s">
        <v>420</v>
      </c>
      <c r="AC47" s="61" t="s">
        <v>420</v>
      </c>
      <c r="AD47" s="61" t="s">
        <v>420</v>
      </c>
      <c r="AE47" s="61" t="s">
        <v>420</v>
      </c>
      <c r="AF47" s="61" t="s">
        <v>420</v>
      </c>
      <c r="AG47" s="62" t="s">
        <v>420</v>
      </c>
      <c r="AH47" s="63" t="s">
        <v>420</v>
      </c>
      <c r="AI47" s="64" t="s">
        <v>420</v>
      </c>
      <c r="AJ47" s="64" t="s">
        <v>420</v>
      </c>
      <c r="AK47" s="64" t="s">
        <v>420</v>
      </c>
      <c r="AL47" s="64" t="s">
        <v>420</v>
      </c>
      <c r="AN47" s="513"/>
      <c r="AO47" s="514"/>
      <c r="AP47" s="514"/>
      <c r="AQ47" s="514"/>
      <c r="AR47" s="514"/>
      <c r="AS47" s="515"/>
    </row>
    <row r="48" spans="2:47" ht="23.25" x14ac:dyDescent="0.35">
      <c r="B48" s="521"/>
      <c r="C48" s="521"/>
      <c r="D48" s="522"/>
      <c r="E48" s="488" t="s">
        <v>166</v>
      </c>
      <c r="F48" s="489"/>
      <c r="G48" s="489"/>
      <c r="H48" s="489"/>
      <c r="I48" s="490"/>
      <c r="J48" s="73" t="s">
        <v>420</v>
      </c>
      <c r="K48" s="74" t="s">
        <v>420</v>
      </c>
      <c r="L48" s="74" t="s">
        <v>420</v>
      </c>
      <c r="M48" s="74" t="s">
        <v>420</v>
      </c>
      <c r="N48" s="74" t="s">
        <v>420</v>
      </c>
      <c r="O48" s="75" t="s">
        <v>420</v>
      </c>
      <c r="P48" s="73" t="s">
        <v>420</v>
      </c>
      <c r="Q48" s="74" t="s">
        <v>420</v>
      </c>
      <c r="R48" s="74" t="s">
        <v>420</v>
      </c>
      <c r="S48" s="74" t="s">
        <v>420</v>
      </c>
      <c r="T48" s="74" t="s">
        <v>420</v>
      </c>
      <c r="U48" s="75" t="s">
        <v>420</v>
      </c>
      <c r="V48" s="244" t="s">
        <v>420</v>
      </c>
      <c r="W48" s="253" t="s">
        <v>420</v>
      </c>
      <c r="X48" s="65" t="s">
        <v>420</v>
      </c>
      <c r="Y48" s="65" t="s">
        <v>420</v>
      </c>
      <c r="Z48" s="65" t="s">
        <v>420</v>
      </c>
      <c r="AA48" s="66" t="s">
        <v>420</v>
      </c>
      <c r="AB48" s="50" t="s">
        <v>420</v>
      </c>
      <c r="AC48" s="51" t="s">
        <v>420</v>
      </c>
      <c r="AD48" s="51" t="s">
        <v>420</v>
      </c>
      <c r="AE48" s="51" t="s">
        <v>420</v>
      </c>
      <c r="AF48" s="51" t="s">
        <v>420</v>
      </c>
      <c r="AG48" s="52" t="s">
        <v>420</v>
      </c>
      <c r="AH48" s="53" t="s">
        <v>420</v>
      </c>
      <c r="AI48" s="54" t="s">
        <v>420</v>
      </c>
      <c r="AJ48" s="54" t="s">
        <v>420</v>
      </c>
      <c r="AK48" s="54" t="s">
        <v>420</v>
      </c>
      <c r="AL48" s="54" t="s">
        <v>420</v>
      </c>
    </row>
    <row r="49" spans="2:38" ht="15.75" x14ac:dyDescent="0.25">
      <c r="B49" s="521"/>
      <c r="C49" s="521"/>
      <c r="D49" s="522"/>
      <c r="E49" s="491"/>
      <c r="F49" s="498"/>
      <c r="G49" s="498"/>
      <c r="H49" s="498"/>
      <c r="I49" s="493"/>
      <c r="J49" s="76" t="s">
        <v>420</v>
      </c>
      <c r="K49" s="77" t="s">
        <v>420</v>
      </c>
      <c r="L49" s="77" t="s">
        <v>420</v>
      </c>
      <c r="M49" s="77" t="s">
        <v>420</v>
      </c>
      <c r="N49" s="77" t="s">
        <v>420</v>
      </c>
      <c r="O49" s="78" t="s">
        <v>420</v>
      </c>
      <c r="P49" s="76" t="s">
        <v>420</v>
      </c>
      <c r="Q49" s="77" t="s">
        <v>420</v>
      </c>
      <c r="R49" s="77" t="s">
        <v>420</v>
      </c>
      <c r="S49" s="77" t="s">
        <v>420</v>
      </c>
      <c r="T49" s="77" t="s">
        <v>420</v>
      </c>
      <c r="U49" s="78" t="s">
        <v>420</v>
      </c>
      <c r="V49" s="247" t="s">
        <v>420</v>
      </c>
      <c r="W49" s="248" t="s">
        <v>420</v>
      </c>
      <c r="X49" s="68" t="s">
        <v>420</v>
      </c>
      <c r="Y49" s="68" t="s">
        <v>420</v>
      </c>
      <c r="Z49" s="68" t="s">
        <v>420</v>
      </c>
      <c r="AA49" s="69" t="s">
        <v>420</v>
      </c>
      <c r="AB49" s="55" t="s">
        <v>420</v>
      </c>
      <c r="AC49" s="56" t="s">
        <v>420</v>
      </c>
      <c r="AD49" s="56" t="s">
        <v>420</v>
      </c>
      <c r="AE49" s="56" t="s">
        <v>420</v>
      </c>
      <c r="AF49" s="56" t="s">
        <v>420</v>
      </c>
      <c r="AG49" s="57" t="s">
        <v>420</v>
      </c>
      <c r="AH49" s="58" t="s">
        <v>420</v>
      </c>
      <c r="AI49" s="59" t="s">
        <v>420</v>
      </c>
      <c r="AJ49" s="59" t="s">
        <v>420</v>
      </c>
      <c r="AK49" s="59" t="s">
        <v>420</v>
      </c>
      <c r="AL49" s="59" t="s">
        <v>420</v>
      </c>
    </row>
    <row r="50" spans="2:38" ht="15.75" x14ac:dyDescent="0.25">
      <c r="B50" s="521"/>
      <c r="C50" s="521"/>
      <c r="D50" s="522"/>
      <c r="E50" s="491"/>
      <c r="F50" s="498"/>
      <c r="G50" s="498"/>
      <c r="H50" s="498"/>
      <c r="I50" s="493"/>
      <c r="J50" s="76" t="s">
        <v>420</v>
      </c>
      <c r="K50" s="77" t="s">
        <v>420</v>
      </c>
      <c r="L50" s="77" t="s">
        <v>420</v>
      </c>
      <c r="M50" s="77" t="s">
        <v>420</v>
      </c>
      <c r="N50" s="77" t="s">
        <v>420</v>
      </c>
      <c r="O50" s="78" t="s">
        <v>420</v>
      </c>
      <c r="P50" s="76" t="s">
        <v>420</v>
      </c>
      <c r="Q50" s="77" t="s">
        <v>420</v>
      </c>
      <c r="R50" s="77" t="s">
        <v>420</v>
      </c>
      <c r="S50" s="77" t="s">
        <v>420</v>
      </c>
      <c r="T50" s="77" t="s">
        <v>420</v>
      </c>
      <c r="U50" s="78" t="s">
        <v>420</v>
      </c>
      <c r="V50" s="247" t="s">
        <v>420</v>
      </c>
      <c r="W50" s="248" t="s">
        <v>420</v>
      </c>
      <c r="X50" s="68" t="s">
        <v>420</v>
      </c>
      <c r="Y50" s="68" t="s">
        <v>420</v>
      </c>
      <c r="Z50" s="68" t="s">
        <v>420</v>
      </c>
      <c r="AA50" s="69" t="s">
        <v>420</v>
      </c>
      <c r="AB50" s="55" t="s">
        <v>420</v>
      </c>
      <c r="AC50" s="56" t="s">
        <v>420</v>
      </c>
      <c r="AD50" s="56" t="s">
        <v>420</v>
      </c>
      <c r="AE50" s="56" t="s">
        <v>420</v>
      </c>
      <c r="AF50" s="56" t="s">
        <v>420</v>
      </c>
      <c r="AG50" s="57" t="s">
        <v>420</v>
      </c>
      <c r="AH50" s="58" t="s">
        <v>420</v>
      </c>
      <c r="AI50" s="59" t="s">
        <v>420</v>
      </c>
      <c r="AJ50" s="59" t="s">
        <v>420</v>
      </c>
      <c r="AK50" s="59" t="s">
        <v>420</v>
      </c>
      <c r="AL50" s="59" t="s">
        <v>420</v>
      </c>
    </row>
    <row r="51" spans="2:38" ht="15.75" x14ac:dyDescent="0.25">
      <c r="B51" s="521"/>
      <c r="C51" s="521"/>
      <c r="D51" s="522"/>
      <c r="E51" s="494"/>
      <c r="F51" s="498"/>
      <c r="G51" s="498"/>
      <c r="H51" s="498"/>
      <c r="I51" s="493"/>
      <c r="J51" s="76" t="s">
        <v>420</v>
      </c>
      <c r="K51" s="77" t="s">
        <v>420</v>
      </c>
      <c r="L51" s="77" t="s">
        <v>420</v>
      </c>
      <c r="M51" s="77" t="s">
        <v>420</v>
      </c>
      <c r="N51" s="77" t="s">
        <v>420</v>
      </c>
      <c r="O51" s="78" t="s">
        <v>420</v>
      </c>
      <c r="P51" s="76" t="s">
        <v>420</v>
      </c>
      <c r="Q51" s="77" t="s">
        <v>420</v>
      </c>
      <c r="R51" s="77" t="s">
        <v>420</v>
      </c>
      <c r="S51" s="77" t="s">
        <v>420</v>
      </c>
      <c r="T51" s="77" t="s">
        <v>420</v>
      </c>
      <c r="U51" s="78" t="s">
        <v>420</v>
      </c>
      <c r="V51" s="247" t="s">
        <v>420</v>
      </c>
      <c r="W51" s="248" t="s">
        <v>420</v>
      </c>
      <c r="X51" s="68" t="s">
        <v>420</v>
      </c>
      <c r="Y51" s="68" t="s">
        <v>420</v>
      </c>
      <c r="Z51" s="68" t="s">
        <v>420</v>
      </c>
      <c r="AA51" s="69" t="s">
        <v>420</v>
      </c>
      <c r="AB51" s="55" t="s">
        <v>420</v>
      </c>
      <c r="AC51" s="56" t="s">
        <v>420</v>
      </c>
      <c r="AD51" s="56" t="s">
        <v>420</v>
      </c>
      <c r="AE51" s="56" t="s">
        <v>420</v>
      </c>
      <c r="AF51" s="56" t="s">
        <v>420</v>
      </c>
      <c r="AG51" s="57" t="s">
        <v>420</v>
      </c>
      <c r="AH51" s="58" t="s">
        <v>420</v>
      </c>
      <c r="AI51" s="59" t="s">
        <v>420</v>
      </c>
      <c r="AJ51" s="59" t="s">
        <v>420</v>
      </c>
      <c r="AK51" s="59" t="s">
        <v>420</v>
      </c>
      <c r="AL51" s="59" t="s">
        <v>420</v>
      </c>
    </row>
    <row r="52" spans="2:38" ht="15.75" x14ac:dyDescent="0.25">
      <c r="B52" s="521"/>
      <c r="C52" s="521"/>
      <c r="D52" s="522"/>
      <c r="E52" s="494"/>
      <c r="F52" s="498"/>
      <c r="G52" s="498"/>
      <c r="H52" s="498"/>
      <c r="I52" s="493"/>
      <c r="J52" s="76" t="s">
        <v>420</v>
      </c>
      <c r="K52" s="77" t="s">
        <v>420</v>
      </c>
      <c r="L52" s="77" t="s">
        <v>420</v>
      </c>
      <c r="M52" s="77" t="s">
        <v>420</v>
      </c>
      <c r="N52" s="77" t="s">
        <v>420</v>
      </c>
      <c r="O52" s="78" t="s">
        <v>420</v>
      </c>
      <c r="P52" s="76" t="s">
        <v>420</v>
      </c>
      <c r="Q52" s="77" t="s">
        <v>420</v>
      </c>
      <c r="R52" s="77" t="s">
        <v>420</v>
      </c>
      <c r="S52" s="77" t="s">
        <v>420</v>
      </c>
      <c r="T52" s="77" t="s">
        <v>420</v>
      </c>
      <c r="U52" s="78" t="s">
        <v>420</v>
      </c>
      <c r="V52" s="247" t="s">
        <v>420</v>
      </c>
      <c r="W52" s="248" t="s">
        <v>420</v>
      </c>
      <c r="X52" s="68" t="s">
        <v>420</v>
      </c>
      <c r="Y52" s="68" t="s">
        <v>420</v>
      </c>
      <c r="Z52" s="68" t="s">
        <v>420</v>
      </c>
      <c r="AA52" s="69" t="s">
        <v>420</v>
      </c>
      <c r="AB52" s="55" t="s">
        <v>420</v>
      </c>
      <c r="AC52" s="56" t="s">
        <v>420</v>
      </c>
      <c r="AD52" s="56" t="s">
        <v>420</v>
      </c>
      <c r="AE52" s="56" t="s">
        <v>420</v>
      </c>
      <c r="AF52" s="56" t="s">
        <v>420</v>
      </c>
      <c r="AG52" s="57" t="s">
        <v>420</v>
      </c>
      <c r="AH52" s="58" t="s">
        <v>420</v>
      </c>
      <c r="AI52" s="59" t="s">
        <v>420</v>
      </c>
      <c r="AJ52" s="59" t="s">
        <v>420</v>
      </c>
      <c r="AK52" s="59" t="s">
        <v>420</v>
      </c>
      <c r="AL52" s="59" t="s">
        <v>420</v>
      </c>
    </row>
    <row r="53" spans="2:38" ht="5.25" customHeight="1" x14ac:dyDescent="0.25">
      <c r="B53" s="521"/>
      <c r="C53" s="521"/>
      <c r="D53" s="522"/>
      <c r="E53" s="494"/>
      <c r="F53" s="498"/>
      <c r="G53" s="498"/>
      <c r="H53" s="498"/>
      <c r="I53" s="493"/>
      <c r="J53" s="76" t="s">
        <v>420</v>
      </c>
      <c r="K53" s="77" t="s">
        <v>420</v>
      </c>
      <c r="L53" s="77" t="s">
        <v>420</v>
      </c>
      <c r="M53" s="77" t="s">
        <v>420</v>
      </c>
      <c r="N53" s="77" t="s">
        <v>420</v>
      </c>
      <c r="O53" s="78" t="s">
        <v>420</v>
      </c>
      <c r="P53" s="76" t="s">
        <v>420</v>
      </c>
      <c r="Q53" s="77" t="s">
        <v>420</v>
      </c>
      <c r="R53" s="77" t="s">
        <v>420</v>
      </c>
      <c r="S53" s="77" t="s">
        <v>420</v>
      </c>
      <c r="T53" s="77" t="s">
        <v>420</v>
      </c>
      <c r="U53" s="78" t="s">
        <v>420</v>
      </c>
      <c r="V53" s="247" t="s">
        <v>420</v>
      </c>
      <c r="W53" s="248" t="s">
        <v>420</v>
      </c>
      <c r="X53" s="68" t="s">
        <v>420</v>
      </c>
      <c r="Y53" s="68" t="s">
        <v>420</v>
      </c>
      <c r="Z53" s="68" t="s">
        <v>420</v>
      </c>
      <c r="AA53" s="69" t="s">
        <v>420</v>
      </c>
      <c r="AB53" s="55" t="s">
        <v>420</v>
      </c>
      <c r="AC53" s="56" t="s">
        <v>420</v>
      </c>
      <c r="AD53" s="56" t="s">
        <v>420</v>
      </c>
      <c r="AE53" s="56" t="s">
        <v>420</v>
      </c>
      <c r="AF53" s="56" t="s">
        <v>420</v>
      </c>
      <c r="AG53" s="57" t="s">
        <v>420</v>
      </c>
      <c r="AH53" s="58" t="s">
        <v>420</v>
      </c>
      <c r="AI53" s="59" t="s">
        <v>420</v>
      </c>
      <c r="AJ53" s="59" t="s">
        <v>420</v>
      </c>
      <c r="AK53" s="59" t="s">
        <v>420</v>
      </c>
      <c r="AL53" s="59" t="s">
        <v>420</v>
      </c>
    </row>
    <row r="54" spans="2:38" ht="3" hidden="1" customHeight="1" x14ac:dyDescent="0.25">
      <c r="B54" s="521"/>
      <c r="C54" s="521"/>
      <c r="D54" s="522"/>
      <c r="E54" s="494"/>
      <c r="F54" s="498"/>
      <c r="G54" s="498"/>
      <c r="H54" s="498"/>
      <c r="I54" s="493"/>
      <c r="J54" s="76" t="s">
        <v>420</v>
      </c>
      <c r="K54" s="77" t="s">
        <v>420</v>
      </c>
      <c r="L54" s="77" t="s">
        <v>420</v>
      </c>
      <c r="M54" s="77" t="s">
        <v>420</v>
      </c>
      <c r="N54" s="77" t="s">
        <v>420</v>
      </c>
      <c r="O54" s="78" t="s">
        <v>420</v>
      </c>
      <c r="P54" s="76" t="s">
        <v>420</v>
      </c>
      <c r="Q54" s="77" t="s">
        <v>420</v>
      </c>
      <c r="R54" s="77" t="s">
        <v>420</v>
      </c>
      <c r="S54" s="77" t="s">
        <v>420</v>
      </c>
      <c r="T54" s="77" t="s">
        <v>420</v>
      </c>
      <c r="U54" s="78" t="s">
        <v>420</v>
      </c>
      <c r="V54" s="247" t="s">
        <v>420</v>
      </c>
      <c r="W54" s="248" t="s">
        <v>420</v>
      </c>
      <c r="X54" s="68" t="s">
        <v>420</v>
      </c>
      <c r="Y54" s="68" t="s">
        <v>420</v>
      </c>
      <c r="Z54" s="68" t="s">
        <v>420</v>
      </c>
      <c r="AA54" s="69" t="s">
        <v>420</v>
      </c>
      <c r="AB54" s="55" t="s">
        <v>420</v>
      </c>
      <c r="AC54" s="56" t="s">
        <v>420</v>
      </c>
      <c r="AD54" s="56" t="s">
        <v>420</v>
      </c>
      <c r="AE54" s="56" t="s">
        <v>420</v>
      </c>
      <c r="AF54" s="56" t="s">
        <v>420</v>
      </c>
      <c r="AG54" s="57" t="s">
        <v>420</v>
      </c>
      <c r="AH54" s="58" t="s">
        <v>420</v>
      </c>
      <c r="AI54" s="59" t="s">
        <v>420</v>
      </c>
      <c r="AJ54" s="59" t="s">
        <v>420</v>
      </c>
      <c r="AK54" s="59" t="s">
        <v>420</v>
      </c>
      <c r="AL54" s="59" t="s">
        <v>420</v>
      </c>
    </row>
    <row r="55" spans="2:38" ht="15.75" hidden="1" x14ac:dyDescent="0.25">
      <c r="B55" s="521"/>
      <c r="C55" s="521"/>
      <c r="D55" s="522"/>
      <c r="E55" s="494"/>
      <c r="F55" s="498"/>
      <c r="G55" s="498"/>
      <c r="H55" s="498"/>
      <c r="I55" s="493"/>
      <c r="J55" s="76" t="s">
        <v>420</v>
      </c>
      <c r="K55" s="77" t="s">
        <v>420</v>
      </c>
      <c r="L55" s="77" t="s">
        <v>420</v>
      </c>
      <c r="M55" s="77" t="s">
        <v>420</v>
      </c>
      <c r="N55" s="77" t="s">
        <v>420</v>
      </c>
      <c r="O55" s="78" t="s">
        <v>420</v>
      </c>
      <c r="P55" s="76" t="s">
        <v>420</v>
      </c>
      <c r="Q55" s="77" t="s">
        <v>420</v>
      </c>
      <c r="R55" s="77" t="s">
        <v>420</v>
      </c>
      <c r="S55" s="77" t="s">
        <v>420</v>
      </c>
      <c r="T55" s="77" t="s">
        <v>420</v>
      </c>
      <c r="U55" s="78" t="s">
        <v>420</v>
      </c>
      <c r="V55" s="247" t="s">
        <v>420</v>
      </c>
      <c r="W55" s="248" t="s">
        <v>420</v>
      </c>
      <c r="X55" s="68" t="s">
        <v>420</v>
      </c>
      <c r="Y55" s="68" t="s">
        <v>420</v>
      </c>
      <c r="Z55" s="68" t="s">
        <v>420</v>
      </c>
      <c r="AA55" s="69" t="s">
        <v>420</v>
      </c>
      <c r="AB55" s="55" t="s">
        <v>420</v>
      </c>
      <c r="AC55" s="56" t="s">
        <v>420</v>
      </c>
      <c r="AD55" s="56" t="s">
        <v>420</v>
      </c>
      <c r="AE55" s="56" t="s">
        <v>420</v>
      </c>
      <c r="AF55" s="56" t="s">
        <v>420</v>
      </c>
      <c r="AG55" s="57" t="s">
        <v>420</v>
      </c>
      <c r="AH55" s="58" t="s">
        <v>420</v>
      </c>
      <c r="AI55" s="59" t="s">
        <v>420</v>
      </c>
      <c r="AJ55" s="59" t="s">
        <v>420</v>
      </c>
      <c r="AK55" s="59" t="s">
        <v>420</v>
      </c>
      <c r="AL55" s="59" t="s">
        <v>420</v>
      </c>
    </row>
    <row r="56" spans="2:38" ht="15.75" hidden="1" x14ac:dyDescent="0.25">
      <c r="B56" s="521"/>
      <c r="C56" s="521"/>
      <c r="D56" s="522"/>
      <c r="E56" s="494"/>
      <c r="F56" s="498"/>
      <c r="G56" s="498"/>
      <c r="H56" s="498"/>
      <c r="I56" s="493"/>
      <c r="J56" s="76" t="s">
        <v>420</v>
      </c>
      <c r="K56" s="77" t="s">
        <v>420</v>
      </c>
      <c r="L56" s="77" t="s">
        <v>420</v>
      </c>
      <c r="M56" s="77" t="s">
        <v>420</v>
      </c>
      <c r="N56" s="77" t="s">
        <v>420</v>
      </c>
      <c r="O56" s="78" t="s">
        <v>420</v>
      </c>
      <c r="P56" s="76" t="s">
        <v>420</v>
      </c>
      <c r="Q56" s="77" t="s">
        <v>420</v>
      </c>
      <c r="R56" s="77" t="s">
        <v>420</v>
      </c>
      <c r="S56" s="77" t="s">
        <v>420</v>
      </c>
      <c r="T56" s="77" t="s">
        <v>420</v>
      </c>
      <c r="U56" s="78" t="s">
        <v>420</v>
      </c>
      <c r="V56" s="247" t="s">
        <v>420</v>
      </c>
      <c r="W56" s="248" t="s">
        <v>420</v>
      </c>
      <c r="X56" s="68" t="s">
        <v>420</v>
      </c>
      <c r="Y56" s="68" t="s">
        <v>420</v>
      </c>
      <c r="Z56" s="68" t="s">
        <v>420</v>
      </c>
      <c r="AA56" s="69" t="s">
        <v>420</v>
      </c>
      <c r="AB56" s="55" t="s">
        <v>420</v>
      </c>
      <c r="AC56" s="56" t="s">
        <v>420</v>
      </c>
      <c r="AD56" s="56" t="s">
        <v>420</v>
      </c>
      <c r="AE56" s="56" t="s">
        <v>420</v>
      </c>
      <c r="AF56" s="56" t="s">
        <v>420</v>
      </c>
      <c r="AG56" s="57" t="s">
        <v>420</v>
      </c>
      <c r="AH56" s="58" t="s">
        <v>420</v>
      </c>
      <c r="AI56" s="59" t="s">
        <v>420</v>
      </c>
      <c r="AJ56" s="59" t="s">
        <v>420</v>
      </c>
      <c r="AK56" s="59" t="s">
        <v>420</v>
      </c>
      <c r="AL56" s="59" t="s">
        <v>420</v>
      </c>
    </row>
    <row r="57" spans="2:38" ht="16.5" thickBot="1" x14ac:dyDescent="0.3">
      <c r="B57" s="521"/>
      <c r="C57" s="521"/>
      <c r="D57" s="522"/>
      <c r="E57" s="495"/>
      <c r="F57" s="496"/>
      <c r="G57" s="496"/>
      <c r="H57" s="496"/>
      <c r="I57" s="497"/>
      <c r="J57" s="79" t="s">
        <v>420</v>
      </c>
      <c r="K57" s="80" t="s">
        <v>420</v>
      </c>
      <c r="L57" s="80" t="s">
        <v>420</v>
      </c>
      <c r="M57" s="80" t="s">
        <v>420</v>
      </c>
      <c r="N57" s="80" t="s">
        <v>420</v>
      </c>
      <c r="O57" s="81" t="s">
        <v>420</v>
      </c>
      <c r="P57" s="79" t="s">
        <v>420</v>
      </c>
      <c r="Q57" s="80" t="s">
        <v>420</v>
      </c>
      <c r="R57" s="80" t="s">
        <v>420</v>
      </c>
      <c r="S57" s="80" t="s">
        <v>420</v>
      </c>
      <c r="T57" s="80" t="s">
        <v>420</v>
      </c>
      <c r="U57" s="81" t="s">
        <v>420</v>
      </c>
      <c r="V57" s="250" t="s">
        <v>420</v>
      </c>
      <c r="W57" s="251" t="s">
        <v>420</v>
      </c>
      <c r="X57" s="71" t="s">
        <v>420</v>
      </c>
      <c r="Y57" s="71" t="s">
        <v>420</v>
      </c>
      <c r="Z57" s="71" t="s">
        <v>420</v>
      </c>
      <c r="AA57" s="72" t="s">
        <v>420</v>
      </c>
      <c r="AB57" s="60" t="s">
        <v>420</v>
      </c>
      <c r="AC57" s="61" t="s">
        <v>420</v>
      </c>
      <c r="AD57" s="61" t="s">
        <v>420</v>
      </c>
      <c r="AE57" s="61" t="s">
        <v>420</v>
      </c>
      <c r="AF57" s="61" t="s">
        <v>420</v>
      </c>
      <c r="AG57" s="62" t="s">
        <v>420</v>
      </c>
      <c r="AH57" s="58" t="s">
        <v>420</v>
      </c>
      <c r="AI57" s="59" t="s">
        <v>420</v>
      </c>
      <c r="AJ57" s="59" t="s">
        <v>420</v>
      </c>
      <c r="AK57" s="59" t="s">
        <v>420</v>
      </c>
      <c r="AL57" s="59" t="s">
        <v>420</v>
      </c>
    </row>
    <row r="58" spans="2:38" ht="15" customHeight="1" x14ac:dyDescent="0.25">
      <c r="J58" s="488" t="s">
        <v>167</v>
      </c>
      <c r="K58" s="489"/>
      <c r="L58" s="489"/>
      <c r="M58" s="489"/>
      <c r="N58" s="489"/>
      <c r="O58" s="490"/>
      <c r="P58" s="488" t="s">
        <v>168</v>
      </c>
      <c r="Q58" s="489"/>
      <c r="R58" s="489"/>
      <c r="S58" s="489"/>
      <c r="T58" s="489"/>
      <c r="U58" s="490"/>
      <c r="V58" s="488" t="s">
        <v>169</v>
      </c>
      <c r="W58" s="489"/>
      <c r="X58" s="489"/>
      <c r="Y58" s="489"/>
      <c r="Z58" s="489"/>
      <c r="AA58" s="490"/>
      <c r="AB58" s="488" t="s">
        <v>170</v>
      </c>
      <c r="AC58" s="517"/>
      <c r="AD58" s="489"/>
      <c r="AE58" s="489"/>
      <c r="AF58" s="489"/>
      <c r="AG58" s="489"/>
      <c r="AH58" s="488" t="s">
        <v>171</v>
      </c>
      <c r="AI58" s="489"/>
      <c r="AJ58" s="489"/>
      <c r="AK58" s="489"/>
      <c r="AL58" s="490"/>
    </row>
    <row r="59" spans="2:38" ht="15" customHeight="1" x14ac:dyDescent="0.25">
      <c r="J59" s="494"/>
      <c r="K59" s="498"/>
      <c r="L59" s="498"/>
      <c r="M59" s="498"/>
      <c r="N59" s="498"/>
      <c r="O59" s="493"/>
      <c r="P59" s="494"/>
      <c r="Q59" s="498"/>
      <c r="R59" s="498"/>
      <c r="S59" s="498"/>
      <c r="T59" s="498"/>
      <c r="U59" s="493"/>
      <c r="V59" s="494"/>
      <c r="W59" s="498"/>
      <c r="X59" s="498"/>
      <c r="Y59" s="498"/>
      <c r="Z59" s="498"/>
      <c r="AA59" s="493"/>
      <c r="AB59" s="494"/>
      <c r="AC59" s="498"/>
      <c r="AD59" s="498"/>
      <c r="AE59" s="498"/>
      <c r="AF59" s="498"/>
      <c r="AG59" s="498"/>
      <c r="AH59" s="491"/>
      <c r="AI59" s="492"/>
      <c r="AJ59" s="492"/>
      <c r="AK59" s="492"/>
      <c r="AL59" s="493"/>
    </row>
    <row r="60" spans="2:38" ht="15" customHeight="1" x14ac:dyDescent="0.25">
      <c r="J60" s="494"/>
      <c r="K60" s="498"/>
      <c r="L60" s="498"/>
      <c r="M60" s="498"/>
      <c r="N60" s="498"/>
      <c r="O60" s="493"/>
      <c r="P60" s="494"/>
      <c r="Q60" s="498"/>
      <c r="R60" s="498"/>
      <c r="S60" s="498"/>
      <c r="T60" s="498"/>
      <c r="U60" s="493"/>
      <c r="V60" s="494"/>
      <c r="W60" s="498"/>
      <c r="X60" s="498"/>
      <c r="Y60" s="498"/>
      <c r="Z60" s="498"/>
      <c r="AA60" s="493"/>
      <c r="AB60" s="494"/>
      <c r="AC60" s="498"/>
      <c r="AD60" s="498"/>
      <c r="AE60" s="498"/>
      <c r="AF60" s="498"/>
      <c r="AG60" s="498"/>
      <c r="AH60" s="491"/>
      <c r="AI60" s="492"/>
      <c r="AJ60" s="492"/>
      <c r="AK60" s="492"/>
      <c r="AL60" s="493"/>
    </row>
    <row r="61" spans="2:38" ht="15" customHeight="1" x14ac:dyDescent="0.25">
      <c r="J61" s="494"/>
      <c r="K61" s="498"/>
      <c r="L61" s="498"/>
      <c r="M61" s="498"/>
      <c r="N61" s="498"/>
      <c r="O61" s="493"/>
      <c r="P61" s="494"/>
      <c r="Q61" s="498"/>
      <c r="R61" s="498"/>
      <c r="S61" s="498"/>
      <c r="T61" s="498"/>
      <c r="U61" s="493"/>
      <c r="V61" s="494"/>
      <c r="W61" s="498"/>
      <c r="X61" s="498"/>
      <c r="Y61" s="498"/>
      <c r="Z61" s="498"/>
      <c r="AA61" s="493"/>
      <c r="AB61" s="494"/>
      <c r="AC61" s="498"/>
      <c r="AD61" s="498"/>
      <c r="AE61" s="498"/>
      <c r="AF61" s="498"/>
      <c r="AG61" s="498"/>
      <c r="AH61" s="494"/>
      <c r="AI61" s="492"/>
      <c r="AJ61" s="492"/>
      <c r="AK61" s="492"/>
      <c r="AL61" s="493"/>
    </row>
    <row r="62" spans="2:38" ht="15" customHeight="1" x14ac:dyDescent="0.25">
      <c r="J62" s="494"/>
      <c r="K62" s="498"/>
      <c r="L62" s="498"/>
      <c r="M62" s="498"/>
      <c r="N62" s="498"/>
      <c r="O62" s="493"/>
      <c r="P62" s="494"/>
      <c r="Q62" s="498"/>
      <c r="R62" s="498"/>
      <c r="S62" s="498"/>
      <c r="T62" s="498"/>
      <c r="U62" s="493"/>
      <c r="V62" s="494"/>
      <c r="W62" s="498"/>
      <c r="X62" s="498"/>
      <c r="Y62" s="498"/>
      <c r="Z62" s="498"/>
      <c r="AA62" s="493"/>
      <c r="AB62" s="494"/>
      <c r="AC62" s="498"/>
      <c r="AD62" s="498"/>
      <c r="AE62" s="498"/>
      <c r="AF62" s="498"/>
      <c r="AG62" s="498"/>
      <c r="AH62" s="494"/>
      <c r="AI62" s="492"/>
      <c r="AJ62" s="492"/>
      <c r="AK62" s="492"/>
      <c r="AL62" s="493"/>
    </row>
    <row r="63" spans="2:38" ht="28.5" customHeight="1" thickBot="1" x14ac:dyDescent="0.3">
      <c r="J63" s="495"/>
      <c r="K63" s="496"/>
      <c r="L63" s="496"/>
      <c r="M63" s="496"/>
      <c r="N63" s="496"/>
      <c r="O63" s="497"/>
      <c r="P63" s="495"/>
      <c r="Q63" s="496"/>
      <c r="R63" s="496"/>
      <c r="S63" s="496"/>
      <c r="T63" s="496"/>
      <c r="U63" s="497"/>
      <c r="V63" s="495"/>
      <c r="W63" s="496"/>
      <c r="X63" s="496"/>
      <c r="Y63" s="496"/>
      <c r="Z63" s="496"/>
      <c r="AA63" s="497"/>
      <c r="AB63" s="495"/>
      <c r="AC63" s="496"/>
      <c r="AD63" s="496"/>
      <c r="AE63" s="496"/>
      <c r="AF63" s="496"/>
      <c r="AG63" s="496"/>
      <c r="AH63" s="495"/>
      <c r="AI63" s="496"/>
      <c r="AJ63" s="496"/>
      <c r="AK63" s="496"/>
      <c r="AL63" s="497"/>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9D45-5DD1-467B-A6AD-0C1005509533}">
  <sheetPr>
    <tabColor rgb="FFFF0000"/>
  </sheetPr>
  <dimension ref="A1:JS59"/>
  <sheetViews>
    <sheetView topLeftCell="A58" zoomScale="71" zoomScaleNormal="71" workbookViewId="0">
      <selection activeCell="F70" sqref="F70"/>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8" customWidth="1"/>
    <col min="6" max="6" width="40.140625" customWidth="1"/>
    <col min="7" max="7" width="20.42578125" customWidth="1"/>
    <col min="8" max="8" width="10.42578125" style="239" customWidth="1"/>
    <col min="9" max="9" width="11.42578125" style="239" customWidth="1"/>
    <col min="10" max="10" width="10.140625" style="240" customWidth="1"/>
    <col min="11" max="11" width="11.42578125" style="239" customWidth="1"/>
    <col min="12" max="12" width="10.85546875" style="239" customWidth="1"/>
    <col min="13" max="13" width="18.28515625" style="23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2" customFormat="1" ht="16.5" customHeight="1" x14ac:dyDescent="0.3">
      <c r="A1" s="439"/>
      <c r="B1" s="440"/>
      <c r="C1" s="440"/>
      <c r="D1" s="578" t="s">
        <v>426</v>
      </c>
      <c r="E1" s="578"/>
      <c r="F1" s="578"/>
      <c r="G1" s="578"/>
      <c r="H1" s="578"/>
      <c r="I1" s="578"/>
      <c r="J1" s="578"/>
      <c r="K1" s="578"/>
      <c r="L1" s="578"/>
      <c r="M1" s="578"/>
      <c r="N1" s="578"/>
      <c r="O1" s="578"/>
      <c r="P1" s="578"/>
      <c r="Q1" s="579"/>
      <c r="R1" s="243"/>
      <c r="S1" s="431" t="s">
        <v>67</v>
      </c>
      <c r="T1" s="431"/>
      <c r="U1" s="43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row>
    <row r="2" spans="1:279" s="222" customFormat="1" ht="39.75" customHeight="1" x14ac:dyDescent="0.3">
      <c r="A2" s="441"/>
      <c r="B2" s="442"/>
      <c r="C2" s="442"/>
      <c r="D2" s="580"/>
      <c r="E2" s="580"/>
      <c r="F2" s="580"/>
      <c r="G2" s="580"/>
      <c r="H2" s="580"/>
      <c r="I2" s="580"/>
      <c r="J2" s="580"/>
      <c r="K2" s="580"/>
      <c r="L2" s="580"/>
      <c r="M2" s="580"/>
      <c r="N2" s="580"/>
      <c r="O2" s="580"/>
      <c r="P2" s="580"/>
      <c r="Q2" s="581"/>
      <c r="R2" s="243"/>
      <c r="S2" s="431"/>
      <c r="T2" s="431"/>
      <c r="U2" s="43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1"/>
      <c r="HQ2" s="221"/>
      <c r="HR2" s="221"/>
      <c r="HS2" s="221"/>
      <c r="HT2" s="221"/>
      <c r="HU2" s="221"/>
      <c r="HV2" s="221"/>
      <c r="HW2" s="221"/>
      <c r="HX2" s="221"/>
      <c r="HY2" s="221"/>
      <c r="HZ2" s="221"/>
      <c r="IA2" s="221"/>
      <c r="IB2" s="221"/>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row>
    <row r="3" spans="1:279" s="222" customFormat="1" ht="3" customHeight="1" x14ac:dyDescent="0.3">
      <c r="A3" s="2"/>
      <c r="B3" s="2"/>
      <c r="C3" s="217"/>
      <c r="D3" s="580"/>
      <c r="E3" s="580"/>
      <c r="F3" s="580"/>
      <c r="G3" s="580"/>
      <c r="H3" s="580"/>
      <c r="I3" s="580"/>
      <c r="J3" s="580"/>
      <c r="K3" s="580"/>
      <c r="L3" s="580"/>
      <c r="M3" s="580"/>
      <c r="N3" s="580"/>
      <c r="O3" s="580"/>
      <c r="P3" s="580"/>
      <c r="Q3" s="581"/>
      <c r="R3" s="243"/>
      <c r="S3" s="431"/>
      <c r="T3" s="431"/>
      <c r="U3" s="43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21"/>
      <c r="JS3" s="221"/>
    </row>
    <row r="4" spans="1:279" s="222" customFormat="1" ht="41.25" customHeight="1" x14ac:dyDescent="0.3">
      <c r="A4" s="432" t="s">
        <v>0</v>
      </c>
      <c r="B4" s="433"/>
      <c r="C4" s="434"/>
      <c r="D4" s="435" t="str">
        <f>'Mapa Final'!D4</f>
        <v>Administración de Justicia (Garantías, Conocimiento, Acciones Constitucionales, Gestión de Servicios judiciales, Atención al Usuario, Gestión Documental).</v>
      </c>
      <c r="E4" s="436"/>
      <c r="F4" s="436"/>
      <c r="G4" s="436"/>
      <c r="H4" s="436"/>
      <c r="I4" s="436"/>
      <c r="J4" s="436"/>
      <c r="K4" s="436"/>
      <c r="L4" s="436"/>
      <c r="M4" s="436"/>
      <c r="N4" s="437"/>
      <c r="O4" s="438"/>
      <c r="P4" s="438"/>
      <c r="Q4" s="438"/>
      <c r="R4" s="241"/>
      <c r="S4" s="1"/>
      <c r="T4" s="1"/>
      <c r="U4" s="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c r="IW4" s="221"/>
      <c r="IX4" s="221"/>
      <c r="IY4" s="221"/>
      <c r="IZ4" s="221"/>
      <c r="JA4" s="221"/>
      <c r="JB4" s="221"/>
      <c r="JC4" s="221"/>
      <c r="JD4" s="221"/>
      <c r="JE4" s="221"/>
      <c r="JF4" s="221"/>
      <c r="JG4" s="221"/>
      <c r="JH4" s="221"/>
      <c r="JI4" s="221"/>
      <c r="JJ4" s="221"/>
      <c r="JK4" s="221"/>
      <c r="JL4" s="221"/>
      <c r="JM4" s="221"/>
      <c r="JN4" s="221"/>
      <c r="JO4" s="221"/>
      <c r="JP4" s="221"/>
      <c r="JQ4" s="221"/>
      <c r="JR4" s="221"/>
      <c r="JS4" s="221"/>
    </row>
    <row r="5" spans="1:279" s="222" customFormat="1" ht="52.5" customHeight="1" x14ac:dyDescent="0.3">
      <c r="A5" s="432" t="s">
        <v>1</v>
      </c>
      <c r="B5" s="433"/>
      <c r="C5" s="434"/>
      <c r="D5" s="443" t="str">
        <f>'Mapa Final'!D5</f>
        <v>Administrar justicia dirigiendo la actuación procesal, hacia la emisión de una decisión de carácter definitivo mediante la aplicación de la normatividad vigente.</v>
      </c>
      <c r="E5" s="444"/>
      <c r="F5" s="444"/>
      <c r="G5" s="444"/>
      <c r="H5" s="444"/>
      <c r="I5" s="444"/>
      <c r="J5" s="444"/>
      <c r="K5" s="444"/>
      <c r="L5" s="444"/>
      <c r="M5" s="444"/>
      <c r="N5" s="445"/>
      <c r="O5" s="1"/>
      <c r="P5" s="1"/>
      <c r="Q5" s="1"/>
      <c r="R5" s="1"/>
      <c r="S5" s="1"/>
      <c r="T5" s="1"/>
      <c r="U5" s="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c r="ID5" s="221"/>
      <c r="IE5" s="221"/>
      <c r="IF5" s="221"/>
      <c r="IG5" s="221"/>
      <c r="IH5" s="221"/>
      <c r="II5" s="221"/>
      <c r="IJ5" s="221"/>
      <c r="IK5" s="221"/>
      <c r="IL5" s="221"/>
      <c r="IM5" s="221"/>
      <c r="IN5" s="221"/>
      <c r="IO5" s="221"/>
      <c r="IP5" s="221"/>
      <c r="IQ5" s="221"/>
      <c r="IR5" s="221"/>
      <c r="IS5" s="221"/>
      <c r="IT5" s="221"/>
      <c r="IU5" s="221"/>
      <c r="IV5" s="221"/>
      <c r="IW5" s="221"/>
      <c r="IX5" s="221"/>
      <c r="IY5" s="221"/>
      <c r="IZ5" s="221"/>
      <c r="JA5" s="221"/>
      <c r="JB5" s="221"/>
      <c r="JC5" s="221"/>
      <c r="JD5" s="221"/>
      <c r="JE5" s="221"/>
      <c r="JF5" s="221"/>
      <c r="JG5" s="221"/>
      <c r="JH5" s="221"/>
      <c r="JI5" s="221"/>
      <c r="JJ5" s="221"/>
      <c r="JK5" s="221"/>
      <c r="JL5" s="221"/>
      <c r="JM5" s="221"/>
      <c r="JN5" s="221"/>
      <c r="JO5" s="221"/>
      <c r="JP5" s="221"/>
      <c r="JQ5" s="221"/>
      <c r="JR5" s="221"/>
      <c r="JS5" s="221"/>
    </row>
    <row r="6" spans="1:279" s="222" customFormat="1" ht="32.25" customHeight="1" thickBot="1" x14ac:dyDescent="0.35">
      <c r="A6" s="432" t="s">
        <v>2</v>
      </c>
      <c r="B6" s="433"/>
      <c r="C6" s="434"/>
      <c r="D6" s="443" t="str">
        <f>'Mapa Final'!D6</f>
        <v>Juzgados y Centro de Servicios Judiciales del Sistema Penal Acusatorio de Bogotá.</v>
      </c>
      <c r="E6" s="444"/>
      <c r="F6" s="444"/>
      <c r="G6" s="444"/>
      <c r="H6" s="444"/>
      <c r="I6" s="444"/>
      <c r="J6" s="444"/>
      <c r="K6" s="444"/>
      <c r="L6" s="444"/>
      <c r="M6" s="444"/>
      <c r="N6" s="445"/>
      <c r="O6" s="1"/>
      <c r="P6" s="1"/>
      <c r="Q6" s="1"/>
      <c r="R6" s="1"/>
      <c r="S6" s="1"/>
      <c r="T6" s="1"/>
      <c r="U6" s="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c r="HC6" s="221"/>
      <c r="HD6" s="221"/>
      <c r="HE6" s="221"/>
      <c r="HF6" s="221"/>
      <c r="HG6" s="221"/>
      <c r="HH6" s="221"/>
      <c r="HI6" s="221"/>
      <c r="HJ6" s="221"/>
      <c r="HK6" s="221"/>
      <c r="HL6" s="221"/>
      <c r="HM6" s="221"/>
      <c r="HN6" s="221"/>
      <c r="HO6" s="221"/>
      <c r="HP6" s="221"/>
      <c r="HQ6" s="221"/>
      <c r="HR6" s="221"/>
      <c r="HS6" s="221"/>
      <c r="HT6" s="221"/>
      <c r="HU6" s="221"/>
      <c r="HV6" s="221"/>
      <c r="HW6" s="221"/>
      <c r="HX6" s="221"/>
      <c r="HY6" s="221"/>
      <c r="HZ6" s="221"/>
      <c r="IA6" s="221"/>
      <c r="IB6" s="221"/>
      <c r="IC6" s="221"/>
      <c r="ID6" s="221"/>
      <c r="IE6" s="221"/>
      <c r="IF6" s="221"/>
      <c r="IG6" s="221"/>
      <c r="IH6" s="221"/>
      <c r="II6" s="221"/>
      <c r="IJ6" s="221"/>
      <c r="IK6" s="221"/>
      <c r="IL6" s="221"/>
      <c r="IM6" s="221"/>
      <c r="IN6" s="221"/>
      <c r="IO6" s="221"/>
      <c r="IP6" s="221"/>
      <c r="IQ6" s="221"/>
      <c r="IR6" s="221"/>
      <c r="IS6" s="221"/>
      <c r="IT6" s="221"/>
      <c r="IU6" s="221"/>
      <c r="IV6" s="221"/>
      <c r="IW6" s="221"/>
      <c r="IX6" s="221"/>
      <c r="IY6" s="221"/>
      <c r="IZ6" s="221"/>
      <c r="JA6" s="221"/>
      <c r="JB6" s="221"/>
      <c r="JC6" s="221"/>
      <c r="JD6" s="221"/>
      <c r="JE6" s="221"/>
      <c r="JF6" s="221"/>
      <c r="JG6" s="221"/>
      <c r="JH6" s="221"/>
      <c r="JI6" s="221"/>
      <c r="JJ6" s="221"/>
      <c r="JK6" s="221"/>
      <c r="JL6" s="221"/>
      <c r="JM6" s="221"/>
      <c r="JN6" s="221"/>
      <c r="JO6" s="221"/>
      <c r="JP6" s="221"/>
      <c r="JQ6" s="221"/>
      <c r="JR6" s="221"/>
      <c r="JS6" s="221"/>
    </row>
    <row r="7" spans="1:279" s="225" customFormat="1" ht="38.25" customHeight="1" thickTop="1" thickBot="1" x14ac:dyDescent="0.3">
      <c r="A7" s="573" t="s">
        <v>427</v>
      </c>
      <c r="B7" s="574"/>
      <c r="C7" s="574"/>
      <c r="D7" s="574"/>
      <c r="E7" s="574"/>
      <c r="F7" s="575"/>
      <c r="G7" s="223"/>
      <c r="H7" s="576" t="s">
        <v>428</v>
      </c>
      <c r="I7" s="576"/>
      <c r="J7" s="576"/>
      <c r="K7" s="576" t="s">
        <v>429</v>
      </c>
      <c r="L7" s="576"/>
      <c r="M7" s="576"/>
      <c r="N7" s="577" t="s">
        <v>328</v>
      </c>
      <c r="O7" s="582" t="s">
        <v>430</v>
      </c>
      <c r="P7" s="584" t="s">
        <v>431</v>
      </c>
      <c r="Q7" s="587"/>
      <c r="R7" s="585"/>
      <c r="S7" s="584" t="s">
        <v>432</v>
      </c>
      <c r="T7" s="585"/>
      <c r="U7" s="586" t="s">
        <v>433</v>
      </c>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row>
    <row r="8" spans="1:279" s="233" customFormat="1" ht="81" customHeight="1" thickTop="1" thickBot="1" x14ac:dyDescent="0.3">
      <c r="A8" s="226" t="s">
        <v>215</v>
      </c>
      <c r="B8" s="226" t="s">
        <v>448</v>
      </c>
      <c r="C8" s="227" t="s">
        <v>8</v>
      </c>
      <c r="D8" s="228" t="s">
        <v>434</v>
      </c>
      <c r="E8" s="229" t="s">
        <v>10</v>
      </c>
      <c r="F8" s="229" t="s">
        <v>11</v>
      </c>
      <c r="G8" s="229" t="s">
        <v>12</v>
      </c>
      <c r="H8" s="230" t="s">
        <v>435</v>
      </c>
      <c r="I8" s="230" t="s">
        <v>38</v>
      </c>
      <c r="J8" s="230" t="s">
        <v>436</v>
      </c>
      <c r="K8" s="230" t="s">
        <v>435</v>
      </c>
      <c r="L8" s="230" t="s">
        <v>437</v>
      </c>
      <c r="M8" s="230" t="s">
        <v>436</v>
      </c>
      <c r="N8" s="577"/>
      <c r="O8" s="583"/>
      <c r="P8" s="231" t="s">
        <v>438</v>
      </c>
      <c r="Q8" s="231" t="s">
        <v>439</v>
      </c>
      <c r="R8" s="231" t="s">
        <v>482</v>
      </c>
      <c r="S8" s="231" t="s">
        <v>440</v>
      </c>
      <c r="T8" s="231" t="s">
        <v>441</v>
      </c>
      <c r="U8" s="586"/>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row>
    <row r="9" spans="1:279" s="234" customFormat="1" ht="10.5" customHeight="1" thickTop="1" thickBot="1" x14ac:dyDescent="0.3">
      <c r="A9" s="571"/>
      <c r="B9" s="572"/>
      <c r="C9" s="572"/>
      <c r="D9" s="572"/>
      <c r="E9" s="572"/>
      <c r="F9" s="572"/>
      <c r="G9" s="572"/>
      <c r="H9" s="572"/>
      <c r="I9" s="572"/>
      <c r="J9" s="572"/>
      <c r="K9" s="572"/>
      <c r="L9" s="572"/>
      <c r="M9" s="572"/>
      <c r="N9" s="572"/>
      <c r="U9" s="235"/>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6"/>
      <c r="EQ9" s="236"/>
      <c r="ER9" s="236"/>
      <c r="ES9" s="236"/>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row>
    <row r="10" spans="1:279" s="237" customFormat="1" ht="15" customHeight="1" x14ac:dyDescent="0.2">
      <c r="A10" s="562">
        <f>'Mapa Final'!A10</f>
        <v>1</v>
      </c>
      <c r="B10" s="547" t="str">
        <f>'Mapa Final'!B10</f>
        <v>Vencimiento de Términos</v>
      </c>
      <c r="C10" s="547" t="str">
        <f>'Mapa Final'!C10</f>
        <v>Vulneración de los derechos fundamentales de los ciudadanos</v>
      </c>
      <c r="D10" s="547" t="str">
        <f>'Mapa Final'!D10</f>
        <v>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
6. Duplicación de  solicitudes de la misma información por parte de diferentes dependencias y entidades del sector público y partes interesadas en general, cuya atención retrasa la actividad judicial.</v>
      </c>
      <c r="E10" s="550" t="str">
        <f>'Mapa Final'!E10</f>
        <v xml:space="preserve">Insuficiencia Organizacional </v>
      </c>
      <c r="F10" s="550" t="str">
        <f>'Mapa Final'!F10</f>
        <v>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v>
      </c>
      <c r="G10" s="550" t="str">
        <f>'Mapa Final'!G10</f>
        <v>Usuarios, productos y prácticas organizacionales</v>
      </c>
      <c r="H10" s="565" t="str">
        <f>'Mapa Final'!I10</f>
        <v>Alta</v>
      </c>
      <c r="I10" s="568" t="str">
        <f>'Mapa Final'!L10</f>
        <v>Mayor</v>
      </c>
      <c r="J10" s="553" t="str">
        <f>'Mapa Final'!N10</f>
        <v xml:space="preserve">Alto </v>
      </c>
      <c r="K10" s="556" t="str">
        <f>'Mapa Final'!AA10</f>
        <v>Media</v>
      </c>
      <c r="L10" s="556" t="str">
        <f>'Mapa Final'!AE10</f>
        <v>Mayor</v>
      </c>
      <c r="M10" s="559" t="str">
        <f>'Mapa Final'!AG10</f>
        <v xml:space="preserve">Alto </v>
      </c>
      <c r="N10" s="556" t="str">
        <f>'Mapa Final'!AH10</f>
        <v>Evitar</v>
      </c>
      <c r="O10" s="544"/>
      <c r="P10" s="544"/>
      <c r="Q10" s="544"/>
      <c r="R10" s="544"/>
      <c r="S10" s="544"/>
      <c r="T10" s="544"/>
      <c r="U10" s="544"/>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7" customFormat="1" ht="13.5" customHeight="1" x14ac:dyDescent="0.2">
      <c r="A11" s="563"/>
      <c r="B11" s="548"/>
      <c r="C11" s="548"/>
      <c r="D11" s="548"/>
      <c r="E11" s="551"/>
      <c r="F11" s="551"/>
      <c r="G11" s="551"/>
      <c r="H11" s="566"/>
      <c r="I11" s="569"/>
      <c r="J11" s="554"/>
      <c r="K11" s="557"/>
      <c r="L11" s="557"/>
      <c r="M11" s="560"/>
      <c r="N11" s="557"/>
      <c r="O11" s="545"/>
      <c r="P11" s="545"/>
      <c r="Q11" s="545"/>
      <c r="R11" s="545"/>
      <c r="S11" s="545"/>
      <c r="T11" s="545"/>
      <c r="U11" s="54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7" customFormat="1" ht="13.5" customHeight="1" x14ac:dyDescent="0.2">
      <c r="A12" s="563"/>
      <c r="B12" s="548"/>
      <c r="C12" s="548"/>
      <c r="D12" s="548"/>
      <c r="E12" s="551"/>
      <c r="F12" s="551"/>
      <c r="G12" s="551"/>
      <c r="H12" s="566"/>
      <c r="I12" s="569"/>
      <c r="J12" s="554"/>
      <c r="K12" s="557"/>
      <c r="L12" s="557"/>
      <c r="M12" s="560"/>
      <c r="N12" s="557"/>
      <c r="O12" s="545"/>
      <c r="P12" s="545"/>
      <c r="Q12" s="545"/>
      <c r="R12" s="545"/>
      <c r="S12" s="545"/>
      <c r="T12" s="545"/>
      <c r="U12" s="54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7" customFormat="1" ht="13.5" customHeight="1" x14ac:dyDescent="0.2">
      <c r="A13" s="563"/>
      <c r="B13" s="548"/>
      <c r="C13" s="548"/>
      <c r="D13" s="548"/>
      <c r="E13" s="551"/>
      <c r="F13" s="551"/>
      <c r="G13" s="551"/>
      <c r="H13" s="566"/>
      <c r="I13" s="569"/>
      <c r="J13" s="554"/>
      <c r="K13" s="557"/>
      <c r="L13" s="557"/>
      <c r="M13" s="560"/>
      <c r="N13" s="557"/>
      <c r="O13" s="545"/>
      <c r="P13" s="545"/>
      <c r="Q13" s="545"/>
      <c r="R13" s="545"/>
      <c r="S13" s="545"/>
      <c r="T13" s="545"/>
      <c r="U13" s="54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7" customFormat="1" ht="238.5" customHeight="1" thickBot="1" x14ac:dyDescent="0.25">
      <c r="A14" s="564"/>
      <c r="B14" s="549"/>
      <c r="C14" s="549"/>
      <c r="D14" s="549"/>
      <c r="E14" s="552"/>
      <c r="F14" s="552"/>
      <c r="G14" s="552"/>
      <c r="H14" s="567"/>
      <c r="I14" s="570"/>
      <c r="J14" s="555"/>
      <c r="K14" s="558"/>
      <c r="L14" s="558"/>
      <c r="M14" s="561"/>
      <c r="N14" s="558"/>
      <c r="O14" s="546"/>
      <c r="P14" s="546"/>
      <c r="Q14" s="546"/>
      <c r="R14" s="546"/>
      <c r="S14" s="546"/>
      <c r="T14" s="546"/>
      <c r="U14" s="546"/>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7" customFormat="1" ht="15" customHeight="1" x14ac:dyDescent="0.2">
      <c r="A15" s="562">
        <f>'Mapa Final'!A15</f>
        <v>2</v>
      </c>
      <c r="B15" s="547" t="str">
        <f>'Mapa Final'!B15</f>
        <v>No realización de Audiencias</v>
      </c>
      <c r="C15" s="547" t="str">
        <f>'Mapa Final'!C15</f>
        <v>Vulneración de los derechos fundamentales de los ciudadanos</v>
      </c>
      <c r="D15" s="547" t="str">
        <f>'Mapa Final'!D15</f>
        <v>1.Inasistencia de las partes interesadas.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6. Falta de herramientas tecnológicas que permitan el buen desarrollo de la audiencia (Sistema de Grabación, Software, Hardware etc.)
7. Programar la audiencia sin los EMP y soporte completos.</v>
      </c>
      <c r="E15" s="550" t="str">
        <f>'Mapa Final'!E15</f>
        <v>Inasistencia de las partes interesadas para la realización de las audiencias.</v>
      </c>
      <c r="F15" s="550" t="str">
        <f>'Mapa Final'!F15</f>
        <v>Posibilidad de vulneración de los derechos fundamentales de los ciudadanos  debido al Incumplimiento de las partes interesadas para la realización de las audiencias.</v>
      </c>
      <c r="G15" s="550" t="str">
        <f>'Mapa Final'!G15</f>
        <v>Usuarios, productos y prácticas organizacionales</v>
      </c>
      <c r="H15" s="565" t="str">
        <f>'Mapa Final'!I15</f>
        <v>Muy Alta</v>
      </c>
      <c r="I15" s="568" t="str">
        <f>'Mapa Final'!L15</f>
        <v>Mayor</v>
      </c>
      <c r="J15" s="553" t="str">
        <f>'Mapa Final'!N15</f>
        <v xml:space="preserve">Alto </v>
      </c>
      <c r="K15" s="556" t="str">
        <f>'Mapa Final'!AA15</f>
        <v>Media</v>
      </c>
      <c r="L15" s="556" t="str">
        <f>'Mapa Final'!AE15</f>
        <v>Mayor</v>
      </c>
      <c r="M15" s="559" t="str">
        <f>'Mapa Final'!AG15</f>
        <v xml:space="preserve">Alto </v>
      </c>
      <c r="N15" s="556" t="str">
        <f>'Mapa Final'!AH15</f>
        <v>Evitar</v>
      </c>
      <c r="O15" s="544"/>
      <c r="P15" s="544"/>
      <c r="Q15" s="544"/>
      <c r="R15" s="544"/>
      <c r="S15" s="544"/>
      <c r="T15" s="544"/>
      <c r="U15" s="544"/>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7" customFormat="1" ht="13.5" customHeight="1" x14ac:dyDescent="0.2">
      <c r="A16" s="563"/>
      <c r="B16" s="548"/>
      <c r="C16" s="548"/>
      <c r="D16" s="548"/>
      <c r="E16" s="551"/>
      <c r="F16" s="551"/>
      <c r="G16" s="551"/>
      <c r="H16" s="566"/>
      <c r="I16" s="569"/>
      <c r="J16" s="554"/>
      <c r="K16" s="557"/>
      <c r="L16" s="557"/>
      <c r="M16" s="560"/>
      <c r="N16" s="557"/>
      <c r="O16" s="545"/>
      <c r="P16" s="545"/>
      <c r="Q16" s="545"/>
      <c r="R16" s="545"/>
      <c r="S16" s="545"/>
      <c r="T16" s="545"/>
      <c r="U16" s="54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7" customFormat="1" ht="13.5" customHeight="1" x14ac:dyDescent="0.2">
      <c r="A17" s="563"/>
      <c r="B17" s="548"/>
      <c r="C17" s="548"/>
      <c r="D17" s="548"/>
      <c r="E17" s="551"/>
      <c r="F17" s="551"/>
      <c r="G17" s="551"/>
      <c r="H17" s="566"/>
      <c r="I17" s="569"/>
      <c r="J17" s="554"/>
      <c r="K17" s="557"/>
      <c r="L17" s="557"/>
      <c r="M17" s="560"/>
      <c r="N17" s="557"/>
      <c r="O17" s="545"/>
      <c r="P17" s="545"/>
      <c r="Q17" s="545"/>
      <c r="R17" s="545"/>
      <c r="S17" s="545"/>
      <c r="T17" s="545"/>
      <c r="U17" s="54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7" customFormat="1" ht="13.5" customHeight="1" x14ac:dyDescent="0.2">
      <c r="A18" s="563"/>
      <c r="B18" s="548"/>
      <c r="C18" s="548"/>
      <c r="D18" s="548"/>
      <c r="E18" s="551"/>
      <c r="F18" s="551"/>
      <c r="G18" s="551"/>
      <c r="H18" s="566"/>
      <c r="I18" s="569"/>
      <c r="J18" s="554"/>
      <c r="K18" s="557"/>
      <c r="L18" s="557"/>
      <c r="M18" s="560"/>
      <c r="N18" s="557"/>
      <c r="O18" s="545"/>
      <c r="P18" s="545"/>
      <c r="Q18" s="545"/>
      <c r="R18" s="545"/>
      <c r="S18" s="545"/>
      <c r="T18" s="545"/>
      <c r="U18" s="54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7" customFormat="1" ht="255.75" customHeight="1" thickBot="1" x14ac:dyDescent="0.25">
      <c r="A19" s="564"/>
      <c r="B19" s="549"/>
      <c r="C19" s="549"/>
      <c r="D19" s="549"/>
      <c r="E19" s="552"/>
      <c r="F19" s="552"/>
      <c r="G19" s="552"/>
      <c r="H19" s="567"/>
      <c r="I19" s="570"/>
      <c r="J19" s="555"/>
      <c r="K19" s="558"/>
      <c r="L19" s="558"/>
      <c r="M19" s="561"/>
      <c r="N19" s="558"/>
      <c r="O19" s="546"/>
      <c r="P19" s="546"/>
      <c r="Q19" s="546"/>
      <c r="R19" s="546"/>
      <c r="S19" s="546"/>
      <c r="T19" s="546"/>
      <c r="U19" s="54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62">
        <f>'Mapa Final'!A20</f>
        <v>3</v>
      </c>
      <c r="B20" s="547" t="str">
        <f>'Mapa Final'!B20</f>
        <v xml:space="preserve">Represamiento de procesos Judiciales y/o solicitudes  sin resolver </v>
      </c>
      <c r="C20" s="547" t="str">
        <f>'Mapa Final'!C20</f>
        <v>Afectación en la Prestación del Servicio de Justicia</v>
      </c>
      <c r="D20" s="547" t="str">
        <f>'Mapa Final'!D20</f>
        <v xml:space="preserve">1.Alto  volumen  de procesos y trámites procesales.
2.Complejidad de los procesos judiciales.
3.Insuficiencia de personal para la carga laboral presentada.
4.Deficiencia en las competencias necesarias del personal asignado. 
5.Insuficiencia o fallas en los equipos (hardware y software) para realizar el trabajo presencial y  virtual.
6.Falta de planeación  para el desarrollo de las tareas propias del despacho y/o centro de servicios.
</v>
      </c>
      <c r="E20" s="550" t="str">
        <f>'Mapa Final'!E20</f>
        <v>Alto  volumen  de procesos y  trámites procesales.</v>
      </c>
      <c r="F20" s="550" t="str">
        <f>'Mapa Final'!F20</f>
        <v>Posibilidad de Represamiento de procesos Judiciales y/o solicitudes  sin resolver, debido a alto  volumen  de procesos y  trámites procesales.</v>
      </c>
      <c r="G20" s="550" t="str">
        <f>'Mapa Final'!G20</f>
        <v>Usuarios, productos y prácticas organizacionales</v>
      </c>
      <c r="H20" s="565" t="str">
        <f>'Mapa Final'!I20</f>
        <v>Muy Alta</v>
      </c>
      <c r="I20" s="568" t="str">
        <f>'Mapa Final'!L20</f>
        <v>Moderado</v>
      </c>
      <c r="J20" s="553" t="str">
        <f>'Mapa Final'!N20</f>
        <v xml:space="preserve">Alto </v>
      </c>
      <c r="K20" s="556" t="str">
        <f>'Mapa Final'!AA20</f>
        <v>Media</v>
      </c>
      <c r="L20" s="556" t="str">
        <f>'Mapa Final'!AE20</f>
        <v>Moderado</v>
      </c>
      <c r="M20" s="559" t="str">
        <f>'Mapa Final'!AG20</f>
        <v>Moderado</v>
      </c>
      <c r="N20" s="556" t="str">
        <f>'Mapa Final'!AH20</f>
        <v>Aceptar</v>
      </c>
      <c r="O20" s="544"/>
      <c r="P20" s="544"/>
      <c r="Q20" s="544"/>
      <c r="R20" s="544"/>
      <c r="S20" s="544"/>
      <c r="T20" s="544"/>
      <c r="U20" s="544"/>
      <c r="V20" s="35"/>
      <c r="W20" s="35"/>
    </row>
    <row r="21" spans="1:177" x14ac:dyDescent="0.25">
      <c r="A21" s="563"/>
      <c r="B21" s="548"/>
      <c r="C21" s="548"/>
      <c r="D21" s="548"/>
      <c r="E21" s="551"/>
      <c r="F21" s="551"/>
      <c r="G21" s="551"/>
      <c r="H21" s="566"/>
      <c r="I21" s="569"/>
      <c r="J21" s="554"/>
      <c r="K21" s="557"/>
      <c r="L21" s="557"/>
      <c r="M21" s="560"/>
      <c r="N21" s="557"/>
      <c r="O21" s="545"/>
      <c r="P21" s="545"/>
      <c r="Q21" s="545"/>
      <c r="R21" s="545"/>
      <c r="S21" s="545"/>
      <c r="T21" s="545"/>
      <c r="U21" s="545"/>
      <c r="V21" s="35"/>
      <c r="W21" s="35"/>
    </row>
    <row r="22" spans="1:177" x14ac:dyDescent="0.25">
      <c r="A22" s="563"/>
      <c r="B22" s="548"/>
      <c r="C22" s="548"/>
      <c r="D22" s="548"/>
      <c r="E22" s="551"/>
      <c r="F22" s="551"/>
      <c r="G22" s="551"/>
      <c r="H22" s="566"/>
      <c r="I22" s="569"/>
      <c r="J22" s="554"/>
      <c r="K22" s="557"/>
      <c r="L22" s="557"/>
      <c r="M22" s="560"/>
      <c r="N22" s="557"/>
      <c r="O22" s="545"/>
      <c r="P22" s="545"/>
      <c r="Q22" s="545"/>
      <c r="R22" s="545"/>
      <c r="S22" s="545"/>
      <c r="T22" s="545"/>
      <c r="U22" s="545"/>
      <c r="V22" s="35"/>
      <c r="W22" s="35"/>
    </row>
    <row r="23" spans="1:177" x14ac:dyDescent="0.25">
      <c r="A23" s="563"/>
      <c r="B23" s="548"/>
      <c r="C23" s="548"/>
      <c r="D23" s="548"/>
      <c r="E23" s="551"/>
      <c r="F23" s="551"/>
      <c r="G23" s="551"/>
      <c r="H23" s="566"/>
      <c r="I23" s="569"/>
      <c r="J23" s="554"/>
      <c r="K23" s="557"/>
      <c r="L23" s="557"/>
      <c r="M23" s="560"/>
      <c r="N23" s="557"/>
      <c r="O23" s="545"/>
      <c r="P23" s="545"/>
      <c r="Q23" s="545"/>
      <c r="R23" s="545"/>
      <c r="S23" s="545"/>
      <c r="T23" s="545"/>
      <c r="U23" s="545"/>
      <c r="V23" s="35"/>
      <c r="W23" s="35"/>
    </row>
    <row r="24" spans="1:177" ht="307.5" customHeight="1" thickBot="1" x14ac:dyDescent="0.3">
      <c r="A24" s="564"/>
      <c r="B24" s="549"/>
      <c r="C24" s="549"/>
      <c r="D24" s="549"/>
      <c r="E24" s="552"/>
      <c r="F24" s="552"/>
      <c r="G24" s="552"/>
      <c r="H24" s="567"/>
      <c r="I24" s="570"/>
      <c r="J24" s="555"/>
      <c r="K24" s="558"/>
      <c r="L24" s="558"/>
      <c r="M24" s="561"/>
      <c r="N24" s="558"/>
      <c r="O24" s="546"/>
      <c r="P24" s="546"/>
      <c r="Q24" s="546"/>
      <c r="R24" s="546"/>
      <c r="S24" s="546"/>
      <c r="T24" s="546"/>
      <c r="U24" s="546"/>
      <c r="V24" s="35"/>
      <c r="W24" s="35"/>
    </row>
    <row r="25" spans="1:177" ht="15" customHeight="1" x14ac:dyDescent="0.25">
      <c r="A25" s="562">
        <f>'Mapa Final'!A25</f>
        <v>4</v>
      </c>
      <c r="B25" s="547" t="str">
        <f>'Mapa Final'!B25</f>
        <v xml:space="preserve">Errores o inconsistencia en la información entregada a las partes interesadas.
</v>
      </c>
      <c r="C25" s="547" t="str">
        <f>'Mapa Final'!C25</f>
        <v>Afectación en la Prestación del Servicio de Justicia</v>
      </c>
      <c r="D25" s="547" t="str">
        <f>'Mapa Final'!D25</f>
        <v>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4. Errores en las solicitudes y escritos presentados por la fiscalia, abogados o solicitantes en general.</v>
      </c>
      <c r="E25" s="550" t="str">
        <f>'Mapa Final'!E25</f>
        <v>Falta de control y verificación de la información registrada.</v>
      </c>
      <c r="F25" s="550" t="str">
        <f>'Mapa Final'!F25</f>
        <v>Posibilidad de afectación en la prestación del servicio de Justicia debido a la falta de control y verificación de la información registrada.</v>
      </c>
      <c r="G25" s="550" t="str">
        <f>'Mapa Final'!G25</f>
        <v>Usuarios, productos y prácticas organizacionales</v>
      </c>
      <c r="H25" s="565" t="str">
        <f>'Mapa Final'!I25</f>
        <v>Muy Alta</v>
      </c>
      <c r="I25" s="568" t="str">
        <f>'Mapa Final'!L25</f>
        <v>Moderado</v>
      </c>
      <c r="J25" s="553" t="str">
        <f>'Mapa Final'!N25</f>
        <v xml:space="preserve">Alto </v>
      </c>
      <c r="K25" s="556" t="str">
        <f>'Mapa Final'!AA25</f>
        <v>Media</v>
      </c>
      <c r="L25" s="556" t="str">
        <f>'Mapa Final'!AE25</f>
        <v>Moderado</v>
      </c>
      <c r="M25" s="559" t="str">
        <f>'Mapa Final'!AG25</f>
        <v>Moderado</v>
      </c>
      <c r="N25" s="556" t="str">
        <f>'Mapa Final'!AH25</f>
        <v>Evitar</v>
      </c>
      <c r="O25" s="544"/>
      <c r="P25" s="544"/>
      <c r="Q25" s="544"/>
      <c r="R25" s="544"/>
      <c r="S25" s="544"/>
      <c r="T25" s="544"/>
      <c r="U25" s="544"/>
    </row>
    <row r="26" spans="1:177" x14ac:dyDescent="0.25">
      <c r="A26" s="563"/>
      <c r="B26" s="548"/>
      <c r="C26" s="548"/>
      <c r="D26" s="548"/>
      <c r="E26" s="551"/>
      <c r="F26" s="551"/>
      <c r="G26" s="551"/>
      <c r="H26" s="566"/>
      <c r="I26" s="569"/>
      <c r="J26" s="554"/>
      <c r="K26" s="557"/>
      <c r="L26" s="557"/>
      <c r="M26" s="560"/>
      <c r="N26" s="557"/>
      <c r="O26" s="545"/>
      <c r="P26" s="545"/>
      <c r="Q26" s="545"/>
      <c r="R26" s="545"/>
      <c r="S26" s="545"/>
      <c r="T26" s="545"/>
      <c r="U26" s="545"/>
    </row>
    <row r="27" spans="1:177" x14ac:dyDescent="0.25">
      <c r="A27" s="563"/>
      <c r="B27" s="548"/>
      <c r="C27" s="548"/>
      <c r="D27" s="548"/>
      <c r="E27" s="551"/>
      <c r="F27" s="551"/>
      <c r="G27" s="551"/>
      <c r="H27" s="566"/>
      <c r="I27" s="569"/>
      <c r="J27" s="554"/>
      <c r="K27" s="557"/>
      <c r="L27" s="557"/>
      <c r="M27" s="560"/>
      <c r="N27" s="557"/>
      <c r="O27" s="545"/>
      <c r="P27" s="545"/>
      <c r="Q27" s="545"/>
      <c r="R27" s="545"/>
      <c r="S27" s="545"/>
      <c r="T27" s="545"/>
      <c r="U27" s="545"/>
    </row>
    <row r="28" spans="1:177" x14ac:dyDescent="0.25">
      <c r="A28" s="563"/>
      <c r="B28" s="548"/>
      <c r="C28" s="548"/>
      <c r="D28" s="548"/>
      <c r="E28" s="551"/>
      <c r="F28" s="551"/>
      <c r="G28" s="551"/>
      <c r="H28" s="566"/>
      <c r="I28" s="569"/>
      <c r="J28" s="554"/>
      <c r="K28" s="557"/>
      <c r="L28" s="557"/>
      <c r="M28" s="560"/>
      <c r="N28" s="557"/>
      <c r="O28" s="545"/>
      <c r="P28" s="545"/>
      <c r="Q28" s="545"/>
      <c r="R28" s="545"/>
      <c r="S28" s="545"/>
      <c r="T28" s="545"/>
      <c r="U28" s="545"/>
    </row>
    <row r="29" spans="1:177" ht="254.25" customHeight="1" thickBot="1" x14ac:dyDescent="0.3">
      <c r="A29" s="564"/>
      <c r="B29" s="549"/>
      <c r="C29" s="549"/>
      <c r="D29" s="549"/>
      <c r="E29" s="552"/>
      <c r="F29" s="552"/>
      <c r="G29" s="552"/>
      <c r="H29" s="567"/>
      <c r="I29" s="570"/>
      <c r="J29" s="555"/>
      <c r="K29" s="558"/>
      <c r="L29" s="558"/>
      <c r="M29" s="561"/>
      <c r="N29" s="558"/>
      <c r="O29" s="546"/>
      <c r="P29" s="546"/>
      <c r="Q29" s="546"/>
      <c r="R29" s="546"/>
      <c r="S29" s="546"/>
      <c r="T29" s="546"/>
      <c r="U29" s="546"/>
    </row>
    <row r="30" spans="1:177" ht="15" customHeight="1" x14ac:dyDescent="0.25">
      <c r="A30" s="562">
        <f>'Mapa Final'!A30</f>
        <v>5</v>
      </c>
      <c r="B30" s="547" t="str">
        <f>'Mapa Final'!B30</f>
        <v>Inconsistencias en el reparto de procesos</v>
      </c>
      <c r="C30" s="547" t="str">
        <f>'Mapa Final'!C30</f>
        <v>Reputacional (Corrupción)</v>
      </c>
      <c r="D30" s="547" t="str">
        <f>'Mapa Final'!D30</f>
        <v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v>
      </c>
      <c r="E30" s="550" t="str">
        <f>'Mapa Final'!E30</f>
        <v>Falencia en la verificación y seguimiento a los repartos realizados.</v>
      </c>
      <c r="F30" s="550" t="str">
        <f>'Mapa Final'!F30</f>
        <v>Posibilidad de afectación a la reputación y transparencia debido a falencia en la verificación y seguimiento a los repartos realizados.</v>
      </c>
      <c r="G30" s="550" t="str">
        <f>'Mapa Final'!G30</f>
        <v>Ejecución y Administración de Procesos</v>
      </c>
      <c r="H30" s="565" t="str">
        <f>'Mapa Final'!I30</f>
        <v>Muy Alta</v>
      </c>
      <c r="I30" s="568" t="str">
        <f>'Mapa Final'!L30</f>
        <v>Moderado</v>
      </c>
      <c r="J30" s="553" t="str">
        <f>'Mapa Final'!N30</f>
        <v xml:space="preserve">Alto </v>
      </c>
      <c r="K30" s="556" t="str">
        <f>'Mapa Final'!AA30</f>
        <v>Media</v>
      </c>
      <c r="L30" s="556" t="str">
        <f>'Mapa Final'!AE30</f>
        <v>Moderado</v>
      </c>
      <c r="M30" s="559" t="str">
        <f>'Mapa Final'!AG30</f>
        <v>Moderado</v>
      </c>
      <c r="N30" s="556" t="str">
        <f>'Mapa Final'!AH30</f>
        <v>Evitar</v>
      </c>
      <c r="O30" s="544"/>
      <c r="P30" s="544"/>
      <c r="Q30" s="544"/>
      <c r="R30" s="544"/>
      <c r="S30" s="544"/>
      <c r="T30" s="544"/>
      <c r="U30" s="544"/>
    </row>
    <row r="31" spans="1:177" x14ac:dyDescent="0.25">
      <c r="A31" s="563"/>
      <c r="B31" s="548"/>
      <c r="C31" s="548"/>
      <c r="D31" s="548"/>
      <c r="E31" s="551"/>
      <c r="F31" s="551"/>
      <c r="G31" s="551"/>
      <c r="H31" s="566"/>
      <c r="I31" s="569"/>
      <c r="J31" s="554"/>
      <c r="K31" s="557"/>
      <c r="L31" s="557"/>
      <c r="M31" s="560"/>
      <c r="N31" s="557"/>
      <c r="O31" s="545"/>
      <c r="P31" s="545"/>
      <c r="Q31" s="545"/>
      <c r="R31" s="545"/>
      <c r="S31" s="545"/>
      <c r="T31" s="545"/>
      <c r="U31" s="545"/>
    </row>
    <row r="32" spans="1:177" x14ac:dyDescent="0.25">
      <c r="A32" s="563"/>
      <c r="B32" s="548"/>
      <c r="C32" s="548"/>
      <c r="D32" s="548"/>
      <c r="E32" s="551"/>
      <c r="F32" s="551"/>
      <c r="G32" s="551"/>
      <c r="H32" s="566"/>
      <c r="I32" s="569"/>
      <c r="J32" s="554"/>
      <c r="K32" s="557"/>
      <c r="L32" s="557"/>
      <c r="M32" s="560"/>
      <c r="N32" s="557"/>
      <c r="O32" s="545"/>
      <c r="P32" s="545"/>
      <c r="Q32" s="545"/>
      <c r="R32" s="545"/>
      <c r="S32" s="545"/>
      <c r="T32" s="545"/>
      <c r="U32" s="545"/>
    </row>
    <row r="33" spans="1:21" x14ac:dyDescent="0.25">
      <c r="A33" s="563"/>
      <c r="B33" s="548"/>
      <c r="C33" s="548"/>
      <c r="D33" s="548"/>
      <c r="E33" s="551"/>
      <c r="F33" s="551"/>
      <c r="G33" s="551"/>
      <c r="H33" s="566"/>
      <c r="I33" s="569"/>
      <c r="J33" s="554"/>
      <c r="K33" s="557"/>
      <c r="L33" s="557"/>
      <c r="M33" s="560"/>
      <c r="N33" s="557"/>
      <c r="O33" s="545"/>
      <c r="P33" s="545"/>
      <c r="Q33" s="545"/>
      <c r="R33" s="545"/>
      <c r="S33" s="545"/>
      <c r="T33" s="545"/>
      <c r="U33" s="545"/>
    </row>
    <row r="34" spans="1:21" ht="230.25" customHeight="1" thickBot="1" x14ac:dyDescent="0.3">
      <c r="A34" s="564"/>
      <c r="B34" s="549"/>
      <c r="C34" s="549"/>
      <c r="D34" s="549"/>
      <c r="E34" s="552"/>
      <c r="F34" s="552"/>
      <c r="G34" s="552"/>
      <c r="H34" s="567"/>
      <c r="I34" s="570"/>
      <c r="J34" s="555"/>
      <c r="K34" s="558"/>
      <c r="L34" s="558"/>
      <c r="M34" s="561"/>
      <c r="N34" s="558"/>
      <c r="O34" s="546"/>
      <c r="P34" s="546"/>
      <c r="Q34" s="546"/>
      <c r="R34" s="546"/>
      <c r="S34" s="546"/>
      <c r="T34" s="546"/>
      <c r="U34" s="546"/>
    </row>
    <row r="35" spans="1:21" ht="15" customHeight="1" x14ac:dyDescent="0.25">
      <c r="A35" s="562">
        <f>'Mapa Final'!A35</f>
        <v>6</v>
      </c>
      <c r="B35" s="547" t="str">
        <f>'Mapa Final'!B35</f>
        <v>Error en las notificaciones judiicales</v>
      </c>
      <c r="C35" s="547" t="str">
        <f>'Mapa Final'!C35</f>
        <v>Afectación en la Prestación del Servicio de Justicia</v>
      </c>
      <c r="D35" s="547" t="str">
        <f>'Mapa Final'!D35</f>
        <v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v>
      </c>
      <c r="E35" s="550" t="str">
        <f>'Mapa Final'!E35</f>
        <v xml:space="preserve">
Falta de información correcta para realizar la notificación oportunamente.
</v>
      </c>
      <c r="F35" s="550" t="str">
        <f>'Mapa Final'!F35</f>
        <v>Posibilidad de afectación en la Prestación del Servicio de Justicia debido a la 
falta de información correcta para realizar la notificación oportunamente.</v>
      </c>
      <c r="G35" s="550" t="str">
        <f>'Mapa Final'!G35</f>
        <v>Usuarios, productos y prácticas organizacionales</v>
      </c>
      <c r="H35" s="565" t="str">
        <f>'Mapa Final'!I35</f>
        <v>Muy Alta</v>
      </c>
      <c r="I35" s="568" t="str">
        <f>'Mapa Final'!L35</f>
        <v>Moderado</v>
      </c>
      <c r="J35" s="553" t="str">
        <f>'Mapa Final'!N35</f>
        <v xml:space="preserve">Alto </v>
      </c>
      <c r="K35" s="556" t="str">
        <f>'Mapa Final'!AA35</f>
        <v>Media</v>
      </c>
      <c r="L35" s="556" t="str">
        <f>'Mapa Final'!AE35</f>
        <v>Moderado</v>
      </c>
      <c r="M35" s="559" t="str">
        <f>'Mapa Final'!AG35</f>
        <v>Moderado</v>
      </c>
      <c r="N35" s="556" t="str">
        <f>'Mapa Final'!AH35</f>
        <v>Evitar</v>
      </c>
      <c r="O35" s="544"/>
      <c r="P35" s="544"/>
      <c r="Q35" s="544"/>
      <c r="R35" s="544"/>
      <c r="S35" s="544"/>
      <c r="T35" s="544"/>
      <c r="U35" s="544"/>
    </row>
    <row r="36" spans="1:21" x14ac:dyDescent="0.25">
      <c r="A36" s="563"/>
      <c r="B36" s="548"/>
      <c r="C36" s="548"/>
      <c r="D36" s="548"/>
      <c r="E36" s="551"/>
      <c r="F36" s="551"/>
      <c r="G36" s="551"/>
      <c r="H36" s="566"/>
      <c r="I36" s="569"/>
      <c r="J36" s="554"/>
      <c r="K36" s="557"/>
      <c r="L36" s="557"/>
      <c r="M36" s="560"/>
      <c r="N36" s="557"/>
      <c r="O36" s="545"/>
      <c r="P36" s="545"/>
      <c r="Q36" s="545"/>
      <c r="R36" s="545"/>
      <c r="S36" s="545"/>
      <c r="T36" s="545"/>
      <c r="U36" s="545"/>
    </row>
    <row r="37" spans="1:21" x14ac:dyDescent="0.25">
      <c r="A37" s="563"/>
      <c r="B37" s="548"/>
      <c r="C37" s="548"/>
      <c r="D37" s="548"/>
      <c r="E37" s="551"/>
      <c r="F37" s="551"/>
      <c r="G37" s="551"/>
      <c r="H37" s="566"/>
      <c r="I37" s="569"/>
      <c r="J37" s="554"/>
      <c r="K37" s="557"/>
      <c r="L37" s="557"/>
      <c r="M37" s="560"/>
      <c r="N37" s="557"/>
      <c r="O37" s="545"/>
      <c r="P37" s="545"/>
      <c r="Q37" s="545"/>
      <c r="R37" s="545"/>
      <c r="S37" s="545"/>
      <c r="T37" s="545"/>
      <c r="U37" s="545"/>
    </row>
    <row r="38" spans="1:21" x14ac:dyDescent="0.25">
      <c r="A38" s="563"/>
      <c r="B38" s="548"/>
      <c r="C38" s="548"/>
      <c r="D38" s="548"/>
      <c r="E38" s="551"/>
      <c r="F38" s="551"/>
      <c r="G38" s="551"/>
      <c r="H38" s="566"/>
      <c r="I38" s="569"/>
      <c r="J38" s="554"/>
      <c r="K38" s="557"/>
      <c r="L38" s="557"/>
      <c r="M38" s="560"/>
      <c r="N38" s="557"/>
      <c r="O38" s="545"/>
      <c r="P38" s="545"/>
      <c r="Q38" s="545"/>
      <c r="R38" s="545"/>
      <c r="S38" s="545"/>
      <c r="T38" s="545"/>
      <c r="U38" s="545"/>
    </row>
    <row r="39" spans="1:21" ht="234.75" customHeight="1" thickBot="1" x14ac:dyDescent="0.3">
      <c r="A39" s="564"/>
      <c r="B39" s="549"/>
      <c r="C39" s="549"/>
      <c r="D39" s="549"/>
      <c r="E39" s="552"/>
      <c r="F39" s="552"/>
      <c r="G39" s="552"/>
      <c r="H39" s="567"/>
      <c r="I39" s="570"/>
      <c r="J39" s="555"/>
      <c r="K39" s="558"/>
      <c r="L39" s="558"/>
      <c r="M39" s="561"/>
      <c r="N39" s="558"/>
      <c r="O39" s="546"/>
      <c r="P39" s="546"/>
      <c r="Q39" s="546"/>
      <c r="R39" s="546"/>
      <c r="S39" s="546"/>
      <c r="T39" s="546"/>
      <c r="U39" s="546"/>
    </row>
    <row r="40" spans="1:21" x14ac:dyDescent="0.25">
      <c r="A40" s="562">
        <f>'Mapa Final'!A40</f>
        <v>7</v>
      </c>
      <c r="B40" s="547" t="str">
        <f>'Mapa Final'!B40</f>
        <v>Pérdida de documentos</v>
      </c>
      <c r="C40" s="547" t="str">
        <f>'Mapa Final'!C40</f>
        <v>Afectación en la Prestación del Servicio de Justicia</v>
      </c>
      <c r="D40" s="547" t="str">
        <f>'Mapa Final'!D40</f>
        <v>1. Falta de implementación del expediente electrónico en todas las dependencias y juzgados.
2.Falta de software institucional estandarizado para la especialidad para el control del archivo de documentos tanto físicos como virtuales.
3.Desconocimiento e inaplicabilidad de las Tablas de Retención Documental (TRD)
4.Volumen excesivo de ingreso de expedientes para el personal asignado,  generando demoras en la organización de los expedientes.
5. Carencia de organización documental</v>
      </c>
      <c r="E40" s="550" t="str">
        <f>'Mapa Final'!E40</f>
        <v>Extravío de documentos temporal o definitivo de los procesos judiciales</v>
      </c>
      <c r="F40" s="550" t="str">
        <f>'Mapa Final'!F40</f>
        <v>Posibilidad de la afectación en la Prestación del Servicio de Justicia debido al extravío de documentos temporal o definitivo de los procesos judiciales</v>
      </c>
      <c r="G40" s="550" t="str">
        <f>'Mapa Final'!G40</f>
        <v>Usuarios, productos y prácticas organizacionales</v>
      </c>
      <c r="H40" s="565" t="str">
        <f>'Mapa Final'!I40</f>
        <v>Muy Alta</v>
      </c>
      <c r="I40" s="568" t="str">
        <f>'Mapa Final'!L40</f>
        <v>Mayor</v>
      </c>
      <c r="J40" s="553" t="str">
        <f>'Mapa Final'!N40</f>
        <v xml:space="preserve">Alto </v>
      </c>
      <c r="K40" s="556" t="str">
        <f>'Mapa Final'!AA40</f>
        <v>Media</v>
      </c>
      <c r="L40" s="556" t="str">
        <f>'Mapa Final'!AE40</f>
        <v>Mayor</v>
      </c>
      <c r="M40" s="559" t="str">
        <f>'Mapa Final'!AG40</f>
        <v xml:space="preserve">Alto </v>
      </c>
      <c r="N40" s="556" t="str">
        <f>'Mapa Final'!AH40</f>
        <v>Evitar</v>
      </c>
      <c r="O40" s="544"/>
      <c r="P40" s="544"/>
      <c r="Q40" s="544"/>
      <c r="R40" s="544"/>
      <c r="S40" s="544"/>
      <c r="T40" s="544"/>
      <c r="U40" s="544"/>
    </row>
    <row r="41" spans="1:21" x14ac:dyDescent="0.25">
      <c r="A41" s="563"/>
      <c r="B41" s="548"/>
      <c r="C41" s="548"/>
      <c r="D41" s="548"/>
      <c r="E41" s="551"/>
      <c r="F41" s="551"/>
      <c r="G41" s="551"/>
      <c r="H41" s="566"/>
      <c r="I41" s="569"/>
      <c r="J41" s="554"/>
      <c r="K41" s="557"/>
      <c r="L41" s="557"/>
      <c r="M41" s="560"/>
      <c r="N41" s="557"/>
      <c r="O41" s="545"/>
      <c r="P41" s="545"/>
      <c r="Q41" s="545"/>
      <c r="R41" s="545"/>
      <c r="S41" s="545"/>
      <c r="T41" s="545"/>
      <c r="U41" s="545"/>
    </row>
    <row r="42" spans="1:21" x14ac:dyDescent="0.25">
      <c r="A42" s="563"/>
      <c r="B42" s="548"/>
      <c r="C42" s="548"/>
      <c r="D42" s="548"/>
      <c r="E42" s="551"/>
      <c r="F42" s="551"/>
      <c r="G42" s="551"/>
      <c r="H42" s="566"/>
      <c r="I42" s="569"/>
      <c r="J42" s="554"/>
      <c r="K42" s="557"/>
      <c r="L42" s="557"/>
      <c r="M42" s="560"/>
      <c r="N42" s="557"/>
      <c r="O42" s="545"/>
      <c r="P42" s="545"/>
      <c r="Q42" s="545"/>
      <c r="R42" s="545"/>
      <c r="S42" s="545"/>
      <c r="T42" s="545"/>
      <c r="U42" s="545"/>
    </row>
    <row r="43" spans="1:21" x14ac:dyDescent="0.25">
      <c r="A43" s="563"/>
      <c r="B43" s="548"/>
      <c r="C43" s="548"/>
      <c r="D43" s="548"/>
      <c r="E43" s="551"/>
      <c r="F43" s="551"/>
      <c r="G43" s="551"/>
      <c r="H43" s="566"/>
      <c r="I43" s="569"/>
      <c r="J43" s="554"/>
      <c r="K43" s="557"/>
      <c r="L43" s="557"/>
      <c r="M43" s="560"/>
      <c r="N43" s="557"/>
      <c r="O43" s="545"/>
      <c r="P43" s="545"/>
      <c r="Q43" s="545"/>
      <c r="R43" s="545"/>
      <c r="S43" s="545"/>
      <c r="T43" s="545"/>
      <c r="U43" s="545"/>
    </row>
    <row r="44" spans="1:21" ht="194.25" customHeight="1" thickBot="1" x14ac:dyDescent="0.3">
      <c r="A44" s="564"/>
      <c r="B44" s="549"/>
      <c r="C44" s="549"/>
      <c r="D44" s="549"/>
      <c r="E44" s="552"/>
      <c r="F44" s="552"/>
      <c r="G44" s="552"/>
      <c r="H44" s="567"/>
      <c r="I44" s="570"/>
      <c r="J44" s="555"/>
      <c r="K44" s="558"/>
      <c r="L44" s="558"/>
      <c r="M44" s="561"/>
      <c r="N44" s="558"/>
      <c r="O44" s="546"/>
      <c r="P44" s="546"/>
      <c r="Q44" s="546"/>
      <c r="R44" s="546"/>
      <c r="S44" s="546"/>
      <c r="T44" s="546"/>
      <c r="U44" s="546"/>
    </row>
    <row r="45" spans="1:21" x14ac:dyDescent="0.25">
      <c r="A45" s="562">
        <f>'Mapa Final'!A45</f>
        <v>8</v>
      </c>
      <c r="B45" s="547" t="str">
        <f>'Mapa Final'!B45</f>
        <v>Corrupción</v>
      </c>
      <c r="C45" s="547" t="str">
        <f>'Mapa Final'!C45</f>
        <v>Reputacional (Corrupción)</v>
      </c>
      <c r="D45" s="547"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v>
      </c>
      <c r="E45" s="550" t="str">
        <f>'Mapa Final'!E45</f>
        <v xml:space="preserve">Carencia de valores, etica, compromiso  y transparencia de algunos servidores. </v>
      </c>
      <c r="F45" s="550" t="str">
        <f>'Mapa Final'!F45</f>
        <v>Posibilidad de actos indebidos de  los servidores judiciales debido a  la carencia  de valores, etica, compromiso  y transparencia de algunos servidores.</v>
      </c>
      <c r="G45" s="550" t="str">
        <f>'Mapa Final'!G45</f>
        <v>Fraude Interno</v>
      </c>
      <c r="H45" s="565" t="str">
        <f>'Mapa Final'!I45</f>
        <v>Muy Alta</v>
      </c>
      <c r="I45" s="568" t="str">
        <f>'Mapa Final'!L45</f>
        <v>Mayor</v>
      </c>
      <c r="J45" s="553" t="str">
        <f>'Mapa Final'!N45</f>
        <v xml:space="preserve">Alto </v>
      </c>
      <c r="K45" s="556" t="str">
        <f>'Mapa Final'!AA45</f>
        <v>Media</v>
      </c>
      <c r="L45" s="556" t="str">
        <f>'Mapa Final'!AE45</f>
        <v>Mayor</v>
      </c>
      <c r="M45" s="559" t="str">
        <f>'Mapa Final'!AG45</f>
        <v xml:space="preserve">Alto </v>
      </c>
      <c r="N45" s="556" t="str">
        <f>'Mapa Final'!AH45</f>
        <v>Evitar</v>
      </c>
      <c r="O45" s="544"/>
      <c r="P45" s="544"/>
      <c r="Q45" s="544"/>
      <c r="R45" s="544"/>
      <c r="S45" s="544"/>
      <c r="T45" s="544"/>
      <c r="U45" s="544"/>
    </row>
    <row r="46" spans="1:21" x14ac:dyDescent="0.25">
      <c r="A46" s="563"/>
      <c r="B46" s="548"/>
      <c r="C46" s="548"/>
      <c r="D46" s="548"/>
      <c r="E46" s="551"/>
      <c r="F46" s="551"/>
      <c r="G46" s="551"/>
      <c r="H46" s="566"/>
      <c r="I46" s="569"/>
      <c r="J46" s="554"/>
      <c r="K46" s="557"/>
      <c r="L46" s="557"/>
      <c r="M46" s="560"/>
      <c r="N46" s="557"/>
      <c r="O46" s="545"/>
      <c r="P46" s="545"/>
      <c r="Q46" s="545"/>
      <c r="R46" s="545"/>
      <c r="S46" s="545"/>
      <c r="T46" s="545"/>
      <c r="U46" s="545"/>
    </row>
    <row r="47" spans="1:21" x14ac:dyDescent="0.25">
      <c r="A47" s="563"/>
      <c r="B47" s="548"/>
      <c r="C47" s="548"/>
      <c r="D47" s="548"/>
      <c r="E47" s="551"/>
      <c r="F47" s="551"/>
      <c r="G47" s="551"/>
      <c r="H47" s="566"/>
      <c r="I47" s="569"/>
      <c r="J47" s="554"/>
      <c r="K47" s="557"/>
      <c r="L47" s="557"/>
      <c r="M47" s="560"/>
      <c r="N47" s="557"/>
      <c r="O47" s="545"/>
      <c r="P47" s="545"/>
      <c r="Q47" s="545"/>
      <c r="R47" s="545"/>
      <c r="S47" s="545"/>
      <c r="T47" s="545"/>
      <c r="U47" s="545"/>
    </row>
    <row r="48" spans="1:21" x14ac:dyDescent="0.25">
      <c r="A48" s="563"/>
      <c r="B48" s="548"/>
      <c r="C48" s="548"/>
      <c r="D48" s="548"/>
      <c r="E48" s="551"/>
      <c r="F48" s="551"/>
      <c r="G48" s="551"/>
      <c r="H48" s="566"/>
      <c r="I48" s="569"/>
      <c r="J48" s="554"/>
      <c r="K48" s="557"/>
      <c r="L48" s="557"/>
      <c r="M48" s="560"/>
      <c r="N48" s="557"/>
      <c r="O48" s="545"/>
      <c r="P48" s="545"/>
      <c r="Q48" s="545"/>
      <c r="R48" s="545"/>
      <c r="S48" s="545"/>
      <c r="T48" s="545"/>
      <c r="U48" s="545"/>
    </row>
    <row r="49" spans="1:21" ht="188.25" customHeight="1" thickBot="1" x14ac:dyDescent="0.3">
      <c r="A49" s="564"/>
      <c r="B49" s="549"/>
      <c r="C49" s="549"/>
      <c r="D49" s="549"/>
      <c r="E49" s="552"/>
      <c r="F49" s="552"/>
      <c r="G49" s="552"/>
      <c r="H49" s="567"/>
      <c r="I49" s="570"/>
      <c r="J49" s="555"/>
      <c r="K49" s="558"/>
      <c r="L49" s="558"/>
      <c r="M49" s="561"/>
      <c r="N49" s="558"/>
      <c r="O49" s="546"/>
      <c r="P49" s="546"/>
      <c r="Q49" s="546"/>
      <c r="R49" s="546"/>
      <c r="S49" s="546"/>
      <c r="T49" s="546"/>
      <c r="U49" s="546"/>
    </row>
    <row r="50" spans="1:21" x14ac:dyDescent="0.25">
      <c r="A50" s="562">
        <f>'Mapa Final'!A50</f>
        <v>9</v>
      </c>
      <c r="B50" s="547" t="str">
        <f>'Mapa Final'!B50</f>
        <v>Interrupción o demora en el Servicio Público de Administrar  Justicia</v>
      </c>
      <c r="C50" s="547" t="str">
        <f>'Mapa Final'!C50</f>
        <v>Afectación en la Prestación del Servicio de Justicia</v>
      </c>
      <c r="D50" s="547" t="str">
        <f>'Mapa Final'!D50</f>
        <v>1. Paro por sindicato
2. Huelgas, protestas ciudadana
3. Disturbios o hechos violentos
4.Pandemia
5.Emergencias Ambientales</v>
      </c>
      <c r="E50" s="550" t="str">
        <f>'Mapa Final'!E50</f>
        <v>Suceso de fuerza mayor que imposibilitan la gestión judicial</v>
      </c>
      <c r="F50" s="550" t="str">
        <f>'Mapa Final'!F50</f>
        <v>Posibilidad de  afectación en la Prestación del Servicio de Justicia debido a un suceso de fuerza mayor que imposibilita la gestión judicial</v>
      </c>
      <c r="G50" s="550" t="str">
        <f>'Mapa Final'!G50</f>
        <v>Usuarios, productos y prácticas organizacionales</v>
      </c>
      <c r="H50" s="565" t="str">
        <f>'Mapa Final'!I50</f>
        <v>Muy Alta</v>
      </c>
      <c r="I50" s="568" t="str">
        <f>'Mapa Final'!L50</f>
        <v>Moderado</v>
      </c>
      <c r="J50" s="553" t="str">
        <f>'Mapa Final'!N50</f>
        <v xml:space="preserve">Alto </v>
      </c>
      <c r="K50" s="556" t="str">
        <f>'Mapa Final'!AA50</f>
        <v>Media</v>
      </c>
      <c r="L50" s="556" t="str">
        <f>'Mapa Final'!AE50</f>
        <v>Moderado</v>
      </c>
      <c r="M50" s="559" t="str">
        <f>'Mapa Final'!AG50</f>
        <v>Moderado</v>
      </c>
      <c r="N50" s="556" t="str">
        <f>'Mapa Final'!AH50</f>
        <v>Aceptar</v>
      </c>
      <c r="O50" s="544"/>
      <c r="P50" s="544"/>
      <c r="Q50" s="544"/>
      <c r="R50" s="544"/>
      <c r="S50" s="544"/>
      <c r="T50" s="544"/>
      <c r="U50" s="544"/>
    </row>
    <row r="51" spans="1:21" x14ac:dyDescent="0.25">
      <c r="A51" s="563"/>
      <c r="B51" s="548"/>
      <c r="C51" s="548"/>
      <c r="D51" s="548"/>
      <c r="E51" s="551"/>
      <c r="F51" s="551"/>
      <c r="G51" s="551"/>
      <c r="H51" s="566"/>
      <c r="I51" s="569"/>
      <c r="J51" s="554"/>
      <c r="K51" s="557"/>
      <c r="L51" s="557"/>
      <c r="M51" s="560"/>
      <c r="N51" s="557"/>
      <c r="O51" s="545"/>
      <c r="P51" s="545"/>
      <c r="Q51" s="545"/>
      <c r="R51" s="545"/>
      <c r="S51" s="545"/>
      <c r="T51" s="545"/>
      <c r="U51" s="545"/>
    </row>
    <row r="52" spans="1:21" x14ac:dyDescent="0.25">
      <c r="A52" s="563"/>
      <c r="B52" s="548"/>
      <c r="C52" s="548"/>
      <c r="D52" s="548"/>
      <c r="E52" s="551"/>
      <c r="F52" s="551"/>
      <c r="G52" s="551"/>
      <c r="H52" s="566"/>
      <c r="I52" s="569"/>
      <c r="J52" s="554"/>
      <c r="K52" s="557"/>
      <c r="L52" s="557"/>
      <c r="M52" s="560"/>
      <c r="N52" s="557"/>
      <c r="O52" s="545"/>
      <c r="P52" s="545"/>
      <c r="Q52" s="545"/>
      <c r="R52" s="545"/>
      <c r="S52" s="545"/>
      <c r="T52" s="545"/>
      <c r="U52" s="545"/>
    </row>
    <row r="53" spans="1:21" x14ac:dyDescent="0.25">
      <c r="A53" s="563"/>
      <c r="B53" s="548"/>
      <c r="C53" s="548"/>
      <c r="D53" s="548"/>
      <c r="E53" s="551"/>
      <c r="F53" s="551"/>
      <c r="G53" s="551"/>
      <c r="H53" s="566"/>
      <c r="I53" s="569"/>
      <c r="J53" s="554"/>
      <c r="K53" s="557"/>
      <c r="L53" s="557"/>
      <c r="M53" s="560"/>
      <c r="N53" s="557"/>
      <c r="O53" s="545"/>
      <c r="P53" s="545"/>
      <c r="Q53" s="545"/>
      <c r="R53" s="545"/>
      <c r="S53" s="545"/>
      <c r="T53" s="545"/>
      <c r="U53" s="545"/>
    </row>
    <row r="54" spans="1:21" ht="56.25" customHeight="1" thickBot="1" x14ac:dyDescent="0.3">
      <c r="A54" s="564"/>
      <c r="B54" s="549"/>
      <c r="C54" s="549"/>
      <c r="D54" s="549"/>
      <c r="E54" s="552"/>
      <c r="F54" s="552"/>
      <c r="G54" s="552"/>
      <c r="H54" s="567"/>
      <c r="I54" s="570"/>
      <c r="J54" s="555"/>
      <c r="K54" s="558"/>
      <c r="L54" s="558"/>
      <c r="M54" s="561"/>
      <c r="N54" s="558"/>
      <c r="O54" s="546"/>
      <c r="P54" s="546"/>
      <c r="Q54" s="546"/>
      <c r="R54" s="546"/>
      <c r="S54" s="546"/>
      <c r="T54" s="546"/>
      <c r="U54" s="546"/>
    </row>
    <row r="55" spans="1:21" x14ac:dyDescent="0.25">
      <c r="A55" s="562">
        <f>'Mapa Final'!A55</f>
        <v>10</v>
      </c>
      <c r="B55" s="547" t="str">
        <f>'Mapa Final'!B55</f>
        <v>Inaplicabilidad de la normavidad ambiental vigente</v>
      </c>
      <c r="C55" s="547" t="str">
        <f>'Mapa Final'!C55</f>
        <v>Afectación Ambiental</v>
      </c>
      <c r="D55" s="54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50" t="str">
        <f>'Mapa Final'!E55</f>
        <v>Desconocimiento de los lineamientos ambientales y normatividad vigente ambiental</v>
      </c>
      <c r="F55" s="550" t="str">
        <f>'Mapa Final'!F55</f>
        <v>Posibilidad de afectación ambiental debido al desconocimiento de las lineamientos ambientales y normatividad vigente ambiental</v>
      </c>
      <c r="G55" s="550" t="str">
        <f>'Mapa Final'!G55</f>
        <v>Eventos Ambientales Internos</v>
      </c>
      <c r="H55" s="565" t="str">
        <f>'Mapa Final'!I55</f>
        <v>Alta</v>
      </c>
      <c r="I55" s="568" t="str">
        <f>'Mapa Final'!L55</f>
        <v>Moderado</v>
      </c>
      <c r="J55" s="553" t="str">
        <f>'Mapa Final'!N55</f>
        <v xml:space="preserve">Alto </v>
      </c>
      <c r="K55" s="556" t="str">
        <f>'Mapa Final'!AA55</f>
        <v>Media</v>
      </c>
      <c r="L55" s="556" t="str">
        <f>'Mapa Final'!AE55</f>
        <v>Moderado</v>
      </c>
      <c r="M55" s="559" t="str">
        <f>'Mapa Final'!AG55</f>
        <v>Moderado</v>
      </c>
      <c r="N55" s="556" t="str">
        <f>'Mapa Final'!AH55</f>
        <v>Evitar</v>
      </c>
      <c r="O55" s="544"/>
      <c r="P55" s="544"/>
      <c r="Q55" s="544"/>
      <c r="R55" s="544"/>
      <c r="S55" s="544"/>
      <c r="T55" s="544"/>
      <c r="U55" s="544"/>
    </row>
    <row r="56" spans="1:21" x14ac:dyDescent="0.25">
      <c r="A56" s="563"/>
      <c r="B56" s="548"/>
      <c r="C56" s="548"/>
      <c r="D56" s="548"/>
      <c r="E56" s="551"/>
      <c r="F56" s="551"/>
      <c r="G56" s="551"/>
      <c r="H56" s="566"/>
      <c r="I56" s="569"/>
      <c r="J56" s="554"/>
      <c r="K56" s="557"/>
      <c r="L56" s="557"/>
      <c r="M56" s="560"/>
      <c r="N56" s="557"/>
      <c r="O56" s="545"/>
      <c r="P56" s="545"/>
      <c r="Q56" s="545"/>
      <c r="R56" s="545"/>
      <c r="S56" s="545"/>
      <c r="T56" s="545"/>
      <c r="U56" s="545"/>
    </row>
    <row r="57" spans="1:21" x14ac:dyDescent="0.25">
      <c r="A57" s="563"/>
      <c r="B57" s="548"/>
      <c r="C57" s="548"/>
      <c r="D57" s="548"/>
      <c r="E57" s="551"/>
      <c r="F57" s="551"/>
      <c r="G57" s="551"/>
      <c r="H57" s="566"/>
      <c r="I57" s="569"/>
      <c r="J57" s="554"/>
      <c r="K57" s="557"/>
      <c r="L57" s="557"/>
      <c r="M57" s="560"/>
      <c r="N57" s="557"/>
      <c r="O57" s="545"/>
      <c r="P57" s="545"/>
      <c r="Q57" s="545"/>
      <c r="R57" s="545"/>
      <c r="S57" s="545"/>
      <c r="T57" s="545"/>
      <c r="U57" s="545"/>
    </row>
    <row r="58" spans="1:21" x14ac:dyDescent="0.25">
      <c r="A58" s="563"/>
      <c r="B58" s="548"/>
      <c r="C58" s="548"/>
      <c r="D58" s="548"/>
      <c r="E58" s="551"/>
      <c r="F58" s="551"/>
      <c r="G58" s="551"/>
      <c r="H58" s="566"/>
      <c r="I58" s="569"/>
      <c r="J58" s="554"/>
      <c r="K58" s="557"/>
      <c r="L58" s="557"/>
      <c r="M58" s="560"/>
      <c r="N58" s="557"/>
      <c r="O58" s="545"/>
      <c r="P58" s="545"/>
      <c r="Q58" s="545"/>
      <c r="R58" s="545"/>
      <c r="S58" s="545"/>
      <c r="T58" s="545"/>
      <c r="U58" s="545"/>
    </row>
    <row r="59" spans="1:21" ht="159.75" customHeight="1" thickBot="1" x14ac:dyDescent="0.3">
      <c r="A59" s="564"/>
      <c r="B59" s="549"/>
      <c r="C59" s="549"/>
      <c r="D59" s="549"/>
      <c r="E59" s="552"/>
      <c r="F59" s="552"/>
      <c r="G59" s="552"/>
      <c r="H59" s="567"/>
      <c r="I59" s="570"/>
      <c r="J59" s="555"/>
      <c r="K59" s="558"/>
      <c r="L59" s="558"/>
      <c r="M59" s="561"/>
      <c r="N59" s="558"/>
      <c r="O59" s="546"/>
      <c r="P59" s="546"/>
      <c r="Q59" s="546"/>
      <c r="R59" s="546"/>
      <c r="S59" s="546"/>
      <c r="T59" s="546"/>
      <c r="U59" s="546"/>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5C216A0-BAF6-4619-9B7A-6FCB273E5DB0}"/>
    <dataValidation allowBlank="1" showInputMessage="1" showErrorMessage="1" prompt="Registrar qué factor  que ocasina el riesgo: un facot identtficado el contexto._x000a_O  personas, recursos, estilo de direccion , factores externos, , codiciones ambientales" sqref="F8:G8" xr:uid="{F5853A56-E5B8-48DB-9561-6D8363E346B3}"/>
    <dataValidation allowBlank="1" showInputMessage="1" showErrorMessage="1" prompt="Que tan factible es que materialize el riesgo?" sqref="H8" xr:uid="{CAF509D3-ACAE-4C82-9CFC-E68B9DDE8952}"/>
    <dataValidation allowBlank="1" showInputMessage="1" showErrorMessage="1" prompt="El grado de afectación puede ser " sqref="I8" xr:uid="{3C75E6FA-FA43-4049-B41E-43D1DCCC67F9}"/>
    <dataValidation allowBlank="1" showInputMessage="1" showErrorMessage="1" prompt="Describir las actividades que se van a desarrollar para el proyecto" sqref="O7" xr:uid="{8827366B-317B-4C4C-A400-FC0BD30E14D6}"/>
    <dataValidation allowBlank="1" showInputMessage="1" showErrorMessage="1" prompt="Seleccionar si el responsable es el responsable de las acciones es el nivel central" sqref="P7:P8" xr:uid="{B4A50BA5-1032-48E6-B32E-5F758E08A081}"/>
    <dataValidation allowBlank="1" showInputMessage="1" showErrorMessage="1" prompt="seleccionar si el responsable de ejecutar las acciones es el nivel central" sqref="Q8:R8" xr:uid="{D02FA942-41DB-44B5-977D-E13AA9F785E4}"/>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E9E8-230E-412E-9963-83D243683E0E}">
  <sheetPr>
    <tabColor rgb="FF00B050"/>
  </sheetPr>
  <dimension ref="A1:JS59"/>
  <sheetViews>
    <sheetView zoomScale="71" zoomScaleNormal="71" workbookViewId="0">
      <selection activeCell="D5" sqref="D5:N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8" customWidth="1"/>
    <col min="6" max="6" width="40.140625" customWidth="1"/>
    <col min="7" max="7" width="20.42578125" customWidth="1"/>
    <col min="8" max="8" width="10.42578125" style="239" customWidth="1"/>
    <col min="9" max="9" width="11.42578125" style="239" customWidth="1"/>
    <col min="10" max="10" width="10.140625" style="240" customWidth="1"/>
    <col min="11" max="11" width="11.42578125" style="239" customWidth="1"/>
    <col min="12" max="12" width="10.85546875" style="239" customWidth="1"/>
    <col min="13" max="13" width="18.28515625" style="23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2" customFormat="1" ht="16.5" customHeight="1" x14ac:dyDescent="0.3">
      <c r="A1" s="439"/>
      <c r="B1" s="440"/>
      <c r="C1" s="440"/>
      <c r="D1" s="578" t="s">
        <v>442</v>
      </c>
      <c r="E1" s="578"/>
      <c r="F1" s="578"/>
      <c r="G1" s="578"/>
      <c r="H1" s="578"/>
      <c r="I1" s="578"/>
      <c r="J1" s="578"/>
      <c r="K1" s="578"/>
      <c r="L1" s="578"/>
      <c r="M1" s="578"/>
      <c r="N1" s="578"/>
      <c r="O1" s="578"/>
      <c r="P1" s="578"/>
      <c r="Q1" s="579"/>
      <c r="R1" s="243"/>
      <c r="S1" s="431" t="s">
        <v>67</v>
      </c>
      <c r="T1" s="431"/>
      <c r="U1" s="43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row>
    <row r="2" spans="1:279" s="222" customFormat="1" ht="39.75" customHeight="1" x14ac:dyDescent="0.3">
      <c r="A2" s="441"/>
      <c r="B2" s="442"/>
      <c r="C2" s="442"/>
      <c r="D2" s="580"/>
      <c r="E2" s="580"/>
      <c r="F2" s="580"/>
      <c r="G2" s="580"/>
      <c r="H2" s="580"/>
      <c r="I2" s="580"/>
      <c r="J2" s="580"/>
      <c r="K2" s="580"/>
      <c r="L2" s="580"/>
      <c r="M2" s="580"/>
      <c r="N2" s="580"/>
      <c r="O2" s="580"/>
      <c r="P2" s="580"/>
      <c r="Q2" s="581"/>
      <c r="R2" s="243"/>
      <c r="S2" s="431"/>
      <c r="T2" s="431"/>
      <c r="U2" s="43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1"/>
      <c r="HQ2" s="221"/>
      <c r="HR2" s="221"/>
      <c r="HS2" s="221"/>
      <c r="HT2" s="221"/>
      <c r="HU2" s="221"/>
      <c r="HV2" s="221"/>
      <c r="HW2" s="221"/>
      <c r="HX2" s="221"/>
      <c r="HY2" s="221"/>
      <c r="HZ2" s="221"/>
      <c r="IA2" s="221"/>
      <c r="IB2" s="221"/>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row>
    <row r="3" spans="1:279" s="222" customFormat="1" ht="3" customHeight="1" x14ac:dyDescent="0.3">
      <c r="A3" s="2"/>
      <c r="B3" s="2"/>
      <c r="C3" s="241"/>
      <c r="D3" s="580"/>
      <c r="E3" s="580"/>
      <c r="F3" s="580"/>
      <c r="G3" s="580"/>
      <c r="H3" s="580"/>
      <c r="I3" s="580"/>
      <c r="J3" s="580"/>
      <c r="K3" s="580"/>
      <c r="L3" s="580"/>
      <c r="M3" s="580"/>
      <c r="N3" s="580"/>
      <c r="O3" s="580"/>
      <c r="P3" s="580"/>
      <c r="Q3" s="581"/>
      <c r="R3" s="243"/>
      <c r="S3" s="431"/>
      <c r="T3" s="431"/>
      <c r="U3" s="43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21"/>
      <c r="JS3" s="221"/>
    </row>
    <row r="4" spans="1:279" s="222" customFormat="1" ht="41.25" customHeight="1" x14ac:dyDescent="0.3">
      <c r="A4" s="432" t="s">
        <v>0</v>
      </c>
      <c r="B4" s="433"/>
      <c r="C4" s="434"/>
      <c r="D4" s="435" t="str">
        <f>'Mapa Final'!D4</f>
        <v>Administración de Justicia (Garantías, Conocimiento, Acciones Constitucionales, Gestión de Servicios judiciales, Atención al Usuario, Gestión Documental).</v>
      </c>
      <c r="E4" s="436"/>
      <c r="F4" s="436"/>
      <c r="G4" s="436"/>
      <c r="H4" s="436"/>
      <c r="I4" s="436"/>
      <c r="J4" s="436"/>
      <c r="K4" s="436"/>
      <c r="L4" s="436"/>
      <c r="M4" s="436"/>
      <c r="N4" s="437"/>
      <c r="O4" s="438"/>
      <c r="P4" s="438"/>
      <c r="Q4" s="438"/>
      <c r="R4" s="241"/>
      <c r="S4" s="1"/>
      <c r="T4" s="1"/>
      <c r="U4" s="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c r="IW4" s="221"/>
      <c r="IX4" s="221"/>
      <c r="IY4" s="221"/>
      <c r="IZ4" s="221"/>
      <c r="JA4" s="221"/>
      <c r="JB4" s="221"/>
      <c r="JC4" s="221"/>
      <c r="JD4" s="221"/>
      <c r="JE4" s="221"/>
      <c r="JF4" s="221"/>
      <c r="JG4" s="221"/>
      <c r="JH4" s="221"/>
      <c r="JI4" s="221"/>
      <c r="JJ4" s="221"/>
      <c r="JK4" s="221"/>
      <c r="JL4" s="221"/>
      <c r="JM4" s="221"/>
      <c r="JN4" s="221"/>
      <c r="JO4" s="221"/>
      <c r="JP4" s="221"/>
      <c r="JQ4" s="221"/>
      <c r="JR4" s="221"/>
      <c r="JS4" s="221"/>
    </row>
    <row r="5" spans="1:279" s="222" customFormat="1" ht="52.5" customHeight="1" x14ac:dyDescent="0.3">
      <c r="A5" s="432" t="s">
        <v>1</v>
      </c>
      <c r="B5" s="433"/>
      <c r="C5" s="434"/>
      <c r="D5" s="443" t="str">
        <f>'Mapa Final'!D5</f>
        <v>Administrar justicia dirigiendo la actuación procesal, hacia la emisión de una decisión de carácter definitivo mediante la aplicación de la normatividad vigente.</v>
      </c>
      <c r="E5" s="444"/>
      <c r="F5" s="444"/>
      <c r="G5" s="444"/>
      <c r="H5" s="444"/>
      <c r="I5" s="444"/>
      <c r="J5" s="444"/>
      <c r="K5" s="444"/>
      <c r="L5" s="444"/>
      <c r="M5" s="444"/>
      <c r="N5" s="445"/>
      <c r="O5" s="1"/>
      <c r="P5" s="1"/>
      <c r="Q5" s="1"/>
      <c r="R5" s="1"/>
      <c r="S5" s="1"/>
      <c r="T5" s="1"/>
      <c r="U5" s="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c r="ID5" s="221"/>
      <c r="IE5" s="221"/>
      <c r="IF5" s="221"/>
      <c r="IG5" s="221"/>
      <c r="IH5" s="221"/>
      <c r="II5" s="221"/>
      <c r="IJ5" s="221"/>
      <c r="IK5" s="221"/>
      <c r="IL5" s="221"/>
      <c r="IM5" s="221"/>
      <c r="IN5" s="221"/>
      <c r="IO5" s="221"/>
      <c r="IP5" s="221"/>
      <c r="IQ5" s="221"/>
      <c r="IR5" s="221"/>
      <c r="IS5" s="221"/>
      <c r="IT5" s="221"/>
      <c r="IU5" s="221"/>
      <c r="IV5" s="221"/>
      <c r="IW5" s="221"/>
      <c r="IX5" s="221"/>
      <c r="IY5" s="221"/>
      <c r="IZ5" s="221"/>
      <c r="JA5" s="221"/>
      <c r="JB5" s="221"/>
      <c r="JC5" s="221"/>
      <c r="JD5" s="221"/>
      <c r="JE5" s="221"/>
      <c r="JF5" s="221"/>
      <c r="JG5" s="221"/>
      <c r="JH5" s="221"/>
      <c r="JI5" s="221"/>
      <c r="JJ5" s="221"/>
      <c r="JK5" s="221"/>
      <c r="JL5" s="221"/>
      <c r="JM5" s="221"/>
      <c r="JN5" s="221"/>
      <c r="JO5" s="221"/>
      <c r="JP5" s="221"/>
      <c r="JQ5" s="221"/>
      <c r="JR5" s="221"/>
      <c r="JS5" s="221"/>
    </row>
    <row r="6" spans="1:279" s="222" customFormat="1" ht="32.25" customHeight="1" thickBot="1" x14ac:dyDescent="0.35">
      <c r="A6" s="432" t="s">
        <v>2</v>
      </c>
      <c r="B6" s="433"/>
      <c r="C6" s="434"/>
      <c r="D6" s="443" t="str">
        <f>'Mapa Final'!D6</f>
        <v>Juzgados y Centro de Servicios Judiciales del Sistema Penal Acusatorio de Bogotá.</v>
      </c>
      <c r="E6" s="444"/>
      <c r="F6" s="444"/>
      <c r="G6" s="444"/>
      <c r="H6" s="444"/>
      <c r="I6" s="444"/>
      <c r="J6" s="444"/>
      <c r="K6" s="444"/>
      <c r="L6" s="444"/>
      <c r="M6" s="444"/>
      <c r="N6" s="445"/>
      <c r="O6" s="1"/>
      <c r="P6" s="1"/>
      <c r="Q6" s="1"/>
      <c r="R6" s="1"/>
      <c r="S6" s="1"/>
      <c r="T6" s="1"/>
      <c r="U6" s="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c r="HC6" s="221"/>
      <c r="HD6" s="221"/>
      <c r="HE6" s="221"/>
      <c r="HF6" s="221"/>
      <c r="HG6" s="221"/>
      <c r="HH6" s="221"/>
      <c r="HI6" s="221"/>
      <c r="HJ6" s="221"/>
      <c r="HK6" s="221"/>
      <c r="HL6" s="221"/>
      <c r="HM6" s="221"/>
      <c r="HN6" s="221"/>
      <c r="HO6" s="221"/>
      <c r="HP6" s="221"/>
      <c r="HQ6" s="221"/>
      <c r="HR6" s="221"/>
      <c r="HS6" s="221"/>
      <c r="HT6" s="221"/>
      <c r="HU6" s="221"/>
      <c r="HV6" s="221"/>
      <c r="HW6" s="221"/>
      <c r="HX6" s="221"/>
      <c r="HY6" s="221"/>
      <c r="HZ6" s="221"/>
      <c r="IA6" s="221"/>
      <c r="IB6" s="221"/>
      <c r="IC6" s="221"/>
      <c r="ID6" s="221"/>
      <c r="IE6" s="221"/>
      <c r="IF6" s="221"/>
      <c r="IG6" s="221"/>
      <c r="IH6" s="221"/>
      <c r="II6" s="221"/>
      <c r="IJ6" s="221"/>
      <c r="IK6" s="221"/>
      <c r="IL6" s="221"/>
      <c r="IM6" s="221"/>
      <c r="IN6" s="221"/>
      <c r="IO6" s="221"/>
      <c r="IP6" s="221"/>
      <c r="IQ6" s="221"/>
      <c r="IR6" s="221"/>
      <c r="IS6" s="221"/>
      <c r="IT6" s="221"/>
      <c r="IU6" s="221"/>
      <c r="IV6" s="221"/>
      <c r="IW6" s="221"/>
      <c r="IX6" s="221"/>
      <c r="IY6" s="221"/>
      <c r="IZ6" s="221"/>
      <c r="JA6" s="221"/>
      <c r="JB6" s="221"/>
      <c r="JC6" s="221"/>
      <c r="JD6" s="221"/>
      <c r="JE6" s="221"/>
      <c r="JF6" s="221"/>
      <c r="JG6" s="221"/>
      <c r="JH6" s="221"/>
      <c r="JI6" s="221"/>
      <c r="JJ6" s="221"/>
      <c r="JK6" s="221"/>
      <c r="JL6" s="221"/>
      <c r="JM6" s="221"/>
      <c r="JN6" s="221"/>
      <c r="JO6" s="221"/>
      <c r="JP6" s="221"/>
      <c r="JQ6" s="221"/>
      <c r="JR6" s="221"/>
      <c r="JS6" s="221"/>
    </row>
    <row r="7" spans="1:279" s="225" customFormat="1" ht="38.25" customHeight="1" thickTop="1" thickBot="1" x14ac:dyDescent="0.3">
      <c r="A7" s="573" t="s">
        <v>427</v>
      </c>
      <c r="B7" s="574"/>
      <c r="C7" s="574"/>
      <c r="D7" s="574"/>
      <c r="E7" s="574"/>
      <c r="F7" s="575"/>
      <c r="G7" s="223"/>
      <c r="H7" s="576" t="s">
        <v>428</v>
      </c>
      <c r="I7" s="576"/>
      <c r="J7" s="576"/>
      <c r="K7" s="576" t="s">
        <v>429</v>
      </c>
      <c r="L7" s="576"/>
      <c r="M7" s="576"/>
      <c r="N7" s="577" t="s">
        <v>328</v>
      </c>
      <c r="O7" s="582" t="s">
        <v>430</v>
      </c>
      <c r="P7" s="584" t="s">
        <v>431</v>
      </c>
      <c r="Q7" s="587"/>
      <c r="R7" s="585"/>
      <c r="S7" s="584" t="s">
        <v>432</v>
      </c>
      <c r="T7" s="585"/>
      <c r="U7" s="586" t="s">
        <v>443</v>
      </c>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row>
    <row r="8" spans="1:279" s="233" customFormat="1" ht="81" customHeight="1" thickTop="1" thickBot="1" x14ac:dyDescent="0.3">
      <c r="A8" s="226" t="s">
        <v>215</v>
      </c>
      <c r="B8" s="226" t="s">
        <v>448</v>
      </c>
      <c r="C8" s="227" t="s">
        <v>8</v>
      </c>
      <c r="D8" s="228" t="s">
        <v>434</v>
      </c>
      <c r="E8" s="242" t="s">
        <v>10</v>
      </c>
      <c r="F8" s="242" t="s">
        <v>11</v>
      </c>
      <c r="G8" s="242" t="s">
        <v>12</v>
      </c>
      <c r="H8" s="230" t="s">
        <v>435</v>
      </c>
      <c r="I8" s="230" t="s">
        <v>38</v>
      </c>
      <c r="J8" s="230" t="s">
        <v>436</v>
      </c>
      <c r="K8" s="230" t="s">
        <v>435</v>
      </c>
      <c r="L8" s="230" t="s">
        <v>437</v>
      </c>
      <c r="M8" s="230" t="s">
        <v>436</v>
      </c>
      <c r="N8" s="577"/>
      <c r="O8" s="583"/>
      <c r="P8" s="231" t="s">
        <v>438</v>
      </c>
      <c r="Q8" s="231" t="s">
        <v>439</v>
      </c>
      <c r="R8" s="231" t="s">
        <v>482</v>
      </c>
      <c r="S8" s="231" t="s">
        <v>440</v>
      </c>
      <c r="T8" s="231" t="s">
        <v>441</v>
      </c>
      <c r="U8" s="586"/>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row>
    <row r="9" spans="1:279" s="234" customFormat="1" ht="10.5" customHeight="1" thickTop="1" thickBot="1" x14ac:dyDescent="0.3">
      <c r="A9" s="571"/>
      <c r="B9" s="572"/>
      <c r="C9" s="572"/>
      <c r="D9" s="572"/>
      <c r="E9" s="572"/>
      <c r="F9" s="572"/>
      <c r="G9" s="572"/>
      <c r="H9" s="572"/>
      <c r="I9" s="572"/>
      <c r="J9" s="572"/>
      <c r="K9" s="572"/>
      <c r="L9" s="572"/>
      <c r="M9" s="572"/>
      <c r="N9" s="572"/>
      <c r="U9" s="235"/>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6"/>
      <c r="EQ9" s="236"/>
      <c r="ER9" s="236"/>
      <c r="ES9" s="236"/>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row>
    <row r="10" spans="1:279" s="237" customFormat="1" ht="15" customHeight="1" x14ac:dyDescent="0.2">
      <c r="A10" s="562">
        <f>'Mapa Final'!A10</f>
        <v>1</v>
      </c>
      <c r="B10" s="547" t="str">
        <f>'Mapa Final'!B10</f>
        <v>Vencimiento de Términos</v>
      </c>
      <c r="C10" s="547" t="str">
        <f>'Mapa Final'!C10</f>
        <v>Vulneración de los derechos fundamentales de los ciudadanos</v>
      </c>
      <c r="D10" s="547" t="str">
        <f>'Mapa Final'!D10</f>
        <v>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
6. Duplicación de  solicitudes de la misma información por parte de diferentes dependencias y entidades del sector público y partes interesadas en general, cuya atención retrasa la actividad judicial.</v>
      </c>
      <c r="E10" s="550" t="str">
        <f>'Mapa Final'!E10</f>
        <v xml:space="preserve">Insuficiencia Organizacional </v>
      </c>
      <c r="F10" s="550" t="str">
        <f>'Mapa Final'!F10</f>
        <v>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v>
      </c>
      <c r="G10" s="550" t="str">
        <f>'Mapa Final'!G10</f>
        <v>Usuarios, productos y prácticas organizacionales</v>
      </c>
      <c r="H10" s="565" t="str">
        <f>'Mapa Final'!I10</f>
        <v>Alta</v>
      </c>
      <c r="I10" s="568" t="str">
        <f>'Mapa Final'!L10</f>
        <v>Mayor</v>
      </c>
      <c r="J10" s="553" t="str">
        <f>'Mapa Final'!N10</f>
        <v xml:space="preserve">Alto </v>
      </c>
      <c r="K10" s="556" t="str">
        <f>'Mapa Final'!AA10</f>
        <v>Media</v>
      </c>
      <c r="L10" s="556" t="str">
        <f>'Mapa Final'!AE10</f>
        <v>Mayor</v>
      </c>
      <c r="M10" s="559" t="str">
        <f>'Mapa Final'!AG10</f>
        <v xml:space="preserve">Alto </v>
      </c>
      <c r="N10" s="556" t="str">
        <f>'Mapa Final'!AH10</f>
        <v>Evitar</v>
      </c>
      <c r="O10" s="544"/>
      <c r="P10" s="544"/>
      <c r="Q10" s="544"/>
      <c r="R10" s="544"/>
      <c r="S10" s="544" t="s">
        <v>483</v>
      </c>
      <c r="T10" s="544"/>
      <c r="U10" s="544"/>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7" customFormat="1" ht="13.5" customHeight="1" x14ac:dyDescent="0.2">
      <c r="A11" s="563"/>
      <c r="B11" s="548"/>
      <c r="C11" s="548"/>
      <c r="D11" s="548"/>
      <c r="E11" s="551"/>
      <c r="F11" s="551"/>
      <c r="G11" s="551"/>
      <c r="H11" s="566"/>
      <c r="I11" s="569"/>
      <c r="J11" s="554"/>
      <c r="K11" s="557"/>
      <c r="L11" s="557"/>
      <c r="M11" s="560"/>
      <c r="N11" s="557"/>
      <c r="O11" s="545"/>
      <c r="P11" s="545"/>
      <c r="Q11" s="545"/>
      <c r="R11" s="545"/>
      <c r="S11" s="545"/>
      <c r="T11" s="545"/>
      <c r="U11" s="54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7" customFormat="1" ht="13.5" customHeight="1" x14ac:dyDescent="0.2">
      <c r="A12" s="563"/>
      <c r="B12" s="548"/>
      <c r="C12" s="548"/>
      <c r="D12" s="548"/>
      <c r="E12" s="551"/>
      <c r="F12" s="551"/>
      <c r="G12" s="551"/>
      <c r="H12" s="566"/>
      <c r="I12" s="569"/>
      <c r="J12" s="554"/>
      <c r="K12" s="557"/>
      <c r="L12" s="557"/>
      <c r="M12" s="560"/>
      <c r="N12" s="557"/>
      <c r="O12" s="545"/>
      <c r="P12" s="545"/>
      <c r="Q12" s="545"/>
      <c r="R12" s="545"/>
      <c r="S12" s="545"/>
      <c r="T12" s="545"/>
      <c r="U12" s="54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7" customFormat="1" ht="13.5" customHeight="1" x14ac:dyDescent="0.2">
      <c r="A13" s="563"/>
      <c r="B13" s="548"/>
      <c r="C13" s="548"/>
      <c r="D13" s="548"/>
      <c r="E13" s="551"/>
      <c r="F13" s="551"/>
      <c r="G13" s="551"/>
      <c r="H13" s="566"/>
      <c r="I13" s="569"/>
      <c r="J13" s="554"/>
      <c r="K13" s="557"/>
      <c r="L13" s="557"/>
      <c r="M13" s="560"/>
      <c r="N13" s="557"/>
      <c r="O13" s="545"/>
      <c r="P13" s="545"/>
      <c r="Q13" s="545"/>
      <c r="R13" s="545"/>
      <c r="S13" s="545"/>
      <c r="T13" s="545"/>
      <c r="U13" s="54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7" customFormat="1" ht="238.5" customHeight="1" thickBot="1" x14ac:dyDescent="0.25">
      <c r="A14" s="564"/>
      <c r="B14" s="549"/>
      <c r="C14" s="549"/>
      <c r="D14" s="549"/>
      <c r="E14" s="552"/>
      <c r="F14" s="552"/>
      <c r="G14" s="552"/>
      <c r="H14" s="567"/>
      <c r="I14" s="570"/>
      <c r="J14" s="555"/>
      <c r="K14" s="558"/>
      <c r="L14" s="558"/>
      <c r="M14" s="561"/>
      <c r="N14" s="558"/>
      <c r="O14" s="546"/>
      <c r="P14" s="546"/>
      <c r="Q14" s="546"/>
      <c r="R14" s="546"/>
      <c r="S14" s="546"/>
      <c r="T14" s="546"/>
      <c r="U14" s="546"/>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7" customFormat="1" ht="15" customHeight="1" x14ac:dyDescent="0.2">
      <c r="A15" s="562">
        <f>'Mapa Final'!A15</f>
        <v>2</v>
      </c>
      <c r="B15" s="547" t="str">
        <f>'Mapa Final'!B15</f>
        <v>No realización de Audiencias</v>
      </c>
      <c r="C15" s="547" t="str">
        <f>'Mapa Final'!C15</f>
        <v>Vulneración de los derechos fundamentales de los ciudadanos</v>
      </c>
      <c r="D15" s="547" t="str">
        <f>'Mapa Final'!D15</f>
        <v>1.Inasistencia de las partes interesadas.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6. Falta de herramientas tecnológicas que permitan el buen desarrollo de la audiencia (Sistema de Grabación, Software, Hardware etc.)
7. Programar la audiencia sin los EMP y soporte completos.</v>
      </c>
      <c r="E15" s="550" t="str">
        <f>'Mapa Final'!E15</f>
        <v>Inasistencia de las partes interesadas para la realización de las audiencias.</v>
      </c>
      <c r="F15" s="550" t="str">
        <f>'Mapa Final'!F15</f>
        <v>Posibilidad de vulneración de los derechos fundamentales de los ciudadanos  debido al Incumplimiento de las partes interesadas para la realización de las audiencias.</v>
      </c>
      <c r="G15" s="550" t="str">
        <f>'Mapa Final'!G15</f>
        <v>Usuarios, productos y prácticas organizacionales</v>
      </c>
      <c r="H15" s="565" t="str">
        <f>'Mapa Final'!I15</f>
        <v>Muy Alta</v>
      </c>
      <c r="I15" s="568" t="str">
        <f>'Mapa Final'!L15</f>
        <v>Mayor</v>
      </c>
      <c r="J15" s="553" t="str">
        <f>'Mapa Final'!N15</f>
        <v xml:space="preserve">Alto </v>
      </c>
      <c r="K15" s="556" t="str">
        <f>'Mapa Final'!AA15</f>
        <v>Media</v>
      </c>
      <c r="L15" s="556" t="str">
        <f>'Mapa Final'!AE15</f>
        <v>Mayor</v>
      </c>
      <c r="M15" s="559" t="str">
        <f>'Mapa Final'!AG15</f>
        <v xml:space="preserve">Alto </v>
      </c>
      <c r="N15" s="556" t="str">
        <f>'Mapa Final'!AH15</f>
        <v>Evitar</v>
      </c>
      <c r="O15" s="544"/>
      <c r="P15" s="544"/>
      <c r="Q15" s="544"/>
      <c r="R15" s="544"/>
      <c r="S15" s="544"/>
      <c r="T15" s="544"/>
      <c r="U15" s="544"/>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7" customFormat="1" ht="13.5" customHeight="1" x14ac:dyDescent="0.2">
      <c r="A16" s="563"/>
      <c r="B16" s="548"/>
      <c r="C16" s="548"/>
      <c r="D16" s="548"/>
      <c r="E16" s="551"/>
      <c r="F16" s="551"/>
      <c r="G16" s="551"/>
      <c r="H16" s="566"/>
      <c r="I16" s="569"/>
      <c r="J16" s="554"/>
      <c r="K16" s="557"/>
      <c r="L16" s="557"/>
      <c r="M16" s="560"/>
      <c r="N16" s="557"/>
      <c r="O16" s="545"/>
      <c r="P16" s="545"/>
      <c r="Q16" s="545"/>
      <c r="R16" s="545"/>
      <c r="S16" s="545"/>
      <c r="T16" s="545"/>
      <c r="U16" s="54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7" customFormat="1" ht="13.5" customHeight="1" x14ac:dyDescent="0.2">
      <c r="A17" s="563"/>
      <c r="B17" s="548"/>
      <c r="C17" s="548"/>
      <c r="D17" s="548"/>
      <c r="E17" s="551"/>
      <c r="F17" s="551"/>
      <c r="G17" s="551"/>
      <c r="H17" s="566"/>
      <c r="I17" s="569"/>
      <c r="J17" s="554"/>
      <c r="K17" s="557"/>
      <c r="L17" s="557"/>
      <c r="M17" s="560"/>
      <c r="N17" s="557"/>
      <c r="O17" s="545"/>
      <c r="P17" s="545"/>
      <c r="Q17" s="545"/>
      <c r="R17" s="545"/>
      <c r="S17" s="545"/>
      <c r="T17" s="545"/>
      <c r="U17" s="54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7" customFormat="1" ht="13.5" customHeight="1" x14ac:dyDescent="0.2">
      <c r="A18" s="563"/>
      <c r="B18" s="548"/>
      <c r="C18" s="548"/>
      <c r="D18" s="548"/>
      <c r="E18" s="551"/>
      <c r="F18" s="551"/>
      <c r="G18" s="551"/>
      <c r="H18" s="566"/>
      <c r="I18" s="569"/>
      <c r="J18" s="554"/>
      <c r="K18" s="557"/>
      <c r="L18" s="557"/>
      <c r="M18" s="560"/>
      <c r="N18" s="557"/>
      <c r="O18" s="545"/>
      <c r="P18" s="545"/>
      <c r="Q18" s="545"/>
      <c r="R18" s="545"/>
      <c r="S18" s="545"/>
      <c r="T18" s="545"/>
      <c r="U18" s="54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7" customFormat="1" ht="255.75" customHeight="1" thickBot="1" x14ac:dyDescent="0.25">
      <c r="A19" s="564"/>
      <c r="B19" s="549"/>
      <c r="C19" s="549"/>
      <c r="D19" s="549"/>
      <c r="E19" s="552"/>
      <c r="F19" s="552"/>
      <c r="G19" s="552"/>
      <c r="H19" s="567"/>
      <c r="I19" s="570"/>
      <c r="J19" s="555"/>
      <c r="K19" s="558"/>
      <c r="L19" s="558"/>
      <c r="M19" s="561"/>
      <c r="N19" s="558"/>
      <c r="O19" s="546"/>
      <c r="P19" s="546"/>
      <c r="Q19" s="546"/>
      <c r="R19" s="546"/>
      <c r="S19" s="546"/>
      <c r="T19" s="546"/>
      <c r="U19" s="54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62">
        <f>'Mapa Final'!A20</f>
        <v>3</v>
      </c>
      <c r="B20" s="547" t="str">
        <f>'Mapa Final'!B20</f>
        <v xml:space="preserve">Represamiento de procesos Judiciales y/o solicitudes  sin resolver </v>
      </c>
      <c r="C20" s="547" t="str">
        <f>'Mapa Final'!C20</f>
        <v>Afectación en la Prestación del Servicio de Justicia</v>
      </c>
      <c r="D20" s="547" t="str">
        <f>'Mapa Final'!D20</f>
        <v xml:space="preserve">1.Alto  volumen  de procesos y trámites procesales.
2.Complejidad de los procesos judiciales.
3.Insuficiencia de personal para la carga laboral presentada.
4.Deficiencia en las competencias necesarias del personal asignado. 
5.Insuficiencia o fallas en los equipos (hardware y software) para realizar el trabajo presencial y  virtual.
6.Falta de planeación  para el desarrollo de las tareas propias del despacho y/o centro de servicios.
</v>
      </c>
      <c r="E20" s="550" t="str">
        <f>'Mapa Final'!E20</f>
        <v>Alto  volumen  de procesos y  trámites procesales.</v>
      </c>
      <c r="F20" s="550" t="str">
        <f>'Mapa Final'!F20</f>
        <v>Posibilidad de Represamiento de procesos Judiciales y/o solicitudes  sin resolver, debido a alto  volumen  de procesos y  trámites procesales.</v>
      </c>
      <c r="G20" s="550" t="str">
        <f>'Mapa Final'!G20</f>
        <v>Usuarios, productos y prácticas organizacionales</v>
      </c>
      <c r="H20" s="565" t="str">
        <f>'Mapa Final'!I20</f>
        <v>Muy Alta</v>
      </c>
      <c r="I20" s="568" t="str">
        <f>'Mapa Final'!L20</f>
        <v>Moderado</v>
      </c>
      <c r="J20" s="553" t="str">
        <f>'Mapa Final'!N20</f>
        <v xml:space="preserve">Alto </v>
      </c>
      <c r="K20" s="556" t="str">
        <f>'Mapa Final'!AA20</f>
        <v>Media</v>
      </c>
      <c r="L20" s="556" t="str">
        <f>'Mapa Final'!AE20</f>
        <v>Moderado</v>
      </c>
      <c r="M20" s="559" t="str">
        <f>'Mapa Final'!AG20</f>
        <v>Moderado</v>
      </c>
      <c r="N20" s="556" t="str">
        <f>'Mapa Final'!AH20</f>
        <v>Aceptar</v>
      </c>
      <c r="O20" s="544"/>
      <c r="P20" s="544"/>
      <c r="Q20" s="544"/>
      <c r="R20" s="544"/>
      <c r="S20" s="544"/>
      <c r="T20" s="544"/>
      <c r="U20" s="544"/>
      <c r="V20" s="35"/>
      <c r="W20" s="35"/>
    </row>
    <row r="21" spans="1:177" x14ac:dyDescent="0.25">
      <c r="A21" s="563"/>
      <c r="B21" s="548"/>
      <c r="C21" s="548"/>
      <c r="D21" s="548"/>
      <c r="E21" s="551"/>
      <c r="F21" s="551"/>
      <c r="G21" s="551"/>
      <c r="H21" s="566"/>
      <c r="I21" s="569"/>
      <c r="J21" s="554"/>
      <c r="K21" s="557"/>
      <c r="L21" s="557"/>
      <c r="M21" s="560"/>
      <c r="N21" s="557"/>
      <c r="O21" s="545"/>
      <c r="P21" s="545"/>
      <c r="Q21" s="545"/>
      <c r="R21" s="545"/>
      <c r="S21" s="545"/>
      <c r="T21" s="545"/>
      <c r="U21" s="545"/>
      <c r="V21" s="35"/>
      <c r="W21" s="35"/>
    </row>
    <row r="22" spans="1:177" x14ac:dyDescent="0.25">
      <c r="A22" s="563"/>
      <c r="B22" s="548"/>
      <c r="C22" s="548"/>
      <c r="D22" s="548"/>
      <c r="E22" s="551"/>
      <c r="F22" s="551"/>
      <c r="G22" s="551"/>
      <c r="H22" s="566"/>
      <c r="I22" s="569"/>
      <c r="J22" s="554"/>
      <c r="K22" s="557"/>
      <c r="L22" s="557"/>
      <c r="M22" s="560"/>
      <c r="N22" s="557"/>
      <c r="O22" s="545"/>
      <c r="P22" s="545"/>
      <c r="Q22" s="545"/>
      <c r="R22" s="545"/>
      <c r="S22" s="545"/>
      <c r="T22" s="545"/>
      <c r="U22" s="545"/>
      <c r="V22" s="35"/>
      <c r="W22" s="35"/>
    </row>
    <row r="23" spans="1:177" x14ac:dyDescent="0.25">
      <c r="A23" s="563"/>
      <c r="B23" s="548"/>
      <c r="C23" s="548"/>
      <c r="D23" s="548"/>
      <c r="E23" s="551"/>
      <c r="F23" s="551"/>
      <c r="G23" s="551"/>
      <c r="H23" s="566"/>
      <c r="I23" s="569"/>
      <c r="J23" s="554"/>
      <c r="K23" s="557"/>
      <c r="L23" s="557"/>
      <c r="M23" s="560"/>
      <c r="N23" s="557"/>
      <c r="O23" s="545"/>
      <c r="P23" s="545"/>
      <c r="Q23" s="545"/>
      <c r="R23" s="545"/>
      <c r="S23" s="545"/>
      <c r="T23" s="545"/>
      <c r="U23" s="545"/>
      <c r="V23" s="35"/>
      <c r="W23" s="35"/>
    </row>
    <row r="24" spans="1:177" ht="307.5" customHeight="1" thickBot="1" x14ac:dyDescent="0.3">
      <c r="A24" s="564"/>
      <c r="B24" s="549"/>
      <c r="C24" s="549"/>
      <c r="D24" s="549"/>
      <c r="E24" s="552"/>
      <c r="F24" s="552"/>
      <c r="G24" s="552"/>
      <c r="H24" s="567"/>
      <c r="I24" s="570"/>
      <c r="J24" s="555"/>
      <c r="K24" s="558"/>
      <c r="L24" s="558"/>
      <c r="M24" s="561"/>
      <c r="N24" s="558"/>
      <c r="O24" s="546"/>
      <c r="P24" s="546"/>
      <c r="Q24" s="546"/>
      <c r="R24" s="546"/>
      <c r="S24" s="546"/>
      <c r="T24" s="546"/>
      <c r="U24" s="546"/>
      <c r="V24" s="35"/>
      <c r="W24" s="35"/>
    </row>
    <row r="25" spans="1:177" ht="15" customHeight="1" x14ac:dyDescent="0.25">
      <c r="A25" s="562">
        <f>'Mapa Final'!A25</f>
        <v>4</v>
      </c>
      <c r="B25" s="547" t="str">
        <f>'Mapa Final'!B25</f>
        <v xml:space="preserve">Errores o inconsistencia en la información entregada a las partes interesadas.
</v>
      </c>
      <c r="C25" s="547" t="str">
        <f>'Mapa Final'!C25</f>
        <v>Afectación en la Prestación del Servicio de Justicia</v>
      </c>
      <c r="D25" s="547" t="str">
        <f>'Mapa Final'!D25</f>
        <v>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4. Errores en las solicitudes y escritos presentados por la fiscalia, abogados o solicitantes en general.</v>
      </c>
      <c r="E25" s="550" t="str">
        <f>'Mapa Final'!E25</f>
        <v>Falta de control y verificación de la información registrada.</v>
      </c>
      <c r="F25" s="550" t="str">
        <f>'Mapa Final'!F25</f>
        <v>Posibilidad de afectación en la prestación del servicio de Justicia debido a la falta de control y verificación de la información registrada.</v>
      </c>
      <c r="G25" s="550" t="str">
        <f>'Mapa Final'!G25</f>
        <v>Usuarios, productos y prácticas organizacionales</v>
      </c>
      <c r="H25" s="565" t="str">
        <f>'Mapa Final'!I25</f>
        <v>Muy Alta</v>
      </c>
      <c r="I25" s="568" t="str">
        <f>'Mapa Final'!L25</f>
        <v>Moderado</v>
      </c>
      <c r="J25" s="553" t="str">
        <f>'Mapa Final'!N25</f>
        <v xml:space="preserve">Alto </v>
      </c>
      <c r="K25" s="556" t="str">
        <f>'Mapa Final'!AA25</f>
        <v>Media</v>
      </c>
      <c r="L25" s="556" t="str">
        <f>'Mapa Final'!AE25</f>
        <v>Moderado</v>
      </c>
      <c r="M25" s="559" t="str">
        <f>'Mapa Final'!AG25</f>
        <v>Moderado</v>
      </c>
      <c r="N25" s="556" t="str">
        <f>'Mapa Final'!AH25</f>
        <v>Evitar</v>
      </c>
      <c r="O25" s="544"/>
      <c r="P25" s="544"/>
      <c r="Q25" s="544"/>
      <c r="R25" s="544"/>
      <c r="S25" s="544"/>
      <c r="T25" s="544"/>
      <c r="U25" s="544"/>
    </row>
    <row r="26" spans="1:177" x14ac:dyDescent="0.25">
      <c r="A26" s="563"/>
      <c r="B26" s="548"/>
      <c r="C26" s="548"/>
      <c r="D26" s="548"/>
      <c r="E26" s="551"/>
      <c r="F26" s="551"/>
      <c r="G26" s="551"/>
      <c r="H26" s="566"/>
      <c r="I26" s="569"/>
      <c r="J26" s="554"/>
      <c r="K26" s="557"/>
      <c r="L26" s="557"/>
      <c r="M26" s="560"/>
      <c r="N26" s="557"/>
      <c r="O26" s="545"/>
      <c r="P26" s="545"/>
      <c r="Q26" s="545"/>
      <c r="R26" s="545"/>
      <c r="S26" s="545"/>
      <c r="T26" s="545"/>
      <c r="U26" s="545"/>
    </row>
    <row r="27" spans="1:177" x14ac:dyDescent="0.25">
      <c r="A27" s="563"/>
      <c r="B27" s="548"/>
      <c r="C27" s="548"/>
      <c r="D27" s="548"/>
      <c r="E27" s="551"/>
      <c r="F27" s="551"/>
      <c r="G27" s="551"/>
      <c r="H27" s="566"/>
      <c r="I27" s="569"/>
      <c r="J27" s="554"/>
      <c r="K27" s="557"/>
      <c r="L27" s="557"/>
      <c r="M27" s="560"/>
      <c r="N27" s="557"/>
      <c r="O27" s="545"/>
      <c r="P27" s="545"/>
      <c r="Q27" s="545"/>
      <c r="R27" s="545"/>
      <c r="S27" s="545"/>
      <c r="T27" s="545"/>
      <c r="U27" s="545"/>
    </row>
    <row r="28" spans="1:177" x14ac:dyDescent="0.25">
      <c r="A28" s="563"/>
      <c r="B28" s="548"/>
      <c r="C28" s="548"/>
      <c r="D28" s="548"/>
      <c r="E28" s="551"/>
      <c r="F28" s="551"/>
      <c r="G28" s="551"/>
      <c r="H28" s="566"/>
      <c r="I28" s="569"/>
      <c r="J28" s="554"/>
      <c r="K28" s="557"/>
      <c r="L28" s="557"/>
      <c r="M28" s="560"/>
      <c r="N28" s="557"/>
      <c r="O28" s="545"/>
      <c r="P28" s="545"/>
      <c r="Q28" s="545"/>
      <c r="R28" s="545"/>
      <c r="S28" s="545"/>
      <c r="T28" s="545"/>
      <c r="U28" s="545"/>
    </row>
    <row r="29" spans="1:177" ht="254.25" customHeight="1" thickBot="1" x14ac:dyDescent="0.3">
      <c r="A29" s="564"/>
      <c r="B29" s="549"/>
      <c r="C29" s="549"/>
      <c r="D29" s="549"/>
      <c r="E29" s="552"/>
      <c r="F29" s="552"/>
      <c r="G29" s="552"/>
      <c r="H29" s="567"/>
      <c r="I29" s="570"/>
      <c r="J29" s="555"/>
      <c r="K29" s="558"/>
      <c r="L29" s="558"/>
      <c r="M29" s="561"/>
      <c r="N29" s="558"/>
      <c r="O29" s="546"/>
      <c r="P29" s="546"/>
      <c r="Q29" s="546"/>
      <c r="R29" s="546"/>
      <c r="S29" s="546"/>
      <c r="T29" s="546"/>
      <c r="U29" s="546"/>
    </row>
    <row r="30" spans="1:177" ht="15" customHeight="1" x14ac:dyDescent="0.25">
      <c r="A30" s="562">
        <f>'Mapa Final'!A30</f>
        <v>5</v>
      </c>
      <c r="B30" s="547" t="str">
        <f>'Mapa Final'!B30</f>
        <v>Inconsistencias en el reparto de procesos</v>
      </c>
      <c r="C30" s="547" t="str">
        <f>'Mapa Final'!C30</f>
        <v>Reputacional (Corrupción)</v>
      </c>
      <c r="D30" s="547" t="str">
        <f>'Mapa Final'!D30</f>
        <v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v>
      </c>
      <c r="E30" s="550" t="str">
        <f>'Mapa Final'!E30</f>
        <v>Falencia en la verificación y seguimiento a los repartos realizados.</v>
      </c>
      <c r="F30" s="550" t="str">
        <f>'Mapa Final'!F30</f>
        <v>Posibilidad de afectación a la reputación y transparencia debido a falencia en la verificación y seguimiento a los repartos realizados.</v>
      </c>
      <c r="G30" s="550" t="str">
        <f>'Mapa Final'!G30</f>
        <v>Ejecución y Administración de Procesos</v>
      </c>
      <c r="H30" s="565" t="str">
        <f>'Mapa Final'!I30</f>
        <v>Muy Alta</v>
      </c>
      <c r="I30" s="568" t="str">
        <f>'Mapa Final'!L30</f>
        <v>Moderado</v>
      </c>
      <c r="J30" s="553" t="str">
        <f>'Mapa Final'!N30</f>
        <v xml:space="preserve">Alto </v>
      </c>
      <c r="K30" s="556" t="str">
        <f>'Mapa Final'!AA30</f>
        <v>Media</v>
      </c>
      <c r="L30" s="556" t="str">
        <f>'Mapa Final'!AE30</f>
        <v>Moderado</v>
      </c>
      <c r="M30" s="559" t="str">
        <f>'Mapa Final'!AG30</f>
        <v>Moderado</v>
      </c>
      <c r="N30" s="556" t="str">
        <f>'Mapa Final'!AH30</f>
        <v>Evitar</v>
      </c>
      <c r="O30" s="544"/>
      <c r="P30" s="544"/>
      <c r="Q30" s="544"/>
      <c r="R30" s="544"/>
      <c r="S30" s="544"/>
      <c r="T30" s="544"/>
      <c r="U30" s="544"/>
    </row>
    <row r="31" spans="1:177" x14ac:dyDescent="0.25">
      <c r="A31" s="563"/>
      <c r="B31" s="548"/>
      <c r="C31" s="548"/>
      <c r="D31" s="548"/>
      <c r="E31" s="551"/>
      <c r="F31" s="551"/>
      <c r="G31" s="551"/>
      <c r="H31" s="566"/>
      <c r="I31" s="569"/>
      <c r="J31" s="554"/>
      <c r="K31" s="557"/>
      <c r="L31" s="557"/>
      <c r="M31" s="560"/>
      <c r="N31" s="557"/>
      <c r="O31" s="545"/>
      <c r="P31" s="545"/>
      <c r="Q31" s="545"/>
      <c r="R31" s="545"/>
      <c r="S31" s="545"/>
      <c r="T31" s="545"/>
      <c r="U31" s="545"/>
    </row>
    <row r="32" spans="1:177" x14ac:dyDescent="0.25">
      <c r="A32" s="563"/>
      <c r="B32" s="548"/>
      <c r="C32" s="548"/>
      <c r="D32" s="548"/>
      <c r="E32" s="551"/>
      <c r="F32" s="551"/>
      <c r="G32" s="551"/>
      <c r="H32" s="566"/>
      <c r="I32" s="569"/>
      <c r="J32" s="554"/>
      <c r="K32" s="557"/>
      <c r="L32" s="557"/>
      <c r="M32" s="560"/>
      <c r="N32" s="557"/>
      <c r="O32" s="545"/>
      <c r="P32" s="545"/>
      <c r="Q32" s="545"/>
      <c r="R32" s="545"/>
      <c r="S32" s="545"/>
      <c r="T32" s="545"/>
      <c r="U32" s="545"/>
    </row>
    <row r="33" spans="1:21" x14ac:dyDescent="0.25">
      <c r="A33" s="563"/>
      <c r="B33" s="548"/>
      <c r="C33" s="548"/>
      <c r="D33" s="548"/>
      <c r="E33" s="551"/>
      <c r="F33" s="551"/>
      <c r="G33" s="551"/>
      <c r="H33" s="566"/>
      <c r="I33" s="569"/>
      <c r="J33" s="554"/>
      <c r="K33" s="557"/>
      <c r="L33" s="557"/>
      <c r="M33" s="560"/>
      <c r="N33" s="557"/>
      <c r="O33" s="545"/>
      <c r="P33" s="545"/>
      <c r="Q33" s="545"/>
      <c r="R33" s="545"/>
      <c r="S33" s="545"/>
      <c r="T33" s="545"/>
      <c r="U33" s="545"/>
    </row>
    <row r="34" spans="1:21" ht="230.25" customHeight="1" thickBot="1" x14ac:dyDescent="0.3">
      <c r="A34" s="564"/>
      <c r="B34" s="549"/>
      <c r="C34" s="549"/>
      <c r="D34" s="549"/>
      <c r="E34" s="552"/>
      <c r="F34" s="552"/>
      <c r="G34" s="552"/>
      <c r="H34" s="567"/>
      <c r="I34" s="570"/>
      <c r="J34" s="555"/>
      <c r="K34" s="558"/>
      <c r="L34" s="558"/>
      <c r="M34" s="561"/>
      <c r="N34" s="558"/>
      <c r="O34" s="546"/>
      <c r="P34" s="546"/>
      <c r="Q34" s="546"/>
      <c r="R34" s="546"/>
      <c r="S34" s="546"/>
      <c r="T34" s="546"/>
      <c r="U34" s="546"/>
    </row>
    <row r="35" spans="1:21" ht="15" customHeight="1" x14ac:dyDescent="0.25">
      <c r="A35" s="562">
        <f>'Mapa Final'!A35</f>
        <v>6</v>
      </c>
      <c r="B35" s="547" t="str">
        <f>'Mapa Final'!B35</f>
        <v>Error en las notificaciones judiicales</v>
      </c>
      <c r="C35" s="547" t="str">
        <f>'Mapa Final'!C35</f>
        <v>Afectación en la Prestación del Servicio de Justicia</v>
      </c>
      <c r="D35" s="547" t="str">
        <f>'Mapa Final'!D35</f>
        <v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v>
      </c>
      <c r="E35" s="550" t="str">
        <f>'Mapa Final'!E35</f>
        <v xml:space="preserve">
Falta de información correcta para realizar la notificación oportunamente.
</v>
      </c>
      <c r="F35" s="550" t="str">
        <f>'Mapa Final'!F35</f>
        <v>Posibilidad de afectación en la Prestación del Servicio de Justicia debido a la 
falta de información correcta para realizar la notificación oportunamente.</v>
      </c>
      <c r="G35" s="550" t="str">
        <f>'Mapa Final'!G35</f>
        <v>Usuarios, productos y prácticas organizacionales</v>
      </c>
      <c r="H35" s="565" t="str">
        <f>'Mapa Final'!I35</f>
        <v>Muy Alta</v>
      </c>
      <c r="I35" s="568" t="str">
        <f>'Mapa Final'!L35</f>
        <v>Moderado</v>
      </c>
      <c r="J35" s="553" t="str">
        <f>'Mapa Final'!N35</f>
        <v xml:space="preserve">Alto </v>
      </c>
      <c r="K35" s="556" t="str">
        <f>'Mapa Final'!AA35</f>
        <v>Media</v>
      </c>
      <c r="L35" s="556" t="str">
        <f>'Mapa Final'!AE35</f>
        <v>Moderado</v>
      </c>
      <c r="M35" s="559" t="str">
        <f>'Mapa Final'!AG35</f>
        <v>Moderado</v>
      </c>
      <c r="N35" s="556" t="str">
        <f>'Mapa Final'!AH35</f>
        <v>Evitar</v>
      </c>
      <c r="O35" s="544"/>
      <c r="P35" s="544"/>
      <c r="Q35" s="544"/>
      <c r="R35" s="544"/>
      <c r="S35" s="544"/>
      <c r="T35" s="544"/>
      <c r="U35" s="544"/>
    </row>
    <row r="36" spans="1:21" x14ac:dyDescent="0.25">
      <c r="A36" s="563"/>
      <c r="B36" s="548"/>
      <c r="C36" s="548"/>
      <c r="D36" s="548"/>
      <c r="E36" s="551"/>
      <c r="F36" s="551"/>
      <c r="G36" s="551"/>
      <c r="H36" s="566"/>
      <c r="I36" s="569"/>
      <c r="J36" s="554"/>
      <c r="K36" s="557"/>
      <c r="L36" s="557"/>
      <c r="M36" s="560"/>
      <c r="N36" s="557"/>
      <c r="O36" s="545"/>
      <c r="P36" s="545"/>
      <c r="Q36" s="545"/>
      <c r="R36" s="545"/>
      <c r="S36" s="545"/>
      <c r="T36" s="545"/>
      <c r="U36" s="545"/>
    </row>
    <row r="37" spans="1:21" x14ac:dyDescent="0.25">
      <c r="A37" s="563"/>
      <c r="B37" s="548"/>
      <c r="C37" s="548"/>
      <c r="D37" s="548"/>
      <c r="E37" s="551"/>
      <c r="F37" s="551"/>
      <c r="G37" s="551"/>
      <c r="H37" s="566"/>
      <c r="I37" s="569"/>
      <c r="J37" s="554"/>
      <c r="K37" s="557"/>
      <c r="L37" s="557"/>
      <c r="M37" s="560"/>
      <c r="N37" s="557"/>
      <c r="O37" s="545"/>
      <c r="P37" s="545"/>
      <c r="Q37" s="545"/>
      <c r="R37" s="545"/>
      <c r="S37" s="545"/>
      <c r="T37" s="545"/>
      <c r="U37" s="545"/>
    </row>
    <row r="38" spans="1:21" x14ac:dyDescent="0.25">
      <c r="A38" s="563"/>
      <c r="B38" s="548"/>
      <c r="C38" s="548"/>
      <c r="D38" s="548"/>
      <c r="E38" s="551"/>
      <c r="F38" s="551"/>
      <c r="G38" s="551"/>
      <c r="H38" s="566"/>
      <c r="I38" s="569"/>
      <c r="J38" s="554"/>
      <c r="K38" s="557"/>
      <c r="L38" s="557"/>
      <c r="M38" s="560"/>
      <c r="N38" s="557"/>
      <c r="O38" s="545"/>
      <c r="P38" s="545"/>
      <c r="Q38" s="545"/>
      <c r="R38" s="545"/>
      <c r="S38" s="545"/>
      <c r="T38" s="545"/>
      <c r="U38" s="545"/>
    </row>
    <row r="39" spans="1:21" ht="234.75" customHeight="1" thickBot="1" x14ac:dyDescent="0.3">
      <c r="A39" s="564"/>
      <c r="B39" s="549"/>
      <c r="C39" s="549"/>
      <c r="D39" s="549"/>
      <c r="E39" s="552"/>
      <c r="F39" s="552"/>
      <c r="G39" s="552"/>
      <c r="H39" s="567"/>
      <c r="I39" s="570"/>
      <c r="J39" s="555"/>
      <c r="K39" s="558"/>
      <c r="L39" s="558"/>
      <c r="M39" s="561"/>
      <c r="N39" s="558"/>
      <c r="O39" s="546"/>
      <c r="P39" s="546"/>
      <c r="Q39" s="546"/>
      <c r="R39" s="546"/>
      <c r="S39" s="546"/>
      <c r="T39" s="546"/>
      <c r="U39" s="546"/>
    </row>
    <row r="40" spans="1:21" x14ac:dyDescent="0.25">
      <c r="A40" s="562">
        <f>'Mapa Final'!A40</f>
        <v>7</v>
      </c>
      <c r="B40" s="547" t="str">
        <f>'Mapa Final'!B40</f>
        <v>Pérdida de documentos</v>
      </c>
      <c r="C40" s="547" t="str">
        <f>'Mapa Final'!C40</f>
        <v>Afectación en la Prestación del Servicio de Justicia</v>
      </c>
      <c r="D40" s="547" t="str">
        <f>'Mapa Final'!D40</f>
        <v>1. Falta de implementación del expediente electrónico en todas las dependencias y juzgados.
2.Falta de software institucional estandarizado para la especialidad para el control del archivo de documentos tanto físicos como virtuales.
3.Desconocimiento e inaplicabilidad de las Tablas de Retención Documental (TRD)
4.Volumen excesivo de ingreso de expedientes para el personal asignado,  generando demoras en la organización de los expedientes.
5. Carencia de organización documental</v>
      </c>
      <c r="E40" s="550" t="str">
        <f>'Mapa Final'!E40</f>
        <v>Extravío de documentos temporal o definitivo de los procesos judiciales</v>
      </c>
      <c r="F40" s="550" t="str">
        <f>'Mapa Final'!F40</f>
        <v>Posibilidad de la afectación en la Prestación del Servicio de Justicia debido al extravío de documentos temporal o definitivo de los procesos judiciales</v>
      </c>
      <c r="G40" s="550" t="str">
        <f>'Mapa Final'!G40</f>
        <v>Usuarios, productos y prácticas organizacionales</v>
      </c>
      <c r="H40" s="565" t="str">
        <f>'Mapa Final'!I40</f>
        <v>Muy Alta</v>
      </c>
      <c r="I40" s="568" t="str">
        <f>'Mapa Final'!L40</f>
        <v>Mayor</v>
      </c>
      <c r="J40" s="553" t="str">
        <f>'Mapa Final'!N40</f>
        <v xml:space="preserve">Alto </v>
      </c>
      <c r="K40" s="556" t="str">
        <f>'Mapa Final'!AA40</f>
        <v>Media</v>
      </c>
      <c r="L40" s="556" t="str">
        <f>'Mapa Final'!AE40</f>
        <v>Mayor</v>
      </c>
      <c r="M40" s="559" t="str">
        <f>'Mapa Final'!AG40</f>
        <v xml:space="preserve">Alto </v>
      </c>
      <c r="N40" s="556" t="str">
        <f>'Mapa Final'!AH40</f>
        <v>Evitar</v>
      </c>
      <c r="O40" s="544"/>
      <c r="P40" s="544"/>
      <c r="Q40" s="544"/>
      <c r="R40" s="544"/>
      <c r="S40" s="544"/>
      <c r="T40" s="544"/>
      <c r="U40" s="544"/>
    </row>
    <row r="41" spans="1:21" x14ac:dyDescent="0.25">
      <c r="A41" s="563"/>
      <c r="B41" s="548"/>
      <c r="C41" s="548"/>
      <c r="D41" s="548"/>
      <c r="E41" s="551"/>
      <c r="F41" s="551"/>
      <c r="G41" s="551"/>
      <c r="H41" s="566"/>
      <c r="I41" s="569"/>
      <c r="J41" s="554"/>
      <c r="K41" s="557"/>
      <c r="L41" s="557"/>
      <c r="M41" s="560"/>
      <c r="N41" s="557"/>
      <c r="O41" s="545"/>
      <c r="P41" s="545"/>
      <c r="Q41" s="545"/>
      <c r="R41" s="545"/>
      <c r="S41" s="545"/>
      <c r="T41" s="545"/>
      <c r="U41" s="545"/>
    </row>
    <row r="42" spans="1:21" x14ac:dyDescent="0.25">
      <c r="A42" s="563"/>
      <c r="B42" s="548"/>
      <c r="C42" s="548"/>
      <c r="D42" s="548"/>
      <c r="E42" s="551"/>
      <c r="F42" s="551"/>
      <c r="G42" s="551"/>
      <c r="H42" s="566"/>
      <c r="I42" s="569"/>
      <c r="J42" s="554"/>
      <c r="K42" s="557"/>
      <c r="L42" s="557"/>
      <c r="M42" s="560"/>
      <c r="N42" s="557"/>
      <c r="O42" s="545"/>
      <c r="P42" s="545"/>
      <c r="Q42" s="545"/>
      <c r="R42" s="545"/>
      <c r="S42" s="545"/>
      <c r="T42" s="545"/>
      <c r="U42" s="545"/>
    </row>
    <row r="43" spans="1:21" x14ac:dyDescent="0.25">
      <c r="A43" s="563"/>
      <c r="B43" s="548"/>
      <c r="C43" s="548"/>
      <c r="D43" s="548"/>
      <c r="E43" s="551"/>
      <c r="F43" s="551"/>
      <c r="G43" s="551"/>
      <c r="H43" s="566"/>
      <c r="I43" s="569"/>
      <c r="J43" s="554"/>
      <c r="K43" s="557"/>
      <c r="L43" s="557"/>
      <c r="M43" s="560"/>
      <c r="N43" s="557"/>
      <c r="O43" s="545"/>
      <c r="P43" s="545"/>
      <c r="Q43" s="545"/>
      <c r="R43" s="545"/>
      <c r="S43" s="545"/>
      <c r="T43" s="545"/>
      <c r="U43" s="545"/>
    </row>
    <row r="44" spans="1:21" ht="194.25" customHeight="1" thickBot="1" x14ac:dyDescent="0.3">
      <c r="A44" s="564"/>
      <c r="B44" s="549"/>
      <c r="C44" s="549"/>
      <c r="D44" s="549"/>
      <c r="E44" s="552"/>
      <c r="F44" s="552"/>
      <c r="G44" s="552"/>
      <c r="H44" s="567"/>
      <c r="I44" s="570"/>
      <c r="J44" s="555"/>
      <c r="K44" s="558"/>
      <c r="L44" s="558"/>
      <c r="M44" s="561"/>
      <c r="N44" s="558"/>
      <c r="O44" s="546"/>
      <c r="P44" s="546"/>
      <c r="Q44" s="546"/>
      <c r="R44" s="546"/>
      <c r="S44" s="546"/>
      <c r="T44" s="546"/>
      <c r="U44" s="546"/>
    </row>
    <row r="45" spans="1:21" x14ac:dyDescent="0.25">
      <c r="A45" s="562">
        <f>'Mapa Final'!A45</f>
        <v>8</v>
      </c>
      <c r="B45" s="547" t="str">
        <f>'Mapa Final'!B45</f>
        <v>Corrupción</v>
      </c>
      <c r="C45" s="547" t="str">
        <f>'Mapa Final'!C45</f>
        <v>Reputacional (Corrupción)</v>
      </c>
      <c r="D45" s="547"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v>
      </c>
      <c r="E45" s="550" t="str">
        <f>'Mapa Final'!E45</f>
        <v xml:space="preserve">Carencia de valores, etica, compromiso  y transparencia de algunos servidores. </v>
      </c>
      <c r="F45" s="550" t="str">
        <f>'Mapa Final'!F45</f>
        <v>Posibilidad de actos indebidos de  los servidores judiciales debido a  la carencia  de valores, etica, compromiso  y transparencia de algunos servidores.</v>
      </c>
      <c r="G45" s="550" t="str">
        <f>'Mapa Final'!G45</f>
        <v>Fraude Interno</v>
      </c>
      <c r="H45" s="565" t="str">
        <f>'Mapa Final'!I45</f>
        <v>Muy Alta</v>
      </c>
      <c r="I45" s="568" t="str">
        <f>'Mapa Final'!L45</f>
        <v>Mayor</v>
      </c>
      <c r="J45" s="553" t="str">
        <f>'Mapa Final'!N45</f>
        <v xml:space="preserve">Alto </v>
      </c>
      <c r="K45" s="556" t="str">
        <f>'Mapa Final'!AA45</f>
        <v>Media</v>
      </c>
      <c r="L45" s="556" t="str">
        <f>'Mapa Final'!AE45</f>
        <v>Mayor</v>
      </c>
      <c r="M45" s="559" t="str">
        <f>'Mapa Final'!AG45</f>
        <v xml:space="preserve">Alto </v>
      </c>
      <c r="N45" s="556" t="str">
        <f>'Mapa Final'!AH45</f>
        <v>Evitar</v>
      </c>
      <c r="O45" s="544"/>
      <c r="P45" s="544"/>
      <c r="Q45" s="544"/>
      <c r="R45" s="544"/>
      <c r="S45" s="544"/>
      <c r="T45" s="544"/>
      <c r="U45" s="544"/>
    </row>
    <row r="46" spans="1:21" x14ac:dyDescent="0.25">
      <c r="A46" s="563"/>
      <c r="B46" s="548"/>
      <c r="C46" s="548"/>
      <c r="D46" s="548"/>
      <c r="E46" s="551"/>
      <c r="F46" s="551"/>
      <c r="G46" s="551"/>
      <c r="H46" s="566"/>
      <c r="I46" s="569"/>
      <c r="J46" s="554"/>
      <c r="K46" s="557"/>
      <c r="L46" s="557"/>
      <c r="M46" s="560"/>
      <c r="N46" s="557"/>
      <c r="O46" s="545"/>
      <c r="P46" s="545"/>
      <c r="Q46" s="545"/>
      <c r="R46" s="545"/>
      <c r="S46" s="545"/>
      <c r="T46" s="545"/>
      <c r="U46" s="545"/>
    </row>
    <row r="47" spans="1:21" x14ac:dyDescent="0.25">
      <c r="A47" s="563"/>
      <c r="B47" s="548"/>
      <c r="C47" s="548"/>
      <c r="D47" s="548"/>
      <c r="E47" s="551"/>
      <c r="F47" s="551"/>
      <c r="G47" s="551"/>
      <c r="H47" s="566"/>
      <c r="I47" s="569"/>
      <c r="J47" s="554"/>
      <c r="K47" s="557"/>
      <c r="L47" s="557"/>
      <c r="M47" s="560"/>
      <c r="N47" s="557"/>
      <c r="O47" s="545"/>
      <c r="P47" s="545"/>
      <c r="Q47" s="545"/>
      <c r="R47" s="545"/>
      <c r="S47" s="545"/>
      <c r="T47" s="545"/>
      <c r="U47" s="545"/>
    </row>
    <row r="48" spans="1:21" x14ac:dyDescent="0.25">
      <c r="A48" s="563"/>
      <c r="B48" s="548"/>
      <c r="C48" s="548"/>
      <c r="D48" s="548"/>
      <c r="E48" s="551"/>
      <c r="F48" s="551"/>
      <c r="G48" s="551"/>
      <c r="H48" s="566"/>
      <c r="I48" s="569"/>
      <c r="J48" s="554"/>
      <c r="K48" s="557"/>
      <c r="L48" s="557"/>
      <c r="M48" s="560"/>
      <c r="N48" s="557"/>
      <c r="O48" s="545"/>
      <c r="P48" s="545"/>
      <c r="Q48" s="545"/>
      <c r="R48" s="545"/>
      <c r="S48" s="545"/>
      <c r="T48" s="545"/>
      <c r="U48" s="545"/>
    </row>
    <row r="49" spans="1:21" ht="188.25" customHeight="1" thickBot="1" x14ac:dyDescent="0.3">
      <c r="A49" s="564"/>
      <c r="B49" s="549"/>
      <c r="C49" s="549"/>
      <c r="D49" s="549"/>
      <c r="E49" s="552"/>
      <c r="F49" s="552"/>
      <c r="G49" s="552"/>
      <c r="H49" s="567"/>
      <c r="I49" s="570"/>
      <c r="J49" s="555"/>
      <c r="K49" s="558"/>
      <c r="L49" s="558"/>
      <c r="M49" s="561"/>
      <c r="N49" s="558"/>
      <c r="O49" s="546"/>
      <c r="P49" s="546"/>
      <c r="Q49" s="546"/>
      <c r="R49" s="546"/>
      <c r="S49" s="546"/>
      <c r="T49" s="546"/>
      <c r="U49" s="546"/>
    </row>
    <row r="50" spans="1:21" x14ac:dyDescent="0.25">
      <c r="A50" s="562">
        <f>'Mapa Final'!A50</f>
        <v>9</v>
      </c>
      <c r="B50" s="547" t="str">
        <f>'Mapa Final'!B50</f>
        <v>Interrupción o demora en el Servicio Público de Administrar  Justicia</v>
      </c>
      <c r="C50" s="547" t="str">
        <f>'Mapa Final'!C50</f>
        <v>Afectación en la Prestación del Servicio de Justicia</v>
      </c>
      <c r="D50" s="547" t="str">
        <f>'Mapa Final'!D50</f>
        <v>1. Paro por sindicato
2. Huelgas, protestas ciudadana
3. Disturbios o hechos violentos
4.Pandemia
5.Emergencias Ambientales</v>
      </c>
      <c r="E50" s="550" t="str">
        <f>'Mapa Final'!E50</f>
        <v>Suceso de fuerza mayor que imposibilitan la gestión judicial</v>
      </c>
      <c r="F50" s="550" t="str">
        <f>'Mapa Final'!F50</f>
        <v>Posibilidad de  afectación en la Prestación del Servicio de Justicia debido a un suceso de fuerza mayor que imposibilita la gestión judicial</v>
      </c>
      <c r="G50" s="550" t="str">
        <f>'Mapa Final'!G50</f>
        <v>Usuarios, productos y prácticas organizacionales</v>
      </c>
      <c r="H50" s="565" t="str">
        <f>'Mapa Final'!I50</f>
        <v>Muy Alta</v>
      </c>
      <c r="I50" s="568" t="str">
        <f>'Mapa Final'!L50</f>
        <v>Moderado</v>
      </c>
      <c r="J50" s="553" t="str">
        <f>'Mapa Final'!N50</f>
        <v xml:space="preserve">Alto </v>
      </c>
      <c r="K50" s="556" t="str">
        <f>'Mapa Final'!AA50</f>
        <v>Media</v>
      </c>
      <c r="L50" s="556" t="str">
        <f>'Mapa Final'!AE50</f>
        <v>Moderado</v>
      </c>
      <c r="M50" s="559" t="str">
        <f>'Mapa Final'!AG50</f>
        <v>Moderado</v>
      </c>
      <c r="N50" s="556" t="str">
        <f>'Mapa Final'!AH50</f>
        <v>Aceptar</v>
      </c>
      <c r="O50" s="544"/>
      <c r="P50" s="544"/>
      <c r="Q50" s="544"/>
      <c r="R50" s="544"/>
      <c r="S50" s="544"/>
      <c r="T50" s="544"/>
      <c r="U50" s="544"/>
    </row>
    <row r="51" spans="1:21" x14ac:dyDescent="0.25">
      <c r="A51" s="563"/>
      <c r="B51" s="548"/>
      <c r="C51" s="548"/>
      <c r="D51" s="548"/>
      <c r="E51" s="551"/>
      <c r="F51" s="551"/>
      <c r="G51" s="551"/>
      <c r="H51" s="566"/>
      <c r="I51" s="569"/>
      <c r="J51" s="554"/>
      <c r="K51" s="557"/>
      <c r="L51" s="557"/>
      <c r="M51" s="560"/>
      <c r="N51" s="557"/>
      <c r="O51" s="545"/>
      <c r="P51" s="545"/>
      <c r="Q51" s="545"/>
      <c r="R51" s="545"/>
      <c r="S51" s="545"/>
      <c r="T51" s="545"/>
      <c r="U51" s="545"/>
    </row>
    <row r="52" spans="1:21" x14ac:dyDescent="0.25">
      <c r="A52" s="563"/>
      <c r="B52" s="548"/>
      <c r="C52" s="548"/>
      <c r="D52" s="548"/>
      <c r="E52" s="551"/>
      <c r="F52" s="551"/>
      <c r="G52" s="551"/>
      <c r="H52" s="566"/>
      <c r="I52" s="569"/>
      <c r="J52" s="554"/>
      <c r="K52" s="557"/>
      <c r="L52" s="557"/>
      <c r="M52" s="560"/>
      <c r="N52" s="557"/>
      <c r="O52" s="545"/>
      <c r="P52" s="545"/>
      <c r="Q52" s="545"/>
      <c r="R52" s="545"/>
      <c r="S52" s="545"/>
      <c r="T52" s="545"/>
      <c r="U52" s="545"/>
    </row>
    <row r="53" spans="1:21" x14ac:dyDescent="0.25">
      <c r="A53" s="563"/>
      <c r="B53" s="548"/>
      <c r="C53" s="548"/>
      <c r="D53" s="548"/>
      <c r="E53" s="551"/>
      <c r="F53" s="551"/>
      <c r="G53" s="551"/>
      <c r="H53" s="566"/>
      <c r="I53" s="569"/>
      <c r="J53" s="554"/>
      <c r="K53" s="557"/>
      <c r="L53" s="557"/>
      <c r="M53" s="560"/>
      <c r="N53" s="557"/>
      <c r="O53" s="545"/>
      <c r="P53" s="545"/>
      <c r="Q53" s="545"/>
      <c r="R53" s="545"/>
      <c r="S53" s="545"/>
      <c r="T53" s="545"/>
      <c r="U53" s="545"/>
    </row>
    <row r="54" spans="1:21" ht="56.25" customHeight="1" thickBot="1" x14ac:dyDescent="0.3">
      <c r="A54" s="564"/>
      <c r="B54" s="549"/>
      <c r="C54" s="549"/>
      <c r="D54" s="549"/>
      <c r="E54" s="552"/>
      <c r="F54" s="552"/>
      <c r="G54" s="552"/>
      <c r="H54" s="567"/>
      <c r="I54" s="570"/>
      <c r="J54" s="555"/>
      <c r="K54" s="558"/>
      <c r="L54" s="558"/>
      <c r="M54" s="561"/>
      <c r="N54" s="558"/>
      <c r="O54" s="546"/>
      <c r="P54" s="546"/>
      <c r="Q54" s="546"/>
      <c r="R54" s="546"/>
      <c r="S54" s="546"/>
      <c r="T54" s="546"/>
      <c r="U54" s="546"/>
    </row>
    <row r="55" spans="1:21" x14ac:dyDescent="0.25">
      <c r="A55" s="562">
        <f>'Mapa Final'!A55</f>
        <v>10</v>
      </c>
      <c r="B55" s="547" t="str">
        <f>'Mapa Final'!B55</f>
        <v>Inaplicabilidad de la normavidad ambiental vigente</v>
      </c>
      <c r="C55" s="547" t="str">
        <f>'Mapa Final'!C55</f>
        <v>Afectación Ambiental</v>
      </c>
      <c r="D55" s="54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50" t="str">
        <f>'Mapa Final'!E55</f>
        <v>Desconocimiento de los lineamientos ambientales y normatividad vigente ambiental</v>
      </c>
      <c r="F55" s="550" t="str">
        <f>'Mapa Final'!F55</f>
        <v>Posibilidad de afectación ambiental debido al desconocimiento de las lineamientos ambientales y normatividad vigente ambiental</v>
      </c>
      <c r="G55" s="550" t="str">
        <f>'Mapa Final'!G55</f>
        <v>Eventos Ambientales Internos</v>
      </c>
      <c r="H55" s="565" t="str">
        <f>'Mapa Final'!I55</f>
        <v>Alta</v>
      </c>
      <c r="I55" s="568" t="str">
        <f>'Mapa Final'!L55</f>
        <v>Moderado</v>
      </c>
      <c r="J55" s="553" t="str">
        <f>'Mapa Final'!N55</f>
        <v xml:space="preserve">Alto </v>
      </c>
      <c r="K55" s="556" t="str">
        <f>'Mapa Final'!AA55</f>
        <v>Media</v>
      </c>
      <c r="L55" s="556" t="str">
        <f>'Mapa Final'!AE55</f>
        <v>Moderado</v>
      </c>
      <c r="M55" s="559" t="str">
        <f>'Mapa Final'!AG55</f>
        <v>Moderado</v>
      </c>
      <c r="N55" s="556" t="str">
        <f>'Mapa Final'!AH55</f>
        <v>Evitar</v>
      </c>
      <c r="O55" s="544"/>
      <c r="P55" s="544"/>
      <c r="Q55" s="544"/>
      <c r="R55" s="544"/>
      <c r="S55" s="544"/>
      <c r="T55" s="544"/>
      <c r="U55" s="544"/>
    </row>
    <row r="56" spans="1:21" x14ac:dyDescent="0.25">
      <c r="A56" s="563"/>
      <c r="B56" s="548"/>
      <c r="C56" s="548"/>
      <c r="D56" s="548"/>
      <c r="E56" s="551"/>
      <c r="F56" s="551"/>
      <c r="G56" s="551"/>
      <c r="H56" s="566"/>
      <c r="I56" s="569"/>
      <c r="J56" s="554"/>
      <c r="K56" s="557"/>
      <c r="L56" s="557"/>
      <c r="M56" s="560"/>
      <c r="N56" s="557"/>
      <c r="O56" s="545"/>
      <c r="P56" s="545"/>
      <c r="Q56" s="545"/>
      <c r="R56" s="545"/>
      <c r="S56" s="545"/>
      <c r="T56" s="545"/>
      <c r="U56" s="545"/>
    </row>
    <row r="57" spans="1:21" x14ac:dyDescent="0.25">
      <c r="A57" s="563"/>
      <c r="B57" s="548"/>
      <c r="C57" s="548"/>
      <c r="D57" s="548"/>
      <c r="E57" s="551"/>
      <c r="F57" s="551"/>
      <c r="G57" s="551"/>
      <c r="H57" s="566"/>
      <c r="I57" s="569"/>
      <c r="J57" s="554"/>
      <c r="K57" s="557"/>
      <c r="L57" s="557"/>
      <c r="M57" s="560"/>
      <c r="N57" s="557"/>
      <c r="O57" s="545"/>
      <c r="P57" s="545"/>
      <c r="Q57" s="545"/>
      <c r="R57" s="545"/>
      <c r="S57" s="545"/>
      <c r="T57" s="545"/>
      <c r="U57" s="545"/>
    </row>
    <row r="58" spans="1:21" x14ac:dyDescent="0.25">
      <c r="A58" s="563"/>
      <c r="B58" s="548"/>
      <c r="C58" s="548"/>
      <c r="D58" s="548"/>
      <c r="E58" s="551"/>
      <c r="F58" s="551"/>
      <c r="G58" s="551"/>
      <c r="H58" s="566"/>
      <c r="I58" s="569"/>
      <c r="J58" s="554"/>
      <c r="K58" s="557"/>
      <c r="L58" s="557"/>
      <c r="M58" s="560"/>
      <c r="N58" s="557"/>
      <c r="O58" s="545"/>
      <c r="P58" s="545"/>
      <c r="Q58" s="545"/>
      <c r="R58" s="545"/>
      <c r="S58" s="545"/>
      <c r="T58" s="545"/>
      <c r="U58" s="545"/>
    </row>
    <row r="59" spans="1:21" ht="159.75" customHeight="1" thickBot="1" x14ac:dyDescent="0.3">
      <c r="A59" s="564"/>
      <c r="B59" s="549"/>
      <c r="C59" s="549"/>
      <c r="D59" s="549"/>
      <c r="E59" s="552"/>
      <c r="F59" s="552"/>
      <c r="G59" s="552"/>
      <c r="H59" s="567"/>
      <c r="I59" s="570"/>
      <c r="J59" s="555"/>
      <c r="K59" s="558"/>
      <c r="L59" s="558"/>
      <c r="M59" s="561"/>
      <c r="N59" s="558"/>
      <c r="O59" s="546"/>
      <c r="P59" s="546"/>
      <c r="Q59" s="546"/>
      <c r="R59" s="546"/>
      <c r="S59" s="546"/>
      <c r="T59" s="546"/>
      <c r="U59" s="546"/>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1EFD3D86-8546-4DD9-848C-9F97A8065ABE}"/>
    <dataValidation allowBlank="1" showInputMessage="1" showErrorMessage="1" prompt="Seleccionar si el responsable es el responsable de las acciones es el nivel central" sqref="P7:P8" xr:uid="{803D3159-344E-4177-8E38-059AA740B70D}"/>
    <dataValidation allowBlank="1" showInputMessage="1" showErrorMessage="1" prompt="Describir las actividades que se van a desarrollar para el proyecto" sqref="O7" xr:uid="{868E9958-07A9-49F6-BD1D-CE0636E151A0}"/>
    <dataValidation allowBlank="1" showInputMessage="1" showErrorMessage="1" prompt="El grado de afectación puede ser " sqref="I8" xr:uid="{B1F3D36D-6588-4D5E-AEE0-647FAB3D4651}"/>
    <dataValidation allowBlank="1" showInputMessage="1" showErrorMessage="1" prompt="Que tan factible es que materialize el riesgo?" sqref="H8" xr:uid="{7FCE7B53-6091-423D-8D79-3F997E64BCE6}"/>
    <dataValidation allowBlank="1" showInputMessage="1" showErrorMessage="1" prompt="Registrar qué factor  que ocasina el riesgo: un facot identtficado el contexto._x000a_O  personas, recursos, estilo de direccion , factores externos, , codiciones ambientales" sqref="F8:G8" xr:uid="{580E7C2E-FD99-41D3-A0F7-1ADF376F8D94}"/>
    <dataValidation allowBlank="1" showInputMessage="1" showErrorMessage="1" prompt="Seleccionar el tipo de riesgo teniendo en cuenta que  factor organizaconal afecta. Ver explicacion en hoja " sqref="E8" xr:uid="{3F7C2199-6A14-4B2A-A6A3-32E95E4E8B1C}"/>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B628-4F53-4AA2-BD0C-1D04F5795005}">
  <sheetPr>
    <tabColor rgb="FF00B0F0"/>
  </sheetPr>
  <dimension ref="A1:JS59"/>
  <sheetViews>
    <sheetView topLeftCell="A49"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8" customWidth="1"/>
    <col min="6" max="6" width="40.140625" customWidth="1"/>
    <col min="7" max="7" width="20.42578125" customWidth="1"/>
    <col min="8" max="8" width="10.42578125" style="239" customWidth="1"/>
    <col min="9" max="9" width="11.42578125" style="239" customWidth="1"/>
    <col min="10" max="10" width="10.140625" style="240" customWidth="1"/>
    <col min="11" max="11" width="11.42578125" style="239" customWidth="1"/>
    <col min="12" max="12" width="10.85546875" style="239" customWidth="1"/>
    <col min="13" max="13" width="18.28515625" style="23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2" customFormat="1" ht="16.5" customHeight="1" x14ac:dyDescent="0.3">
      <c r="A1" s="439"/>
      <c r="B1" s="440"/>
      <c r="C1" s="440"/>
      <c r="D1" s="578" t="s">
        <v>444</v>
      </c>
      <c r="E1" s="578"/>
      <c r="F1" s="578"/>
      <c r="G1" s="578"/>
      <c r="H1" s="578"/>
      <c r="I1" s="578"/>
      <c r="J1" s="578"/>
      <c r="K1" s="578"/>
      <c r="L1" s="578"/>
      <c r="M1" s="578"/>
      <c r="N1" s="578"/>
      <c r="O1" s="578"/>
      <c r="P1" s="578"/>
      <c r="Q1" s="579"/>
      <c r="R1" s="243"/>
      <c r="S1" s="431" t="s">
        <v>67</v>
      </c>
      <c r="T1" s="431"/>
      <c r="U1" s="43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row>
    <row r="2" spans="1:279" s="222" customFormat="1" ht="39.75" customHeight="1" x14ac:dyDescent="0.3">
      <c r="A2" s="441"/>
      <c r="B2" s="442"/>
      <c r="C2" s="442"/>
      <c r="D2" s="580"/>
      <c r="E2" s="580"/>
      <c r="F2" s="580"/>
      <c r="G2" s="580"/>
      <c r="H2" s="580"/>
      <c r="I2" s="580"/>
      <c r="J2" s="580"/>
      <c r="K2" s="580"/>
      <c r="L2" s="580"/>
      <c r="M2" s="580"/>
      <c r="N2" s="580"/>
      <c r="O2" s="580"/>
      <c r="P2" s="580"/>
      <c r="Q2" s="581"/>
      <c r="R2" s="243"/>
      <c r="S2" s="431"/>
      <c r="T2" s="431"/>
      <c r="U2" s="43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1"/>
      <c r="HQ2" s="221"/>
      <c r="HR2" s="221"/>
      <c r="HS2" s="221"/>
      <c r="HT2" s="221"/>
      <c r="HU2" s="221"/>
      <c r="HV2" s="221"/>
      <c r="HW2" s="221"/>
      <c r="HX2" s="221"/>
      <c r="HY2" s="221"/>
      <c r="HZ2" s="221"/>
      <c r="IA2" s="221"/>
      <c r="IB2" s="221"/>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row>
    <row r="3" spans="1:279" s="222" customFormat="1" ht="3" customHeight="1" x14ac:dyDescent="0.3">
      <c r="A3" s="2"/>
      <c r="B3" s="2"/>
      <c r="C3" s="241"/>
      <c r="D3" s="580"/>
      <c r="E3" s="580"/>
      <c r="F3" s="580"/>
      <c r="G3" s="580"/>
      <c r="H3" s="580"/>
      <c r="I3" s="580"/>
      <c r="J3" s="580"/>
      <c r="K3" s="580"/>
      <c r="L3" s="580"/>
      <c r="M3" s="580"/>
      <c r="N3" s="580"/>
      <c r="O3" s="580"/>
      <c r="P3" s="580"/>
      <c r="Q3" s="581"/>
      <c r="R3" s="243"/>
      <c r="S3" s="431"/>
      <c r="T3" s="431"/>
      <c r="U3" s="43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21"/>
      <c r="JS3" s="221"/>
    </row>
    <row r="4" spans="1:279" s="222" customFormat="1" ht="41.25" customHeight="1" x14ac:dyDescent="0.3">
      <c r="A4" s="432" t="s">
        <v>0</v>
      </c>
      <c r="B4" s="433"/>
      <c r="C4" s="434"/>
      <c r="D4" s="435" t="str">
        <f>'Mapa Final'!D4</f>
        <v>Administración de Justicia (Garantías, Conocimiento, Acciones Constitucionales, Gestión de Servicios judiciales, Atención al Usuario, Gestión Documental).</v>
      </c>
      <c r="E4" s="436"/>
      <c r="F4" s="436"/>
      <c r="G4" s="436"/>
      <c r="H4" s="436"/>
      <c r="I4" s="436"/>
      <c r="J4" s="436"/>
      <c r="K4" s="436"/>
      <c r="L4" s="436"/>
      <c r="M4" s="436"/>
      <c r="N4" s="437"/>
      <c r="O4" s="438"/>
      <c r="P4" s="438"/>
      <c r="Q4" s="438"/>
      <c r="R4" s="241"/>
      <c r="S4" s="1"/>
      <c r="T4" s="1"/>
      <c r="U4" s="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c r="IW4" s="221"/>
      <c r="IX4" s="221"/>
      <c r="IY4" s="221"/>
      <c r="IZ4" s="221"/>
      <c r="JA4" s="221"/>
      <c r="JB4" s="221"/>
      <c r="JC4" s="221"/>
      <c r="JD4" s="221"/>
      <c r="JE4" s="221"/>
      <c r="JF4" s="221"/>
      <c r="JG4" s="221"/>
      <c r="JH4" s="221"/>
      <c r="JI4" s="221"/>
      <c r="JJ4" s="221"/>
      <c r="JK4" s="221"/>
      <c r="JL4" s="221"/>
      <c r="JM4" s="221"/>
      <c r="JN4" s="221"/>
      <c r="JO4" s="221"/>
      <c r="JP4" s="221"/>
      <c r="JQ4" s="221"/>
      <c r="JR4" s="221"/>
      <c r="JS4" s="221"/>
    </row>
    <row r="5" spans="1:279" s="222" customFormat="1" ht="52.5" customHeight="1" x14ac:dyDescent="0.3">
      <c r="A5" s="432" t="s">
        <v>1</v>
      </c>
      <c r="B5" s="433"/>
      <c r="C5" s="434"/>
      <c r="D5" s="443" t="str">
        <f>'Mapa Final'!D5</f>
        <v>Administrar justicia dirigiendo la actuación procesal, hacia la emisión de una decisión de carácter definitivo mediante la aplicación de la normatividad vigente.</v>
      </c>
      <c r="E5" s="444"/>
      <c r="F5" s="444"/>
      <c r="G5" s="444"/>
      <c r="H5" s="444"/>
      <c r="I5" s="444"/>
      <c r="J5" s="444"/>
      <c r="K5" s="444"/>
      <c r="L5" s="444"/>
      <c r="M5" s="444"/>
      <c r="N5" s="445"/>
      <c r="O5" s="1"/>
      <c r="P5" s="1"/>
      <c r="Q5" s="1"/>
      <c r="R5" s="1"/>
      <c r="S5" s="1"/>
      <c r="T5" s="1"/>
      <c r="U5" s="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c r="ID5" s="221"/>
      <c r="IE5" s="221"/>
      <c r="IF5" s="221"/>
      <c r="IG5" s="221"/>
      <c r="IH5" s="221"/>
      <c r="II5" s="221"/>
      <c r="IJ5" s="221"/>
      <c r="IK5" s="221"/>
      <c r="IL5" s="221"/>
      <c r="IM5" s="221"/>
      <c r="IN5" s="221"/>
      <c r="IO5" s="221"/>
      <c r="IP5" s="221"/>
      <c r="IQ5" s="221"/>
      <c r="IR5" s="221"/>
      <c r="IS5" s="221"/>
      <c r="IT5" s="221"/>
      <c r="IU5" s="221"/>
      <c r="IV5" s="221"/>
      <c r="IW5" s="221"/>
      <c r="IX5" s="221"/>
      <c r="IY5" s="221"/>
      <c r="IZ5" s="221"/>
      <c r="JA5" s="221"/>
      <c r="JB5" s="221"/>
      <c r="JC5" s="221"/>
      <c r="JD5" s="221"/>
      <c r="JE5" s="221"/>
      <c r="JF5" s="221"/>
      <c r="JG5" s="221"/>
      <c r="JH5" s="221"/>
      <c r="JI5" s="221"/>
      <c r="JJ5" s="221"/>
      <c r="JK5" s="221"/>
      <c r="JL5" s="221"/>
      <c r="JM5" s="221"/>
      <c r="JN5" s="221"/>
      <c r="JO5" s="221"/>
      <c r="JP5" s="221"/>
      <c r="JQ5" s="221"/>
      <c r="JR5" s="221"/>
      <c r="JS5" s="221"/>
    </row>
    <row r="6" spans="1:279" s="222" customFormat="1" ht="32.25" customHeight="1" thickBot="1" x14ac:dyDescent="0.35">
      <c r="A6" s="432" t="s">
        <v>2</v>
      </c>
      <c r="B6" s="433"/>
      <c r="C6" s="434"/>
      <c r="D6" s="443" t="str">
        <f>'Mapa Final'!D6</f>
        <v>Juzgados y Centro de Servicios Judiciales del Sistema Penal Acusatorio de Bogotá.</v>
      </c>
      <c r="E6" s="444"/>
      <c r="F6" s="444"/>
      <c r="G6" s="444"/>
      <c r="H6" s="444"/>
      <c r="I6" s="444"/>
      <c r="J6" s="444"/>
      <c r="K6" s="444"/>
      <c r="L6" s="444"/>
      <c r="M6" s="444"/>
      <c r="N6" s="445"/>
      <c r="O6" s="1"/>
      <c r="P6" s="1"/>
      <c r="Q6" s="1"/>
      <c r="R6" s="1"/>
      <c r="S6" s="1"/>
      <c r="T6" s="1"/>
      <c r="U6" s="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c r="HC6" s="221"/>
      <c r="HD6" s="221"/>
      <c r="HE6" s="221"/>
      <c r="HF6" s="221"/>
      <c r="HG6" s="221"/>
      <c r="HH6" s="221"/>
      <c r="HI6" s="221"/>
      <c r="HJ6" s="221"/>
      <c r="HK6" s="221"/>
      <c r="HL6" s="221"/>
      <c r="HM6" s="221"/>
      <c r="HN6" s="221"/>
      <c r="HO6" s="221"/>
      <c r="HP6" s="221"/>
      <c r="HQ6" s="221"/>
      <c r="HR6" s="221"/>
      <c r="HS6" s="221"/>
      <c r="HT6" s="221"/>
      <c r="HU6" s="221"/>
      <c r="HV6" s="221"/>
      <c r="HW6" s="221"/>
      <c r="HX6" s="221"/>
      <c r="HY6" s="221"/>
      <c r="HZ6" s="221"/>
      <c r="IA6" s="221"/>
      <c r="IB6" s="221"/>
      <c r="IC6" s="221"/>
      <c r="ID6" s="221"/>
      <c r="IE6" s="221"/>
      <c r="IF6" s="221"/>
      <c r="IG6" s="221"/>
      <c r="IH6" s="221"/>
      <c r="II6" s="221"/>
      <c r="IJ6" s="221"/>
      <c r="IK6" s="221"/>
      <c r="IL6" s="221"/>
      <c r="IM6" s="221"/>
      <c r="IN6" s="221"/>
      <c r="IO6" s="221"/>
      <c r="IP6" s="221"/>
      <c r="IQ6" s="221"/>
      <c r="IR6" s="221"/>
      <c r="IS6" s="221"/>
      <c r="IT6" s="221"/>
      <c r="IU6" s="221"/>
      <c r="IV6" s="221"/>
      <c r="IW6" s="221"/>
      <c r="IX6" s="221"/>
      <c r="IY6" s="221"/>
      <c r="IZ6" s="221"/>
      <c r="JA6" s="221"/>
      <c r="JB6" s="221"/>
      <c r="JC6" s="221"/>
      <c r="JD6" s="221"/>
      <c r="JE6" s="221"/>
      <c r="JF6" s="221"/>
      <c r="JG6" s="221"/>
      <c r="JH6" s="221"/>
      <c r="JI6" s="221"/>
      <c r="JJ6" s="221"/>
      <c r="JK6" s="221"/>
      <c r="JL6" s="221"/>
      <c r="JM6" s="221"/>
      <c r="JN6" s="221"/>
      <c r="JO6" s="221"/>
      <c r="JP6" s="221"/>
      <c r="JQ6" s="221"/>
      <c r="JR6" s="221"/>
      <c r="JS6" s="221"/>
    </row>
    <row r="7" spans="1:279" s="225" customFormat="1" ht="38.25" customHeight="1" thickTop="1" thickBot="1" x14ac:dyDescent="0.3">
      <c r="A7" s="573" t="s">
        <v>427</v>
      </c>
      <c r="B7" s="574"/>
      <c r="C7" s="574"/>
      <c r="D7" s="574"/>
      <c r="E7" s="574"/>
      <c r="F7" s="575"/>
      <c r="G7" s="223"/>
      <c r="H7" s="576" t="s">
        <v>428</v>
      </c>
      <c r="I7" s="576"/>
      <c r="J7" s="576"/>
      <c r="K7" s="576" t="s">
        <v>429</v>
      </c>
      <c r="L7" s="576"/>
      <c r="M7" s="576"/>
      <c r="N7" s="577" t="s">
        <v>328</v>
      </c>
      <c r="O7" s="582" t="s">
        <v>430</v>
      </c>
      <c r="P7" s="584" t="s">
        <v>431</v>
      </c>
      <c r="Q7" s="587"/>
      <c r="R7" s="585"/>
      <c r="S7" s="584" t="s">
        <v>432</v>
      </c>
      <c r="T7" s="585"/>
      <c r="U7" s="586" t="s">
        <v>445</v>
      </c>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row>
    <row r="8" spans="1:279" s="233" customFormat="1" ht="81" customHeight="1" thickTop="1" thickBot="1" x14ac:dyDescent="0.3">
      <c r="A8" s="226" t="s">
        <v>215</v>
      </c>
      <c r="B8" s="226" t="s">
        <v>448</v>
      </c>
      <c r="C8" s="227" t="s">
        <v>8</v>
      </c>
      <c r="D8" s="228" t="s">
        <v>434</v>
      </c>
      <c r="E8" s="242" t="s">
        <v>10</v>
      </c>
      <c r="F8" s="242" t="s">
        <v>11</v>
      </c>
      <c r="G8" s="242" t="s">
        <v>12</v>
      </c>
      <c r="H8" s="230" t="s">
        <v>435</v>
      </c>
      <c r="I8" s="230" t="s">
        <v>38</v>
      </c>
      <c r="J8" s="230" t="s">
        <v>436</v>
      </c>
      <c r="K8" s="230" t="s">
        <v>435</v>
      </c>
      <c r="L8" s="230" t="s">
        <v>437</v>
      </c>
      <c r="M8" s="230" t="s">
        <v>436</v>
      </c>
      <c r="N8" s="577"/>
      <c r="O8" s="583"/>
      <c r="P8" s="231" t="s">
        <v>438</v>
      </c>
      <c r="Q8" s="231" t="s">
        <v>439</v>
      </c>
      <c r="R8" s="231" t="s">
        <v>482</v>
      </c>
      <c r="S8" s="231" t="s">
        <v>440</v>
      </c>
      <c r="T8" s="231" t="s">
        <v>441</v>
      </c>
      <c r="U8" s="586"/>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row>
    <row r="9" spans="1:279" s="234" customFormat="1" ht="10.5" customHeight="1" thickTop="1" thickBot="1" x14ac:dyDescent="0.3">
      <c r="A9" s="571"/>
      <c r="B9" s="572"/>
      <c r="C9" s="572"/>
      <c r="D9" s="572"/>
      <c r="E9" s="572"/>
      <c r="F9" s="572"/>
      <c r="G9" s="572"/>
      <c r="H9" s="572"/>
      <c r="I9" s="572"/>
      <c r="J9" s="572"/>
      <c r="K9" s="572"/>
      <c r="L9" s="572"/>
      <c r="M9" s="572"/>
      <c r="N9" s="572"/>
      <c r="U9" s="235"/>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6"/>
      <c r="EQ9" s="236"/>
      <c r="ER9" s="236"/>
      <c r="ES9" s="236"/>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row>
    <row r="10" spans="1:279" s="237" customFormat="1" ht="15" customHeight="1" x14ac:dyDescent="0.2">
      <c r="A10" s="562">
        <f>'Mapa Final'!A10</f>
        <v>1</v>
      </c>
      <c r="B10" s="547" t="str">
        <f>'Mapa Final'!B10</f>
        <v>Vencimiento de Términos</v>
      </c>
      <c r="C10" s="547" t="str">
        <f>'Mapa Final'!C10</f>
        <v>Vulneración de los derechos fundamentales de los ciudadanos</v>
      </c>
      <c r="D10" s="547" t="str">
        <f>'Mapa Final'!D10</f>
        <v>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
6. Duplicación de  solicitudes de la misma información por parte de diferentes dependencias y entidades del sector público y partes interesadas en general, cuya atención retrasa la actividad judicial.</v>
      </c>
      <c r="E10" s="550" t="str">
        <f>'Mapa Final'!E10</f>
        <v xml:space="preserve">Insuficiencia Organizacional </v>
      </c>
      <c r="F10" s="550" t="str">
        <f>'Mapa Final'!F10</f>
        <v>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v>
      </c>
      <c r="G10" s="550" t="str">
        <f>'Mapa Final'!G10</f>
        <v>Usuarios, productos y prácticas organizacionales</v>
      </c>
      <c r="H10" s="565" t="str">
        <f>'Mapa Final'!I10</f>
        <v>Alta</v>
      </c>
      <c r="I10" s="568" t="str">
        <f>'Mapa Final'!L10</f>
        <v>Mayor</v>
      </c>
      <c r="J10" s="553" t="str">
        <f>'Mapa Final'!N10</f>
        <v xml:space="preserve">Alto </v>
      </c>
      <c r="K10" s="556" t="str">
        <f>'Mapa Final'!AA10</f>
        <v>Media</v>
      </c>
      <c r="L10" s="556" t="str">
        <f>'Mapa Final'!AE10</f>
        <v>Mayor</v>
      </c>
      <c r="M10" s="559" t="str">
        <f>'Mapa Final'!AG10</f>
        <v xml:space="preserve">Alto </v>
      </c>
      <c r="N10" s="556" t="str">
        <f>'Mapa Final'!AH10</f>
        <v>Evitar</v>
      </c>
      <c r="O10" s="544"/>
      <c r="P10" s="544"/>
      <c r="Q10" s="544"/>
      <c r="R10" s="544"/>
      <c r="S10" s="544" t="s">
        <v>483</v>
      </c>
      <c r="T10" s="544"/>
      <c r="U10" s="544"/>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7" customFormat="1" ht="13.5" customHeight="1" x14ac:dyDescent="0.2">
      <c r="A11" s="563"/>
      <c r="B11" s="548"/>
      <c r="C11" s="548"/>
      <c r="D11" s="548"/>
      <c r="E11" s="551"/>
      <c r="F11" s="551"/>
      <c r="G11" s="551"/>
      <c r="H11" s="566"/>
      <c r="I11" s="569"/>
      <c r="J11" s="554"/>
      <c r="K11" s="557"/>
      <c r="L11" s="557"/>
      <c r="M11" s="560"/>
      <c r="N11" s="557"/>
      <c r="O11" s="545"/>
      <c r="P11" s="545"/>
      <c r="Q11" s="545"/>
      <c r="R11" s="545"/>
      <c r="S11" s="545"/>
      <c r="T11" s="545"/>
      <c r="U11" s="54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7" customFormat="1" ht="13.5" customHeight="1" x14ac:dyDescent="0.2">
      <c r="A12" s="563"/>
      <c r="B12" s="548"/>
      <c r="C12" s="548"/>
      <c r="D12" s="548"/>
      <c r="E12" s="551"/>
      <c r="F12" s="551"/>
      <c r="G12" s="551"/>
      <c r="H12" s="566"/>
      <c r="I12" s="569"/>
      <c r="J12" s="554"/>
      <c r="K12" s="557"/>
      <c r="L12" s="557"/>
      <c r="M12" s="560"/>
      <c r="N12" s="557"/>
      <c r="O12" s="545"/>
      <c r="P12" s="545"/>
      <c r="Q12" s="545"/>
      <c r="R12" s="545"/>
      <c r="S12" s="545"/>
      <c r="T12" s="545"/>
      <c r="U12" s="54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7" customFormat="1" ht="13.5" customHeight="1" x14ac:dyDescent="0.2">
      <c r="A13" s="563"/>
      <c r="B13" s="548"/>
      <c r="C13" s="548"/>
      <c r="D13" s="548"/>
      <c r="E13" s="551"/>
      <c r="F13" s="551"/>
      <c r="G13" s="551"/>
      <c r="H13" s="566"/>
      <c r="I13" s="569"/>
      <c r="J13" s="554"/>
      <c r="K13" s="557"/>
      <c r="L13" s="557"/>
      <c r="M13" s="560"/>
      <c r="N13" s="557"/>
      <c r="O13" s="545"/>
      <c r="P13" s="545"/>
      <c r="Q13" s="545"/>
      <c r="R13" s="545"/>
      <c r="S13" s="545"/>
      <c r="T13" s="545"/>
      <c r="U13" s="54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7" customFormat="1" ht="238.5" customHeight="1" thickBot="1" x14ac:dyDescent="0.25">
      <c r="A14" s="564"/>
      <c r="B14" s="549"/>
      <c r="C14" s="549"/>
      <c r="D14" s="549"/>
      <c r="E14" s="552"/>
      <c r="F14" s="552"/>
      <c r="G14" s="552"/>
      <c r="H14" s="567"/>
      <c r="I14" s="570"/>
      <c r="J14" s="555"/>
      <c r="K14" s="558"/>
      <c r="L14" s="558"/>
      <c r="M14" s="561"/>
      <c r="N14" s="558"/>
      <c r="O14" s="546"/>
      <c r="P14" s="546"/>
      <c r="Q14" s="546"/>
      <c r="R14" s="546"/>
      <c r="S14" s="546"/>
      <c r="T14" s="546"/>
      <c r="U14" s="546"/>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7" customFormat="1" ht="15" customHeight="1" x14ac:dyDescent="0.2">
      <c r="A15" s="562">
        <f>'Mapa Final'!A15</f>
        <v>2</v>
      </c>
      <c r="B15" s="547" t="str">
        <f>'Mapa Final'!B15</f>
        <v>No realización de Audiencias</v>
      </c>
      <c r="C15" s="547" t="str">
        <f>'Mapa Final'!C15</f>
        <v>Vulneración de los derechos fundamentales de los ciudadanos</v>
      </c>
      <c r="D15" s="547" t="str">
        <f>'Mapa Final'!D15</f>
        <v>1.Inasistencia de las partes interesadas.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6. Falta de herramientas tecnológicas que permitan el buen desarrollo de la audiencia (Sistema de Grabación, Software, Hardware etc.)
7. Programar la audiencia sin los EMP y soporte completos.</v>
      </c>
      <c r="E15" s="550" t="str">
        <f>'Mapa Final'!E15</f>
        <v>Inasistencia de las partes interesadas para la realización de las audiencias.</v>
      </c>
      <c r="F15" s="550" t="str">
        <f>'Mapa Final'!F15</f>
        <v>Posibilidad de vulneración de los derechos fundamentales de los ciudadanos  debido al Incumplimiento de las partes interesadas para la realización de las audiencias.</v>
      </c>
      <c r="G15" s="550" t="str">
        <f>'Mapa Final'!G15</f>
        <v>Usuarios, productos y prácticas organizacionales</v>
      </c>
      <c r="H15" s="565" t="str">
        <f>'Mapa Final'!I15</f>
        <v>Muy Alta</v>
      </c>
      <c r="I15" s="568" t="str">
        <f>'Mapa Final'!L15</f>
        <v>Mayor</v>
      </c>
      <c r="J15" s="553" t="str">
        <f>'Mapa Final'!N15</f>
        <v xml:space="preserve">Alto </v>
      </c>
      <c r="K15" s="556" t="str">
        <f>'Mapa Final'!AA15</f>
        <v>Media</v>
      </c>
      <c r="L15" s="556" t="str">
        <f>'Mapa Final'!AE15</f>
        <v>Mayor</v>
      </c>
      <c r="M15" s="559" t="str">
        <f>'Mapa Final'!AG15</f>
        <v xml:space="preserve">Alto </v>
      </c>
      <c r="N15" s="556" t="str">
        <f>'Mapa Final'!AH15</f>
        <v>Evitar</v>
      </c>
      <c r="O15" s="544"/>
      <c r="P15" s="544"/>
      <c r="Q15" s="544"/>
      <c r="R15" s="544"/>
      <c r="S15" s="544"/>
      <c r="T15" s="544"/>
      <c r="U15" s="544"/>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7" customFormat="1" ht="13.5" customHeight="1" x14ac:dyDescent="0.2">
      <c r="A16" s="563"/>
      <c r="B16" s="548"/>
      <c r="C16" s="548"/>
      <c r="D16" s="548"/>
      <c r="E16" s="551"/>
      <c r="F16" s="551"/>
      <c r="G16" s="551"/>
      <c r="H16" s="566"/>
      <c r="I16" s="569"/>
      <c r="J16" s="554"/>
      <c r="K16" s="557"/>
      <c r="L16" s="557"/>
      <c r="M16" s="560"/>
      <c r="N16" s="557"/>
      <c r="O16" s="545"/>
      <c r="P16" s="545"/>
      <c r="Q16" s="545"/>
      <c r="R16" s="545"/>
      <c r="S16" s="545"/>
      <c r="T16" s="545"/>
      <c r="U16" s="54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7" customFormat="1" ht="13.5" customHeight="1" x14ac:dyDescent="0.2">
      <c r="A17" s="563"/>
      <c r="B17" s="548"/>
      <c r="C17" s="548"/>
      <c r="D17" s="548"/>
      <c r="E17" s="551"/>
      <c r="F17" s="551"/>
      <c r="G17" s="551"/>
      <c r="H17" s="566"/>
      <c r="I17" s="569"/>
      <c r="J17" s="554"/>
      <c r="K17" s="557"/>
      <c r="L17" s="557"/>
      <c r="M17" s="560"/>
      <c r="N17" s="557"/>
      <c r="O17" s="545"/>
      <c r="P17" s="545"/>
      <c r="Q17" s="545"/>
      <c r="R17" s="545"/>
      <c r="S17" s="545"/>
      <c r="T17" s="545"/>
      <c r="U17" s="54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7" customFormat="1" ht="13.5" customHeight="1" x14ac:dyDescent="0.2">
      <c r="A18" s="563"/>
      <c r="B18" s="548"/>
      <c r="C18" s="548"/>
      <c r="D18" s="548"/>
      <c r="E18" s="551"/>
      <c r="F18" s="551"/>
      <c r="G18" s="551"/>
      <c r="H18" s="566"/>
      <c r="I18" s="569"/>
      <c r="J18" s="554"/>
      <c r="K18" s="557"/>
      <c r="L18" s="557"/>
      <c r="M18" s="560"/>
      <c r="N18" s="557"/>
      <c r="O18" s="545"/>
      <c r="P18" s="545"/>
      <c r="Q18" s="545"/>
      <c r="R18" s="545"/>
      <c r="S18" s="545"/>
      <c r="T18" s="545"/>
      <c r="U18" s="54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7" customFormat="1" ht="255.75" customHeight="1" thickBot="1" x14ac:dyDescent="0.25">
      <c r="A19" s="564"/>
      <c r="B19" s="549"/>
      <c r="C19" s="549"/>
      <c r="D19" s="549"/>
      <c r="E19" s="552"/>
      <c r="F19" s="552"/>
      <c r="G19" s="552"/>
      <c r="H19" s="567"/>
      <c r="I19" s="570"/>
      <c r="J19" s="555"/>
      <c r="K19" s="558"/>
      <c r="L19" s="558"/>
      <c r="M19" s="561"/>
      <c r="N19" s="558"/>
      <c r="O19" s="546"/>
      <c r="P19" s="546"/>
      <c r="Q19" s="546"/>
      <c r="R19" s="546"/>
      <c r="S19" s="546"/>
      <c r="T19" s="546"/>
      <c r="U19" s="54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62">
        <f>'Mapa Final'!A20</f>
        <v>3</v>
      </c>
      <c r="B20" s="547" t="str">
        <f>'Mapa Final'!B20</f>
        <v xml:space="preserve">Represamiento de procesos Judiciales y/o solicitudes  sin resolver </v>
      </c>
      <c r="C20" s="547" t="str">
        <f>'Mapa Final'!C20</f>
        <v>Afectación en la Prestación del Servicio de Justicia</v>
      </c>
      <c r="D20" s="547" t="str">
        <f>'Mapa Final'!D20</f>
        <v xml:space="preserve">1.Alto  volumen  de procesos y trámites procesales.
2.Complejidad de los procesos judiciales.
3.Insuficiencia de personal para la carga laboral presentada.
4.Deficiencia en las competencias necesarias del personal asignado. 
5.Insuficiencia o fallas en los equipos (hardware y software) para realizar el trabajo presencial y  virtual.
6.Falta de planeación  para el desarrollo de las tareas propias del despacho y/o centro de servicios.
</v>
      </c>
      <c r="E20" s="550" t="str">
        <f>'Mapa Final'!E20</f>
        <v>Alto  volumen  de procesos y  trámites procesales.</v>
      </c>
      <c r="F20" s="550" t="str">
        <f>'Mapa Final'!F20</f>
        <v>Posibilidad de Represamiento de procesos Judiciales y/o solicitudes  sin resolver, debido a alto  volumen  de procesos y  trámites procesales.</v>
      </c>
      <c r="G20" s="550" t="str">
        <f>'Mapa Final'!G20</f>
        <v>Usuarios, productos y prácticas organizacionales</v>
      </c>
      <c r="H20" s="565" t="str">
        <f>'Mapa Final'!I20</f>
        <v>Muy Alta</v>
      </c>
      <c r="I20" s="568" t="str">
        <f>'Mapa Final'!L20</f>
        <v>Moderado</v>
      </c>
      <c r="J20" s="553" t="str">
        <f>'Mapa Final'!N20</f>
        <v xml:space="preserve">Alto </v>
      </c>
      <c r="K20" s="556" t="str">
        <f>'Mapa Final'!AA20</f>
        <v>Media</v>
      </c>
      <c r="L20" s="556" t="str">
        <f>'Mapa Final'!AE20</f>
        <v>Moderado</v>
      </c>
      <c r="M20" s="559" t="str">
        <f>'Mapa Final'!AG20</f>
        <v>Moderado</v>
      </c>
      <c r="N20" s="556" t="str">
        <f>'Mapa Final'!AH20</f>
        <v>Aceptar</v>
      </c>
      <c r="O20" s="544"/>
      <c r="P20" s="544"/>
      <c r="Q20" s="544"/>
      <c r="R20" s="544"/>
      <c r="S20" s="544"/>
      <c r="T20" s="544"/>
      <c r="U20" s="544"/>
      <c r="V20" s="35"/>
      <c r="W20" s="35"/>
    </row>
    <row r="21" spans="1:177" x14ac:dyDescent="0.25">
      <c r="A21" s="563"/>
      <c r="B21" s="548"/>
      <c r="C21" s="548"/>
      <c r="D21" s="548"/>
      <c r="E21" s="551"/>
      <c r="F21" s="551"/>
      <c r="G21" s="551"/>
      <c r="H21" s="566"/>
      <c r="I21" s="569"/>
      <c r="J21" s="554"/>
      <c r="K21" s="557"/>
      <c r="L21" s="557"/>
      <c r="M21" s="560"/>
      <c r="N21" s="557"/>
      <c r="O21" s="545"/>
      <c r="P21" s="545"/>
      <c r="Q21" s="545"/>
      <c r="R21" s="545"/>
      <c r="S21" s="545"/>
      <c r="T21" s="545"/>
      <c r="U21" s="545"/>
      <c r="V21" s="35"/>
      <c r="W21" s="35"/>
    </row>
    <row r="22" spans="1:177" x14ac:dyDescent="0.25">
      <c r="A22" s="563"/>
      <c r="B22" s="548"/>
      <c r="C22" s="548"/>
      <c r="D22" s="548"/>
      <c r="E22" s="551"/>
      <c r="F22" s="551"/>
      <c r="G22" s="551"/>
      <c r="H22" s="566"/>
      <c r="I22" s="569"/>
      <c r="J22" s="554"/>
      <c r="K22" s="557"/>
      <c r="L22" s="557"/>
      <c r="M22" s="560"/>
      <c r="N22" s="557"/>
      <c r="O22" s="545"/>
      <c r="P22" s="545"/>
      <c r="Q22" s="545"/>
      <c r="R22" s="545"/>
      <c r="S22" s="545"/>
      <c r="T22" s="545"/>
      <c r="U22" s="545"/>
      <c r="V22" s="35"/>
      <c r="W22" s="35"/>
    </row>
    <row r="23" spans="1:177" x14ac:dyDescent="0.25">
      <c r="A23" s="563"/>
      <c r="B23" s="548"/>
      <c r="C23" s="548"/>
      <c r="D23" s="548"/>
      <c r="E23" s="551"/>
      <c r="F23" s="551"/>
      <c r="G23" s="551"/>
      <c r="H23" s="566"/>
      <c r="I23" s="569"/>
      <c r="J23" s="554"/>
      <c r="K23" s="557"/>
      <c r="L23" s="557"/>
      <c r="M23" s="560"/>
      <c r="N23" s="557"/>
      <c r="O23" s="545"/>
      <c r="P23" s="545"/>
      <c r="Q23" s="545"/>
      <c r="R23" s="545"/>
      <c r="S23" s="545"/>
      <c r="T23" s="545"/>
      <c r="U23" s="545"/>
      <c r="V23" s="35"/>
      <c r="W23" s="35"/>
    </row>
    <row r="24" spans="1:177" ht="307.5" customHeight="1" thickBot="1" x14ac:dyDescent="0.3">
      <c r="A24" s="564"/>
      <c r="B24" s="549"/>
      <c r="C24" s="549"/>
      <c r="D24" s="549"/>
      <c r="E24" s="552"/>
      <c r="F24" s="552"/>
      <c r="G24" s="552"/>
      <c r="H24" s="567"/>
      <c r="I24" s="570"/>
      <c r="J24" s="555"/>
      <c r="K24" s="558"/>
      <c r="L24" s="558"/>
      <c r="M24" s="561"/>
      <c r="N24" s="558"/>
      <c r="O24" s="546"/>
      <c r="P24" s="546"/>
      <c r="Q24" s="546"/>
      <c r="R24" s="546"/>
      <c r="S24" s="546"/>
      <c r="T24" s="546"/>
      <c r="U24" s="546"/>
      <c r="V24" s="35"/>
      <c r="W24" s="35"/>
    </row>
    <row r="25" spans="1:177" ht="15" customHeight="1" x14ac:dyDescent="0.25">
      <c r="A25" s="562">
        <f>'Mapa Final'!A25</f>
        <v>4</v>
      </c>
      <c r="B25" s="547" t="str">
        <f>'Mapa Final'!B25</f>
        <v xml:space="preserve">Errores o inconsistencia en la información entregada a las partes interesadas.
</v>
      </c>
      <c r="C25" s="547" t="str">
        <f>'Mapa Final'!C25</f>
        <v>Afectación en la Prestación del Servicio de Justicia</v>
      </c>
      <c r="D25" s="547" t="str">
        <f>'Mapa Final'!D25</f>
        <v>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4. Errores en las solicitudes y escritos presentados por la fiscalia, abogados o solicitantes en general.</v>
      </c>
      <c r="E25" s="550" t="str">
        <f>'Mapa Final'!E25</f>
        <v>Falta de control y verificación de la información registrada.</v>
      </c>
      <c r="F25" s="550" t="str">
        <f>'Mapa Final'!F25</f>
        <v>Posibilidad de afectación en la prestación del servicio de Justicia debido a la falta de control y verificación de la información registrada.</v>
      </c>
      <c r="G25" s="550" t="str">
        <f>'Mapa Final'!G25</f>
        <v>Usuarios, productos y prácticas organizacionales</v>
      </c>
      <c r="H25" s="565" t="str">
        <f>'Mapa Final'!I25</f>
        <v>Muy Alta</v>
      </c>
      <c r="I25" s="568" t="str">
        <f>'Mapa Final'!L25</f>
        <v>Moderado</v>
      </c>
      <c r="J25" s="553" t="str">
        <f>'Mapa Final'!N25</f>
        <v xml:space="preserve">Alto </v>
      </c>
      <c r="K25" s="556" t="str">
        <f>'Mapa Final'!AA25</f>
        <v>Media</v>
      </c>
      <c r="L25" s="556" t="str">
        <f>'Mapa Final'!AE25</f>
        <v>Moderado</v>
      </c>
      <c r="M25" s="559" t="str">
        <f>'Mapa Final'!AG25</f>
        <v>Moderado</v>
      </c>
      <c r="N25" s="556" t="str">
        <f>'Mapa Final'!AH25</f>
        <v>Evitar</v>
      </c>
      <c r="O25" s="544"/>
      <c r="P25" s="544"/>
      <c r="Q25" s="544"/>
      <c r="R25" s="544"/>
      <c r="S25" s="544"/>
      <c r="T25" s="544"/>
      <c r="U25" s="544"/>
    </row>
    <row r="26" spans="1:177" x14ac:dyDescent="0.25">
      <c r="A26" s="563"/>
      <c r="B26" s="548"/>
      <c r="C26" s="548"/>
      <c r="D26" s="548"/>
      <c r="E26" s="551"/>
      <c r="F26" s="551"/>
      <c r="G26" s="551"/>
      <c r="H26" s="566"/>
      <c r="I26" s="569"/>
      <c r="J26" s="554"/>
      <c r="K26" s="557"/>
      <c r="L26" s="557"/>
      <c r="M26" s="560"/>
      <c r="N26" s="557"/>
      <c r="O26" s="545"/>
      <c r="P26" s="545"/>
      <c r="Q26" s="545"/>
      <c r="R26" s="545"/>
      <c r="S26" s="545"/>
      <c r="T26" s="545"/>
      <c r="U26" s="545"/>
    </row>
    <row r="27" spans="1:177" x14ac:dyDescent="0.25">
      <c r="A27" s="563"/>
      <c r="B27" s="548"/>
      <c r="C27" s="548"/>
      <c r="D27" s="548"/>
      <c r="E27" s="551"/>
      <c r="F27" s="551"/>
      <c r="G27" s="551"/>
      <c r="H27" s="566"/>
      <c r="I27" s="569"/>
      <c r="J27" s="554"/>
      <c r="K27" s="557"/>
      <c r="L27" s="557"/>
      <c r="M27" s="560"/>
      <c r="N27" s="557"/>
      <c r="O27" s="545"/>
      <c r="P27" s="545"/>
      <c r="Q27" s="545"/>
      <c r="R27" s="545"/>
      <c r="S27" s="545"/>
      <c r="T27" s="545"/>
      <c r="U27" s="545"/>
    </row>
    <row r="28" spans="1:177" x14ac:dyDescent="0.25">
      <c r="A28" s="563"/>
      <c r="B28" s="548"/>
      <c r="C28" s="548"/>
      <c r="D28" s="548"/>
      <c r="E28" s="551"/>
      <c r="F28" s="551"/>
      <c r="G28" s="551"/>
      <c r="H28" s="566"/>
      <c r="I28" s="569"/>
      <c r="J28" s="554"/>
      <c r="K28" s="557"/>
      <c r="L28" s="557"/>
      <c r="M28" s="560"/>
      <c r="N28" s="557"/>
      <c r="O28" s="545"/>
      <c r="P28" s="545"/>
      <c r="Q28" s="545"/>
      <c r="R28" s="545"/>
      <c r="S28" s="545"/>
      <c r="T28" s="545"/>
      <c r="U28" s="545"/>
    </row>
    <row r="29" spans="1:177" ht="254.25" customHeight="1" thickBot="1" x14ac:dyDescent="0.3">
      <c r="A29" s="564"/>
      <c r="B29" s="549"/>
      <c r="C29" s="549"/>
      <c r="D29" s="549"/>
      <c r="E29" s="552"/>
      <c r="F29" s="552"/>
      <c r="G29" s="552"/>
      <c r="H29" s="567"/>
      <c r="I29" s="570"/>
      <c r="J29" s="555"/>
      <c r="K29" s="558"/>
      <c r="L29" s="558"/>
      <c r="M29" s="561"/>
      <c r="N29" s="558"/>
      <c r="O29" s="546"/>
      <c r="P29" s="546"/>
      <c r="Q29" s="546"/>
      <c r="R29" s="546"/>
      <c r="S29" s="546"/>
      <c r="T29" s="546"/>
      <c r="U29" s="546"/>
    </row>
    <row r="30" spans="1:177" ht="15" customHeight="1" x14ac:dyDescent="0.25">
      <c r="A30" s="562">
        <f>'Mapa Final'!A30</f>
        <v>5</v>
      </c>
      <c r="B30" s="547" t="str">
        <f>'Mapa Final'!B30</f>
        <v>Inconsistencias en el reparto de procesos</v>
      </c>
      <c r="C30" s="547" t="str">
        <f>'Mapa Final'!C30</f>
        <v>Reputacional (Corrupción)</v>
      </c>
      <c r="D30" s="547" t="str">
        <f>'Mapa Final'!D30</f>
        <v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v>
      </c>
      <c r="E30" s="550" t="str">
        <f>'Mapa Final'!E30</f>
        <v>Falencia en la verificación y seguimiento a los repartos realizados.</v>
      </c>
      <c r="F30" s="550" t="str">
        <f>'Mapa Final'!F30</f>
        <v>Posibilidad de afectación a la reputación y transparencia debido a falencia en la verificación y seguimiento a los repartos realizados.</v>
      </c>
      <c r="G30" s="550" t="str">
        <f>'Mapa Final'!G30</f>
        <v>Ejecución y Administración de Procesos</v>
      </c>
      <c r="H30" s="565" t="str">
        <f>'Mapa Final'!I30</f>
        <v>Muy Alta</v>
      </c>
      <c r="I30" s="568" t="str">
        <f>'Mapa Final'!L30</f>
        <v>Moderado</v>
      </c>
      <c r="J30" s="553" t="str">
        <f>'Mapa Final'!N30</f>
        <v xml:space="preserve">Alto </v>
      </c>
      <c r="K30" s="556" t="str">
        <f>'Mapa Final'!AA30</f>
        <v>Media</v>
      </c>
      <c r="L30" s="556" t="str">
        <f>'Mapa Final'!AE30</f>
        <v>Moderado</v>
      </c>
      <c r="M30" s="559" t="str">
        <f>'Mapa Final'!AG30</f>
        <v>Moderado</v>
      </c>
      <c r="N30" s="556" t="str">
        <f>'Mapa Final'!AH30</f>
        <v>Evitar</v>
      </c>
      <c r="O30" s="544"/>
      <c r="P30" s="544"/>
      <c r="Q30" s="544"/>
      <c r="R30" s="544"/>
      <c r="S30" s="544"/>
      <c r="T30" s="544"/>
      <c r="U30" s="544"/>
    </row>
    <row r="31" spans="1:177" x14ac:dyDescent="0.25">
      <c r="A31" s="563"/>
      <c r="B31" s="548"/>
      <c r="C31" s="548"/>
      <c r="D31" s="548"/>
      <c r="E31" s="551"/>
      <c r="F31" s="551"/>
      <c r="G31" s="551"/>
      <c r="H31" s="566"/>
      <c r="I31" s="569"/>
      <c r="J31" s="554"/>
      <c r="K31" s="557"/>
      <c r="L31" s="557"/>
      <c r="M31" s="560"/>
      <c r="N31" s="557"/>
      <c r="O31" s="545"/>
      <c r="P31" s="545"/>
      <c r="Q31" s="545"/>
      <c r="R31" s="545"/>
      <c r="S31" s="545"/>
      <c r="T31" s="545"/>
      <c r="U31" s="545"/>
    </row>
    <row r="32" spans="1:177" x14ac:dyDescent="0.25">
      <c r="A32" s="563"/>
      <c r="B32" s="548"/>
      <c r="C32" s="548"/>
      <c r="D32" s="548"/>
      <c r="E32" s="551"/>
      <c r="F32" s="551"/>
      <c r="G32" s="551"/>
      <c r="H32" s="566"/>
      <c r="I32" s="569"/>
      <c r="J32" s="554"/>
      <c r="K32" s="557"/>
      <c r="L32" s="557"/>
      <c r="M32" s="560"/>
      <c r="N32" s="557"/>
      <c r="O32" s="545"/>
      <c r="P32" s="545"/>
      <c r="Q32" s="545"/>
      <c r="R32" s="545"/>
      <c r="S32" s="545"/>
      <c r="T32" s="545"/>
      <c r="U32" s="545"/>
    </row>
    <row r="33" spans="1:21" x14ac:dyDescent="0.25">
      <c r="A33" s="563"/>
      <c r="B33" s="548"/>
      <c r="C33" s="548"/>
      <c r="D33" s="548"/>
      <c r="E33" s="551"/>
      <c r="F33" s="551"/>
      <c r="G33" s="551"/>
      <c r="H33" s="566"/>
      <c r="I33" s="569"/>
      <c r="J33" s="554"/>
      <c r="K33" s="557"/>
      <c r="L33" s="557"/>
      <c r="M33" s="560"/>
      <c r="N33" s="557"/>
      <c r="O33" s="545"/>
      <c r="P33" s="545"/>
      <c r="Q33" s="545"/>
      <c r="R33" s="545"/>
      <c r="S33" s="545"/>
      <c r="T33" s="545"/>
      <c r="U33" s="545"/>
    </row>
    <row r="34" spans="1:21" ht="230.25" customHeight="1" thickBot="1" x14ac:dyDescent="0.3">
      <c r="A34" s="564"/>
      <c r="B34" s="549"/>
      <c r="C34" s="549"/>
      <c r="D34" s="549"/>
      <c r="E34" s="552"/>
      <c r="F34" s="552"/>
      <c r="G34" s="552"/>
      <c r="H34" s="567"/>
      <c r="I34" s="570"/>
      <c r="J34" s="555"/>
      <c r="K34" s="558"/>
      <c r="L34" s="558"/>
      <c r="M34" s="561"/>
      <c r="N34" s="558"/>
      <c r="O34" s="546"/>
      <c r="P34" s="546"/>
      <c r="Q34" s="546"/>
      <c r="R34" s="546"/>
      <c r="S34" s="546"/>
      <c r="T34" s="546"/>
      <c r="U34" s="546"/>
    </row>
    <row r="35" spans="1:21" ht="15" customHeight="1" x14ac:dyDescent="0.25">
      <c r="A35" s="562">
        <f>'Mapa Final'!A35</f>
        <v>6</v>
      </c>
      <c r="B35" s="547" t="str">
        <f>'Mapa Final'!B35</f>
        <v>Error en las notificaciones judiicales</v>
      </c>
      <c r="C35" s="547" t="str">
        <f>'Mapa Final'!C35</f>
        <v>Afectación en la Prestación del Servicio de Justicia</v>
      </c>
      <c r="D35" s="547" t="str">
        <f>'Mapa Final'!D35</f>
        <v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v>
      </c>
      <c r="E35" s="550" t="str">
        <f>'Mapa Final'!E35</f>
        <v xml:space="preserve">
Falta de información correcta para realizar la notificación oportunamente.
</v>
      </c>
      <c r="F35" s="550" t="str">
        <f>'Mapa Final'!F35</f>
        <v>Posibilidad de afectación en la Prestación del Servicio de Justicia debido a la 
falta de información correcta para realizar la notificación oportunamente.</v>
      </c>
      <c r="G35" s="550" t="str">
        <f>'Mapa Final'!G35</f>
        <v>Usuarios, productos y prácticas organizacionales</v>
      </c>
      <c r="H35" s="565" t="str">
        <f>'Mapa Final'!I35</f>
        <v>Muy Alta</v>
      </c>
      <c r="I35" s="568" t="str">
        <f>'Mapa Final'!L35</f>
        <v>Moderado</v>
      </c>
      <c r="J35" s="553" t="str">
        <f>'Mapa Final'!N35</f>
        <v xml:space="preserve">Alto </v>
      </c>
      <c r="K35" s="556" t="str">
        <f>'Mapa Final'!AA35</f>
        <v>Media</v>
      </c>
      <c r="L35" s="556" t="str">
        <f>'Mapa Final'!AE35</f>
        <v>Moderado</v>
      </c>
      <c r="M35" s="559" t="str">
        <f>'Mapa Final'!AG35</f>
        <v>Moderado</v>
      </c>
      <c r="N35" s="556" t="str">
        <f>'Mapa Final'!AH35</f>
        <v>Evitar</v>
      </c>
      <c r="O35" s="544"/>
      <c r="P35" s="544"/>
      <c r="Q35" s="544"/>
      <c r="R35" s="544"/>
      <c r="S35" s="544"/>
      <c r="T35" s="544"/>
      <c r="U35" s="544"/>
    </row>
    <row r="36" spans="1:21" x14ac:dyDescent="0.25">
      <c r="A36" s="563"/>
      <c r="B36" s="548"/>
      <c r="C36" s="548"/>
      <c r="D36" s="548"/>
      <c r="E36" s="551"/>
      <c r="F36" s="551"/>
      <c r="G36" s="551"/>
      <c r="H36" s="566"/>
      <c r="I36" s="569"/>
      <c r="J36" s="554"/>
      <c r="K36" s="557"/>
      <c r="L36" s="557"/>
      <c r="M36" s="560"/>
      <c r="N36" s="557"/>
      <c r="O36" s="545"/>
      <c r="P36" s="545"/>
      <c r="Q36" s="545"/>
      <c r="R36" s="545"/>
      <c r="S36" s="545"/>
      <c r="T36" s="545"/>
      <c r="U36" s="545"/>
    </row>
    <row r="37" spans="1:21" x14ac:dyDescent="0.25">
      <c r="A37" s="563"/>
      <c r="B37" s="548"/>
      <c r="C37" s="548"/>
      <c r="D37" s="548"/>
      <c r="E37" s="551"/>
      <c r="F37" s="551"/>
      <c r="G37" s="551"/>
      <c r="H37" s="566"/>
      <c r="I37" s="569"/>
      <c r="J37" s="554"/>
      <c r="K37" s="557"/>
      <c r="L37" s="557"/>
      <c r="M37" s="560"/>
      <c r="N37" s="557"/>
      <c r="O37" s="545"/>
      <c r="P37" s="545"/>
      <c r="Q37" s="545"/>
      <c r="R37" s="545"/>
      <c r="S37" s="545"/>
      <c r="T37" s="545"/>
      <c r="U37" s="545"/>
    </row>
    <row r="38" spans="1:21" x14ac:dyDescent="0.25">
      <c r="A38" s="563"/>
      <c r="B38" s="548"/>
      <c r="C38" s="548"/>
      <c r="D38" s="548"/>
      <c r="E38" s="551"/>
      <c r="F38" s="551"/>
      <c r="G38" s="551"/>
      <c r="H38" s="566"/>
      <c r="I38" s="569"/>
      <c r="J38" s="554"/>
      <c r="K38" s="557"/>
      <c r="L38" s="557"/>
      <c r="M38" s="560"/>
      <c r="N38" s="557"/>
      <c r="O38" s="545"/>
      <c r="P38" s="545"/>
      <c r="Q38" s="545"/>
      <c r="R38" s="545"/>
      <c r="S38" s="545"/>
      <c r="T38" s="545"/>
      <c r="U38" s="545"/>
    </row>
    <row r="39" spans="1:21" ht="234.75" customHeight="1" thickBot="1" x14ac:dyDescent="0.3">
      <c r="A39" s="564"/>
      <c r="B39" s="549"/>
      <c r="C39" s="549"/>
      <c r="D39" s="549"/>
      <c r="E39" s="552"/>
      <c r="F39" s="552"/>
      <c r="G39" s="552"/>
      <c r="H39" s="567"/>
      <c r="I39" s="570"/>
      <c r="J39" s="555"/>
      <c r="K39" s="558"/>
      <c r="L39" s="558"/>
      <c r="M39" s="561"/>
      <c r="N39" s="558"/>
      <c r="O39" s="546"/>
      <c r="P39" s="546"/>
      <c r="Q39" s="546"/>
      <c r="R39" s="546"/>
      <c r="S39" s="546"/>
      <c r="T39" s="546"/>
      <c r="U39" s="546"/>
    </row>
    <row r="40" spans="1:21" x14ac:dyDescent="0.25">
      <c r="A40" s="562">
        <f>'Mapa Final'!A40</f>
        <v>7</v>
      </c>
      <c r="B40" s="547" t="str">
        <f>'Mapa Final'!B40</f>
        <v>Pérdida de documentos</v>
      </c>
      <c r="C40" s="547" t="str">
        <f>'Mapa Final'!C40</f>
        <v>Afectación en la Prestación del Servicio de Justicia</v>
      </c>
      <c r="D40" s="547" t="str">
        <f>'Mapa Final'!D40</f>
        <v>1. Falta de implementación del expediente electrónico en todas las dependencias y juzgados.
2.Falta de software institucional estandarizado para la especialidad para el control del archivo de documentos tanto físicos como virtuales.
3.Desconocimiento e inaplicabilidad de las Tablas de Retención Documental (TRD)
4.Volumen excesivo de ingreso de expedientes para el personal asignado,  generando demoras en la organización de los expedientes.
5. Carencia de organización documental</v>
      </c>
      <c r="E40" s="550" t="str">
        <f>'Mapa Final'!E40</f>
        <v>Extravío de documentos temporal o definitivo de los procesos judiciales</v>
      </c>
      <c r="F40" s="550" t="str">
        <f>'Mapa Final'!F40</f>
        <v>Posibilidad de la afectación en la Prestación del Servicio de Justicia debido al extravío de documentos temporal o definitivo de los procesos judiciales</v>
      </c>
      <c r="G40" s="550" t="str">
        <f>'Mapa Final'!G40</f>
        <v>Usuarios, productos y prácticas organizacionales</v>
      </c>
      <c r="H40" s="565" t="str">
        <f>'Mapa Final'!I40</f>
        <v>Muy Alta</v>
      </c>
      <c r="I40" s="568" t="str">
        <f>'Mapa Final'!L40</f>
        <v>Mayor</v>
      </c>
      <c r="J40" s="553" t="str">
        <f>'Mapa Final'!N40</f>
        <v xml:space="preserve">Alto </v>
      </c>
      <c r="K40" s="556" t="str">
        <f>'Mapa Final'!AA40</f>
        <v>Media</v>
      </c>
      <c r="L40" s="556" t="str">
        <f>'Mapa Final'!AE40</f>
        <v>Mayor</v>
      </c>
      <c r="M40" s="559" t="str">
        <f>'Mapa Final'!AG40</f>
        <v xml:space="preserve">Alto </v>
      </c>
      <c r="N40" s="556" t="str">
        <f>'Mapa Final'!AH40</f>
        <v>Evitar</v>
      </c>
      <c r="O40" s="544"/>
      <c r="P40" s="544"/>
      <c r="Q40" s="544"/>
      <c r="R40" s="544"/>
      <c r="S40" s="544"/>
      <c r="T40" s="544"/>
      <c r="U40" s="544"/>
    </row>
    <row r="41" spans="1:21" x14ac:dyDescent="0.25">
      <c r="A41" s="563"/>
      <c r="B41" s="548"/>
      <c r="C41" s="548"/>
      <c r="D41" s="548"/>
      <c r="E41" s="551"/>
      <c r="F41" s="551"/>
      <c r="G41" s="551"/>
      <c r="H41" s="566"/>
      <c r="I41" s="569"/>
      <c r="J41" s="554"/>
      <c r="K41" s="557"/>
      <c r="L41" s="557"/>
      <c r="M41" s="560"/>
      <c r="N41" s="557"/>
      <c r="O41" s="545"/>
      <c r="P41" s="545"/>
      <c r="Q41" s="545"/>
      <c r="R41" s="545"/>
      <c r="S41" s="545"/>
      <c r="T41" s="545"/>
      <c r="U41" s="545"/>
    </row>
    <row r="42" spans="1:21" x14ac:dyDescent="0.25">
      <c r="A42" s="563"/>
      <c r="B42" s="548"/>
      <c r="C42" s="548"/>
      <c r="D42" s="548"/>
      <c r="E42" s="551"/>
      <c r="F42" s="551"/>
      <c r="G42" s="551"/>
      <c r="H42" s="566"/>
      <c r="I42" s="569"/>
      <c r="J42" s="554"/>
      <c r="K42" s="557"/>
      <c r="L42" s="557"/>
      <c r="M42" s="560"/>
      <c r="N42" s="557"/>
      <c r="O42" s="545"/>
      <c r="P42" s="545"/>
      <c r="Q42" s="545"/>
      <c r="R42" s="545"/>
      <c r="S42" s="545"/>
      <c r="T42" s="545"/>
      <c r="U42" s="545"/>
    </row>
    <row r="43" spans="1:21" x14ac:dyDescent="0.25">
      <c r="A43" s="563"/>
      <c r="B43" s="548"/>
      <c r="C43" s="548"/>
      <c r="D43" s="548"/>
      <c r="E43" s="551"/>
      <c r="F43" s="551"/>
      <c r="G43" s="551"/>
      <c r="H43" s="566"/>
      <c r="I43" s="569"/>
      <c r="J43" s="554"/>
      <c r="K43" s="557"/>
      <c r="L43" s="557"/>
      <c r="M43" s="560"/>
      <c r="N43" s="557"/>
      <c r="O43" s="545"/>
      <c r="P43" s="545"/>
      <c r="Q43" s="545"/>
      <c r="R43" s="545"/>
      <c r="S43" s="545"/>
      <c r="T43" s="545"/>
      <c r="U43" s="545"/>
    </row>
    <row r="44" spans="1:21" ht="194.25" customHeight="1" thickBot="1" x14ac:dyDescent="0.3">
      <c r="A44" s="564"/>
      <c r="B44" s="549"/>
      <c r="C44" s="549"/>
      <c r="D44" s="549"/>
      <c r="E44" s="552"/>
      <c r="F44" s="552"/>
      <c r="G44" s="552"/>
      <c r="H44" s="567"/>
      <c r="I44" s="570"/>
      <c r="J44" s="555"/>
      <c r="K44" s="558"/>
      <c r="L44" s="558"/>
      <c r="M44" s="561"/>
      <c r="N44" s="558"/>
      <c r="O44" s="546"/>
      <c r="P44" s="546"/>
      <c r="Q44" s="546"/>
      <c r="R44" s="546"/>
      <c r="S44" s="546"/>
      <c r="T44" s="546"/>
      <c r="U44" s="546"/>
    </row>
    <row r="45" spans="1:21" x14ac:dyDescent="0.25">
      <c r="A45" s="562">
        <f>'Mapa Final'!A45</f>
        <v>8</v>
      </c>
      <c r="B45" s="547" t="str">
        <f>'Mapa Final'!B45</f>
        <v>Corrupción</v>
      </c>
      <c r="C45" s="547" t="str">
        <f>'Mapa Final'!C45</f>
        <v>Reputacional (Corrupción)</v>
      </c>
      <c r="D45" s="547"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v>
      </c>
      <c r="E45" s="550" t="str">
        <f>'Mapa Final'!E45</f>
        <v xml:space="preserve">Carencia de valores, etica, compromiso  y transparencia de algunos servidores. </v>
      </c>
      <c r="F45" s="550" t="str">
        <f>'Mapa Final'!F45</f>
        <v>Posibilidad de actos indebidos de  los servidores judiciales debido a  la carencia  de valores, etica, compromiso  y transparencia de algunos servidores.</v>
      </c>
      <c r="G45" s="550" t="str">
        <f>'Mapa Final'!G45</f>
        <v>Fraude Interno</v>
      </c>
      <c r="H45" s="565" t="str">
        <f>'Mapa Final'!I45</f>
        <v>Muy Alta</v>
      </c>
      <c r="I45" s="568" t="str">
        <f>'Mapa Final'!L45</f>
        <v>Mayor</v>
      </c>
      <c r="J45" s="553" t="str">
        <f>'Mapa Final'!N45</f>
        <v xml:space="preserve">Alto </v>
      </c>
      <c r="K45" s="556" t="str">
        <f>'Mapa Final'!AA45</f>
        <v>Media</v>
      </c>
      <c r="L45" s="556" t="str">
        <f>'Mapa Final'!AE45</f>
        <v>Mayor</v>
      </c>
      <c r="M45" s="559" t="str">
        <f>'Mapa Final'!AG45</f>
        <v xml:space="preserve">Alto </v>
      </c>
      <c r="N45" s="556" t="str">
        <f>'Mapa Final'!AH45</f>
        <v>Evitar</v>
      </c>
      <c r="O45" s="544"/>
      <c r="P45" s="544"/>
      <c r="Q45" s="544"/>
      <c r="R45" s="544"/>
      <c r="S45" s="544"/>
      <c r="T45" s="544"/>
      <c r="U45" s="544"/>
    </row>
    <row r="46" spans="1:21" x14ac:dyDescent="0.25">
      <c r="A46" s="563"/>
      <c r="B46" s="548"/>
      <c r="C46" s="548"/>
      <c r="D46" s="548"/>
      <c r="E46" s="551"/>
      <c r="F46" s="551"/>
      <c r="G46" s="551"/>
      <c r="H46" s="566"/>
      <c r="I46" s="569"/>
      <c r="J46" s="554"/>
      <c r="K46" s="557"/>
      <c r="L46" s="557"/>
      <c r="M46" s="560"/>
      <c r="N46" s="557"/>
      <c r="O46" s="545"/>
      <c r="P46" s="545"/>
      <c r="Q46" s="545"/>
      <c r="R46" s="545"/>
      <c r="S46" s="545"/>
      <c r="T46" s="545"/>
      <c r="U46" s="545"/>
    </row>
    <row r="47" spans="1:21" x14ac:dyDescent="0.25">
      <c r="A47" s="563"/>
      <c r="B47" s="548"/>
      <c r="C47" s="548"/>
      <c r="D47" s="548"/>
      <c r="E47" s="551"/>
      <c r="F47" s="551"/>
      <c r="G47" s="551"/>
      <c r="H47" s="566"/>
      <c r="I47" s="569"/>
      <c r="J47" s="554"/>
      <c r="K47" s="557"/>
      <c r="L47" s="557"/>
      <c r="M47" s="560"/>
      <c r="N47" s="557"/>
      <c r="O47" s="545"/>
      <c r="P47" s="545"/>
      <c r="Q47" s="545"/>
      <c r="R47" s="545"/>
      <c r="S47" s="545"/>
      <c r="T47" s="545"/>
      <c r="U47" s="545"/>
    </row>
    <row r="48" spans="1:21" x14ac:dyDescent="0.25">
      <c r="A48" s="563"/>
      <c r="B48" s="548"/>
      <c r="C48" s="548"/>
      <c r="D48" s="548"/>
      <c r="E48" s="551"/>
      <c r="F48" s="551"/>
      <c r="G48" s="551"/>
      <c r="H48" s="566"/>
      <c r="I48" s="569"/>
      <c r="J48" s="554"/>
      <c r="K48" s="557"/>
      <c r="L48" s="557"/>
      <c r="M48" s="560"/>
      <c r="N48" s="557"/>
      <c r="O48" s="545"/>
      <c r="P48" s="545"/>
      <c r="Q48" s="545"/>
      <c r="R48" s="545"/>
      <c r="S48" s="545"/>
      <c r="T48" s="545"/>
      <c r="U48" s="545"/>
    </row>
    <row r="49" spans="1:21" ht="188.25" customHeight="1" thickBot="1" x14ac:dyDescent="0.3">
      <c r="A49" s="564"/>
      <c r="B49" s="549"/>
      <c r="C49" s="549"/>
      <c r="D49" s="549"/>
      <c r="E49" s="552"/>
      <c r="F49" s="552"/>
      <c r="G49" s="552"/>
      <c r="H49" s="567"/>
      <c r="I49" s="570"/>
      <c r="J49" s="555"/>
      <c r="K49" s="558"/>
      <c r="L49" s="558"/>
      <c r="M49" s="561"/>
      <c r="N49" s="558"/>
      <c r="O49" s="546"/>
      <c r="P49" s="546"/>
      <c r="Q49" s="546"/>
      <c r="R49" s="546"/>
      <c r="S49" s="546"/>
      <c r="T49" s="546"/>
      <c r="U49" s="546"/>
    </row>
    <row r="50" spans="1:21" x14ac:dyDescent="0.25">
      <c r="A50" s="562">
        <f>'Mapa Final'!A50</f>
        <v>9</v>
      </c>
      <c r="B50" s="547" t="str">
        <f>'Mapa Final'!B50</f>
        <v>Interrupción o demora en el Servicio Público de Administrar  Justicia</v>
      </c>
      <c r="C50" s="547" t="str">
        <f>'Mapa Final'!C50</f>
        <v>Afectación en la Prestación del Servicio de Justicia</v>
      </c>
      <c r="D50" s="547" t="str">
        <f>'Mapa Final'!D50</f>
        <v>1. Paro por sindicato
2. Huelgas, protestas ciudadana
3. Disturbios o hechos violentos
4.Pandemia
5.Emergencias Ambientales</v>
      </c>
      <c r="E50" s="550" t="str">
        <f>'Mapa Final'!E50</f>
        <v>Suceso de fuerza mayor que imposibilitan la gestión judicial</v>
      </c>
      <c r="F50" s="550" t="str">
        <f>'Mapa Final'!F50</f>
        <v>Posibilidad de  afectación en la Prestación del Servicio de Justicia debido a un suceso de fuerza mayor que imposibilita la gestión judicial</v>
      </c>
      <c r="G50" s="550" t="str">
        <f>'Mapa Final'!G50</f>
        <v>Usuarios, productos y prácticas organizacionales</v>
      </c>
      <c r="H50" s="565" t="str">
        <f>'Mapa Final'!I50</f>
        <v>Muy Alta</v>
      </c>
      <c r="I50" s="568" t="str">
        <f>'Mapa Final'!L50</f>
        <v>Moderado</v>
      </c>
      <c r="J50" s="553" t="str">
        <f>'Mapa Final'!N50</f>
        <v xml:space="preserve">Alto </v>
      </c>
      <c r="K50" s="556" t="str">
        <f>'Mapa Final'!AA50</f>
        <v>Media</v>
      </c>
      <c r="L50" s="556" t="str">
        <f>'Mapa Final'!AE50</f>
        <v>Moderado</v>
      </c>
      <c r="M50" s="559" t="str">
        <f>'Mapa Final'!AG50</f>
        <v>Moderado</v>
      </c>
      <c r="N50" s="556" t="str">
        <f>'Mapa Final'!AH50</f>
        <v>Aceptar</v>
      </c>
      <c r="O50" s="544"/>
      <c r="P50" s="544"/>
      <c r="Q50" s="544"/>
      <c r="R50" s="544"/>
      <c r="S50" s="544"/>
      <c r="T50" s="544"/>
      <c r="U50" s="544"/>
    </row>
    <row r="51" spans="1:21" x14ac:dyDescent="0.25">
      <c r="A51" s="563"/>
      <c r="B51" s="548"/>
      <c r="C51" s="548"/>
      <c r="D51" s="548"/>
      <c r="E51" s="551"/>
      <c r="F51" s="551"/>
      <c r="G51" s="551"/>
      <c r="H51" s="566"/>
      <c r="I51" s="569"/>
      <c r="J51" s="554"/>
      <c r="K51" s="557"/>
      <c r="L51" s="557"/>
      <c r="M51" s="560"/>
      <c r="N51" s="557"/>
      <c r="O51" s="545"/>
      <c r="P51" s="545"/>
      <c r="Q51" s="545"/>
      <c r="R51" s="545"/>
      <c r="S51" s="545"/>
      <c r="T51" s="545"/>
      <c r="U51" s="545"/>
    </row>
    <row r="52" spans="1:21" x14ac:dyDescent="0.25">
      <c r="A52" s="563"/>
      <c r="B52" s="548"/>
      <c r="C52" s="548"/>
      <c r="D52" s="548"/>
      <c r="E52" s="551"/>
      <c r="F52" s="551"/>
      <c r="G52" s="551"/>
      <c r="H52" s="566"/>
      <c r="I52" s="569"/>
      <c r="J52" s="554"/>
      <c r="K52" s="557"/>
      <c r="L52" s="557"/>
      <c r="M52" s="560"/>
      <c r="N52" s="557"/>
      <c r="O52" s="545"/>
      <c r="P52" s="545"/>
      <c r="Q52" s="545"/>
      <c r="R52" s="545"/>
      <c r="S52" s="545"/>
      <c r="T52" s="545"/>
      <c r="U52" s="545"/>
    </row>
    <row r="53" spans="1:21" x14ac:dyDescent="0.25">
      <c r="A53" s="563"/>
      <c r="B53" s="548"/>
      <c r="C53" s="548"/>
      <c r="D53" s="548"/>
      <c r="E53" s="551"/>
      <c r="F53" s="551"/>
      <c r="G53" s="551"/>
      <c r="H53" s="566"/>
      <c r="I53" s="569"/>
      <c r="J53" s="554"/>
      <c r="K53" s="557"/>
      <c r="L53" s="557"/>
      <c r="M53" s="560"/>
      <c r="N53" s="557"/>
      <c r="O53" s="545"/>
      <c r="P53" s="545"/>
      <c r="Q53" s="545"/>
      <c r="R53" s="545"/>
      <c r="S53" s="545"/>
      <c r="T53" s="545"/>
      <c r="U53" s="545"/>
    </row>
    <row r="54" spans="1:21" ht="56.25" customHeight="1" thickBot="1" x14ac:dyDescent="0.3">
      <c r="A54" s="564"/>
      <c r="B54" s="549"/>
      <c r="C54" s="549"/>
      <c r="D54" s="549"/>
      <c r="E54" s="552"/>
      <c r="F54" s="552"/>
      <c r="G54" s="552"/>
      <c r="H54" s="567"/>
      <c r="I54" s="570"/>
      <c r="J54" s="555"/>
      <c r="K54" s="558"/>
      <c r="L54" s="558"/>
      <c r="M54" s="561"/>
      <c r="N54" s="558"/>
      <c r="O54" s="546"/>
      <c r="P54" s="546"/>
      <c r="Q54" s="546"/>
      <c r="R54" s="546"/>
      <c r="S54" s="546"/>
      <c r="T54" s="546"/>
      <c r="U54" s="546"/>
    </row>
    <row r="55" spans="1:21" x14ac:dyDescent="0.25">
      <c r="A55" s="562">
        <f>'Mapa Final'!A55</f>
        <v>10</v>
      </c>
      <c r="B55" s="547" t="str">
        <f>'Mapa Final'!B55</f>
        <v>Inaplicabilidad de la normavidad ambiental vigente</v>
      </c>
      <c r="C55" s="547" t="str">
        <f>'Mapa Final'!C55</f>
        <v>Afectación Ambiental</v>
      </c>
      <c r="D55" s="54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50" t="str">
        <f>'Mapa Final'!E55</f>
        <v>Desconocimiento de los lineamientos ambientales y normatividad vigente ambiental</v>
      </c>
      <c r="F55" s="550" t="str">
        <f>'Mapa Final'!F55</f>
        <v>Posibilidad de afectación ambiental debido al desconocimiento de las lineamientos ambientales y normatividad vigente ambiental</v>
      </c>
      <c r="G55" s="550" t="str">
        <f>'Mapa Final'!G55</f>
        <v>Eventos Ambientales Internos</v>
      </c>
      <c r="H55" s="565" t="str">
        <f>'Mapa Final'!I55</f>
        <v>Alta</v>
      </c>
      <c r="I55" s="568" t="str">
        <f>'Mapa Final'!L55</f>
        <v>Moderado</v>
      </c>
      <c r="J55" s="553" t="str">
        <f>'Mapa Final'!N55</f>
        <v xml:space="preserve">Alto </v>
      </c>
      <c r="K55" s="556" t="str">
        <f>'Mapa Final'!AA55</f>
        <v>Media</v>
      </c>
      <c r="L55" s="556" t="str">
        <f>'Mapa Final'!AE55</f>
        <v>Moderado</v>
      </c>
      <c r="M55" s="559" t="str">
        <f>'Mapa Final'!AG55</f>
        <v>Moderado</v>
      </c>
      <c r="N55" s="556" t="str">
        <f>'Mapa Final'!AH55</f>
        <v>Evitar</v>
      </c>
      <c r="O55" s="544"/>
      <c r="P55" s="544"/>
      <c r="Q55" s="544"/>
      <c r="R55" s="544"/>
      <c r="S55" s="544"/>
      <c r="T55" s="544"/>
      <c r="U55" s="544"/>
    </row>
    <row r="56" spans="1:21" x14ac:dyDescent="0.25">
      <c r="A56" s="563"/>
      <c r="B56" s="548"/>
      <c r="C56" s="548"/>
      <c r="D56" s="548"/>
      <c r="E56" s="551"/>
      <c r="F56" s="551"/>
      <c r="G56" s="551"/>
      <c r="H56" s="566"/>
      <c r="I56" s="569"/>
      <c r="J56" s="554"/>
      <c r="K56" s="557"/>
      <c r="L56" s="557"/>
      <c r="M56" s="560"/>
      <c r="N56" s="557"/>
      <c r="O56" s="545"/>
      <c r="P56" s="545"/>
      <c r="Q56" s="545"/>
      <c r="R56" s="545"/>
      <c r="S56" s="545"/>
      <c r="T56" s="545"/>
      <c r="U56" s="545"/>
    </row>
    <row r="57" spans="1:21" x14ac:dyDescent="0.25">
      <c r="A57" s="563"/>
      <c r="B57" s="548"/>
      <c r="C57" s="548"/>
      <c r="D57" s="548"/>
      <c r="E57" s="551"/>
      <c r="F57" s="551"/>
      <c r="G57" s="551"/>
      <c r="H57" s="566"/>
      <c r="I57" s="569"/>
      <c r="J57" s="554"/>
      <c r="K57" s="557"/>
      <c r="L57" s="557"/>
      <c r="M57" s="560"/>
      <c r="N57" s="557"/>
      <c r="O57" s="545"/>
      <c r="P57" s="545"/>
      <c r="Q57" s="545"/>
      <c r="R57" s="545"/>
      <c r="S57" s="545"/>
      <c r="T57" s="545"/>
      <c r="U57" s="545"/>
    </row>
    <row r="58" spans="1:21" x14ac:dyDescent="0.25">
      <c r="A58" s="563"/>
      <c r="B58" s="548"/>
      <c r="C58" s="548"/>
      <c r="D58" s="548"/>
      <c r="E58" s="551"/>
      <c r="F58" s="551"/>
      <c r="G58" s="551"/>
      <c r="H58" s="566"/>
      <c r="I58" s="569"/>
      <c r="J58" s="554"/>
      <c r="K58" s="557"/>
      <c r="L58" s="557"/>
      <c r="M58" s="560"/>
      <c r="N58" s="557"/>
      <c r="O58" s="545"/>
      <c r="P58" s="545"/>
      <c r="Q58" s="545"/>
      <c r="R58" s="545"/>
      <c r="S58" s="545"/>
      <c r="T58" s="545"/>
      <c r="U58" s="545"/>
    </row>
    <row r="59" spans="1:21" ht="159.75" customHeight="1" thickBot="1" x14ac:dyDescent="0.3">
      <c r="A59" s="564"/>
      <c r="B59" s="549"/>
      <c r="C59" s="549"/>
      <c r="D59" s="549"/>
      <c r="E59" s="552"/>
      <c r="F59" s="552"/>
      <c r="G59" s="552"/>
      <c r="H59" s="567"/>
      <c r="I59" s="570"/>
      <c r="J59" s="555"/>
      <c r="K59" s="558"/>
      <c r="L59" s="558"/>
      <c r="M59" s="561"/>
      <c r="N59" s="558"/>
      <c r="O59" s="546"/>
      <c r="P59" s="546"/>
      <c r="Q59" s="546"/>
      <c r="R59" s="546"/>
      <c r="S59" s="546"/>
      <c r="T59" s="546"/>
      <c r="U59" s="546"/>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8721375-1522-430A-9835-A04F71CFAF83}"/>
    <dataValidation allowBlank="1" showInputMessage="1" showErrorMessage="1" prompt="Registrar qué factor  que ocasina el riesgo: un facot identtficado el contexto._x000a_O  personas, recursos, estilo de direccion , factores externos, , codiciones ambientales" sqref="F8:G8" xr:uid="{2080B5D0-ECC2-4523-8420-CCF7F16AA1A3}"/>
    <dataValidation allowBlank="1" showInputMessage="1" showErrorMessage="1" prompt="Que tan factible es que materialize el riesgo?" sqref="H8" xr:uid="{0287FF2F-11E7-441A-A07B-4A449AE82A2F}"/>
    <dataValidation allowBlank="1" showInputMessage="1" showErrorMessage="1" prompt="El grado de afectación puede ser " sqref="I8" xr:uid="{ECA09E7C-7264-4845-BC95-6ECC044A5530}"/>
    <dataValidation allowBlank="1" showInputMessage="1" showErrorMessage="1" prompt="Describir las actividades que se van a desarrollar para el proyecto" sqref="O7" xr:uid="{C943B8A3-054B-451B-A287-90321957BE45}"/>
    <dataValidation allowBlank="1" showInputMessage="1" showErrorMessage="1" prompt="Seleccionar si el responsable es el responsable de las acciones es el nivel central" sqref="P7:P8" xr:uid="{0CD8BDDF-BB16-4773-8330-204AD642AB05}"/>
    <dataValidation allowBlank="1" showInputMessage="1" showErrorMessage="1" prompt="seleccionar si el responsable de ejecutar las acciones es el nivel central" sqref="Q8:R8" xr:uid="{420A1DE1-2392-4967-BF66-5E9A9C0F32FC}"/>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501B-633E-481C-A771-43147EFCD636}">
  <sheetPr>
    <tabColor theme="7" tint="0.39997558519241921"/>
  </sheetPr>
  <dimension ref="A1:JS59"/>
  <sheetViews>
    <sheetView zoomScale="71" zoomScaleNormal="71" workbookViewId="0">
      <selection activeCell="B10" sqref="B10:B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38" customWidth="1"/>
    <col min="6" max="6" width="40.140625" customWidth="1"/>
    <col min="7" max="7" width="20.42578125" customWidth="1"/>
    <col min="8" max="8" width="10.42578125" style="239" customWidth="1"/>
    <col min="9" max="9" width="11.42578125" style="239" customWidth="1"/>
    <col min="10" max="10" width="10.140625" style="240" customWidth="1"/>
    <col min="11" max="11" width="11.42578125" style="239" customWidth="1"/>
    <col min="12" max="12" width="10.85546875" style="239" customWidth="1"/>
    <col min="13" max="13" width="18.28515625" style="239"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22" customFormat="1" ht="16.5" customHeight="1" x14ac:dyDescent="0.3">
      <c r="A1" s="439"/>
      <c r="B1" s="440"/>
      <c r="C1" s="440"/>
      <c r="D1" s="578" t="s">
        <v>446</v>
      </c>
      <c r="E1" s="578"/>
      <c r="F1" s="578"/>
      <c r="G1" s="578"/>
      <c r="H1" s="578"/>
      <c r="I1" s="578"/>
      <c r="J1" s="578"/>
      <c r="K1" s="578"/>
      <c r="L1" s="578"/>
      <c r="M1" s="578"/>
      <c r="N1" s="578"/>
      <c r="O1" s="578"/>
      <c r="P1" s="578"/>
      <c r="Q1" s="579"/>
      <c r="R1" s="243"/>
      <c r="S1" s="431" t="s">
        <v>67</v>
      </c>
      <c r="T1" s="431"/>
      <c r="U1" s="43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row>
    <row r="2" spans="1:279" s="222" customFormat="1" ht="39.75" customHeight="1" x14ac:dyDescent="0.3">
      <c r="A2" s="441"/>
      <c r="B2" s="442"/>
      <c r="C2" s="442"/>
      <c r="D2" s="580"/>
      <c r="E2" s="580"/>
      <c r="F2" s="580"/>
      <c r="G2" s="580"/>
      <c r="H2" s="580"/>
      <c r="I2" s="580"/>
      <c r="J2" s="580"/>
      <c r="K2" s="580"/>
      <c r="L2" s="580"/>
      <c r="M2" s="580"/>
      <c r="N2" s="580"/>
      <c r="O2" s="580"/>
      <c r="P2" s="580"/>
      <c r="Q2" s="581"/>
      <c r="R2" s="243"/>
      <c r="S2" s="431"/>
      <c r="T2" s="431"/>
      <c r="U2" s="43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c r="DT2" s="221"/>
      <c r="DU2" s="221"/>
      <c r="DV2" s="221"/>
      <c r="DW2" s="221"/>
      <c r="DX2" s="221"/>
      <c r="DY2" s="221"/>
      <c r="DZ2" s="221"/>
      <c r="EA2" s="221"/>
      <c r="EB2" s="221"/>
      <c r="EC2" s="221"/>
      <c r="ED2" s="221"/>
      <c r="EE2" s="221"/>
      <c r="EF2" s="221"/>
      <c r="EG2" s="221"/>
      <c r="EH2" s="221"/>
      <c r="EI2" s="221"/>
      <c r="EJ2" s="221"/>
      <c r="EK2" s="221"/>
      <c r="EL2" s="221"/>
      <c r="EM2" s="221"/>
      <c r="EN2" s="221"/>
      <c r="EO2" s="221"/>
      <c r="EP2" s="221"/>
      <c r="EQ2" s="221"/>
      <c r="ER2" s="221"/>
      <c r="ES2" s="221"/>
      <c r="ET2" s="221"/>
      <c r="EU2" s="221"/>
      <c r="EV2" s="221"/>
      <c r="EW2" s="221"/>
      <c r="EX2" s="221"/>
      <c r="EY2" s="221"/>
      <c r="EZ2" s="221"/>
      <c r="FA2" s="221"/>
      <c r="FB2" s="221"/>
      <c r="FC2" s="221"/>
      <c r="FD2" s="221"/>
      <c r="FE2" s="221"/>
      <c r="FF2" s="221"/>
      <c r="FG2" s="221"/>
      <c r="FH2" s="221"/>
      <c r="FI2" s="221"/>
      <c r="FJ2" s="221"/>
      <c r="FK2" s="221"/>
      <c r="FL2" s="221"/>
      <c r="FM2" s="221"/>
      <c r="FN2" s="221"/>
      <c r="FO2" s="221"/>
      <c r="FP2" s="221"/>
      <c r="FQ2" s="221"/>
      <c r="FR2" s="221"/>
      <c r="FS2" s="221"/>
      <c r="FT2" s="221"/>
      <c r="FU2" s="221"/>
      <c r="FV2" s="221"/>
      <c r="FW2" s="221"/>
      <c r="FX2" s="221"/>
      <c r="FY2" s="221"/>
      <c r="FZ2" s="221"/>
      <c r="GA2" s="221"/>
      <c r="GB2" s="221"/>
      <c r="GC2" s="221"/>
      <c r="GD2" s="221"/>
      <c r="GE2" s="221"/>
      <c r="GF2" s="221"/>
      <c r="GG2" s="221"/>
      <c r="GH2" s="221"/>
      <c r="GI2" s="221"/>
      <c r="GJ2" s="221"/>
      <c r="GK2" s="221"/>
      <c r="GL2" s="221"/>
      <c r="GM2" s="221"/>
      <c r="GN2" s="221"/>
      <c r="GO2" s="221"/>
      <c r="GP2" s="221"/>
      <c r="GQ2" s="221"/>
      <c r="GR2" s="221"/>
      <c r="GS2" s="221"/>
      <c r="GT2" s="221"/>
      <c r="GU2" s="221"/>
      <c r="GV2" s="221"/>
      <c r="GW2" s="221"/>
      <c r="GX2" s="221"/>
      <c r="GY2" s="221"/>
      <c r="GZ2" s="221"/>
      <c r="HA2" s="221"/>
      <c r="HB2" s="221"/>
      <c r="HC2" s="221"/>
      <c r="HD2" s="221"/>
      <c r="HE2" s="221"/>
      <c r="HF2" s="221"/>
      <c r="HG2" s="221"/>
      <c r="HH2" s="221"/>
      <c r="HI2" s="221"/>
      <c r="HJ2" s="221"/>
      <c r="HK2" s="221"/>
      <c r="HL2" s="221"/>
      <c r="HM2" s="221"/>
      <c r="HN2" s="221"/>
      <c r="HO2" s="221"/>
      <c r="HP2" s="221"/>
      <c r="HQ2" s="221"/>
      <c r="HR2" s="221"/>
      <c r="HS2" s="221"/>
      <c r="HT2" s="221"/>
      <c r="HU2" s="221"/>
      <c r="HV2" s="221"/>
      <c r="HW2" s="221"/>
      <c r="HX2" s="221"/>
      <c r="HY2" s="221"/>
      <c r="HZ2" s="221"/>
      <c r="IA2" s="221"/>
      <c r="IB2" s="221"/>
      <c r="IC2" s="221"/>
      <c r="ID2" s="221"/>
      <c r="IE2" s="221"/>
      <c r="IF2" s="221"/>
      <c r="IG2" s="221"/>
      <c r="IH2" s="221"/>
      <c r="II2" s="221"/>
      <c r="IJ2" s="221"/>
      <c r="IK2" s="221"/>
      <c r="IL2" s="221"/>
      <c r="IM2" s="221"/>
      <c r="IN2" s="221"/>
      <c r="IO2" s="221"/>
      <c r="IP2" s="221"/>
      <c r="IQ2" s="221"/>
      <c r="IR2" s="221"/>
      <c r="IS2" s="221"/>
      <c r="IT2" s="221"/>
      <c r="IU2" s="221"/>
      <c r="IV2" s="221"/>
      <c r="IW2" s="221"/>
      <c r="IX2" s="221"/>
      <c r="IY2" s="221"/>
      <c r="IZ2" s="221"/>
      <c r="JA2" s="221"/>
      <c r="JB2" s="221"/>
      <c r="JC2" s="221"/>
      <c r="JD2" s="221"/>
      <c r="JE2" s="221"/>
      <c r="JF2" s="221"/>
      <c r="JG2" s="221"/>
      <c r="JH2" s="221"/>
      <c r="JI2" s="221"/>
      <c r="JJ2" s="221"/>
      <c r="JK2" s="221"/>
      <c r="JL2" s="221"/>
      <c r="JM2" s="221"/>
      <c r="JN2" s="221"/>
      <c r="JO2" s="221"/>
      <c r="JP2" s="221"/>
      <c r="JQ2" s="221"/>
      <c r="JR2" s="221"/>
      <c r="JS2" s="221"/>
    </row>
    <row r="3" spans="1:279" s="222" customFormat="1" ht="3" customHeight="1" x14ac:dyDescent="0.3">
      <c r="A3" s="2"/>
      <c r="B3" s="2"/>
      <c r="C3" s="241"/>
      <c r="D3" s="580"/>
      <c r="E3" s="580"/>
      <c r="F3" s="580"/>
      <c r="G3" s="580"/>
      <c r="H3" s="580"/>
      <c r="I3" s="580"/>
      <c r="J3" s="580"/>
      <c r="K3" s="580"/>
      <c r="L3" s="580"/>
      <c r="M3" s="580"/>
      <c r="N3" s="580"/>
      <c r="O3" s="580"/>
      <c r="P3" s="580"/>
      <c r="Q3" s="581"/>
      <c r="R3" s="243"/>
      <c r="S3" s="431"/>
      <c r="T3" s="431"/>
      <c r="U3" s="43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21"/>
      <c r="JS3" s="221"/>
    </row>
    <row r="4" spans="1:279" s="222" customFormat="1" ht="41.25" customHeight="1" x14ac:dyDescent="0.3">
      <c r="A4" s="432" t="s">
        <v>0</v>
      </c>
      <c r="B4" s="433"/>
      <c r="C4" s="434"/>
      <c r="D4" s="435" t="str">
        <f>'Mapa Final'!D4</f>
        <v>Administración de Justicia (Garantías, Conocimiento, Acciones Constitucionales, Gestión de Servicios judiciales, Atención al Usuario, Gestión Documental).</v>
      </c>
      <c r="E4" s="436"/>
      <c r="F4" s="436"/>
      <c r="G4" s="436"/>
      <c r="H4" s="436"/>
      <c r="I4" s="436"/>
      <c r="J4" s="436"/>
      <c r="K4" s="436"/>
      <c r="L4" s="436"/>
      <c r="M4" s="436"/>
      <c r="N4" s="437"/>
      <c r="O4" s="438"/>
      <c r="P4" s="438"/>
      <c r="Q4" s="438"/>
      <c r="R4" s="241"/>
      <c r="S4" s="1"/>
      <c r="T4" s="1"/>
      <c r="U4" s="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c r="IW4" s="221"/>
      <c r="IX4" s="221"/>
      <c r="IY4" s="221"/>
      <c r="IZ4" s="221"/>
      <c r="JA4" s="221"/>
      <c r="JB4" s="221"/>
      <c r="JC4" s="221"/>
      <c r="JD4" s="221"/>
      <c r="JE4" s="221"/>
      <c r="JF4" s="221"/>
      <c r="JG4" s="221"/>
      <c r="JH4" s="221"/>
      <c r="JI4" s="221"/>
      <c r="JJ4" s="221"/>
      <c r="JK4" s="221"/>
      <c r="JL4" s="221"/>
      <c r="JM4" s="221"/>
      <c r="JN4" s="221"/>
      <c r="JO4" s="221"/>
      <c r="JP4" s="221"/>
      <c r="JQ4" s="221"/>
      <c r="JR4" s="221"/>
      <c r="JS4" s="221"/>
    </row>
    <row r="5" spans="1:279" s="222" customFormat="1" ht="52.5" customHeight="1" x14ac:dyDescent="0.3">
      <c r="A5" s="432" t="s">
        <v>1</v>
      </c>
      <c r="B5" s="433"/>
      <c r="C5" s="434"/>
      <c r="D5" s="443" t="str">
        <f>'Mapa Final'!D5</f>
        <v>Administrar justicia dirigiendo la actuación procesal, hacia la emisión de una decisión de carácter definitivo mediante la aplicación de la normatividad vigente.</v>
      </c>
      <c r="E5" s="444"/>
      <c r="F5" s="444"/>
      <c r="G5" s="444"/>
      <c r="H5" s="444"/>
      <c r="I5" s="444"/>
      <c r="J5" s="444"/>
      <c r="K5" s="444"/>
      <c r="L5" s="444"/>
      <c r="M5" s="444"/>
      <c r="N5" s="445"/>
      <c r="O5" s="1"/>
      <c r="P5" s="1"/>
      <c r="Q5" s="1"/>
      <c r="R5" s="1"/>
      <c r="S5" s="1"/>
      <c r="T5" s="1"/>
      <c r="U5" s="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c r="ID5" s="221"/>
      <c r="IE5" s="221"/>
      <c r="IF5" s="221"/>
      <c r="IG5" s="221"/>
      <c r="IH5" s="221"/>
      <c r="II5" s="221"/>
      <c r="IJ5" s="221"/>
      <c r="IK5" s="221"/>
      <c r="IL5" s="221"/>
      <c r="IM5" s="221"/>
      <c r="IN5" s="221"/>
      <c r="IO5" s="221"/>
      <c r="IP5" s="221"/>
      <c r="IQ5" s="221"/>
      <c r="IR5" s="221"/>
      <c r="IS5" s="221"/>
      <c r="IT5" s="221"/>
      <c r="IU5" s="221"/>
      <c r="IV5" s="221"/>
      <c r="IW5" s="221"/>
      <c r="IX5" s="221"/>
      <c r="IY5" s="221"/>
      <c r="IZ5" s="221"/>
      <c r="JA5" s="221"/>
      <c r="JB5" s="221"/>
      <c r="JC5" s="221"/>
      <c r="JD5" s="221"/>
      <c r="JE5" s="221"/>
      <c r="JF5" s="221"/>
      <c r="JG5" s="221"/>
      <c r="JH5" s="221"/>
      <c r="JI5" s="221"/>
      <c r="JJ5" s="221"/>
      <c r="JK5" s="221"/>
      <c r="JL5" s="221"/>
      <c r="JM5" s="221"/>
      <c r="JN5" s="221"/>
      <c r="JO5" s="221"/>
      <c r="JP5" s="221"/>
      <c r="JQ5" s="221"/>
      <c r="JR5" s="221"/>
      <c r="JS5" s="221"/>
    </row>
    <row r="6" spans="1:279" s="222" customFormat="1" ht="32.25" customHeight="1" thickBot="1" x14ac:dyDescent="0.35">
      <c r="A6" s="432" t="s">
        <v>2</v>
      </c>
      <c r="B6" s="433"/>
      <c r="C6" s="434"/>
      <c r="D6" s="443" t="str">
        <f>'Mapa Final'!D6</f>
        <v>Juzgados y Centro de Servicios Judiciales del Sistema Penal Acusatorio de Bogotá.</v>
      </c>
      <c r="E6" s="444"/>
      <c r="F6" s="444"/>
      <c r="G6" s="444"/>
      <c r="H6" s="444"/>
      <c r="I6" s="444"/>
      <c r="J6" s="444"/>
      <c r="K6" s="444"/>
      <c r="L6" s="444"/>
      <c r="M6" s="444"/>
      <c r="N6" s="445"/>
      <c r="O6" s="1"/>
      <c r="P6" s="1"/>
      <c r="Q6" s="1"/>
      <c r="R6" s="1"/>
      <c r="S6" s="1"/>
      <c r="T6" s="1"/>
      <c r="U6" s="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c r="GH6" s="221"/>
      <c r="GI6" s="221"/>
      <c r="GJ6" s="221"/>
      <c r="GK6" s="221"/>
      <c r="GL6" s="221"/>
      <c r="GM6" s="221"/>
      <c r="GN6" s="221"/>
      <c r="GO6" s="221"/>
      <c r="GP6" s="221"/>
      <c r="GQ6" s="221"/>
      <c r="GR6" s="221"/>
      <c r="GS6" s="221"/>
      <c r="GT6" s="221"/>
      <c r="GU6" s="221"/>
      <c r="GV6" s="221"/>
      <c r="GW6" s="221"/>
      <c r="GX6" s="221"/>
      <c r="GY6" s="221"/>
      <c r="GZ6" s="221"/>
      <c r="HA6" s="221"/>
      <c r="HB6" s="221"/>
      <c r="HC6" s="221"/>
      <c r="HD6" s="221"/>
      <c r="HE6" s="221"/>
      <c r="HF6" s="221"/>
      <c r="HG6" s="221"/>
      <c r="HH6" s="221"/>
      <c r="HI6" s="221"/>
      <c r="HJ6" s="221"/>
      <c r="HK6" s="221"/>
      <c r="HL6" s="221"/>
      <c r="HM6" s="221"/>
      <c r="HN6" s="221"/>
      <c r="HO6" s="221"/>
      <c r="HP6" s="221"/>
      <c r="HQ6" s="221"/>
      <c r="HR6" s="221"/>
      <c r="HS6" s="221"/>
      <c r="HT6" s="221"/>
      <c r="HU6" s="221"/>
      <c r="HV6" s="221"/>
      <c r="HW6" s="221"/>
      <c r="HX6" s="221"/>
      <c r="HY6" s="221"/>
      <c r="HZ6" s="221"/>
      <c r="IA6" s="221"/>
      <c r="IB6" s="221"/>
      <c r="IC6" s="221"/>
      <c r="ID6" s="221"/>
      <c r="IE6" s="221"/>
      <c r="IF6" s="221"/>
      <c r="IG6" s="221"/>
      <c r="IH6" s="221"/>
      <c r="II6" s="221"/>
      <c r="IJ6" s="221"/>
      <c r="IK6" s="221"/>
      <c r="IL6" s="221"/>
      <c r="IM6" s="221"/>
      <c r="IN6" s="221"/>
      <c r="IO6" s="221"/>
      <c r="IP6" s="221"/>
      <c r="IQ6" s="221"/>
      <c r="IR6" s="221"/>
      <c r="IS6" s="221"/>
      <c r="IT6" s="221"/>
      <c r="IU6" s="221"/>
      <c r="IV6" s="221"/>
      <c r="IW6" s="221"/>
      <c r="IX6" s="221"/>
      <c r="IY6" s="221"/>
      <c r="IZ6" s="221"/>
      <c r="JA6" s="221"/>
      <c r="JB6" s="221"/>
      <c r="JC6" s="221"/>
      <c r="JD6" s="221"/>
      <c r="JE6" s="221"/>
      <c r="JF6" s="221"/>
      <c r="JG6" s="221"/>
      <c r="JH6" s="221"/>
      <c r="JI6" s="221"/>
      <c r="JJ6" s="221"/>
      <c r="JK6" s="221"/>
      <c r="JL6" s="221"/>
      <c r="JM6" s="221"/>
      <c r="JN6" s="221"/>
      <c r="JO6" s="221"/>
      <c r="JP6" s="221"/>
      <c r="JQ6" s="221"/>
      <c r="JR6" s="221"/>
      <c r="JS6" s="221"/>
    </row>
    <row r="7" spans="1:279" s="225" customFormat="1" ht="38.25" customHeight="1" thickTop="1" thickBot="1" x14ac:dyDescent="0.3">
      <c r="A7" s="573" t="s">
        <v>427</v>
      </c>
      <c r="B7" s="574"/>
      <c r="C7" s="574"/>
      <c r="D7" s="574"/>
      <c r="E7" s="574"/>
      <c r="F7" s="575"/>
      <c r="G7" s="223"/>
      <c r="H7" s="576" t="s">
        <v>428</v>
      </c>
      <c r="I7" s="576"/>
      <c r="J7" s="576"/>
      <c r="K7" s="576" t="s">
        <v>429</v>
      </c>
      <c r="L7" s="576"/>
      <c r="M7" s="576"/>
      <c r="N7" s="577" t="s">
        <v>328</v>
      </c>
      <c r="O7" s="582" t="s">
        <v>430</v>
      </c>
      <c r="P7" s="584" t="s">
        <v>431</v>
      </c>
      <c r="Q7" s="587"/>
      <c r="R7" s="585"/>
      <c r="S7" s="584" t="s">
        <v>432</v>
      </c>
      <c r="T7" s="585"/>
      <c r="U7" s="586" t="s">
        <v>447</v>
      </c>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row>
    <row r="8" spans="1:279" s="233" customFormat="1" ht="81" customHeight="1" thickTop="1" thickBot="1" x14ac:dyDescent="0.3">
      <c r="A8" s="226" t="s">
        <v>215</v>
      </c>
      <c r="B8" s="226" t="s">
        <v>448</v>
      </c>
      <c r="C8" s="227" t="s">
        <v>8</v>
      </c>
      <c r="D8" s="228" t="s">
        <v>434</v>
      </c>
      <c r="E8" s="242" t="s">
        <v>10</v>
      </c>
      <c r="F8" s="242" t="s">
        <v>11</v>
      </c>
      <c r="G8" s="242" t="s">
        <v>12</v>
      </c>
      <c r="H8" s="230" t="s">
        <v>435</v>
      </c>
      <c r="I8" s="230" t="s">
        <v>38</v>
      </c>
      <c r="J8" s="230" t="s">
        <v>436</v>
      </c>
      <c r="K8" s="230" t="s">
        <v>435</v>
      </c>
      <c r="L8" s="230" t="s">
        <v>437</v>
      </c>
      <c r="M8" s="230" t="s">
        <v>436</v>
      </c>
      <c r="N8" s="577"/>
      <c r="O8" s="583"/>
      <c r="P8" s="231" t="s">
        <v>438</v>
      </c>
      <c r="Q8" s="231" t="s">
        <v>439</v>
      </c>
      <c r="R8" s="231" t="s">
        <v>482</v>
      </c>
      <c r="S8" s="231" t="s">
        <v>440</v>
      </c>
      <c r="T8" s="231" t="s">
        <v>441</v>
      </c>
      <c r="U8" s="586"/>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row>
    <row r="9" spans="1:279" s="234" customFormat="1" ht="10.5" customHeight="1" thickTop="1" thickBot="1" x14ac:dyDescent="0.3">
      <c r="A9" s="571"/>
      <c r="B9" s="572"/>
      <c r="C9" s="572"/>
      <c r="D9" s="572"/>
      <c r="E9" s="572"/>
      <c r="F9" s="572"/>
      <c r="G9" s="572"/>
      <c r="H9" s="572"/>
      <c r="I9" s="572"/>
      <c r="J9" s="572"/>
      <c r="K9" s="572"/>
      <c r="L9" s="572"/>
      <c r="M9" s="572"/>
      <c r="N9" s="572"/>
      <c r="U9" s="235"/>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6"/>
      <c r="EQ9" s="236"/>
      <c r="ER9" s="236"/>
      <c r="ES9" s="236"/>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row>
    <row r="10" spans="1:279" s="237" customFormat="1" ht="15" customHeight="1" x14ac:dyDescent="0.2">
      <c r="A10" s="562">
        <f>'Mapa Final'!A10</f>
        <v>1</v>
      </c>
      <c r="B10" s="547" t="str">
        <f>'Mapa Final'!B10</f>
        <v>Vencimiento de Términos</v>
      </c>
      <c r="C10" s="547" t="str">
        <f>'Mapa Final'!C10</f>
        <v>Vulneración de los derechos fundamentales de los ciudadanos</v>
      </c>
      <c r="D10" s="547" t="str">
        <f>'Mapa Final'!D10</f>
        <v>1. Mayor demanda de justicia.
2. Incremento de solicitudes   de forma digital relacionadas con los procesos.
3. Insuficiencia Organizacional (Juzgados, personal, recursos fisicos y tecgnologicos) para atender el incremento de solicitudes.
4. Complejidad de los procesos judiciales y solicitudes, lo cual incrementa los tiempos para su resolución.
5. Demora en la consecusión de la información requerida para decidir.
6. Duplicación de  solicitudes de la misma información por parte de diferentes dependencias y entidades del sector público y partes interesadas en general, cuya atención retrasa la actividad judicial.</v>
      </c>
      <c r="E10" s="550" t="str">
        <f>'Mapa Final'!E10</f>
        <v xml:space="preserve">Insuficiencia Organizacional </v>
      </c>
      <c r="F10" s="550" t="str">
        <f>'Mapa Final'!F10</f>
        <v>Posibilidad de vulneración de los derechos fundamentales de los ciudadanos  debido a la realización de actuaciones procesales después del  término legal establecido para decidir sobre los conflictos presentados a los jueces y/o dar respuesta a las solicitudes de los usuarios de la administración de justicia en materia penal.</v>
      </c>
      <c r="G10" s="550" t="str">
        <f>'Mapa Final'!G10</f>
        <v>Usuarios, productos y prácticas organizacionales</v>
      </c>
      <c r="H10" s="565" t="str">
        <f>'Mapa Final'!I10</f>
        <v>Alta</v>
      </c>
      <c r="I10" s="568" t="str">
        <f>'Mapa Final'!L10</f>
        <v>Mayor</v>
      </c>
      <c r="J10" s="553" t="str">
        <f>'Mapa Final'!N10</f>
        <v xml:space="preserve">Alto </v>
      </c>
      <c r="K10" s="556" t="str">
        <f>'Mapa Final'!AA10</f>
        <v>Media</v>
      </c>
      <c r="L10" s="556" t="str">
        <f>'Mapa Final'!AE10</f>
        <v>Mayor</v>
      </c>
      <c r="M10" s="559" t="str">
        <f>'Mapa Final'!AG10</f>
        <v xml:space="preserve">Alto </v>
      </c>
      <c r="N10" s="556" t="str">
        <f>'Mapa Final'!AH10</f>
        <v>Evitar</v>
      </c>
      <c r="O10" s="544"/>
      <c r="P10" s="544"/>
      <c r="Q10" s="544"/>
      <c r="R10" s="544"/>
      <c r="S10" s="544" t="s">
        <v>483</v>
      </c>
      <c r="T10" s="544"/>
      <c r="U10" s="544"/>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37" customFormat="1" ht="13.5" customHeight="1" x14ac:dyDescent="0.2">
      <c r="A11" s="563"/>
      <c r="B11" s="548"/>
      <c r="C11" s="548"/>
      <c r="D11" s="548"/>
      <c r="E11" s="551"/>
      <c r="F11" s="551"/>
      <c r="G11" s="551"/>
      <c r="H11" s="566"/>
      <c r="I11" s="569"/>
      <c r="J11" s="554"/>
      <c r="K11" s="557"/>
      <c r="L11" s="557"/>
      <c r="M11" s="560"/>
      <c r="N11" s="557"/>
      <c r="O11" s="545"/>
      <c r="P11" s="545"/>
      <c r="Q11" s="545"/>
      <c r="R11" s="545"/>
      <c r="S11" s="545"/>
      <c r="T11" s="545"/>
      <c r="U11" s="54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37" customFormat="1" ht="13.5" customHeight="1" x14ac:dyDescent="0.2">
      <c r="A12" s="563"/>
      <c r="B12" s="548"/>
      <c r="C12" s="548"/>
      <c r="D12" s="548"/>
      <c r="E12" s="551"/>
      <c r="F12" s="551"/>
      <c r="G12" s="551"/>
      <c r="H12" s="566"/>
      <c r="I12" s="569"/>
      <c r="J12" s="554"/>
      <c r="K12" s="557"/>
      <c r="L12" s="557"/>
      <c r="M12" s="560"/>
      <c r="N12" s="557"/>
      <c r="O12" s="545"/>
      <c r="P12" s="545"/>
      <c r="Q12" s="545"/>
      <c r="R12" s="545"/>
      <c r="S12" s="545"/>
      <c r="T12" s="545"/>
      <c r="U12" s="54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37" customFormat="1" ht="13.5" customHeight="1" x14ac:dyDescent="0.2">
      <c r="A13" s="563"/>
      <c r="B13" s="548"/>
      <c r="C13" s="548"/>
      <c r="D13" s="548"/>
      <c r="E13" s="551"/>
      <c r="F13" s="551"/>
      <c r="G13" s="551"/>
      <c r="H13" s="566"/>
      <c r="I13" s="569"/>
      <c r="J13" s="554"/>
      <c r="K13" s="557"/>
      <c r="L13" s="557"/>
      <c r="M13" s="560"/>
      <c r="N13" s="557"/>
      <c r="O13" s="545"/>
      <c r="P13" s="545"/>
      <c r="Q13" s="545"/>
      <c r="R13" s="545"/>
      <c r="S13" s="545"/>
      <c r="T13" s="545"/>
      <c r="U13" s="54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37" customFormat="1" ht="238.5" customHeight="1" thickBot="1" x14ac:dyDescent="0.25">
      <c r="A14" s="564"/>
      <c r="B14" s="549"/>
      <c r="C14" s="549"/>
      <c r="D14" s="549"/>
      <c r="E14" s="552"/>
      <c r="F14" s="552"/>
      <c r="G14" s="552"/>
      <c r="H14" s="567"/>
      <c r="I14" s="570"/>
      <c r="J14" s="555"/>
      <c r="K14" s="558"/>
      <c r="L14" s="558"/>
      <c r="M14" s="561"/>
      <c r="N14" s="558"/>
      <c r="O14" s="546"/>
      <c r="P14" s="546"/>
      <c r="Q14" s="546"/>
      <c r="R14" s="546"/>
      <c r="S14" s="546"/>
      <c r="T14" s="546"/>
      <c r="U14" s="546"/>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37" customFormat="1" ht="15" customHeight="1" x14ac:dyDescent="0.2">
      <c r="A15" s="562">
        <f>'Mapa Final'!A15</f>
        <v>2</v>
      </c>
      <c r="B15" s="547" t="str">
        <f>'Mapa Final'!B15</f>
        <v>No realización de Audiencias</v>
      </c>
      <c r="C15" s="547" t="str">
        <f>'Mapa Final'!C15</f>
        <v>Vulneración de los derechos fundamentales de los ciudadanos</v>
      </c>
      <c r="D15" s="547" t="str">
        <f>'Mapa Final'!D15</f>
        <v>1.Inasistencia de las partes interesadas.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6. Falta de herramientas tecnológicas que permitan el buen desarrollo de la audiencia (Sistema de Grabación, Software, Hardware etc.)
7. Programar la audiencia sin los EMP y soporte completos.</v>
      </c>
      <c r="E15" s="550" t="str">
        <f>'Mapa Final'!E15</f>
        <v>Inasistencia de las partes interesadas para la realización de las audiencias.</v>
      </c>
      <c r="F15" s="550" t="str">
        <f>'Mapa Final'!F15</f>
        <v>Posibilidad de vulneración de los derechos fundamentales de los ciudadanos  debido al Incumplimiento de las partes interesadas para la realización de las audiencias.</v>
      </c>
      <c r="G15" s="550" t="str">
        <f>'Mapa Final'!G15</f>
        <v>Usuarios, productos y prácticas organizacionales</v>
      </c>
      <c r="H15" s="565" t="str">
        <f>'Mapa Final'!I15</f>
        <v>Muy Alta</v>
      </c>
      <c r="I15" s="568" t="str">
        <f>'Mapa Final'!L15</f>
        <v>Mayor</v>
      </c>
      <c r="J15" s="553" t="str">
        <f>'Mapa Final'!N15</f>
        <v xml:space="preserve">Alto </v>
      </c>
      <c r="K15" s="556" t="str">
        <f>'Mapa Final'!AA15</f>
        <v>Media</v>
      </c>
      <c r="L15" s="556" t="str">
        <f>'Mapa Final'!AE15</f>
        <v>Mayor</v>
      </c>
      <c r="M15" s="559" t="str">
        <f>'Mapa Final'!AG15</f>
        <v xml:space="preserve">Alto </v>
      </c>
      <c r="N15" s="556" t="str">
        <f>'Mapa Final'!AH15</f>
        <v>Evitar</v>
      </c>
      <c r="O15" s="544"/>
      <c r="P15" s="544"/>
      <c r="Q15" s="544"/>
      <c r="R15" s="544"/>
      <c r="S15" s="544"/>
      <c r="T15" s="544"/>
      <c r="U15" s="544"/>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37" customFormat="1" ht="13.5" customHeight="1" x14ac:dyDescent="0.2">
      <c r="A16" s="563"/>
      <c r="B16" s="548"/>
      <c r="C16" s="548"/>
      <c r="D16" s="548"/>
      <c r="E16" s="551"/>
      <c r="F16" s="551"/>
      <c r="G16" s="551"/>
      <c r="H16" s="566"/>
      <c r="I16" s="569"/>
      <c r="J16" s="554"/>
      <c r="K16" s="557"/>
      <c r="L16" s="557"/>
      <c r="M16" s="560"/>
      <c r="N16" s="557"/>
      <c r="O16" s="545"/>
      <c r="P16" s="545"/>
      <c r="Q16" s="545"/>
      <c r="R16" s="545"/>
      <c r="S16" s="545"/>
      <c r="T16" s="545"/>
      <c r="U16" s="54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37" customFormat="1" ht="13.5" customHeight="1" x14ac:dyDescent="0.2">
      <c r="A17" s="563"/>
      <c r="B17" s="548"/>
      <c r="C17" s="548"/>
      <c r="D17" s="548"/>
      <c r="E17" s="551"/>
      <c r="F17" s="551"/>
      <c r="G17" s="551"/>
      <c r="H17" s="566"/>
      <c r="I17" s="569"/>
      <c r="J17" s="554"/>
      <c r="K17" s="557"/>
      <c r="L17" s="557"/>
      <c r="M17" s="560"/>
      <c r="N17" s="557"/>
      <c r="O17" s="545"/>
      <c r="P17" s="545"/>
      <c r="Q17" s="545"/>
      <c r="R17" s="545"/>
      <c r="S17" s="545"/>
      <c r="T17" s="545"/>
      <c r="U17" s="54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37" customFormat="1" ht="13.5" customHeight="1" x14ac:dyDescent="0.2">
      <c r="A18" s="563"/>
      <c r="B18" s="548"/>
      <c r="C18" s="548"/>
      <c r="D18" s="548"/>
      <c r="E18" s="551"/>
      <c r="F18" s="551"/>
      <c r="G18" s="551"/>
      <c r="H18" s="566"/>
      <c r="I18" s="569"/>
      <c r="J18" s="554"/>
      <c r="K18" s="557"/>
      <c r="L18" s="557"/>
      <c r="M18" s="560"/>
      <c r="N18" s="557"/>
      <c r="O18" s="545"/>
      <c r="P18" s="545"/>
      <c r="Q18" s="545"/>
      <c r="R18" s="545"/>
      <c r="S18" s="545"/>
      <c r="T18" s="545"/>
      <c r="U18" s="54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37" customFormat="1" ht="255.75" customHeight="1" thickBot="1" x14ac:dyDescent="0.25">
      <c r="A19" s="564"/>
      <c r="B19" s="549"/>
      <c r="C19" s="549"/>
      <c r="D19" s="549"/>
      <c r="E19" s="552"/>
      <c r="F19" s="552"/>
      <c r="G19" s="552"/>
      <c r="H19" s="567"/>
      <c r="I19" s="570"/>
      <c r="J19" s="555"/>
      <c r="K19" s="558"/>
      <c r="L19" s="558"/>
      <c r="M19" s="561"/>
      <c r="N19" s="558"/>
      <c r="O19" s="546"/>
      <c r="P19" s="546"/>
      <c r="Q19" s="546"/>
      <c r="R19" s="546"/>
      <c r="S19" s="546"/>
      <c r="T19" s="546"/>
      <c r="U19" s="54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62">
        <f>'Mapa Final'!A20</f>
        <v>3</v>
      </c>
      <c r="B20" s="547" t="str">
        <f>'Mapa Final'!B20</f>
        <v xml:space="preserve">Represamiento de procesos Judiciales y/o solicitudes  sin resolver </v>
      </c>
      <c r="C20" s="547" t="str">
        <f>'Mapa Final'!C20</f>
        <v>Afectación en la Prestación del Servicio de Justicia</v>
      </c>
      <c r="D20" s="547" t="str">
        <f>'Mapa Final'!D20</f>
        <v xml:space="preserve">1.Alto  volumen  de procesos y trámites procesales.
2.Complejidad de los procesos judiciales.
3.Insuficiencia de personal para la carga laboral presentada.
4.Deficiencia en las competencias necesarias del personal asignado. 
5.Insuficiencia o fallas en los equipos (hardware y software) para realizar el trabajo presencial y  virtual.
6.Falta de planeación  para el desarrollo de las tareas propias del despacho y/o centro de servicios.
</v>
      </c>
      <c r="E20" s="550" t="str">
        <f>'Mapa Final'!E20</f>
        <v>Alto  volumen  de procesos y  trámites procesales.</v>
      </c>
      <c r="F20" s="550" t="str">
        <f>'Mapa Final'!F20</f>
        <v>Posibilidad de Represamiento de procesos Judiciales y/o solicitudes  sin resolver, debido a alto  volumen  de procesos y  trámites procesales.</v>
      </c>
      <c r="G20" s="550" t="str">
        <f>'Mapa Final'!G20</f>
        <v>Usuarios, productos y prácticas organizacionales</v>
      </c>
      <c r="H20" s="565" t="str">
        <f>'Mapa Final'!I20</f>
        <v>Muy Alta</v>
      </c>
      <c r="I20" s="568" t="str">
        <f>'Mapa Final'!L20</f>
        <v>Moderado</v>
      </c>
      <c r="J20" s="553" t="str">
        <f>'Mapa Final'!N20</f>
        <v xml:space="preserve">Alto </v>
      </c>
      <c r="K20" s="556" t="str">
        <f>'Mapa Final'!AA20</f>
        <v>Media</v>
      </c>
      <c r="L20" s="556" t="str">
        <f>'Mapa Final'!AE20</f>
        <v>Moderado</v>
      </c>
      <c r="M20" s="559" t="str">
        <f>'Mapa Final'!AG20</f>
        <v>Moderado</v>
      </c>
      <c r="N20" s="556" t="str">
        <f>'Mapa Final'!AH20</f>
        <v>Aceptar</v>
      </c>
      <c r="O20" s="544"/>
      <c r="P20" s="544"/>
      <c r="Q20" s="544"/>
      <c r="R20" s="544"/>
      <c r="S20" s="544"/>
      <c r="T20" s="544"/>
      <c r="U20" s="544"/>
      <c r="V20" s="35"/>
      <c r="W20" s="35"/>
    </row>
    <row r="21" spans="1:177" x14ac:dyDescent="0.25">
      <c r="A21" s="563"/>
      <c r="B21" s="548"/>
      <c r="C21" s="548"/>
      <c r="D21" s="548"/>
      <c r="E21" s="551"/>
      <c r="F21" s="551"/>
      <c r="G21" s="551"/>
      <c r="H21" s="566"/>
      <c r="I21" s="569"/>
      <c r="J21" s="554"/>
      <c r="K21" s="557"/>
      <c r="L21" s="557"/>
      <c r="M21" s="560"/>
      <c r="N21" s="557"/>
      <c r="O21" s="545"/>
      <c r="P21" s="545"/>
      <c r="Q21" s="545"/>
      <c r="R21" s="545"/>
      <c r="S21" s="545"/>
      <c r="T21" s="545"/>
      <c r="U21" s="545"/>
      <c r="V21" s="35"/>
      <c r="W21" s="35"/>
    </row>
    <row r="22" spans="1:177" x14ac:dyDescent="0.25">
      <c r="A22" s="563"/>
      <c r="B22" s="548"/>
      <c r="C22" s="548"/>
      <c r="D22" s="548"/>
      <c r="E22" s="551"/>
      <c r="F22" s="551"/>
      <c r="G22" s="551"/>
      <c r="H22" s="566"/>
      <c r="I22" s="569"/>
      <c r="J22" s="554"/>
      <c r="K22" s="557"/>
      <c r="L22" s="557"/>
      <c r="M22" s="560"/>
      <c r="N22" s="557"/>
      <c r="O22" s="545"/>
      <c r="P22" s="545"/>
      <c r="Q22" s="545"/>
      <c r="R22" s="545"/>
      <c r="S22" s="545"/>
      <c r="T22" s="545"/>
      <c r="U22" s="545"/>
      <c r="V22" s="35"/>
      <c r="W22" s="35"/>
    </row>
    <row r="23" spans="1:177" x14ac:dyDescent="0.25">
      <c r="A23" s="563"/>
      <c r="B23" s="548"/>
      <c r="C23" s="548"/>
      <c r="D23" s="548"/>
      <c r="E23" s="551"/>
      <c r="F23" s="551"/>
      <c r="G23" s="551"/>
      <c r="H23" s="566"/>
      <c r="I23" s="569"/>
      <c r="J23" s="554"/>
      <c r="K23" s="557"/>
      <c r="L23" s="557"/>
      <c r="M23" s="560"/>
      <c r="N23" s="557"/>
      <c r="O23" s="545"/>
      <c r="P23" s="545"/>
      <c r="Q23" s="545"/>
      <c r="R23" s="545"/>
      <c r="S23" s="545"/>
      <c r="T23" s="545"/>
      <c r="U23" s="545"/>
      <c r="V23" s="35"/>
      <c r="W23" s="35"/>
    </row>
    <row r="24" spans="1:177" ht="307.5" customHeight="1" thickBot="1" x14ac:dyDescent="0.3">
      <c r="A24" s="564"/>
      <c r="B24" s="549"/>
      <c r="C24" s="549"/>
      <c r="D24" s="549"/>
      <c r="E24" s="552"/>
      <c r="F24" s="552"/>
      <c r="G24" s="552"/>
      <c r="H24" s="567"/>
      <c r="I24" s="570"/>
      <c r="J24" s="555"/>
      <c r="K24" s="558"/>
      <c r="L24" s="558"/>
      <c r="M24" s="561"/>
      <c r="N24" s="558"/>
      <c r="O24" s="546"/>
      <c r="P24" s="546"/>
      <c r="Q24" s="546"/>
      <c r="R24" s="546"/>
      <c r="S24" s="546"/>
      <c r="T24" s="546"/>
      <c r="U24" s="546"/>
      <c r="V24" s="35"/>
      <c r="W24" s="35"/>
    </row>
    <row r="25" spans="1:177" ht="15" customHeight="1" x14ac:dyDescent="0.25">
      <c r="A25" s="562">
        <f>'Mapa Final'!A25</f>
        <v>4</v>
      </c>
      <c r="B25" s="547" t="str">
        <f>'Mapa Final'!B25</f>
        <v xml:space="preserve">Errores o inconsistencia en la información entregada a las partes interesadas.
</v>
      </c>
      <c r="C25" s="547" t="str">
        <f>'Mapa Final'!C25</f>
        <v>Afectación en la Prestación del Servicio de Justicia</v>
      </c>
      <c r="D25" s="547" t="str">
        <f>'Mapa Final'!D25</f>
        <v>1. Errores humanos tales como cambiar o invertir letras, números y cualquier dato importante para busquedas, en nombres, cédulas, CUI, NI, etc. al registrar información en los aplicativos Justicia XXI, aplicativos para elaboración de Comunicaciones, Sistema de estadisticas SIERJU-BI y otros.
2. Falta de control y verificación de la información registrada.
3. Falta de comunicación asertiva con los usuarios internos.
4. Errores en las solicitudes y escritos presentados por la fiscalia, abogados o solicitantes en general.</v>
      </c>
      <c r="E25" s="550" t="str">
        <f>'Mapa Final'!E25</f>
        <v>Falta de control y verificación de la información registrada.</v>
      </c>
      <c r="F25" s="550" t="str">
        <f>'Mapa Final'!F25</f>
        <v>Posibilidad de afectación en la prestación del servicio de Justicia debido a la falta de control y verificación de la información registrada.</v>
      </c>
      <c r="G25" s="550" t="str">
        <f>'Mapa Final'!G25</f>
        <v>Usuarios, productos y prácticas organizacionales</v>
      </c>
      <c r="H25" s="565" t="str">
        <f>'Mapa Final'!I25</f>
        <v>Muy Alta</v>
      </c>
      <c r="I25" s="568" t="str">
        <f>'Mapa Final'!L25</f>
        <v>Moderado</v>
      </c>
      <c r="J25" s="553" t="str">
        <f>'Mapa Final'!N25</f>
        <v xml:space="preserve">Alto </v>
      </c>
      <c r="K25" s="556" t="str">
        <f>'Mapa Final'!AA25</f>
        <v>Media</v>
      </c>
      <c r="L25" s="556" t="str">
        <f>'Mapa Final'!AE25</f>
        <v>Moderado</v>
      </c>
      <c r="M25" s="559" t="str">
        <f>'Mapa Final'!AG25</f>
        <v>Moderado</v>
      </c>
      <c r="N25" s="556" t="str">
        <f>'Mapa Final'!AH25</f>
        <v>Evitar</v>
      </c>
      <c r="O25" s="544"/>
      <c r="P25" s="544"/>
      <c r="Q25" s="544"/>
      <c r="R25" s="544"/>
      <c r="S25" s="544"/>
      <c r="T25" s="544"/>
      <c r="U25" s="544"/>
    </row>
    <row r="26" spans="1:177" x14ac:dyDescent="0.25">
      <c r="A26" s="563"/>
      <c r="B26" s="548"/>
      <c r="C26" s="548"/>
      <c r="D26" s="548"/>
      <c r="E26" s="551"/>
      <c r="F26" s="551"/>
      <c r="G26" s="551"/>
      <c r="H26" s="566"/>
      <c r="I26" s="569"/>
      <c r="J26" s="554"/>
      <c r="K26" s="557"/>
      <c r="L26" s="557"/>
      <c r="M26" s="560"/>
      <c r="N26" s="557"/>
      <c r="O26" s="545"/>
      <c r="P26" s="545"/>
      <c r="Q26" s="545"/>
      <c r="R26" s="545"/>
      <c r="S26" s="545"/>
      <c r="T26" s="545"/>
      <c r="U26" s="545"/>
    </row>
    <row r="27" spans="1:177" x14ac:dyDescent="0.25">
      <c r="A27" s="563"/>
      <c r="B27" s="548"/>
      <c r="C27" s="548"/>
      <c r="D27" s="548"/>
      <c r="E27" s="551"/>
      <c r="F27" s="551"/>
      <c r="G27" s="551"/>
      <c r="H27" s="566"/>
      <c r="I27" s="569"/>
      <c r="J27" s="554"/>
      <c r="K27" s="557"/>
      <c r="L27" s="557"/>
      <c r="M27" s="560"/>
      <c r="N27" s="557"/>
      <c r="O27" s="545"/>
      <c r="P27" s="545"/>
      <c r="Q27" s="545"/>
      <c r="R27" s="545"/>
      <c r="S27" s="545"/>
      <c r="T27" s="545"/>
      <c r="U27" s="545"/>
    </row>
    <row r="28" spans="1:177" x14ac:dyDescent="0.25">
      <c r="A28" s="563"/>
      <c r="B28" s="548"/>
      <c r="C28" s="548"/>
      <c r="D28" s="548"/>
      <c r="E28" s="551"/>
      <c r="F28" s="551"/>
      <c r="G28" s="551"/>
      <c r="H28" s="566"/>
      <c r="I28" s="569"/>
      <c r="J28" s="554"/>
      <c r="K28" s="557"/>
      <c r="L28" s="557"/>
      <c r="M28" s="560"/>
      <c r="N28" s="557"/>
      <c r="O28" s="545"/>
      <c r="P28" s="545"/>
      <c r="Q28" s="545"/>
      <c r="R28" s="545"/>
      <c r="S28" s="545"/>
      <c r="T28" s="545"/>
      <c r="U28" s="545"/>
    </row>
    <row r="29" spans="1:177" ht="254.25" customHeight="1" thickBot="1" x14ac:dyDescent="0.3">
      <c r="A29" s="564"/>
      <c r="B29" s="549"/>
      <c r="C29" s="549"/>
      <c r="D29" s="549"/>
      <c r="E29" s="552"/>
      <c r="F29" s="552"/>
      <c r="G29" s="552"/>
      <c r="H29" s="567"/>
      <c r="I29" s="570"/>
      <c r="J29" s="555"/>
      <c r="K29" s="558"/>
      <c r="L29" s="558"/>
      <c r="M29" s="561"/>
      <c r="N29" s="558"/>
      <c r="O29" s="546"/>
      <c r="P29" s="546"/>
      <c r="Q29" s="546"/>
      <c r="R29" s="546"/>
      <c r="S29" s="546"/>
      <c r="T29" s="546"/>
      <c r="U29" s="546"/>
    </row>
    <row r="30" spans="1:177" ht="15" customHeight="1" x14ac:dyDescent="0.25">
      <c r="A30" s="562">
        <f>'Mapa Final'!A30</f>
        <v>5</v>
      </c>
      <c r="B30" s="547" t="str">
        <f>'Mapa Final'!B30</f>
        <v>Inconsistencias en el reparto de procesos</v>
      </c>
      <c r="C30" s="547" t="str">
        <f>'Mapa Final'!C30</f>
        <v>Reputacional (Corrupción)</v>
      </c>
      <c r="D30" s="547" t="str">
        <f>'Mapa Final'!D30</f>
        <v xml:space="preserve">1. Errores en el diligenciamiento del software para realizar el reparto de procesos.
2.Incumplimiento del procedimiento de reparto.
3.Falencia en la verificación y seguimiento a los repartos realizados.
4. Falta de personal para atender el  volúmen de solicitudes recibidas. 
5. Falta de comunicación y oportunidad para actualizar las novedades de los juzgados.
</v>
      </c>
      <c r="E30" s="550" t="str">
        <f>'Mapa Final'!E30</f>
        <v>Falencia en la verificación y seguimiento a los repartos realizados.</v>
      </c>
      <c r="F30" s="550" t="str">
        <f>'Mapa Final'!F30</f>
        <v>Posibilidad de afectación a la reputación y transparencia debido a falencia en la verificación y seguimiento a los repartos realizados.</v>
      </c>
      <c r="G30" s="550" t="str">
        <f>'Mapa Final'!G30</f>
        <v>Ejecución y Administración de Procesos</v>
      </c>
      <c r="H30" s="565" t="str">
        <f>'Mapa Final'!I30</f>
        <v>Muy Alta</v>
      </c>
      <c r="I30" s="568" t="str">
        <f>'Mapa Final'!L30</f>
        <v>Moderado</v>
      </c>
      <c r="J30" s="553" t="str">
        <f>'Mapa Final'!N30</f>
        <v xml:space="preserve">Alto </v>
      </c>
      <c r="K30" s="556" t="str">
        <f>'Mapa Final'!AA30</f>
        <v>Media</v>
      </c>
      <c r="L30" s="556" t="str">
        <f>'Mapa Final'!AE30</f>
        <v>Moderado</v>
      </c>
      <c r="M30" s="559" t="str">
        <f>'Mapa Final'!AG30</f>
        <v>Moderado</v>
      </c>
      <c r="N30" s="556" t="str">
        <f>'Mapa Final'!AH30</f>
        <v>Evitar</v>
      </c>
      <c r="O30" s="544"/>
      <c r="P30" s="544"/>
      <c r="Q30" s="544"/>
      <c r="R30" s="544"/>
      <c r="S30" s="544"/>
      <c r="T30" s="544"/>
      <c r="U30" s="544"/>
    </row>
    <row r="31" spans="1:177" x14ac:dyDescent="0.25">
      <c r="A31" s="563"/>
      <c r="B31" s="548"/>
      <c r="C31" s="548"/>
      <c r="D31" s="548"/>
      <c r="E31" s="551"/>
      <c r="F31" s="551"/>
      <c r="G31" s="551"/>
      <c r="H31" s="566"/>
      <c r="I31" s="569"/>
      <c r="J31" s="554"/>
      <c r="K31" s="557"/>
      <c r="L31" s="557"/>
      <c r="M31" s="560"/>
      <c r="N31" s="557"/>
      <c r="O31" s="545"/>
      <c r="P31" s="545"/>
      <c r="Q31" s="545"/>
      <c r="R31" s="545"/>
      <c r="S31" s="545"/>
      <c r="T31" s="545"/>
      <c r="U31" s="545"/>
    </row>
    <row r="32" spans="1:177" x14ac:dyDescent="0.25">
      <c r="A32" s="563"/>
      <c r="B32" s="548"/>
      <c r="C32" s="548"/>
      <c r="D32" s="548"/>
      <c r="E32" s="551"/>
      <c r="F32" s="551"/>
      <c r="G32" s="551"/>
      <c r="H32" s="566"/>
      <c r="I32" s="569"/>
      <c r="J32" s="554"/>
      <c r="K32" s="557"/>
      <c r="L32" s="557"/>
      <c r="M32" s="560"/>
      <c r="N32" s="557"/>
      <c r="O32" s="545"/>
      <c r="P32" s="545"/>
      <c r="Q32" s="545"/>
      <c r="R32" s="545"/>
      <c r="S32" s="545"/>
      <c r="T32" s="545"/>
      <c r="U32" s="545"/>
    </row>
    <row r="33" spans="1:21" x14ac:dyDescent="0.25">
      <c r="A33" s="563"/>
      <c r="B33" s="548"/>
      <c r="C33" s="548"/>
      <c r="D33" s="548"/>
      <c r="E33" s="551"/>
      <c r="F33" s="551"/>
      <c r="G33" s="551"/>
      <c r="H33" s="566"/>
      <c r="I33" s="569"/>
      <c r="J33" s="554"/>
      <c r="K33" s="557"/>
      <c r="L33" s="557"/>
      <c r="M33" s="560"/>
      <c r="N33" s="557"/>
      <c r="O33" s="545"/>
      <c r="P33" s="545"/>
      <c r="Q33" s="545"/>
      <c r="R33" s="545"/>
      <c r="S33" s="545"/>
      <c r="T33" s="545"/>
      <c r="U33" s="545"/>
    </row>
    <row r="34" spans="1:21" ht="230.25" customHeight="1" thickBot="1" x14ac:dyDescent="0.3">
      <c r="A34" s="564"/>
      <c r="B34" s="549"/>
      <c r="C34" s="549"/>
      <c r="D34" s="549"/>
      <c r="E34" s="552"/>
      <c r="F34" s="552"/>
      <c r="G34" s="552"/>
      <c r="H34" s="567"/>
      <c r="I34" s="570"/>
      <c r="J34" s="555"/>
      <c r="K34" s="558"/>
      <c r="L34" s="558"/>
      <c r="M34" s="561"/>
      <c r="N34" s="558"/>
      <c r="O34" s="546"/>
      <c r="P34" s="546"/>
      <c r="Q34" s="546"/>
      <c r="R34" s="546"/>
      <c r="S34" s="546"/>
      <c r="T34" s="546"/>
      <c r="U34" s="546"/>
    </row>
    <row r="35" spans="1:21" ht="15" customHeight="1" x14ac:dyDescent="0.25">
      <c r="A35" s="562">
        <f>'Mapa Final'!A35</f>
        <v>6</v>
      </c>
      <c r="B35" s="547" t="str">
        <f>'Mapa Final'!B35</f>
        <v>Error en las notificaciones judiicales</v>
      </c>
      <c r="C35" s="547" t="str">
        <f>'Mapa Final'!C35</f>
        <v>Afectación en la Prestación del Servicio de Justicia</v>
      </c>
      <c r="D35" s="547" t="str">
        <f>'Mapa Final'!D35</f>
        <v xml:space="preserve">1. Falta de información pertinente para realizar la notificación.
3. Direcciones físicas o electrónicas  de las partes interesadas erradas. 
4.  Falta de seguimiento y control al cumplimiento efectivo de la actividad asignada.
5. Falta de recursos, medios electrònicos y tecnològicos para el cumplimiento de la actividad.  
 </v>
      </c>
      <c r="E35" s="550" t="str">
        <f>'Mapa Final'!E35</f>
        <v xml:space="preserve">
Falta de información correcta para realizar la notificación oportunamente.
</v>
      </c>
      <c r="F35" s="550" t="str">
        <f>'Mapa Final'!F35</f>
        <v>Posibilidad de afectación en la Prestación del Servicio de Justicia debido a la 
falta de información correcta para realizar la notificación oportunamente.</v>
      </c>
      <c r="G35" s="550" t="str">
        <f>'Mapa Final'!G35</f>
        <v>Usuarios, productos y prácticas organizacionales</v>
      </c>
      <c r="H35" s="565" t="str">
        <f>'Mapa Final'!I35</f>
        <v>Muy Alta</v>
      </c>
      <c r="I35" s="568" t="str">
        <f>'Mapa Final'!L35</f>
        <v>Moderado</v>
      </c>
      <c r="J35" s="553" t="str">
        <f>'Mapa Final'!N35</f>
        <v xml:space="preserve">Alto </v>
      </c>
      <c r="K35" s="556" t="str">
        <f>'Mapa Final'!AA35</f>
        <v>Media</v>
      </c>
      <c r="L35" s="556" t="str">
        <f>'Mapa Final'!AE35</f>
        <v>Moderado</v>
      </c>
      <c r="M35" s="559" t="str">
        <f>'Mapa Final'!AG35</f>
        <v>Moderado</v>
      </c>
      <c r="N35" s="556" t="str">
        <f>'Mapa Final'!AH35</f>
        <v>Evitar</v>
      </c>
      <c r="O35" s="544"/>
      <c r="P35" s="544"/>
      <c r="Q35" s="544"/>
      <c r="R35" s="544"/>
      <c r="S35" s="544"/>
      <c r="T35" s="544"/>
      <c r="U35" s="544"/>
    </row>
    <row r="36" spans="1:21" x14ac:dyDescent="0.25">
      <c r="A36" s="563"/>
      <c r="B36" s="548"/>
      <c r="C36" s="548"/>
      <c r="D36" s="548"/>
      <c r="E36" s="551"/>
      <c r="F36" s="551"/>
      <c r="G36" s="551"/>
      <c r="H36" s="566"/>
      <c r="I36" s="569"/>
      <c r="J36" s="554"/>
      <c r="K36" s="557"/>
      <c r="L36" s="557"/>
      <c r="M36" s="560"/>
      <c r="N36" s="557"/>
      <c r="O36" s="545"/>
      <c r="P36" s="545"/>
      <c r="Q36" s="545"/>
      <c r="R36" s="545"/>
      <c r="S36" s="545"/>
      <c r="T36" s="545"/>
      <c r="U36" s="545"/>
    </row>
    <row r="37" spans="1:21" x14ac:dyDescent="0.25">
      <c r="A37" s="563"/>
      <c r="B37" s="548"/>
      <c r="C37" s="548"/>
      <c r="D37" s="548"/>
      <c r="E37" s="551"/>
      <c r="F37" s="551"/>
      <c r="G37" s="551"/>
      <c r="H37" s="566"/>
      <c r="I37" s="569"/>
      <c r="J37" s="554"/>
      <c r="K37" s="557"/>
      <c r="L37" s="557"/>
      <c r="M37" s="560"/>
      <c r="N37" s="557"/>
      <c r="O37" s="545"/>
      <c r="P37" s="545"/>
      <c r="Q37" s="545"/>
      <c r="R37" s="545"/>
      <c r="S37" s="545"/>
      <c r="T37" s="545"/>
      <c r="U37" s="545"/>
    </row>
    <row r="38" spans="1:21" x14ac:dyDescent="0.25">
      <c r="A38" s="563"/>
      <c r="B38" s="548"/>
      <c r="C38" s="548"/>
      <c r="D38" s="548"/>
      <c r="E38" s="551"/>
      <c r="F38" s="551"/>
      <c r="G38" s="551"/>
      <c r="H38" s="566"/>
      <c r="I38" s="569"/>
      <c r="J38" s="554"/>
      <c r="K38" s="557"/>
      <c r="L38" s="557"/>
      <c r="M38" s="560"/>
      <c r="N38" s="557"/>
      <c r="O38" s="545"/>
      <c r="P38" s="545"/>
      <c r="Q38" s="545"/>
      <c r="R38" s="545"/>
      <c r="S38" s="545"/>
      <c r="T38" s="545"/>
      <c r="U38" s="545"/>
    </row>
    <row r="39" spans="1:21" ht="234.75" customHeight="1" thickBot="1" x14ac:dyDescent="0.3">
      <c r="A39" s="564"/>
      <c r="B39" s="549"/>
      <c r="C39" s="549"/>
      <c r="D39" s="549"/>
      <c r="E39" s="552"/>
      <c r="F39" s="552"/>
      <c r="G39" s="552"/>
      <c r="H39" s="567"/>
      <c r="I39" s="570"/>
      <c r="J39" s="555"/>
      <c r="K39" s="558"/>
      <c r="L39" s="558"/>
      <c r="M39" s="561"/>
      <c r="N39" s="558"/>
      <c r="O39" s="546"/>
      <c r="P39" s="546"/>
      <c r="Q39" s="546"/>
      <c r="R39" s="546"/>
      <c r="S39" s="546"/>
      <c r="T39" s="546"/>
      <c r="U39" s="546"/>
    </row>
    <row r="40" spans="1:21" x14ac:dyDescent="0.25">
      <c r="A40" s="562">
        <f>'Mapa Final'!A40</f>
        <v>7</v>
      </c>
      <c r="B40" s="547" t="str">
        <f>'Mapa Final'!B40</f>
        <v>Pérdida de documentos</v>
      </c>
      <c r="C40" s="547" t="str">
        <f>'Mapa Final'!C40</f>
        <v>Afectación en la Prestación del Servicio de Justicia</v>
      </c>
      <c r="D40" s="547" t="str">
        <f>'Mapa Final'!D40</f>
        <v>1. Falta de implementación del expediente electrónico en todas las dependencias y juzgados.
2.Falta de software institucional estandarizado para la especialidad para el control del archivo de documentos tanto físicos como virtuales.
3.Desconocimiento e inaplicabilidad de las Tablas de Retención Documental (TRD)
4.Volumen excesivo de ingreso de expedientes para el personal asignado,  generando demoras en la organización de los expedientes.
5. Carencia de organización documental</v>
      </c>
      <c r="E40" s="550" t="str">
        <f>'Mapa Final'!E40</f>
        <v>Extravío de documentos temporal o definitivo de los procesos judiciales</v>
      </c>
      <c r="F40" s="550" t="str">
        <f>'Mapa Final'!F40</f>
        <v>Posibilidad de la afectación en la Prestación del Servicio de Justicia debido al extravío de documentos temporal o definitivo de los procesos judiciales</v>
      </c>
      <c r="G40" s="550" t="str">
        <f>'Mapa Final'!G40</f>
        <v>Usuarios, productos y prácticas organizacionales</v>
      </c>
      <c r="H40" s="565" t="str">
        <f>'Mapa Final'!I40</f>
        <v>Muy Alta</v>
      </c>
      <c r="I40" s="568" t="str">
        <f>'Mapa Final'!L40</f>
        <v>Mayor</v>
      </c>
      <c r="J40" s="553" t="str">
        <f>'Mapa Final'!N40</f>
        <v xml:space="preserve">Alto </v>
      </c>
      <c r="K40" s="556" t="str">
        <f>'Mapa Final'!AA40</f>
        <v>Media</v>
      </c>
      <c r="L40" s="556" t="str">
        <f>'Mapa Final'!AE40</f>
        <v>Mayor</v>
      </c>
      <c r="M40" s="559" t="str">
        <f>'Mapa Final'!AG40</f>
        <v xml:space="preserve">Alto </v>
      </c>
      <c r="N40" s="556" t="str">
        <f>'Mapa Final'!AH40</f>
        <v>Evitar</v>
      </c>
      <c r="O40" s="544"/>
      <c r="P40" s="544"/>
      <c r="Q40" s="544"/>
      <c r="R40" s="544"/>
      <c r="S40" s="544"/>
      <c r="T40" s="544"/>
      <c r="U40" s="544"/>
    </row>
    <row r="41" spans="1:21" x14ac:dyDescent="0.25">
      <c r="A41" s="563"/>
      <c r="B41" s="548"/>
      <c r="C41" s="548"/>
      <c r="D41" s="548"/>
      <c r="E41" s="551"/>
      <c r="F41" s="551"/>
      <c r="G41" s="551"/>
      <c r="H41" s="566"/>
      <c r="I41" s="569"/>
      <c r="J41" s="554"/>
      <c r="K41" s="557"/>
      <c r="L41" s="557"/>
      <c r="M41" s="560"/>
      <c r="N41" s="557"/>
      <c r="O41" s="545"/>
      <c r="P41" s="545"/>
      <c r="Q41" s="545"/>
      <c r="R41" s="545"/>
      <c r="S41" s="545"/>
      <c r="T41" s="545"/>
      <c r="U41" s="545"/>
    </row>
    <row r="42" spans="1:21" x14ac:dyDescent="0.25">
      <c r="A42" s="563"/>
      <c r="B42" s="548"/>
      <c r="C42" s="548"/>
      <c r="D42" s="548"/>
      <c r="E42" s="551"/>
      <c r="F42" s="551"/>
      <c r="G42" s="551"/>
      <c r="H42" s="566"/>
      <c r="I42" s="569"/>
      <c r="J42" s="554"/>
      <c r="K42" s="557"/>
      <c r="L42" s="557"/>
      <c r="M42" s="560"/>
      <c r="N42" s="557"/>
      <c r="O42" s="545"/>
      <c r="P42" s="545"/>
      <c r="Q42" s="545"/>
      <c r="R42" s="545"/>
      <c r="S42" s="545"/>
      <c r="T42" s="545"/>
      <c r="U42" s="545"/>
    </row>
    <row r="43" spans="1:21" x14ac:dyDescent="0.25">
      <c r="A43" s="563"/>
      <c r="B43" s="548"/>
      <c r="C43" s="548"/>
      <c r="D43" s="548"/>
      <c r="E43" s="551"/>
      <c r="F43" s="551"/>
      <c r="G43" s="551"/>
      <c r="H43" s="566"/>
      <c r="I43" s="569"/>
      <c r="J43" s="554"/>
      <c r="K43" s="557"/>
      <c r="L43" s="557"/>
      <c r="M43" s="560"/>
      <c r="N43" s="557"/>
      <c r="O43" s="545"/>
      <c r="P43" s="545"/>
      <c r="Q43" s="545"/>
      <c r="R43" s="545"/>
      <c r="S43" s="545"/>
      <c r="T43" s="545"/>
      <c r="U43" s="545"/>
    </row>
    <row r="44" spans="1:21" ht="194.25" customHeight="1" thickBot="1" x14ac:dyDescent="0.3">
      <c r="A44" s="564"/>
      <c r="B44" s="549"/>
      <c r="C44" s="549"/>
      <c r="D44" s="549"/>
      <c r="E44" s="552"/>
      <c r="F44" s="552"/>
      <c r="G44" s="552"/>
      <c r="H44" s="567"/>
      <c r="I44" s="570"/>
      <c r="J44" s="555"/>
      <c r="K44" s="558"/>
      <c r="L44" s="558"/>
      <c r="M44" s="561"/>
      <c r="N44" s="558"/>
      <c r="O44" s="546"/>
      <c r="P44" s="546"/>
      <c r="Q44" s="546"/>
      <c r="R44" s="546"/>
      <c r="S44" s="546"/>
      <c r="T44" s="546"/>
      <c r="U44" s="546"/>
    </row>
    <row r="45" spans="1:21" x14ac:dyDescent="0.25">
      <c r="A45" s="562">
        <f>'Mapa Final'!A45</f>
        <v>8</v>
      </c>
      <c r="B45" s="547" t="str">
        <f>'Mapa Final'!B45</f>
        <v>Corrupción</v>
      </c>
      <c r="C45" s="547" t="str">
        <f>'Mapa Final'!C45</f>
        <v>Reputacional (Corrupción)</v>
      </c>
      <c r="D45" s="547" t="str">
        <f>'Mapa Final'!D45</f>
        <v xml:space="preserve">1.Insuficientes programas de capacitación para la toma de conciencia debido al desconocimiento de l ley antisoborno (ISO 37001:2016) y   de los  valores y principios propios de la entidad.
2. Desconocimiento del Código de Etica y Buen Gobierno.    
3.Carencia de valores, etica, compromiso  y transparencia de algunos servidores.
4.Deficiencia del control y seguimiento de la gestión ejercida por los servidores judiciales.
5.Obtención de beneficios propios </v>
      </c>
      <c r="E45" s="550" t="str">
        <f>'Mapa Final'!E45</f>
        <v xml:space="preserve">Carencia de valores, etica, compromiso  y transparencia de algunos servidores. </v>
      </c>
      <c r="F45" s="550" t="str">
        <f>'Mapa Final'!F45</f>
        <v>Posibilidad de actos indebidos de  los servidores judiciales debido a  la carencia  de valores, etica, compromiso  y transparencia de algunos servidores.</v>
      </c>
      <c r="G45" s="550" t="str">
        <f>'Mapa Final'!G45</f>
        <v>Fraude Interno</v>
      </c>
      <c r="H45" s="565" t="str">
        <f>'Mapa Final'!I45</f>
        <v>Muy Alta</v>
      </c>
      <c r="I45" s="568" t="str">
        <f>'Mapa Final'!L45</f>
        <v>Mayor</v>
      </c>
      <c r="J45" s="553" t="str">
        <f>'Mapa Final'!N45</f>
        <v xml:space="preserve">Alto </v>
      </c>
      <c r="K45" s="556" t="str">
        <f>'Mapa Final'!AA45</f>
        <v>Media</v>
      </c>
      <c r="L45" s="556" t="str">
        <f>'Mapa Final'!AE45</f>
        <v>Mayor</v>
      </c>
      <c r="M45" s="559" t="str">
        <f>'Mapa Final'!AG45</f>
        <v xml:space="preserve">Alto </v>
      </c>
      <c r="N45" s="556" t="str">
        <f>'Mapa Final'!AH45</f>
        <v>Evitar</v>
      </c>
      <c r="O45" s="544"/>
      <c r="P45" s="544"/>
      <c r="Q45" s="544"/>
      <c r="R45" s="544"/>
      <c r="S45" s="544"/>
      <c r="T45" s="544"/>
      <c r="U45" s="544"/>
    </row>
    <row r="46" spans="1:21" x14ac:dyDescent="0.25">
      <c r="A46" s="563"/>
      <c r="B46" s="548"/>
      <c r="C46" s="548"/>
      <c r="D46" s="548"/>
      <c r="E46" s="551"/>
      <c r="F46" s="551"/>
      <c r="G46" s="551"/>
      <c r="H46" s="566"/>
      <c r="I46" s="569"/>
      <c r="J46" s="554"/>
      <c r="K46" s="557"/>
      <c r="L46" s="557"/>
      <c r="M46" s="560"/>
      <c r="N46" s="557"/>
      <c r="O46" s="545"/>
      <c r="P46" s="545"/>
      <c r="Q46" s="545"/>
      <c r="R46" s="545"/>
      <c r="S46" s="545"/>
      <c r="T46" s="545"/>
      <c r="U46" s="545"/>
    </row>
    <row r="47" spans="1:21" x14ac:dyDescent="0.25">
      <c r="A47" s="563"/>
      <c r="B47" s="548"/>
      <c r="C47" s="548"/>
      <c r="D47" s="548"/>
      <c r="E47" s="551"/>
      <c r="F47" s="551"/>
      <c r="G47" s="551"/>
      <c r="H47" s="566"/>
      <c r="I47" s="569"/>
      <c r="J47" s="554"/>
      <c r="K47" s="557"/>
      <c r="L47" s="557"/>
      <c r="M47" s="560"/>
      <c r="N47" s="557"/>
      <c r="O47" s="545"/>
      <c r="P47" s="545"/>
      <c r="Q47" s="545"/>
      <c r="R47" s="545"/>
      <c r="S47" s="545"/>
      <c r="T47" s="545"/>
      <c r="U47" s="545"/>
    </row>
    <row r="48" spans="1:21" x14ac:dyDescent="0.25">
      <c r="A48" s="563"/>
      <c r="B48" s="548"/>
      <c r="C48" s="548"/>
      <c r="D48" s="548"/>
      <c r="E48" s="551"/>
      <c r="F48" s="551"/>
      <c r="G48" s="551"/>
      <c r="H48" s="566"/>
      <c r="I48" s="569"/>
      <c r="J48" s="554"/>
      <c r="K48" s="557"/>
      <c r="L48" s="557"/>
      <c r="M48" s="560"/>
      <c r="N48" s="557"/>
      <c r="O48" s="545"/>
      <c r="P48" s="545"/>
      <c r="Q48" s="545"/>
      <c r="R48" s="545"/>
      <c r="S48" s="545"/>
      <c r="T48" s="545"/>
      <c r="U48" s="545"/>
    </row>
    <row r="49" spans="1:21" ht="188.25" customHeight="1" thickBot="1" x14ac:dyDescent="0.3">
      <c r="A49" s="564"/>
      <c r="B49" s="549"/>
      <c r="C49" s="549"/>
      <c r="D49" s="549"/>
      <c r="E49" s="552"/>
      <c r="F49" s="552"/>
      <c r="G49" s="552"/>
      <c r="H49" s="567"/>
      <c r="I49" s="570"/>
      <c r="J49" s="555"/>
      <c r="K49" s="558"/>
      <c r="L49" s="558"/>
      <c r="M49" s="561"/>
      <c r="N49" s="558"/>
      <c r="O49" s="546"/>
      <c r="P49" s="546"/>
      <c r="Q49" s="546"/>
      <c r="R49" s="546"/>
      <c r="S49" s="546"/>
      <c r="T49" s="546"/>
      <c r="U49" s="546"/>
    </row>
    <row r="50" spans="1:21" x14ac:dyDescent="0.25">
      <c r="A50" s="562">
        <f>'Mapa Final'!A50</f>
        <v>9</v>
      </c>
      <c r="B50" s="547" t="str">
        <f>'Mapa Final'!B50</f>
        <v>Interrupción o demora en el Servicio Público de Administrar  Justicia</v>
      </c>
      <c r="C50" s="547" t="str">
        <f>'Mapa Final'!C50</f>
        <v>Afectación en la Prestación del Servicio de Justicia</v>
      </c>
      <c r="D50" s="547" t="str">
        <f>'Mapa Final'!D50</f>
        <v>1. Paro por sindicato
2. Huelgas, protestas ciudadana
3. Disturbios o hechos violentos
4.Pandemia
5.Emergencias Ambientales</v>
      </c>
      <c r="E50" s="550" t="str">
        <f>'Mapa Final'!E50</f>
        <v>Suceso de fuerza mayor que imposibilitan la gestión judicial</v>
      </c>
      <c r="F50" s="550" t="str">
        <f>'Mapa Final'!F50</f>
        <v>Posibilidad de  afectación en la Prestación del Servicio de Justicia debido a un suceso de fuerza mayor que imposibilita la gestión judicial</v>
      </c>
      <c r="G50" s="550" t="str">
        <f>'Mapa Final'!G50</f>
        <v>Usuarios, productos y prácticas organizacionales</v>
      </c>
      <c r="H50" s="565" t="str">
        <f>'Mapa Final'!I50</f>
        <v>Muy Alta</v>
      </c>
      <c r="I50" s="568" t="str">
        <f>'Mapa Final'!L50</f>
        <v>Moderado</v>
      </c>
      <c r="J50" s="553" t="str">
        <f>'Mapa Final'!N50</f>
        <v xml:space="preserve">Alto </v>
      </c>
      <c r="K50" s="556" t="str">
        <f>'Mapa Final'!AA50</f>
        <v>Media</v>
      </c>
      <c r="L50" s="556" t="str">
        <f>'Mapa Final'!AE50</f>
        <v>Moderado</v>
      </c>
      <c r="M50" s="559" t="str">
        <f>'Mapa Final'!AG50</f>
        <v>Moderado</v>
      </c>
      <c r="N50" s="556" t="str">
        <f>'Mapa Final'!AH50</f>
        <v>Aceptar</v>
      </c>
      <c r="O50" s="544"/>
      <c r="P50" s="544"/>
      <c r="Q50" s="544"/>
      <c r="R50" s="544"/>
      <c r="S50" s="544"/>
      <c r="T50" s="544"/>
      <c r="U50" s="544"/>
    </row>
    <row r="51" spans="1:21" x14ac:dyDescent="0.25">
      <c r="A51" s="563"/>
      <c r="B51" s="548"/>
      <c r="C51" s="548"/>
      <c r="D51" s="548"/>
      <c r="E51" s="551"/>
      <c r="F51" s="551"/>
      <c r="G51" s="551"/>
      <c r="H51" s="566"/>
      <c r="I51" s="569"/>
      <c r="J51" s="554"/>
      <c r="K51" s="557"/>
      <c r="L51" s="557"/>
      <c r="M51" s="560"/>
      <c r="N51" s="557"/>
      <c r="O51" s="545"/>
      <c r="P51" s="545"/>
      <c r="Q51" s="545"/>
      <c r="R51" s="545"/>
      <c r="S51" s="545"/>
      <c r="T51" s="545"/>
      <c r="U51" s="545"/>
    </row>
    <row r="52" spans="1:21" x14ac:dyDescent="0.25">
      <c r="A52" s="563"/>
      <c r="B52" s="548"/>
      <c r="C52" s="548"/>
      <c r="D52" s="548"/>
      <c r="E52" s="551"/>
      <c r="F52" s="551"/>
      <c r="G52" s="551"/>
      <c r="H52" s="566"/>
      <c r="I52" s="569"/>
      <c r="J52" s="554"/>
      <c r="K52" s="557"/>
      <c r="L52" s="557"/>
      <c r="M52" s="560"/>
      <c r="N52" s="557"/>
      <c r="O52" s="545"/>
      <c r="P52" s="545"/>
      <c r="Q52" s="545"/>
      <c r="R52" s="545"/>
      <c r="S52" s="545"/>
      <c r="T52" s="545"/>
      <c r="U52" s="545"/>
    </row>
    <row r="53" spans="1:21" x14ac:dyDescent="0.25">
      <c r="A53" s="563"/>
      <c r="B53" s="548"/>
      <c r="C53" s="548"/>
      <c r="D53" s="548"/>
      <c r="E53" s="551"/>
      <c r="F53" s="551"/>
      <c r="G53" s="551"/>
      <c r="H53" s="566"/>
      <c r="I53" s="569"/>
      <c r="J53" s="554"/>
      <c r="K53" s="557"/>
      <c r="L53" s="557"/>
      <c r="M53" s="560"/>
      <c r="N53" s="557"/>
      <c r="O53" s="545"/>
      <c r="P53" s="545"/>
      <c r="Q53" s="545"/>
      <c r="R53" s="545"/>
      <c r="S53" s="545"/>
      <c r="T53" s="545"/>
      <c r="U53" s="545"/>
    </row>
    <row r="54" spans="1:21" ht="56.25" customHeight="1" thickBot="1" x14ac:dyDescent="0.3">
      <c r="A54" s="564"/>
      <c r="B54" s="549"/>
      <c r="C54" s="549"/>
      <c r="D54" s="549"/>
      <c r="E54" s="552"/>
      <c r="F54" s="552"/>
      <c r="G54" s="552"/>
      <c r="H54" s="567"/>
      <c r="I54" s="570"/>
      <c r="J54" s="555"/>
      <c r="K54" s="558"/>
      <c r="L54" s="558"/>
      <c r="M54" s="561"/>
      <c r="N54" s="558"/>
      <c r="O54" s="546"/>
      <c r="P54" s="546"/>
      <c r="Q54" s="546"/>
      <c r="R54" s="546"/>
      <c r="S54" s="546"/>
      <c r="T54" s="546"/>
      <c r="U54" s="546"/>
    </row>
    <row r="55" spans="1:21" x14ac:dyDescent="0.25">
      <c r="A55" s="562">
        <f>'Mapa Final'!A55</f>
        <v>10</v>
      </c>
      <c r="B55" s="547" t="str">
        <f>'Mapa Final'!B55</f>
        <v>Inaplicabilidad de la normavidad ambiental vigente</v>
      </c>
      <c r="C55" s="547" t="str">
        <f>'Mapa Final'!C55</f>
        <v>Afectación Ambiental</v>
      </c>
      <c r="D55" s="54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550" t="str">
        <f>'Mapa Final'!E55</f>
        <v>Desconocimiento de los lineamientos ambientales y normatividad vigente ambiental</v>
      </c>
      <c r="F55" s="550" t="str">
        <f>'Mapa Final'!F55</f>
        <v>Posibilidad de afectación ambiental debido al desconocimiento de las lineamientos ambientales y normatividad vigente ambiental</v>
      </c>
      <c r="G55" s="550" t="str">
        <f>'Mapa Final'!G55</f>
        <v>Eventos Ambientales Internos</v>
      </c>
      <c r="H55" s="565" t="str">
        <f>'Mapa Final'!I55</f>
        <v>Alta</v>
      </c>
      <c r="I55" s="568" t="str">
        <f>'Mapa Final'!L55</f>
        <v>Moderado</v>
      </c>
      <c r="J55" s="553" t="str">
        <f>'Mapa Final'!N55</f>
        <v xml:space="preserve">Alto </v>
      </c>
      <c r="K55" s="556" t="str">
        <f>'Mapa Final'!AA55</f>
        <v>Media</v>
      </c>
      <c r="L55" s="556" t="str">
        <f>'Mapa Final'!AE55</f>
        <v>Moderado</v>
      </c>
      <c r="M55" s="559" t="str">
        <f>'Mapa Final'!AG55</f>
        <v>Moderado</v>
      </c>
      <c r="N55" s="556" t="str">
        <f>'Mapa Final'!AH55</f>
        <v>Evitar</v>
      </c>
      <c r="O55" s="544"/>
      <c r="P55" s="544"/>
      <c r="Q55" s="544"/>
      <c r="R55" s="544"/>
      <c r="S55" s="544"/>
      <c r="T55" s="544"/>
      <c r="U55" s="544"/>
    </row>
    <row r="56" spans="1:21" x14ac:dyDescent="0.25">
      <c r="A56" s="563"/>
      <c r="B56" s="548"/>
      <c r="C56" s="548"/>
      <c r="D56" s="548"/>
      <c r="E56" s="551"/>
      <c r="F56" s="551"/>
      <c r="G56" s="551"/>
      <c r="H56" s="566"/>
      <c r="I56" s="569"/>
      <c r="J56" s="554"/>
      <c r="K56" s="557"/>
      <c r="L56" s="557"/>
      <c r="M56" s="560"/>
      <c r="N56" s="557"/>
      <c r="O56" s="545"/>
      <c r="P56" s="545"/>
      <c r="Q56" s="545"/>
      <c r="R56" s="545"/>
      <c r="S56" s="545"/>
      <c r="T56" s="545"/>
      <c r="U56" s="545"/>
    </row>
    <row r="57" spans="1:21" x14ac:dyDescent="0.25">
      <c r="A57" s="563"/>
      <c r="B57" s="548"/>
      <c r="C57" s="548"/>
      <c r="D57" s="548"/>
      <c r="E57" s="551"/>
      <c r="F57" s="551"/>
      <c r="G57" s="551"/>
      <c r="H57" s="566"/>
      <c r="I57" s="569"/>
      <c r="J57" s="554"/>
      <c r="K57" s="557"/>
      <c r="L57" s="557"/>
      <c r="M57" s="560"/>
      <c r="N57" s="557"/>
      <c r="O57" s="545"/>
      <c r="P57" s="545"/>
      <c r="Q57" s="545"/>
      <c r="R57" s="545"/>
      <c r="S57" s="545"/>
      <c r="T57" s="545"/>
      <c r="U57" s="545"/>
    </row>
    <row r="58" spans="1:21" x14ac:dyDescent="0.25">
      <c r="A58" s="563"/>
      <c r="B58" s="548"/>
      <c r="C58" s="548"/>
      <c r="D58" s="548"/>
      <c r="E58" s="551"/>
      <c r="F58" s="551"/>
      <c r="G58" s="551"/>
      <c r="H58" s="566"/>
      <c r="I58" s="569"/>
      <c r="J58" s="554"/>
      <c r="K58" s="557"/>
      <c r="L58" s="557"/>
      <c r="M58" s="560"/>
      <c r="N58" s="557"/>
      <c r="O58" s="545"/>
      <c r="P58" s="545"/>
      <c r="Q58" s="545"/>
      <c r="R58" s="545"/>
      <c r="S58" s="545"/>
      <c r="T58" s="545"/>
      <c r="U58" s="545"/>
    </row>
    <row r="59" spans="1:21" ht="159.75" customHeight="1" thickBot="1" x14ac:dyDescent="0.3">
      <c r="A59" s="564"/>
      <c r="B59" s="549"/>
      <c r="C59" s="549"/>
      <c r="D59" s="549"/>
      <c r="E59" s="552"/>
      <c r="F59" s="552"/>
      <c r="G59" s="552"/>
      <c r="H59" s="567"/>
      <c r="I59" s="570"/>
      <c r="J59" s="555"/>
      <c r="K59" s="558"/>
      <c r="L59" s="558"/>
      <c r="M59" s="561"/>
      <c r="N59" s="558"/>
      <c r="O59" s="546"/>
      <c r="P59" s="546"/>
      <c r="Q59" s="546"/>
      <c r="R59" s="546"/>
      <c r="S59" s="546"/>
      <c r="T59" s="546"/>
      <c r="U59" s="546"/>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328EFD3B-55F5-4645-A86A-DDF1A327AE9D}"/>
    <dataValidation allowBlank="1" showInputMessage="1" showErrorMessage="1" prompt="Seleccionar si el responsable es el responsable de las acciones es el nivel central" sqref="P7:P8" xr:uid="{83A5C8C3-547F-4907-851C-583448B2EF75}"/>
    <dataValidation allowBlank="1" showInputMessage="1" showErrorMessage="1" prompt="Describir las actividades que se van a desarrollar para el proyecto" sqref="O7" xr:uid="{E0B794BE-45CC-4806-9494-5D10B0FDF4D3}"/>
    <dataValidation allowBlank="1" showInputMessage="1" showErrorMessage="1" prompt="El grado de afectación puede ser " sqref="I8" xr:uid="{10FE5809-D9ED-4593-9FC9-C3B5AA8E03A9}"/>
    <dataValidation allowBlank="1" showInputMessage="1" showErrorMessage="1" prompt="Que tan factible es que materialize el riesgo?" sqref="H8" xr:uid="{AC94E935-D4DE-4714-820A-3B5337AFCD12}"/>
    <dataValidation allowBlank="1" showInputMessage="1" showErrorMessage="1" prompt="Registrar qué factor  que ocasina el riesgo: un facot identtficado el contexto._x000a_O  personas, recursos, estilo de direccion , factores externos, , codiciones ambientales" sqref="F8:G8" xr:uid="{073DE05C-C454-42A1-A9B8-684D1BD77DE9}"/>
    <dataValidation allowBlank="1" showInputMessage="1" showErrorMessage="1" prompt="Seleccionar el tipo de riesgo teniendo en cuenta que  factor organizaconal afecta. Ver explicacion en hoja " sqref="E8" xr:uid="{AF2F6FA8-4C41-4D51-944D-FC6092C83574}"/>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E1A0-1ACB-4EBA-BA06-053F147BB77E}">
  <sheetPr>
    <tabColor theme="7" tint="0.39997558519241921"/>
  </sheetPr>
  <dimension ref="B1:H41"/>
  <sheetViews>
    <sheetView topLeftCell="B1" zoomScale="112" zoomScaleNormal="112" workbookViewId="0">
      <selection activeCell="G19" sqref="G19"/>
    </sheetView>
  </sheetViews>
  <sheetFormatPr baseColWidth="10"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40" t="s">
        <v>68</v>
      </c>
      <c r="C2" s="341"/>
      <c r="D2" s="341"/>
      <c r="E2" s="341"/>
      <c r="F2" s="341"/>
      <c r="G2" s="341"/>
      <c r="H2" s="342"/>
    </row>
    <row r="3" spans="2:8" ht="16.5" x14ac:dyDescent="0.25">
      <c r="B3" s="343" t="s">
        <v>69</v>
      </c>
      <c r="C3" s="344"/>
      <c r="D3" s="344"/>
      <c r="E3" s="344"/>
      <c r="F3" s="344"/>
      <c r="G3" s="344"/>
      <c r="H3" s="345"/>
    </row>
    <row r="4" spans="2:8" ht="88.5" customHeight="1" x14ac:dyDescent="0.25">
      <c r="B4" s="346" t="s">
        <v>449</v>
      </c>
      <c r="C4" s="347"/>
      <c r="D4" s="347"/>
      <c r="E4" s="347"/>
      <c r="F4" s="347"/>
      <c r="G4" s="347"/>
      <c r="H4" s="348"/>
    </row>
    <row r="5" spans="2:8" ht="16.5" x14ac:dyDescent="0.25">
      <c r="B5" s="8"/>
      <c r="C5" s="9"/>
      <c r="D5" s="9"/>
      <c r="E5" s="9"/>
      <c r="F5" s="9"/>
      <c r="G5" s="9"/>
      <c r="H5" s="10"/>
    </row>
    <row r="6" spans="2:8" ht="16.5" customHeight="1" x14ac:dyDescent="0.25">
      <c r="B6" s="349" t="s">
        <v>406</v>
      </c>
      <c r="C6" s="350"/>
      <c r="D6" s="350"/>
      <c r="E6" s="350"/>
      <c r="F6" s="350"/>
      <c r="G6" s="350"/>
      <c r="H6" s="351"/>
    </row>
    <row r="7" spans="2:8" ht="44.25" customHeight="1" x14ac:dyDescent="0.25">
      <c r="B7" s="349"/>
      <c r="C7" s="350"/>
      <c r="D7" s="350"/>
      <c r="E7" s="350"/>
      <c r="F7" s="350"/>
      <c r="G7" s="350"/>
      <c r="H7" s="351"/>
    </row>
    <row r="8" spans="2:8" ht="15.75" thickBot="1" x14ac:dyDescent="0.3">
      <c r="B8" s="11"/>
      <c r="C8" s="12"/>
      <c r="D8" s="13"/>
      <c r="E8" s="14"/>
      <c r="F8" s="14"/>
      <c r="G8" s="15"/>
      <c r="H8" s="16"/>
    </row>
    <row r="9" spans="2:8" ht="15.75" thickTop="1" x14ac:dyDescent="0.25">
      <c r="B9" s="11"/>
      <c r="C9" s="352" t="s">
        <v>70</v>
      </c>
      <c r="D9" s="353"/>
      <c r="E9" s="354" t="s">
        <v>71</v>
      </c>
      <c r="F9" s="355"/>
      <c r="G9" s="12"/>
      <c r="H9" s="16"/>
    </row>
    <row r="10" spans="2:8" ht="35.25" customHeight="1" x14ac:dyDescent="0.25">
      <c r="B10" s="11"/>
      <c r="C10" s="356" t="s">
        <v>72</v>
      </c>
      <c r="D10" s="357"/>
      <c r="E10" s="358" t="s">
        <v>73</v>
      </c>
      <c r="F10" s="359"/>
      <c r="G10" s="12"/>
      <c r="H10" s="16"/>
    </row>
    <row r="11" spans="2:8" ht="17.25" customHeight="1" x14ac:dyDescent="0.25">
      <c r="B11" s="11"/>
      <c r="C11" s="356" t="s">
        <v>74</v>
      </c>
      <c r="D11" s="357"/>
      <c r="E11" s="358" t="s">
        <v>75</v>
      </c>
      <c r="F11" s="359"/>
      <c r="G11" s="12"/>
      <c r="H11" s="16"/>
    </row>
    <row r="12" spans="2:8" ht="19.5" customHeight="1" x14ac:dyDescent="0.25">
      <c r="B12" s="11"/>
      <c r="C12" s="356" t="s">
        <v>76</v>
      </c>
      <c r="D12" s="357"/>
      <c r="E12" s="358" t="s">
        <v>77</v>
      </c>
      <c r="F12" s="359"/>
      <c r="G12" s="12"/>
      <c r="H12" s="16"/>
    </row>
    <row r="13" spans="2:8" ht="27" customHeight="1" x14ac:dyDescent="0.25">
      <c r="B13" s="11"/>
      <c r="C13" s="356" t="s">
        <v>78</v>
      </c>
      <c r="D13" s="357"/>
      <c r="E13" s="358" t="s">
        <v>172</v>
      </c>
      <c r="F13" s="359"/>
      <c r="G13" s="12"/>
      <c r="H13" s="16"/>
    </row>
    <row r="14" spans="2:8" ht="34.5" customHeight="1" x14ac:dyDescent="0.25">
      <c r="B14" s="11"/>
      <c r="C14" s="360" t="s">
        <v>8</v>
      </c>
      <c r="D14" s="361"/>
      <c r="E14" s="362" t="s">
        <v>407</v>
      </c>
      <c r="F14" s="363"/>
      <c r="G14" s="12"/>
      <c r="H14" s="16"/>
    </row>
    <row r="15" spans="2:8" ht="27.75" customHeight="1" x14ac:dyDescent="0.25">
      <c r="B15" s="11"/>
      <c r="C15" s="360" t="s">
        <v>9</v>
      </c>
      <c r="D15" s="361"/>
      <c r="E15" s="362" t="s">
        <v>79</v>
      </c>
      <c r="F15" s="363"/>
      <c r="G15" s="12"/>
      <c r="H15" s="16"/>
    </row>
    <row r="16" spans="2:8" ht="28.5" customHeight="1" x14ac:dyDescent="0.25">
      <c r="B16" s="11"/>
      <c r="C16" s="360" t="s">
        <v>10</v>
      </c>
      <c r="D16" s="361"/>
      <c r="E16" s="362" t="s">
        <v>80</v>
      </c>
      <c r="F16" s="363"/>
      <c r="G16" s="12"/>
      <c r="H16" s="16"/>
    </row>
    <row r="17" spans="2:8" ht="72.75" customHeight="1" x14ac:dyDescent="0.25">
      <c r="B17" s="11"/>
      <c r="C17" s="360" t="s">
        <v>11</v>
      </c>
      <c r="D17" s="361"/>
      <c r="E17" s="362" t="s">
        <v>408</v>
      </c>
      <c r="F17" s="363"/>
      <c r="G17" s="12"/>
      <c r="H17" s="16"/>
    </row>
    <row r="18" spans="2:8" ht="64.5" customHeight="1" x14ac:dyDescent="0.25">
      <c r="B18" s="11"/>
      <c r="C18" s="360" t="s">
        <v>12</v>
      </c>
      <c r="D18" s="361"/>
      <c r="E18" s="362" t="s">
        <v>450</v>
      </c>
      <c r="F18" s="363"/>
      <c r="G18" s="12"/>
      <c r="H18" s="16"/>
    </row>
    <row r="19" spans="2:8" ht="71.25" customHeight="1" x14ac:dyDescent="0.25">
      <c r="B19" s="11"/>
      <c r="C19" s="360" t="s">
        <v>81</v>
      </c>
      <c r="D19" s="361"/>
      <c r="E19" s="362" t="s">
        <v>451</v>
      </c>
      <c r="F19" s="363"/>
      <c r="G19" s="12"/>
      <c r="H19" s="16"/>
    </row>
    <row r="20" spans="2:8" ht="55.5" customHeight="1" x14ac:dyDescent="0.25">
      <c r="B20" s="11"/>
      <c r="C20" s="364" t="s">
        <v>82</v>
      </c>
      <c r="D20" s="365"/>
      <c r="E20" s="362" t="s">
        <v>452</v>
      </c>
      <c r="F20" s="363"/>
      <c r="G20" s="12"/>
      <c r="H20" s="16"/>
    </row>
    <row r="21" spans="2:8" ht="42" customHeight="1" x14ac:dyDescent="0.25">
      <c r="B21" s="11"/>
      <c r="C21" s="364" t="s">
        <v>18</v>
      </c>
      <c r="D21" s="365"/>
      <c r="E21" s="362" t="s">
        <v>453</v>
      </c>
      <c r="F21" s="363"/>
      <c r="G21" s="12"/>
      <c r="H21" s="16"/>
    </row>
    <row r="22" spans="2:8" ht="59.25" customHeight="1" x14ac:dyDescent="0.25">
      <c r="B22" s="11"/>
      <c r="C22" s="364" t="s">
        <v>20</v>
      </c>
      <c r="D22" s="365"/>
      <c r="E22" s="362" t="s">
        <v>409</v>
      </c>
      <c r="F22" s="363"/>
      <c r="G22" s="12"/>
      <c r="H22" s="16"/>
    </row>
    <row r="23" spans="2:8" ht="23.25" customHeight="1" x14ac:dyDescent="0.25">
      <c r="B23" s="11"/>
      <c r="C23" s="364" t="s">
        <v>21</v>
      </c>
      <c r="D23" s="365"/>
      <c r="E23" s="362" t="s">
        <v>454</v>
      </c>
      <c r="F23" s="363"/>
      <c r="G23" s="12"/>
      <c r="H23" s="16"/>
    </row>
    <row r="24" spans="2:8" ht="30.75" customHeight="1" x14ac:dyDescent="0.25">
      <c r="B24" s="11"/>
      <c r="C24" s="364" t="s">
        <v>83</v>
      </c>
      <c r="D24" s="365"/>
      <c r="E24" s="362" t="s">
        <v>455</v>
      </c>
      <c r="F24" s="363"/>
      <c r="G24" s="12"/>
      <c r="H24" s="16"/>
    </row>
    <row r="25" spans="2:8" ht="33" customHeight="1" x14ac:dyDescent="0.25">
      <c r="B25" s="11"/>
      <c r="C25" s="364" t="s">
        <v>84</v>
      </c>
      <c r="D25" s="365"/>
      <c r="E25" s="362" t="s">
        <v>456</v>
      </c>
      <c r="F25" s="363"/>
      <c r="G25" s="12"/>
      <c r="H25" s="16"/>
    </row>
    <row r="26" spans="2:8" ht="30" customHeight="1" x14ac:dyDescent="0.25">
      <c r="B26" s="11"/>
      <c r="C26" s="364" t="s">
        <v>85</v>
      </c>
      <c r="D26" s="365"/>
      <c r="E26" s="362" t="s">
        <v>457</v>
      </c>
      <c r="F26" s="363"/>
      <c r="G26" s="12"/>
      <c r="H26" s="16"/>
    </row>
    <row r="27" spans="2:8" ht="35.25" customHeight="1" x14ac:dyDescent="0.25">
      <c r="B27" s="11"/>
      <c r="C27" s="364" t="s">
        <v>86</v>
      </c>
      <c r="D27" s="365"/>
      <c r="E27" s="362" t="s">
        <v>458</v>
      </c>
      <c r="F27" s="363"/>
      <c r="G27" s="12"/>
      <c r="H27" s="16"/>
    </row>
    <row r="28" spans="2:8" ht="31.5" customHeight="1" x14ac:dyDescent="0.25">
      <c r="B28" s="11"/>
      <c r="C28" s="364" t="s">
        <v>87</v>
      </c>
      <c r="D28" s="365"/>
      <c r="E28" s="362" t="s">
        <v>459</v>
      </c>
      <c r="F28" s="363"/>
      <c r="G28" s="12"/>
      <c r="H28" s="16"/>
    </row>
    <row r="29" spans="2:8" ht="35.25" customHeight="1" x14ac:dyDescent="0.25">
      <c r="B29" s="11"/>
      <c r="C29" s="364" t="s">
        <v>88</v>
      </c>
      <c r="D29" s="365"/>
      <c r="E29" s="362" t="s">
        <v>460</v>
      </c>
      <c r="F29" s="363"/>
      <c r="G29" s="12"/>
      <c r="H29" s="16"/>
    </row>
    <row r="30" spans="2:8" ht="59.25" customHeight="1" x14ac:dyDescent="0.25">
      <c r="B30" s="11"/>
      <c r="C30" s="364" t="s">
        <v>89</v>
      </c>
      <c r="D30" s="365"/>
      <c r="E30" s="362" t="s">
        <v>461</v>
      </c>
      <c r="F30" s="363"/>
      <c r="G30" s="12"/>
      <c r="H30" s="16"/>
    </row>
    <row r="31" spans="2:8" ht="57" customHeight="1" x14ac:dyDescent="0.25">
      <c r="B31" s="11"/>
      <c r="C31" s="364" t="s">
        <v>25</v>
      </c>
      <c r="D31" s="365"/>
      <c r="E31" s="362" t="s">
        <v>462</v>
      </c>
      <c r="F31" s="363"/>
      <c r="G31" s="12"/>
      <c r="H31" s="16"/>
    </row>
    <row r="32" spans="2:8" ht="82.5" customHeight="1" x14ac:dyDescent="0.25">
      <c r="B32" s="11"/>
      <c r="C32" s="364" t="s">
        <v>90</v>
      </c>
      <c r="D32" s="365"/>
      <c r="E32" s="362" t="s">
        <v>91</v>
      </c>
      <c r="F32" s="363"/>
      <c r="G32" s="12"/>
      <c r="H32" s="16"/>
    </row>
    <row r="33" spans="2:8" ht="46.5" customHeight="1" x14ac:dyDescent="0.25">
      <c r="B33" s="11"/>
      <c r="C33" s="364" t="s">
        <v>30</v>
      </c>
      <c r="D33" s="365"/>
      <c r="E33" s="362" t="s">
        <v>463</v>
      </c>
      <c r="F33" s="363"/>
      <c r="G33" s="12"/>
      <c r="H33" s="16"/>
    </row>
    <row r="34" spans="2:8" ht="6.75" customHeight="1" thickBot="1" x14ac:dyDescent="0.3">
      <c r="B34" s="11"/>
      <c r="C34" s="372"/>
      <c r="D34" s="373"/>
      <c r="E34" s="374"/>
      <c r="F34" s="375"/>
      <c r="G34" s="12"/>
      <c r="H34" s="16"/>
    </row>
    <row r="35" spans="2:8" ht="15.75" thickTop="1" x14ac:dyDescent="0.25">
      <c r="B35" s="11"/>
      <c r="C35" s="17"/>
      <c r="D35" s="17"/>
      <c r="E35" s="18"/>
      <c r="F35" s="18"/>
      <c r="G35" s="12"/>
      <c r="H35" s="16"/>
    </row>
    <row r="36" spans="2:8" ht="21" customHeight="1" x14ac:dyDescent="0.25">
      <c r="B36" s="366" t="s">
        <v>410</v>
      </c>
      <c r="C36" s="367"/>
      <c r="D36" s="367"/>
      <c r="E36" s="367"/>
      <c r="F36" s="367"/>
      <c r="G36" s="367"/>
      <c r="H36" s="368"/>
    </row>
    <row r="37" spans="2:8" ht="20.25" customHeight="1" x14ac:dyDescent="0.25">
      <c r="B37" s="366" t="s">
        <v>411</v>
      </c>
      <c r="C37" s="367"/>
      <c r="D37" s="367"/>
      <c r="E37" s="367"/>
      <c r="F37" s="367"/>
      <c r="G37" s="367"/>
      <c r="H37" s="368"/>
    </row>
    <row r="38" spans="2:8" ht="20.25" customHeight="1" x14ac:dyDescent="0.25">
      <c r="B38" s="366" t="s">
        <v>412</v>
      </c>
      <c r="C38" s="367"/>
      <c r="D38" s="367"/>
      <c r="E38" s="367"/>
      <c r="F38" s="367"/>
      <c r="G38" s="367"/>
      <c r="H38" s="368"/>
    </row>
    <row r="39" spans="2:8" ht="21.75" customHeight="1" x14ac:dyDescent="0.25">
      <c r="B39" s="366" t="s">
        <v>413</v>
      </c>
      <c r="C39" s="367"/>
      <c r="D39" s="367"/>
      <c r="E39" s="367"/>
      <c r="F39" s="367"/>
      <c r="G39" s="367"/>
      <c r="H39" s="368"/>
    </row>
    <row r="40" spans="2:8" ht="22.5" customHeight="1" x14ac:dyDescent="0.25">
      <c r="B40" s="366" t="s">
        <v>414</v>
      </c>
      <c r="C40" s="367"/>
      <c r="D40" s="367"/>
      <c r="E40" s="367"/>
      <c r="F40" s="367"/>
      <c r="G40" s="367"/>
      <c r="H40" s="368"/>
    </row>
    <row r="41" spans="2:8" ht="32.25" customHeight="1" thickBot="1" x14ac:dyDescent="0.3">
      <c r="B41" s="369" t="s">
        <v>415</v>
      </c>
      <c r="C41" s="370"/>
      <c r="D41" s="370"/>
      <c r="E41" s="370"/>
      <c r="F41" s="370"/>
      <c r="G41" s="370"/>
      <c r="H41" s="371"/>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CD0E3-D19D-434D-93ED-039539DE8F46}">
  <dimension ref="A1:K80"/>
  <sheetViews>
    <sheetView topLeftCell="A28" zoomScale="80" zoomScaleNormal="80" workbookViewId="0">
      <selection activeCell="D35" sqref="D35"/>
    </sheetView>
  </sheetViews>
  <sheetFormatPr baseColWidth="10" defaultColWidth="10.5703125" defaultRowHeight="14.25" x14ac:dyDescent="0.2"/>
  <cols>
    <col min="1" max="1" width="35.85546875" style="133" customWidth="1"/>
    <col min="2" max="2" width="10.28515625" style="134" customWidth="1"/>
    <col min="3" max="3" width="44.28515625" style="87" customWidth="1"/>
    <col min="4" max="4" width="13" style="134" customWidth="1"/>
    <col min="5" max="5" width="43.42578125" style="87" customWidth="1"/>
    <col min="6" max="11" width="10.7109375" style="87" customWidth="1"/>
    <col min="12" max="16384" width="10.5703125" style="87"/>
  </cols>
  <sheetData>
    <row r="1" spans="1:10" ht="12.75" customHeight="1" x14ac:dyDescent="0.2">
      <c r="A1" s="103"/>
      <c r="B1" s="380" t="s">
        <v>186</v>
      </c>
      <c r="C1" s="380"/>
      <c r="D1" s="380"/>
      <c r="E1" s="104"/>
      <c r="F1" s="103"/>
      <c r="G1" s="103"/>
      <c r="I1" s="105"/>
    </row>
    <row r="2" spans="1:10" ht="12.75" customHeight="1" x14ac:dyDescent="0.2">
      <c r="A2" s="103"/>
      <c r="B2" s="380" t="s">
        <v>205</v>
      </c>
      <c r="C2" s="380"/>
      <c r="D2" s="380"/>
      <c r="E2" s="104"/>
      <c r="F2" s="103"/>
      <c r="G2" s="103"/>
      <c r="I2" s="105"/>
    </row>
    <row r="3" spans="1:10" ht="12.75" customHeight="1" x14ac:dyDescent="0.2">
      <c r="A3" s="103"/>
      <c r="B3" s="254"/>
      <c r="C3" s="254"/>
      <c r="D3" s="254"/>
      <c r="E3" s="104"/>
      <c r="F3" s="103"/>
      <c r="G3" s="103"/>
      <c r="I3" s="105"/>
    </row>
    <row r="4" spans="1:10" ht="12.75" customHeight="1" x14ac:dyDescent="0.2">
      <c r="A4" s="103"/>
      <c r="B4" s="254"/>
      <c r="C4" s="254"/>
      <c r="D4" s="254"/>
      <c r="E4" s="104"/>
      <c r="F4" s="103"/>
      <c r="G4" s="103"/>
      <c r="I4" s="105"/>
    </row>
    <row r="5" spans="1:10" ht="116.25" customHeight="1" x14ac:dyDescent="0.2">
      <c r="A5" s="106" t="s">
        <v>206</v>
      </c>
      <c r="B5" s="381" t="s">
        <v>484</v>
      </c>
      <c r="C5" s="381"/>
      <c r="D5" s="106" t="s">
        <v>207</v>
      </c>
      <c r="E5" s="107" t="s">
        <v>485</v>
      </c>
      <c r="F5" s="105"/>
      <c r="I5" s="108"/>
    </row>
    <row r="6" spans="1:10" ht="16.7" customHeight="1" x14ac:dyDescent="0.2">
      <c r="A6" s="93"/>
      <c r="B6" s="94"/>
      <c r="C6" s="94"/>
      <c r="D6" s="93"/>
      <c r="E6" s="92"/>
      <c r="I6" s="105"/>
    </row>
    <row r="7" spans="1:10" ht="54.75" customHeight="1" x14ac:dyDescent="0.2">
      <c r="A7" s="109" t="s">
        <v>208</v>
      </c>
      <c r="B7" s="382" t="s">
        <v>486</v>
      </c>
      <c r="C7" s="382"/>
      <c r="D7" s="382"/>
      <c r="E7" s="382"/>
    </row>
    <row r="8" spans="1:10" ht="13.35" customHeight="1" x14ac:dyDescent="0.2">
      <c r="A8" s="110"/>
      <c r="B8" s="110"/>
      <c r="D8" s="111"/>
      <c r="E8" s="111"/>
    </row>
    <row r="9" spans="1:10" ht="46.5" customHeight="1" x14ac:dyDescent="0.2">
      <c r="A9" s="112" t="s">
        <v>209</v>
      </c>
      <c r="B9" s="383" t="s">
        <v>210</v>
      </c>
      <c r="C9" s="383"/>
      <c r="D9" s="383"/>
      <c r="E9" s="383"/>
    </row>
    <row r="10" spans="1:10" ht="21" customHeight="1" x14ac:dyDescent="0.2">
      <c r="A10" s="110"/>
      <c r="B10" s="110"/>
      <c r="D10" s="111"/>
      <c r="E10" s="111"/>
    </row>
    <row r="11" spans="1:10" s="113" customFormat="1" ht="12.75" x14ac:dyDescent="0.2">
      <c r="A11" s="384" t="s">
        <v>211</v>
      </c>
      <c r="B11" s="384"/>
      <c r="C11" s="384"/>
      <c r="D11" s="384"/>
      <c r="E11" s="384"/>
      <c r="F11" s="385"/>
      <c r="G11" s="385"/>
      <c r="H11" s="385"/>
      <c r="I11" s="385"/>
      <c r="J11" s="385"/>
    </row>
    <row r="12" spans="1:10" s="113" customFormat="1" ht="12.75" customHeight="1" x14ac:dyDescent="0.2">
      <c r="A12" s="114" t="s">
        <v>212</v>
      </c>
      <c r="B12" s="114" t="s">
        <v>213</v>
      </c>
      <c r="C12" s="115" t="s">
        <v>214</v>
      </c>
      <c r="D12" s="115" t="s">
        <v>215</v>
      </c>
      <c r="E12" s="115" t="s">
        <v>216</v>
      </c>
      <c r="F12" s="257"/>
      <c r="G12" s="257"/>
      <c r="H12" s="258"/>
      <c r="I12" s="258"/>
      <c r="J12" s="258"/>
    </row>
    <row r="13" spans="1:10" s="113" customFormat="1" ht="12.75" customHeight="1" x14ac:dyDescent="0.2">
      <c r="A13" s="114"/>
      <c r="B13" s="114"/>
      <c r="C13" s="115"/>
      <c r="D13" s="115"/>
      <c r="E13" s="115"/>
      <c r="F13" s="257"/>
      <c r="G13" s="257"/>
      <c r="H13" s="258"/>
      <c r="I13" s="258"/>
      <c r="J13" s="258"/>
    </row>
    <row r="14" spans="1:10" s="113" customFormat="1" ht="38.25" x14ac:dyDescent="0.2">
      <c r="A14" s="386" t="s">
        <v>217</v>
      </c>
      <c r="B14" s="255">
        <v>1</v>
      </c>
      <c r="C14" s="116" t="s">
        <v>218</v>
      </c>
      <c r="D14" s="255">
        <v>1</v>
      </c>
      <c r="E14" s="116" t="s">
        <v>487</v>
      </c>
      <c r="F14" s="379"/>
      <c r="G14" s="259"/>
      <c r="H14" s="260"/>
      <c r="I14" s="261"/>
      <c r="J14" s="260"/>
    </row>
    <row r="15" spans="1:10" s="113" customFormat="1" ht="57.75" customHeight="1" x14ac:dyDescent="0.2">
      <c r="A15" s="386"/>
      <c r="B15" s="255">
        <v>2</v>
      </c>
      <c r="C15" s="122" t="s">
        <v>488</v>
      </c>
      <c r="D15" s="255">
        <v>2</v>
      </c>
      <c r="E15" s="122" t="s">
        <v>219</v>
      </c>
      <c r="F15" s="379"/>
      <c r="G15" s="259"/>
      <c r="H15" s="260"/>
      <c r="I15" s="261"/>
      <c r="J15" s="260"/>
    </row>
    <row r="16" spans="1:10" s="113" customFormat="1" ht="31.5" customHeight="1" x14ac:dyDescent="0.2">
      <c r="A16" s="386"/>
      <c r="B16" s="262">
        <v>3</v>
      </c>
      <c r="C16" s="116" t="s">
        <v>489</v>
      </c>
      <c r="D16" s="263">
        <v>3</v>
      </c>
      <c r="E16" s="122" t="s">
        <v>490</v>
      </c>
      <c r="F16" s="379"/>
      <c r="G16" s="259"/>
      <c r="H16" s="260"/>
      <c r="I16" s="264"/>
      <c r="J16" s="265"/>
    </row>
    <row r="17" spans="1:10" s="113" customFormat="1" ht="51" x14ac:dyDescent="0.2">
      <c r="A17" s="386" t="s">
        <v>220</v>
      </c>
      <c r="B17" s="125" t="s">
        <v>491</v>
      </c>
      <c r="C17" s="116" t="s">
        <v>492</v>
      </c>
      <c r="D17" s="118">
        <v>4</v>
      </c>
      <c r="E17" s="122" t="s">
        <v>493</v>
      </c>
      <c r="F17" s="379"/>
      <c r="G17" s="259"/>
      <c r="H17" s="260"/>
      <c r="I17" s="261"/>
      <c r="J17" s="260"/>
    </row>
    <row r="18" spans="1:10" s="113" customFormat="1" ht="51" x14ac:dyDescent="0.2">
      <c r="A18" s="386"/>
      <c r="B18" s="125" t="s">
        <v>494</v>
      </c>
      <c r="C18" s="116" t="s">
        <v>495</v>
      </c>
      <c r="D18" s="118">
        <v>5</v>
      </c>
      <c r="E18" s="116" t="s">
        <v>496</v>
      </c>
      <c r="F18" s="379"/>
      <c r="G18" s="259"/>
      <c r="H18" s="266"/>
      <c r="I18" s="261"/>
      <c r="J18" s="260"/>
    </row>
    <row r="19" spans="1:10" s="113" customFormat="1" ht="63.75" x14ac:dyDescent="0.2">
      <c r="A19" s="376" t="s">
        <v>221</v>
      </c>
      <c r="B19" s="125">
        <v>6</v>
      </c>
      <c r="C19" s="116" t="s">
        <v>497</v>
      </c>
      <c r="D19" s="118">
        <v>6</v>
      </c>
      <c r="E19" s="116" t="s">
        <v>498</v>
      </c>
      <c r="F19" s="379"/>
      <c r="G19" s="259"/>
      <c r="H19" s="265"/>
      <c r="I19" s="261"/>
      <c r="J19" s="267"/>
    </row>
    <row r="20" spans="1:10" s="113" customFormat="1" ht="69.75" customHeight="1" x14ac:dyDescent="0.2">
      <c r="A20" s="377"/>
      <c r="B20" s="125">
        <v>7</v>
      </c>
      <c r="C20" s="116" t="s">
        <v>222</v>
      </c>
      <c r="D20" s="125">
        <v>7</v>
      </c>
      <c r="E20" s="116" t="s">
        <v>223</v>
      </c>
      <c r="F20" s="379"/>
      <c r="G20" s="259"/>
      <c r="H20" s="267"/>
      <c r="I20" s="261"/>
      <c r="J20" s="267"/>
    </row>
    <row r="21" spans="1:10" s="113" customFormat="1" ht="45.75" customHeight="1" x14ac:dyDescent="0.2">
      <c r="A21" s="378"/>
      <c r="B21" s="125">
        <v>8</v>
      </c>
      <c r="C21" s="116" t="s">
        <v>224</v>
      </c>
      <c r="D21" s="255">
        <v>8</v>
      </c>
      <c r="E21" s="117" t="s">
        <v>671</v>
      </c>
      <c r="F21" s="379"/>
      <c r="G21" s="259"/>
      <c r="H21" s="267"/>
      <c r="I21" s="261"/>
      <c r="J21" s="267"/>
    </row>
    <row r="22" spans="1:10" s="113" customFormat="1" ht="78.75" customHeight="1" x14ac:dyDescent="0.2">
      <c r="A22" s="387" t="s">
        <v>225</v>
      </c>
      <c r="B22" s="125">
        <v>9</v>
      </c>
      <c r="C22" s="116" t="s">
        <v>226</v>
      </c>
      <c r="D22" s="125">
        <v>9</v>
      </c>
      <c r="E22" s="117" t="s">
        <v>499</v>
      </c>
      <c r="F22" s="379"/>
      <c r="G22" s="268"/>
      <c r="H22" s="269"/>
      <c r="I22" s="261"/>
      <c r="J22" s="270"/>
    </row>
    <row r="23" spans="1:10" s="113" customFormat="1" ht="95.25" customHeight="1" x14ac:dyDescent="0.2">
      <c r="A23" s="388"/>
      <c r="B23" s="125">
        <v>10</v>
      </c>
      <c r="C23" s="116" t="s">
        <v>227</v>
      </c>
      <c r="D23" s="271">
        <v>10</v>
      </c>
      <c r="E23" s="272" t="s">
        <v>500</v>
      </c>
      <c r="F23" s="379"/>
      <c r="G23" s="259"/>
      <c r="H23" s="273"/>
      <c r="I23" s="261"/>
      <c r="J23" s="274"/>
    </row>
    <row r="24" spans="1:10" s="113" customFormat="1" ht="58.5" customHeight="1" x14ac:dyDescent="0.2">
      <c r="A24" s="388"/>
      <c r="B24" s="263">
        <v>11</v>
      </c>
      <c r="C24" s="116" t="s">
        <v>501</v>
      </c>
      <c r="D24" s="275"/>
      <c r="E24" s="276"/>
      <c r="F24" s="379"/>
      <c r="G24" s="259"/>
      <c r="H24" s="270"/>
      <c r="I24" s="261"/>
      <c r="J24" s="277"/>
    </row>
    <row r="25" spans="1:10" s="113" customFormat="1" ht="74.25" customHeight="1" x14ac:dyDescent="0.2">
      <c r="A25" s="389"/>
      <c r="B25" s="263">
        <v>12</v>
      </c>
      <c r="C25" s="116" t="s">
        <v>502</v>
      </c>
      <c r="D25" s="129"/>
      <c r="E25" s="129"/>
      <c r="F25" s="379"/>
      <c r="G25" s="259"/>
      <c r="H25" s="270"/>
      <c r="I25" s="261"/>
      <c r="J25" s="270"/>
    </row>
    <row r="26" spans="1:10" s="113" customFormat="1" ht="53.25" customHeight="1" x14ac:dyDescent="0.2">
      <c r="A26" s="255" t="s">
        <v>228</v>
      </c>
      <c r="B26" s="118">
        <v>13</v>
      </c>
      <c r="C26" s="117" t="s">
        <v>503</v>
      </c>
      <c r="D26" s="125">
        <v>11</v>
      </c>
      <c r="E26" s="117" t="s">
        <v>504</v>
      </c>
      <c r="F26" s="261"/>
      <c r="G26" s="259"/>
      <c r="H26" s="278"/>
      <c r="I26" s="279"/>
      <c r="J26" s="278"/>
    </row>
    <row r="27" spans="1:10" s="113" customFormat="1" ht="59.25" customHeight="1" x14ac:dyDescent="0.2">
      <c r="A27" s="386" t="s">
        <v>229</v>
      </c>
      <c r="B27" s="125">
        <v>14</v>
      </c>
      <c r="C27" s="117" t="s">
        <v>505</v>
      </c>
      <c r="D27" s="125">
        <v>12</v>
      </c>
      <c r="E27" s="117" t="s">
        <v>506</v>
      </c>
      <c r="F27" s="379"/>
      <c r="G27" s="259"/>
      <c r="H27" s="269"/>
      <c r="I27" s="279"/>
      <c r="J27" s="269"/>
    </row>
    <row r="28" spans="1:10" s="113" customFormat="1" ht="73.5" customHeight="1" x14ac:dyDescent="0.2">
      <c r="A28" s="386"/>
      <c r="B28" s="125">
        <v>15</v>
      </c>
      <c r="C28" s="117" t="s">
        <v>507</v>
      </c>
      <c r="D28" s="125">
        <v>13</v>
      </c>
      <c r="E28" s="117" t="s">
        <v>508</v>
      </c>
      <c r="F28" s="379"/>
      <c r="G28" s="259"/>
      <c r="H28" s="269"/>
      <c r="I28" s="279"/>
      <c r="J28" s="269"/>
    </row>
    <row r="29" spans="1:10" s="113" customFormat="1" ht="42.75" customHeight="1" x14ac:dyDescent="0.2">
      <c r="A29" s="386"/>
      <c r="B29" s="263">
        <v>16</v>
      </c>
      <c r="C29" s="117" t="s">
        <v>509</v>
      </c>
      <c r="D29" s="125">
        <v>14</v>
      </c>
      <c r="E29" s="117" t="s">
        <v>510</v>
      </c>
      <c r="F29" s="379"/>
      <c r="G29" s="259"/>
      <c r="H29" s="269"/>
      <c r="I29" s="280"/>
      <c r="J29" s="269"/>
    </row>
    <row r="30" spans="1:10" s="113" customFormat="1" ht="64.5" customHeight="1" x14ac:dyDescent="0.2">
      <c r="A30" s="386"/>
      <c r="B30" s="263">
        <v>17</v>
      </c>
      <c r="C30" s="117" t="s">
        <v>511</v>
      </c>
      <c r="D30" s="125">
        <v>15</v>
      </c>
      <c r="E30" s="117" t="s">
        <v>512</v>
      </c>
      <c r="F30" s="379"/>
      <c r="G30" s="259"/>
      <c r="H30" s="269"/>
      <c r="I30" s="261"/>
      <c r="J30" s="269"/>
    </row>
    <row r="31" spans="1:10" s="113" customFormat="1" ht="51.75" customHeight="1" x14ac:dyDescent="0.2">
      <c r="A31" s="390" t="s">
        <v>230</v>
      </c>
      <c r="B31" s="391"/>
      <c r="C31" s="391"/>
      <c r="D31" s="391"/>
      <c r="E31" s="392"/>
      <c r="F31" s="393"/>
      <c r="G31" s="393"/>
      <c r="H31" s="393"/>
      <c r="I31" s="393"/>
      <c r="J31" s="393"/>
    </row>
    <row r="32" spans="1:10" s="123" customFormat="1" ht="15" x14ac:dyDescent="0.2">
      <c r="A32" s="281" t="s">
        <v>231</v>
      </c>
      <c r="B32" s="282" t="s">
        <v>213</v>
      </c>
      <c r="C32" s="283" t="s">
        <v>232</v>
      </c>
      <c r="D32" s="284" t="s">
        <v>215</v>
      </c>
      <c r="E32" s="283" t="s">
        <v>513</v>
      </c>
      <c r="F32" s="285"/>
      <c r="G32" s="285"/>
      <c r="H32" s="286"/>
      <c r="I32" s="287"/>
      <c r="J32" s="286"/>
    </row>
    <row r="33" spans="1:11" s="123" customFormat="1" ht="58.5" customHeight="1" x14ac:dyDescent="0.2">
      <c r="A33" s="394" t="s">
        <v>233</v>
      </c>
      <c r="B33" s="120">
        <v>1</v>
      </c>
      <c r="C33" s="117" t="s">
        <v>514</v>
      </c>
      <c r="D33" s="120">
        <v>1</v>
      </c>
      <c r="E33" s="122" t="s">
        <v>515</v>
      </c>
      <c r="F33" s="395"/>
      <c r="G33" s="259"/>
      <c r="H33" s="288"/>
      <c r="I33" s="259"/>
      <c r="J33" s="288"/>
    </row>
    <row r="34" spans="1:11" s="123" customFormat="1" ht="51" x14ac:dyDescent="0.2">
      <c r="A34" s="394"/>
      <c r="B34" s="120">
        <v>2</v>
      </c>
      <c r="C34" s="117" t="s">
        <v>516</v>
      </c>
      <c r="D34" s="120">
        <v>2</v>
      </c>
      <c r="E34" s="116" t="s">
        <v>517</v>
      </c>
      <c r="F34" s="395"/>
      <c r="G34" s="259"/>
      <c r="H34" s="288"/>
      <c r="I34" s="259"/>
      <c r="J34" s="288"/>
    </row>
    <row r="35" spans="1:11" s="123" customFormat="1" ht="54.75" customHeight="1" x14ac:dyDescent="0.2">
      <c r="A35" s="394"/>
      <c r="B35" s="120">
        <v>3</v>
      </c>
      <c r="C35" s="119" t="s">
        <v>518</v>
      </c>
      <c r="D35" s="120">
        <v>3</v>
      </c>
      <c r="E35" s="122" t="s">
        <v>519</v>
      </c>
      <c r="F35" s="395"/>
      <c r="G35" s="259"/>
      <c r="H35" s="288"/>
      <c r="I35" s="259"/>
      <c r="J35" s="288"/>
    </row>
    <row r="36" spans="1:11" s="123" customFormat="1" ht="45.75" customHeight="1" x14ac:dyDescent="0.2">
      <c r="A36" s="394"/>
      <c r="B36" s="120">
        <v>4</v>
      </c>
      <c r="C36" s="119" t="s">
        <v>520</v>
      </c>
      <c r="D36" s="120">
        <v>4</v>
      </c>
      <c r="E36" s="117" t="s">
        <v>234</v>
      </c>
      <c r="F36" s="395"/>
      <c r="G36" s="259"/>
      <c r="H36" s="288"/>
      <c r="I36" s="259"/>
      <c r="J36" s="288"/>
    </row>
    <row r="37" spans="1:11" s="123" customFormat="1" ht="45.75" customHeight="1" x14ac:dyDescent="0.2">
      <c r="A37" s="394"/>
      <c r="B37" s="120">
        <v>5</v>
      </c>
      <c r="C37" s="119" t="s">
        <v>521</v>
      </c>
      <c r="D37" s="120">
        <v>5</v>
      </c>
      <c r="E37" s="116" t="s">
        <v>522</v>
      </c>
      <c r="F37" s="395"/>
      <c r="G37" s="259"/>
      <c r="H37" s="288"/>
      <c r="I37" s="259"/>
      <c r="J37" s="288"/>
    </row>
    <row r="38" spans="1:11" s="113" customFormat="1" ht="36.75" customHeight="1" x14ac:dyDescent="0.2">
      <c r="A38" s="394"/>
      <c r="B38" s="120">
        <v>6</v>
      </c>
      <c r="C38" s="119" t="s">
        <v>523</v>
      </c>
      <c r="D38" s="120">
        <v>6</v>
      </c>
      <c r="E38" s="116" t="s">
        <v>524</v>
      </c>
      <c r="F38" s="395"/>
      <c r="G38" s="259"/>
      <c r="H38" s="265"/>
      <c r="I38" s="259"/>
      <c r="J38" s="288"/>
    </row>
    <row r="39" spans="1:11" s="113" customFormat="1" ht="39.75" customHeight="1" x14ac:dyDescent="0.2">
      <c r="A39" s="394"/>
      <c r="B39" s="289"/>
      <c r="C39" s="289"/>
      <c r="D39" s="120">
        <v>7</v>
      </c>
      <c r="E39" s="116" t="s">
        <v>525</v>
      </c>
      <c r="F39" s="395"/>
      <c r="G39" s="134"/>
      <c r="H39" s="87"/>
      <c r="I39" s="259"/>
      <c r="J39" s="288"/>
    </row>
    <row r="40" spans="1:11" s="113" customFormat="1" ht="50.25" customHeight="1" x14ac:dyDescent="0.2">
      <c r="A40" s="394"/>
      <c r="B40" s="289"/>
      <c r="C40" s="289"/>
      <c r="D40" s="120">
        <v>8</v>
      </c>
      <c r="E40" s="116" t="s">
        <v>526</v>
      </c>
      <c r="F40" s="395"/>
      <c r="G40" s="259"/>
      <c r="H40" s="265"/>
      <c r="I40" s="259"/>
      <c r="J40" s="288"/>
    </row>
    <row r="41" spans="1:11" s="113" customFormat="1" ht="41.25" customHeight="1" x14ac:dyDescent="0.2">
      <c r="A41" s="394"/>
      <c r="B41" s="289"/>
      <c r="C41" s="289"/>
      <c r="D41" s="120">
        <v>9</v>
      </c>
      <c r="E41" s="116" t="s">
        <v>527</v>
      </c>
      <c r="F41" s="395"/>
      <c r="G41" s="259"/>
      <c r="H41" s="265"/>
      <c r="I41" s="259"/>
      <c r="J41" s="288"/>
    </row>
    <row r="42" spans="1:11" s="113" customFormat="1" ht="52.5" customHeight="1" x14ac:dyDescent="0.2">
      <c r="A42" s="396" t="s">
        <v>235</v>
      </c>
      <c r="B42" s="290">
        <v>7</v>
      </c>
      <c r="C42" s="291" t="s">
        <v>528</v>
      </c>
      <c r="D42" s="290">
        <v>10</v>
      </c>
      <c r="E42" s="292" t="s">
        <v>236</v>
      </c>
      <c r="F42" s="398"/>
      <c r="G42" s="264"/>
      <c r="H42" s="267"/>
      <c r="I42" s="264"/>
      <c r="J42" s="293"/>
    </row>
    <row r="43" spans="1:11" s="113" customFormat="1" ht="40.5" customHeight="1" x14ac:dyDescent="0.2">
      <c r="A43" s="397"/>
      <c r="B43" s="263">
        <v>8</v>
      </c>
      <c r="C43" s="117" t="s">
        <v>529</v>
      </c>
      <c r="D43" s="290">
        <v>11</v>
      </c>
      <c r="E43" s="117" t="s">
        <v>530</v>
      </c>
      <c r="F43" s="398"/>
      <c r="G43" s="264"/>
      <c r="H43" s="267"/>
      <c r="I43" s="264"/>
      <c r="J43" s="265"/>
    </row>
    <row r="44" spans="1:11" s="113" customFormat="1" ht="57.75" customHeight="1" x14ac:dyDescent="0.2">
      <c r="A44" s="386" t="s">
        <v>237</v>
      </c>
      <c r="B44" s="125">
        <v>9</v>
      </c>
      <c r="C44" s="117" t="s">
        <v>531</v>
      </c>
      <c r="D44" s="263">
        <v>12</v>
      </c>
      <c r="E44" s="117" t="s">
        <v>532</v>
      </c>
      <c r="F44" s="379"/>
      <c r="G44" s="264"/>
      <c r="H44" s="277"/>
      <c r="I44" s="259"/>
      <c r="J44" s="288"/>
    </row>
    <row r="45" spans="1:11" s="113" customFormat="1" ht="51" x14ac:dyDescent="0.2">
      <c r="A45" s="386"/>
      <c r="B45" s="125">
        <v>10</v>
      </c>
      <c r="C45" s="117" t="s">
        <v>533</v>
      </c>
      <c r="D45" s="263">
        <v>13</v>
      </c>
      <c r="E45" s="117" t="s">
        <v>534</v>
      </c>
      <c r="F45" s="379"/>
      <c r="G45" s="261"/>
      <c r="H45" s="265"/>
      <c r="I45" s="259"/>
      <c r="J45" s="267"/>
    </row>
    <row r="46" spans="1:11" s="113" customFormat="1" ht="47.25" customHeight="1" x14ac:dyDescent="0.2">
      <c r="A46" s="386"/>
      <c r="B46" s="125">
        <v>11</v>
      </c>
      <c r="C46" s="117" t="s">
        <v>535</v>
      </c>
      <c r="D46" s="263">
        <v>14</v>
      </c>
      <c r="E46" s="117" t="s">
        <v>536</v>
      </c>
      <c r="F46" s="379"/>
      <c r="G46" s="261"/>
      <c r="H46" s="294"/>
      <c r="I46" s="259"/>
      <c r="J46" s="265"/>
      <c r="K46" s="130"/>
    </row>
    <row r="47" spans="1:11" s="113" customFormat="1" ht="50.25" customHeight="1" x14ac:dyDescent="0.2">
      <c r="A47" s="386"/>
      <c r="B47" s="125">
        <v>12</v>
      </c>
      <c r="C47" s="117" t="s">
        <v>537</v>
      </c>
      <c r="D47" s="263">
        <v>15</v>
      </c>
      <c r="E47" s="117" t="s">
        <v>538</v>
      </c>
      <c r="F47" s="379"/>
      <c r="G47" s="261"/>
      <c r="H47" s="265"/>
      <c r="I47" s="259"/>
      <c r="J47" s="265"/>
    </row>
    <row r="48" spans="1:11" s="113" customFormat="1" ht="71.25" customHeight="1" x14ac:dyDescent="0.2">
      <c r="A48" s="386"/>
      <c r="B48" s="125">
        <v>13</v>
      </c>
      <c r="C48" s="124" t="s">
        <v>539</v>
      </c>
      <c r="D48" s="125">
        <v>16</v>
      </c>
      <c r="E48" s="117" t="s">
        <v>540</v>
      </c>
      <c r="F48" s="379"/>
      <c r="G48" s="295"/>
      <c r="H48" s="296"/>
      <c r="I48" s="259"/>
      <c r="J48" s="265"/>
    </row>
    <row r="49" spans="1:11" s="113" customFormat="1" ht="97.5" customHeight="1" x14ac:dyDescent="0.2">
      <c r="A49" s="386"/>
      <c r="B49" s="125">
        <v>14</v>
      </c>
      <c r="C49" s="126" t="s">
        <v>541</v>
      </c>
      <c r="D49" s="127"/>
      <c r="E49" s="117" t="s">
        <v>238</v>
      </c>
      <c r="F49" s="379"/>
      <c r="G49" s="295"/>
      <c r="H49" s="296"/>
      <c r="I49" s="259"/>
      <c r="J49" s="267"/>
    </row>
    <row r="50" spans="1:11" ht="71.25" customHeight="1" x14ac:dyDescent="0.2">
      <c r="A50" s="386" t="s">
        <v>239</v>
      </c>
      <c r="B50" s="125">
        <v>15</v>
      </c>
      <c r="C50" s="117" t="s">
        <v>542</v>
      </c>
      <c r="D50" s="127">
        <v>17</v>
      </c>
      <c r="E50" s="117" t="s">
        <v>240</v>
      </c>
      <c r="F50" s="379"/>
      <c r="G50" s="261"/>
      <c r="H50" s="267"/>
      <c r="I50" s="297"/>
      <c r="J50" s="294"/>
    </row>
    <row r="51" spans="1:11" ht="150" customHeight="1" x14ac:dyDescent="0.2">
      <c r="A51" s="386"/>
      <c r="B51" s="125">
        <v>16</v>
      </c>
      <c r="C51" s="117" t="s">
        <v>543</v>
      </c>
      <c r="D51" s="127">
        <v>18</v>
      </c>
      <c r="E51" s="128" t="s">
        <v>544</v>
      </c>
      <c r="F51" s="379"/>
      <c r="G51" s="261"/>
      <c r="H51" s="267"/>
      <c r="I51" s="297"/>
      <c r="J51" s="294"/>
    </row>
    <row r="52" spans="1:11" ht="72.75" customHeight="1" x14ac:dyDescent="0.2">
      <c r="A52" s="386"/>
      <c r="B52" s="125">
        <v>17</v>
      </c>
      <c r="C52" s="117" t="s">
        <v>545</v>
      </c>
      <c r="D52" s="127">
        <v>19</v>
      </c>
      <c r="E52" s="128" t="s">
        <v>546</v>
      </c>
      <c r="F52" s="379"/>
      <c r="G52" s="261"/>
      <c r="H52" s="267"/>
      <c r="I52" s="297"/>
      <c r="J52" s="265"/>
      <c r="K52" s="130"/>
    </row>
    <row r="53" spans="1:11" ht="63.75" x14ac:dyDescent="0.2">
      <c r="A53" s="386"/>
      <c r="B53" s="125">
        <v>18</v>
      </c>
      <c r="C53" s="117" t="s">
        <v>547</v>
      </c>
      <c r="D53" s="127">
        <v>20</v>
      </c>
      <c r="E53" s="128" t="s">
        <v>548</v>
      </c>
      <c r="F53" s="379"/>
      <c r="G53" s="261"/>
      <c r="H53" s="267"/>
      <c r="I53" s="297"/>
      <c r="J53" s="265"/>
      <c r="K53" s="130"/>
    </row>
    <row r="54" spans="1:11" ht="80.25" customHeight="1" x14ac:dyDescent="0.2">
      <c r="A54" s="386"/>
      <c r="B54" s="125">
        <v>19</v>
      </c>
      <c r="C54" s="117" t="s">
        <v>549</v>
      </c>
      <c r="D54" s="298"/>
      <c r="E54" s="299"/>
      <c r="F54" s="379"/>
      <c r="G54" s="261"/>
      <c r="H54" s="267"/>
      <c r="I54" s="300"/>
      <c r="J54" s="267"/>
    </row>
    <row r="55" spans="1:11" ht="84.75" customHeight="1" x14ac:dyDescent="0.2">
      <c r="A55" s="386" t="s">
        <v>241</v>
      </c>
      <c r="B55" s="301">
        <v>20</v>
      </c>
      <c r="C55" s="117" t="s">
        <v>550</v>
      </c>
      <c r="D55" s="127">
        <v>21</v>
      </c>
      <c r="E55" s="117" t="s">
        <v>551</v>
      </c>
      <c r="F55" s="379"/>
      <c r="G55" s="295"/>
      <c r="H55" s="296"/>
      <c r="I55" s="264"/>
      <c r="J55" s="265"/>
    </row>
    <row r="56" spans="1:11" ht="145.5" customHeight="1" x14ac:dyDescent="0.2">
      <c r="A56" s="386"/>
      <c r="B56" s="301">
        <v>21</v>
      </c>
      <c r="C56" s="117" t="s">
        <v>552</v>
      </c>
      <c r="D56" s="127">
        <v>22</v>
      </c>
      <c r="E56" s="128" t="s">
        <v>553</v>
      </c>
      <c r="F56" s="379"/>
      <c r="G56" s="261"/>
      <c r="H56" s="265"/>
      <c r="I56" s="300"/>
      <c r="J56" s="265"/>
    </row>
    <row r="57" spans="1:11" ht="58.5" customHeight="1" x14ac:dyDescent="0.2">
      <c r="A57" s="386"/>
      <c r="B57" s="301">
        <v>22</v>
      </c>
      <c r="C57" s="117" t="s">
        <v>242</v>
      </c>
      <c r="D57" s="127">
        <v>23</v>
      </c>
      <c r="E57" s="128" t="s">
        <v>554</v>
      </c>
      <c r="F57" s="379"/>
      <c r="G57" s="295"/>
      <c r="H57" s="265"/>
      <c r="I57" s="297"/>
      <c r="J57" s="265"/>
    </row>
    <row r="58" spans="1:11" ht="51" customHeight="1" x14ac:dyDescent="0.2">
      <c r="A58" s="386"/>
      <c r="B58" s="301">
        <v>23</v>
      </c>
      <c r="C58" s="119" t="s">
        <v>555</v>
      </c>
      <c r="D58" s="127">
        <v>24</v>
      </c>
      <c r="E58" s="128" t="s">
        <v>556</v>
      </c>
      <c r="F58" s="379"/>
      <c r="G58" s="295"/>
      <c r="H58" s="294"/>
      <c r="I58" s="300"/>
      <c r="J58" s="265"/>
    </row>
    <row r="59" spans="1:11" ht="49.5" customHeight="1" x14ac:dyDescent="0.2">
      <c r="A59" s="386"/>
      <c r="B59" s="301">
        <v>24</v>
      </c>
      <c r="C59" s="119" t="s">
        <v>557</v>
      </c>
      <c r="D59" s="127">
        <v>25</v>
      </c>
      <c r="E59" s="128" t="s">
        <v>558</v>
      </c>
      <c r="F59" s="379"/>
      <c r="G59" s="295"/>
      <c r="H59" s="294"/>
      <c r="I59" s="297"/>
      <c r="J59" s="296"/>
    </row>
    <row r="60" spans="1:11" ht="56.25" customHeight="1" x14ac:dyDescent="0.2">
      <c r="A60" s="386"/>
      <c r="B60" s="301">
        <v>25</v>
      </c>
      <c r="C60" s="119" t="s">
        <v>559</v>
      </c>
      <c r="D60" s="127">
        <v>26</v>
      </c>
      <c r="E60" s="128" t="s">
        <v>560</v>
      </c>
      <c r="F60" s="379"/>
      <c r="G60" s="268"/>
      <c r="H60" s="294"/>
      <c r="I60" s="297"/>
      <c r="J60" s="296"/>
    </row>
    <row r="61" spans="1:11" ht="51.75" customHeight="1" x14ac:dyDescent="0.2">
      <c r="A61" s="386"/>
      <c r="B61" s="302"/>
      <c r="C61" s="303"/>
      <c r="D61" s="127">
        <v>27</v>
      </c>
      <c r="E61" s="128" t="s">
        <v>561</v>
      </c>
      <c r="F61" s="379"/>
      <c r="G61" s="268"/>
      <c r="H61" s="261"/>
      <c r="I61" s="297"/>
      <c r="J61" s="294"/>
    </row>
    <row r="62" spans="1:11" ht="38.25" x14ac:dyDescent="0.2">
      <c r="A62" s="386"/>
      <c r="B62" s="302"/>
      <c r="C62" s="303"/>
      <c r="D62" s="127">
        <v>28</v>
      </c>
      <c r="E62" s="128" t="s">
        <v>562</v>
      </c>
      <c r="F62" s="379"/>
      <c r="G62" s="268"/>
      <c r="H62" s="261"/>
      <c r="I62" s="300"/>
      <c r="J62" s="265"/>
    </row>
    <row r="63" spans="1:11" ht="42" customHeight="1" x14ac:dyDescent="0.2">
      <c r="A63" s="386"/>
      <c r="B63" s="298"/>
      <c r="C63" s="303"/>
      <c r="D63" s="127">
        <v>29</v>
      </c>
      <c r="E63" s="128" t="s">
        <v>563</v>
      </c>
      <c r="F63" s="379"/>
      <c r="G63" s="268"/>
      <c r="H63" s="261"/>
      <c r="I63" s="300"/>
      <c r="J63" s="265"/>
    </row>
    <row r="64" spans="1:11" ht="38.25" x14ac:dyDescent="0.2">
      <c r="A64" s="386"/>
      <c r="B64" s="298"/>
      <c r="C64" s="299"/>
      <c r="D64" s="127">
        <v>30</v>
      </c>
      <c r="E64" s="128" t="s">
        <v>564</v>
      </c>
      <c r="F64" s="379"/>
      <c r="G64" s="261"/>
    </row>
    <row r="65" spans="1:10" ht="49.5" customHeight="1" x14ac:dyDescent="0.2">
      <c r="A65" s="376" t="s">
        <v>565</v>
      </c>
      <c r="B65" s="256">
        <v>26</v>
      </c>
      <c r="C65" s="304" t="s">
        <v>566</v>
      </c>
      <c r="D65" s="290">
        <v>31</v>
      </c>
      <c r="E65" s="292" t="s">
        <v>243</v>
      </c>
      <c r="F65" s="379"/>
      <c r="G65" s="261"/>
      <c r="H65" s="267"/>
      <c r="I65" s="300"/>
      <c r="J65" s="296"/>
    </row>
    <row r="66" spans="1:10" ht="55.5" customHeight="1" x14ac:dyDescent="0.2">
      <c r="A66" s="377"/>
      <c r="B66" s="125">
        <v>27</v>
      </c>
      <c r="C66" s="117" t="s">
        <v>567</v>
      </c>
      <c r="D66" s="290">
        <v>32</v>
      </c>
      <c r="E66" s="292" t="s">
        <v>244</v>
      </c>
      <c r="F66" s="379"/>
      <c r="G66" s="261"/>
      <c r="H66" s="266"/>
      <c r="I66" s="300"/>
      <c r="J66" s="265"/>
    </row>
    <row r="67" spans="1:10" ht="33.75" customHeight="1" x14ac:dyDescent="0.2">
      <c r="A67" s="378"/>
      <c r="B67" s="125">
        <v>28</v>
      </c>
      <c r="C67" s="305" t="s">
        <v>245</v>
      </c>
      <c r="D67" s="290">
        <v>33</v>
      </c>
      <c r="E67" s="292" t="s">
        <v>568</v>
      </c>
    </row>
    <row r="68" spans="1:10" ht="38.25" x14ac:dyDescent="0.2">
      <c r="A68" s="387" t="s">
        <v>246</v>
      </c>
      <c r="B68" s="263">
        <v>29</v>
      </c>
      <c r="C68" s="119" t="s">
        <v>569</v>
      </c>
      <c r="D68" s="131"/>
      <c r="E68" s="132"/>
      <c r="F68" s="379"/>
      <c r="G68" s="268"/>
      <c r="H68" s="294"/>
      <c r="I68" s="300"/>
      <c r="J68" s="288"/>
    </row>
    <row r="69" spans="1:10" ht="37.5" customHeight="1" x14ac:dyDescent="0.2">
      <c r="A69" s="388"/>
      <c r="B69" s="306">
        <v>30</v>
      </c>
      <c r="C69" s="307" t="s">
        <v>570</v>
      </c>
      <c r="D69" s="308"/>
      <c r="E69" s="309"/>
      <c r="F69" s="379"/>
      <c r="G69" s="268"/>
      <c r="H69" s="294"/>
      <c r="I69" s="300"/>
      <c r="J69" s="310"/>
    </row>
    <row r="70" spans="1:10" ht="33" customHeight="1" x14ac:dyDescent="0.2">
      <c r="A70" s="388"/>
      <c r="B70" s="306">
        <v>31</v>
      </c>
      <c r="C70" s="307" t="s">
        <v>571</v>
      </c>
      <c r="D70" s="311"/>
      <c r="E70" s="312"/>
      <c r="F70" s="379"/>
      <c r="G70" s="259"/>
      <c r="H70" s="265"/>
      <c r="I70" s="300"/>
      <c r="J70" s="310"/>
    </row>
    <row r="71" spans="1:10" ht="42.75" customHeight="1" x14ac:dyDescent="0.2">
      <c r="A71" s="388"/>
      <c r="B71" s="306">
        <v>32</v>
      </c>
      <c r="C71" s="307" t="s">
        <v>572</v>
      </c>
      <c r="D71" s="311"/>
      <c r="E71" s="312"/>
      <c r="F71" s="379"/>
      <c r="G71" s="297"/>
      <c r="H71" s="294"/>
      <c r="I71" s="300"/>
      <c r="J71" s="310"/>
    </row>
    <row r="72" spans="1:10" ht="36.75" customHeight="1" x14ac:dyDescent="0.2">
      <c r="A72" s="388"/>
      <c r="B72" s="306">
        <v>33</v>
      </c>
      <c r="C72" s="313" t="s">
        <v>573</v>
      </c>
      <c r="D72" s="311"/>
      <c r="E72" s="312"/>
      <c r="F72" s="379"/>
      <c r="G72" s="297"/>
      <c r="H72" s="314"/>
      <c r="I72" s="300"/>
      <c r="J72" s="310"/>
    </row>
    <row r="73" spans="1:10" ht="32.25" customHeight="1" x14ac:dyDescent="0.2">
      <c r="A73" s="389"/>
      <c r="B73" s="315">
        <v>34</v>
      </c>
      <c r="C73" s="313" t="s">
        <v>574</v>
      </c>
      <c r="D73" s="311"/>
      <c r="E73" s="312"/>
      <c r="F73" s="379"/>
      <c r="G73" s="297"/>
      <c r="H73" s="314"/>
      <c r="I73" s="300"/>
      <c r="J73" s="310"/>
    </row>
    <row r="74" spans="1:10" ht="41.25" customHeight="1" x14ac:dyDescent="0.2">
      <c r="A74" s="255" t="s">
        <v>247</v>
      </c>
      <c r="B74" s="125">
        <v>35</v>
      </c>
      <c r="C74" s="292" t="s">
        <v>248</v>
      </c>
      <c r="D74" s="316">
        <v>34</v>
      </c>
      <c r="E74" s="292" t="s">
        <v>249</v>
      </c>
      <c r="F74" s="261"/>
      <c r="G74" s="264"/>
      <c r="H74" s="288"/>
      <c r="I74" s="300"/>
    </row>
    <row r="75" spans="1:10" ht="73.5" customHeight="1" x14ac:dyDescent="0.2">
      <c r="A75" s="386" t="s">
        <v>575</v>
      </c>
      <c r="B75" s="125">
        <v>36</v>
      </c>
      <c r="C75" s="117" t="s">
        <v>250</v>
      </c>
      <c r="D75" s="127">
        <v>35</v>
      </c>
      <c r="E75" s="117" t="s">
        <v>251</v>
      </c>
      <c r="F75" s="379"/>
      <c r="G75" s="295"/>
      <c r="H75" s="314"/>
      <c r="I75" s="300"/>
      <c r="J75" s="265"/>
    </row>
    <row r="76" spans="1:10" ht="42.75" customHeight="1" x14ac:dyDescent="0.2">
      <c r="A76" s="386"/>
      <c r="B76" s="125">
        <v>37</v>
      </c>
      <c r="C76" s="117" t="s">
        <v>252</v>
      </c>
      <c r="D76" s="127"/>
      <c r="E76" s="117"/>
      <c r="F76" s="379"/>
      <c r="G76" s="295"/>
      <c r="H76" s="265"/>
      <c r="I76" s="300"/>
      <c r="J76" s="265"/>
    </row>
    <row r="77" spans="1:10" ht="38.25" customHeight="1" x14ac:dyDescent="0.2">
      <c r="A77" s="386"/>
      <c r="B77" s="125">
        <v>38</v>
      </c>
      <c r="C77" s="317" t="s">
        <v>576</v>
      </c>
      <c r="D77" s="127"/>
      <c r="E77" s="117"/>
      <c r="F77" s="379"/>
      <c r="G77" s="295"/>
      <c r="H77" s="314"/>
      <c r="I77" s="300"/>
      <c r="J77" s="265"/>
    </row>
    <row r="78" spans="1:10" ht="44.25" customHeight="1" x14ac:dyDescent="0.2">
      <c r="A78" s="386" t="s">
        <v>577</v>
      </c>
      <c r="B78" s="318">
        <v>39</v>
      </c>
      <c r="C78" s="319" t="s">
        <v>578</v>
      </c>
      <c r="D78" s="320">
        <v>36</v>
      </c>
      <c r="E78" s="321" t="s">
        <v>579</v>
      </c>
      <c r="F78" s="399"/>
      <c r="G78" s="134"/>
      <c r="H78" s="267"/>
      <c r="I78" s="259"/>
      <c r="J78" s="265"/>
    </row>
    <row r="79" spans="1:10" ht="48" customHeight="1" x14ac:dyDescent="0.2">
      <c r="A79" s="386"/>
      <c r="B79" s="322"/>
      <c r="C79" s="323"/>
      <c r="D79" s="320">
        <v>37</v>
      </c>
      <c r="E79" s="321" t="s">
        <v>580</v>
      </c>
      <c r="F79" s="399"/>
      <c r="G79" s="134"/>
      <c r="H79" s="310"/>
      <c r="I79" s="259"/>
      <c r="J79" s="265"/>
    </row>
    <row r="80" spans="1:10" x14ac:dyDescent="0.2">
      <c r="A80" s="87"/>
      <c r="B80" s="87"/>
      <c r="D80" s="87"/>
    </row>
  </sheetData>
  <mergeCells count="37">
    <mergeCell ref="A68:A73"/>
    <mergeCell ref="F68:F73"/>
    <mergeCell ref="A75:A77"/>
    <mergeCell ref="F75:F77"/>
    <mergeCell ref="A78:A79"/>
    <mergeCell ref="F78:F79"/>
    <mergeCell ref="A50:A54"/>
    <mergeCell ref="F50:F54"/>
    <mergeCell ref="A55:A64"/>
    <mergeCell ref="F55:F64"/>
    <mergeCell ref="A65:A67"/>
    <mergeCell ref="F65:F66"/>
    <mergeCell ref="A33:A41"/>
    <mergeCell ref="F33:F41"/>
    <mergeCell ref="A42:A43"/>
    <mergeCell ref="F42:F43"/>
    <mergeCell ref="A44:A49"/>
    <mergeCell ref="F44:F49"/>
    <mergeCell ref="A22:A25"/>
    <mergeCell ref="F22:F25"/>
    <mergeCell ref="A27:A30"/>
    <mergeCell ref="F27:F30"/>
    <mergeCell ref="A31:E31"/>
    <mergeCell ref="F31:J31"/>
    <mergeCell ref="A19:A21"/>
    <mergeCell ref="F19:F21"/>
    <mergeCell ref="B1:D1"/>
    <mergeCell ref="B2:D2"/>
    <mergeCell ref="B5:C5"/>
    <mergeCell ref="B7:E7"/>
    <mergeCell ref="B9:E9"/>
    <mergeCell ref="A11:E11"/>
    <mergeCell ref="F11:J11"/>
    <mergeCell ref="A14:A16"/>
    <mergeCell ref="F14:F16"/>
    <mergeCell ref="A17:A18"/>
    <mergeCell ref="F17:F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4C02-AFE5-4D37-AC6C-C3C4A05F8527}">
  <dimension ref="A1:G24"/>
  <sheetViews>
    <sheetView topLeftCell="A4" zoomScaleNormal="100" workbookViewId="0">
      <pane ySplit="2" topLeftCell="A21" activePane="bottomLeft" state="frozen"/>
      <selection activeCell="A4" sqref="A4"/>
      <selection pane="bottomLeft" activeCell="C26" sqref="C26"/>
    </sheetView>
  </sheetViews>
  <sheetFormatPr baseColWidth="10" defaultColWidth="10.5703125" defaultRowHeight="18.75" x14ac:dyDescent="0.3"/>
  <cols>
    <col min="1" max="1" width="52.140625" style="102" customWidth="1"/>
    <col min="2" max="4" width="15.7109375" style="100" customWidth="1"/>
    <col min="5" max="5" width="15.7109375" style="101" customWidth="1"/>
    <col min="6" max="6" width="33.140625" style="330" customWidth="1"/>
  </cols>
  <sheetData>
    <row r="1" spans="1:7" ht="22.5" customHeight="1" x14ac:dyDescent="0.25">
      <c r="A1" s="400" t="s">
        <v>186</v>
      </c>
      <c r="B1" s="400"/>
      <c r="C1" s="400"/>
      <c r="D1" s="400"/>
      <c r="E1" s="400"/>
      <c r="F1" s="400"/>
    </row>
    <row r="2" spans="1:7" x14ac:dyDescent="0.3">
      <c r="A2" s="401" t="s">
        <v>187</v>
      </c>
      <c r="B2" s="401"/>
      <c r="C2" s="401"/>
      <c r="D2" s="401"/>
      <c r="E2" s="401"/>
      <c r="F2" s="401"/>
    </row>
    <row r="3" spans="1:7" x14ac:dyDescent="0.3">
      <c r="A3" s="402" t="s">
        <v>188</v>
      </c>
      <c r="B3" s="403"/>
      <c r="C3" s="403"/>
      <c r="D3" s="403"/>
      <c r="E3" s="403"/>
      <c r="F3" s="404"/>
    </row>
    <row r="4" spans="1:7" ht="28.5" customHeight="1" x14ac:dyDescent="0.25">
      <c r="A4" s="405" t="s">
        <v>189</v>
      </c>
      <c r="B4" s="407" t="s">
        <v>190</v>
      </c>
      <c r="C4" s="408"/>
      <c r="D4" s="408"/>
      <c r="E4" s="409"/>
      <c r="F4" s="96" t="s">
        <v>191</v>
      </c>
    </row>
    <row r="5" spans="1:7" ht="46.5" customHeight="1" x14ac:dyDescent="0.3">
      <c r="A5" s="406"/>
      <c r="B5" s="97" t="s">
        <v>192</v>
      </c>
      <c r="C5" s="97" t="s">
        <v>193</v>
      </c>
      <c r="D5" s="97" t="s">
        <v>194</v>
      </c>
      <c r="E5" s="97" t="s">
        <v>195</v>
      </c>
      <c r="F5" s="324"/>
    </row>
    <row r="6" spans="1:7" ht="79.5" customHeight="1" x14ac:dyDescent="0.25">
      <c r="A6" s="117" t="s">
        <v>581</v>
      </c>
      <c r="B6" s="325" t="s">
        <v>582</v>
      </c>
      <c r="C6" s="325" t="s">
        <v>583</v>
      </c>
      <c r="D6" s="325" t="s">
        <v>584</v>
      </c>
      <c r="E6" s="325" t="s">
        <v>585</v>
      </c>
      <c r="F6" s="326" t="s">
        <v>196</v>
      </c>
      <c r="G6" s="99"/>
    </row>
    <row r="7" spans="1:7" ht="36.75" customHeight="1" x14ac:dyDescent="0.25">
      <c r="A7" s="121" t="s">
        <v>586</v>
      </c>
      <c r="B7" s="327"/>
      <c r="C7" s="327"/>
      <c r="D7" s="328">
        <v>1</v>
      </c>
      <c r="E7" s="328">
        <v>7</v>
      </c>
      <c r="F7" s="326" t="s">
        <v>196</v>
      </c>
      <c r="G7" s="99"/>
    </row>
    <row r="8" spans="1:7" ht="79.5" customHeight="1" x14ac:dyDescent="0.25">
      <c r="A8" s="119" t="s">
        <v>587</v>
      </c>
      <c r="B8" s="328" t="s">
        <v>588</v>
      </c>
      <c r="C8" s="327"/>
      <c r="D8" s="328" t="s">
        <v>589</v>
      </c>
      <c r="E8" s="325" t="s">
        <v>201</v>
      </c>
      <c r="F8" s="326" t="s">
        <v>196</v>
      </c>
      <c r="G8" s="99"/>
    </row>
    <row r="9" spans="1:7" ht="38.25" x14ac:dyDescent="0.25">
      <c r="A9" s="119" t="s">
        <v>590</v>
      </c>
      <c r="B9" s="328">
        <v>2</v>
      </c>
      <c r="C9" s="328">
        <v>2</v>
      </c>
      <c r="D9" s="325" t="s">
        <v>591</v>
      </c>
      <c r="E9" s="325" t="s">
        <v>592</v>
      </c>
      <c r="F9" s="326" t="s">
        <v>196</v>
      </c>
      <c r="G9" s="99"/>
    </row>
    <row r="10" spans="1:7" ht="68.25" customHeight="1" x14ac:dyDescent="0.25">
      <c r="A10" s="117" t="s">
        <v>593</v>
      </c>
      <c r="B10" s="328">
        <v>17</v>
      </c>
      <c r="C10" s="327"/>
      <c r="D10" s="328" t="s">
        <v>594</v>
      </c>
      <c r="E10" s="328" t="s">
        <v>595</v>
      </c>
      <c r="F10" s="326" t="s">
        <v>196</v>
      </c>
      <c r="G10" s="99"/>
    </row>
    <row r="11" spans="1:7" ht="90.75" customHeight="1" x14ac:dyDescent="0.25">
      <c r="A11" s="117" t="s">
        <v>596</v>
      </c>
      <c r="B11" s="327"/>
      <c r="C11" s="327"/>
      <c r="D11" s="328" t="s">
        <v>597</v>
      </c>
      <c r="E11" s="328" t="s">
        <v>598</v>
      </c>
      <c r="F11" s="326" t="s">
        <v>197</v>
      </c>
      <c r="G11" s="99"/>
    </row>
    <row r="12" spans="1:7" ht="67.5" customHeight="1" x14ac:dyDescent="0.25">
      <c r="A12" s="117" t="s">
        <v>599</v>
      </c>
      <c r="B12" s="327"/>
      <c r="C12" s="327"/>
      <c r="D12" s="327"/>
      <c r="E12" s="328">
        <v>3.12</v>
      </c>
      <c r="F12" s="326" t="s">
        <v>197</v>
      </c>
      <c r="G12" s="99"/>
    </row>
    <row r="13" spans="1:7" ht="48.75" customHeight="1" x14ac:dyDescent="0.25">
      <c r="A13" s="117" t="s">
        <v>198</v>
      </c>
      <c r="B13" s="325" t="s">
        <v>600</v>
      </c>
      <c r="C13" s="328" t="s">
        <v>601</v>
      </c>
      <c r="D13" s="325" t="s">
        <v>602</v>
      </c>
      <c r="E13" s="328">
        <v>18</v>
      </c>
      <c r="F13" s="326" t="s">
        <v>197</v>
      </c>
      <c r="G13" s="99"/>
    </row>
    <row r="14" spans="1:7" ht="58.5" customHeight="1" x14ac:dyDescent="0.25">
      <c r="A14" s="117" t="s">
        <v>199</v>
      </c>
      <c r="B14" s="325" t="s">
        <v>600</v>
      </c>
      <c r="C14" s="328" t="s">
        <v>603</v>
      </c>
      <c r="D14" s="325" t="s">
        <v>604</v>
      </c>
      <c r="E14" s="328" t="s">
        <v>605</v>
      </c>
      <c r="F14" s="326" t="s">
        <v>197</v>
      </c>
    </row>
    <row r="15" spans="1:7" ht="84.75" customHeight="1" x14ac:dyDescent="0.25">
      <c r="A15" s="119" t="s">
        <v>606</v>
      </c>
      <c r="B15" s="328">
        <v>6</v>
      </c>
      <c r="C15" s="328">
        <v>6</v>
      </c>
      <c r="D15" s="328" t="s">
        <v>607</v>
      </c>
      <c r="E15" s="328" t="s">
        <v>608</v>
      </c>
      <c r="F15" s="326" t="s">
        <v>196</v>
      </c>
    </row>
    <row r="16" spans="1:7" ht="62.25" customHeight="1" x14ac:dyDescent="0.25">
      <c r="A16" s="117" t="s">
        <v>200</v>
      </c>
      <c r="B16" s="328">
        <v>6</v>
      </c>
      <c r="C16" s="328" t="s">
        <v>617</v>
      </c>
      <c r="D16" s="328">
        <v>21</v>
      </c>
      <c r="E16" s="328" t="s">
        <v>609</v>
      </c>
      <c r="F16" s="326" t="s">
        <v>197</v>
      </c>
    </row>
    <row r="17" spans="1:6" ht="86.25" customHeight="1" x14ac:dyDescent="0.25">
      <c r="A17" s="117" t="s">
        <v>610</v>
      </c>
      <c r="B17" s="328" t="s">
        <v>202</v>
      </c>
      <c r="C17" s="328" t="s">
        <v>672</v>
      </c>
      <c r="D17" s="327"/>
      <c r="E17" s="328" t="s">
        <v>611</v>
      </c>
      <c r="F17" s="326" t="s">
        <v>197</v>
      </c>
    </row>
    <row r="18" spans="1:6" ht="80.25" customHeight="1" x14ac:dyDescent="0.25">
      <c r="A18" s="117" t="s">
        <v>612</v>
      </c>
      <c r="B18" s="329"/>
      <c r="C18" s="327"/>
      <c r="D18" s="325" t="s">
        <v>613</v>
      </c>
      <c r="E18" s="328" t="s">
        <v>614</v>
      </c>
      <c r="F18" s="326" t="s">
        <v>197</v>
      </c>
    </row>
    <row r="19" spans="1:6" ht="60.75" customHeight="1" x14ac:dyDescent="0.25">
      <c r="A19" s="117" t="s">
        <v>615</v>
      </c>
      <c r="B19" s="328">
        <v>16</v>
      </c>
      <c r="C19" s="328">
        <v>14</v>
      </c>
      <c r="D19" s="328" t="s">
        <v>616</v>
      </c>
      <c r="E19" s="328" t="s">
        <v>617</v>
      </c>
      <c r="F19" s="326" t="s">
        <v>197</v>
      </c>
    </row>
    <row r="20" spans="1:6" ht="75.75" customHeight="1" x14ac:dyDescent="0.25">
      <c r="A20" s="117" t="s">
        <v>618</v>
      </c>
      <c r="B20" s="328">
        <v>14</v>
      </c>
      <c r="C20" s="327"/>
      <c r="D20" s="328" t="s">
        <v>619</v>
      </c>
      <c r="E20" s="325" t="s">
        <v>620</v>
      </c>
      <c r="F20" s="326" t="s">
        <v>197</v>
      </c>
    </row>
    <row r="21" spans="1:6" ht="64.5" customHeight="1" x14ac:dyDescent="0.25">
      <c r="A21" s="117" t="s">
        <v>621</v>
      </c>
      <c r="B21" s="328" t="s">
        <v>622</v>
      </c>
      <c r="C21" s="327"/>
      <c r="D21" s="328" t="s">
        <v>623</v>
      </c>
      <c r="E21" s="328" t="s">
        <v>624</v>
      </c>
      <c r="F21" s="326" t="s">
        <v>197</v>
      </c>
    </row>
    <row r="22" spans="1:6" ht="43.5" customHeight="1" x14ac:dyDescent="0.25">
      <c r="A22" s="119" t="s">
        <v>204</v>
      </c>
      <c r="B22" s="327"/>
      <c r="C22" s="327"/>
      <c r="D22" s="325">
        <v>28</v>
      </c>
      <c r="E22" s="327"/>
      <c r="F22" s="326" t="s">
        <v>197</v>
      </c>
    </row>
    <row r="23" spans="1:6" ht="41.25" customHeight="1" x14ac:dyDescent="0.25">
      <c r="A23" s="117" t="s">
        <v>625</v>
      </c>
      <c r="B23" s="328">
        <v>17</v>
      </c>
      <c r="C23" s="328">
        <v>15</v>
      </c>
      <c r="D23" s="327"/>
      <c r="E23" s="328" t="s">
        <v>626</v>
      </c>
      <c r="F23" s="327" t="s">
        <v>196</v>
      </c>
    </row>
    <row r="24" spans="1:6" ht="38.25" x14ac:dyDescent="0.25">
      <c r="A24" s="117" t="s">
        <v>203</v>
      </c>
      <c r="B24" s="328" t="s">
        <v>627</v>
      </c>
      <c r="C24" s="327"/>
      <c r="D24" s="325" t="s">
        <v>628</v>
      </c>
      <c r="E24" s="327"/>
      <c r="F24" s="326" t="s">
        <v>197</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8883DD51-9B99-47DE-8174-0EB38FB5E6F3}"/>
    <dataValidation allowBlank="1" showInputMessage="1" showErrorMessage="1" prompt="Proponer y escribir en una frase la estrategia para gestionar la debilidad, la oportunidad, la amenaza o la fortaleza.Usar verbo de acción en infinitivo._x000a_" sqref="G1 A4" xr:uid="{D0C84E6C-2E69-41A6-A487-CB6A0B422DEC}"/>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60"/>
  <sheetViews>
    <sheetView tabSelected="1" topLeftCell="A7" zoomScale="60" zoomScaleNormal="60" workbookViewId="0">
      <pane ySplit="3" topLeftCell="A10" activePane="bottomLeft" state="frozen"/>
      <selection activeCell="A7" sqref="A7"/>
      <selection pane="bottomLeft" sqref="A1:C2"/>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147"/>
    <col min="299" max="16384" width="11.42578125" style="190"/>
  </cols>
  <sheetData>
    <row r="1" spans="1:298" s="187" customFormat="1" ht="16.5" customHeight="1" x14ac:dyDescent="0.3">
      <c r="A1" s="439"/>
      <c r="B1" s="440"/>
      <c r="C1" s="440"/>
      <c r="D1" s="429" t="s">
        <v>631</v>
      </c>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31" t="s">
        <v>67</v>
      </c>
      <c r="AM1" s="431"/>
      <c r="AN1" s="431"/>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c r="DV1" s="186"/>
      <c r="DW1" s="186"/>
      <c r="DX1" s="186"/>
      <c r="DY1" s="186"/>
      <c r="DZ1" s="186"/>
      <c r="EA1" s="186"/>
      <c r="EB1" s="186"/>
      <c r="EC1" s="186"/>
      <c r="ED1" s="186"/>
      <c r="EE1" s="186"/>
      <c r="EF1" s="186"/>
      <c r="EG1" s="186"/>
      <c r="EH1" s="186"/>
      <c r="EI1" s="186"/>
      <c r="EJ1" s="186"/>
      <c r="EK1" s="186"/>
      <c r="EL1" s="186"/>
      <c r="EM1" s="186"/>
      <c r="EN1" s="186"/>
      <c r="EO1" s="186"/>
      <c r="EP1" s="186"/>
      <c r="EQ1" s="186"/>
      <c r="ER1" s="186"/>
      <c r="ES1" s="186"/>
      <c r="ET1" s="186"/>
      <c r="EU1" s="186"/>
      <c r="EV1" s="186"/>
      <c r="EW1" s="186"/>
      <c r="EX1" s="186"/>
      <c r="EY1" s="186"/>
      <c r="EZ1" s="186"/>
      <c r="FA1" s="186"/>
      <c r="FB1" s="186"/>
      <c r="FC1" s="186"/>
      <c r="FD1" s="186"/>
      <c r="FE1" s="186"/>
      <c r="FF1" s="186"/>
      <c r="FG1" s="186"/>
      <c r="FH1" s="186"/>
      <c r="FI1" s="186"/>
      <c r="FJ1" s="186"/>
      <c r="FK1" s="186"/>
      <c r="FL1" s="186"/>
      <c r="FM1" s="186"/>
      <c r="FN1" s="186"/>
      <c r="FO1" s="186"/>
      <c r="FP1" s="186"/>
      <c r="FQ1" s="186"/>
      <c r="FR1" s="186"/>
      <c r="FS1" s="186"/>
      <c r="FT1" s="186"/>
      <c r="FU1" s="186"/>
      <c r="FV1" s="186"/>
      <c r="FW1" s="186"/>
      <c r="FX1" s="186"/>
      <c r="FY1" s="186"/>
      <c r="FZ1" s="186"/>
      <c r="GA1" s="186"/>
      <c r="GB1" s="186"/>
      <c r="GC1" s="186"/>
      <c r="GD1" s="186"/>
      <c r="GE1" s="186"/>
      <c r="GF1" s="186"/>
      <c r="GG1" s="186"/>
      <c r="GH1" s="186"/>
      <c r="GI1" s="186"/>
      <c r="GJ1" s="186"/>
      <c r="GK1" s="186"/>
      <c r="GL1" s="186"/>
      <c r="GM1" s="186"/>
      <c r="GN1" s="186"/>
      <c r="GO1" s="186"/>
      <c r="GP1" s="186"/>
      <c r="GQ1" s="186"/>
      <c r="GR1" s="186"/>
      <c r="GS1" s="186"/>
      <c r="GT1" s="186"/>
      <c r="GU1" s="186"/>
      <c r="GV1" s="186"/>
      <c r="GW1" s="186"/>
      <c r="GX1" s="186"/>
      <c r="GY1" s="186"/>
      <c r="GZ1" s="186"/>
      <c r="HA1" s="186"/>
      <c r="HB1" s="186"/>
      <c r="HC1" s="186"/>
      <c r="HD1" s="186"/>
      <c r="HE1" s="186"/>
      <c r="HF1" s="186"/>
      <c r="HG1" s="186"/>
      <c r="HH1" s="186"/>
      <c r="HI1" s="186"/>
      <c r="HJ1" s="186"/>
      <c r="HK1" s="186"/>
      <c r="HL1" s="186"/>
      <c r="HM1" s="186"/>
      <c r="HN1" s="186"/>
      <c r="HO1" s="186"/>
      <c r="HP1" s="186"/>
      <c r="HQ1" s="186"/>
      <c r="HR1" s="186"/>
      <c r="HS1" s="186"/>
      <c r="HT1" s="186"/>
      <c r="HU1" s="186"/>
      <c r="HV1" s="186"/>
      <c r="HW1" s="186"/>
      <c r="HX1" s="186"/>
      <c r="HY1" s="186"/>
      <c r="HZ1" s="186"/>
      <c r="IA1" s="186"/>
      <c r="IB1" s="186"/>
      <c r="IC1" s="186"/>
      <c r="ID1" s="186"/>
      <c r="IE1" s="186"/>
      <c r="IF1" s="186"/>
      <c r="IG1" s="186"/>
      <c r="IH1" s="186"/>
      <c r="II1" s="186"/>
      <c r="IJ1" s="186"/>
      <c r="IK1" s="186"/>
      <c r="IL1" s="186"/>
      <c r="IM1" s="186"/>
      <c r="IN1" s="186"/>
      <c r="IO1" s="186"/>
      <c r="IP1" s="186"/>
      <c r="IQ1" s="186"/>
      <c r="IR1" s="186"/>
      <c r="IS1" s="186"/>
      <c r="IT1" s="186"/>
      <c r="IU1" s="186"/>
      <c r="IV1" s="186"/>
      <c r="IW1" s="186"/>
      <c r="IX1" s="186"/>
      <c r="IY1" s="186"/>
      <c r="IZ1" s="186"/>
      <c r="JA1" s="186"/>
      <c r="JB1" s="186"/>
      <c r="JC1" s="186"/>
      <c r="JD1" s="186"/>
      <c r="JE1" s="186"/>
      <c r="JF1" s="186"/>
      <c r="JG1" s="186"/>
      <c r="JH1" s="186"/>
      <c r="JI1" s="186"/>
      <c r="JJ1" s="186"/>
      <c r="JK1" s="186"/>
      <c r="JL1" s="186"/>
      <c r="JM1" s="186"/>
      <c r="JN1" s="186"/>
      <c r="JO1" s="186"/>
      <c r="JP1" s="186"/>
      <c r="JQ1" s="186"/>
      <c r="JR1" s="186"/>
      <c r="JS1" s="186"/>
      <c r="JT1" s="186"/>
      <c r="JU1" s="186"/>
      <c r="JV1" s="186"/>
      <c r="JW1" s="186"/>
      <c r="JX1" s="186"/>
      <c r="JY1" s="186"/>
      <c r="JZ1" s="186"/>
      <c r="KA1" s="186"/>
      <c r="KB1" s="186"/>
      <c r="KC1" s="186"/>
      <c r="KD1" s="186"/>
      <c r="KE1" s="186"/>
      <c r="KF1" s="186"/>
      <c r="KG1" s="186"/>
      <c r="KH1" s="186"/>
      <c r="KI1" s="186"/>
      <c r="KJ1" s="186"/>
      <c r="KK1" s="186"/>
      <c r="KL1" s="186"/>
    </row>
    <row r="2" spans="1:298" s="187" customFormat="1" ht="39.75" customHeight="1" x14ac:dyDescent="0.3">
      <c r="A2" s="441"/>
      <c r="B2" s="442"/>
      <c r="C2" s="442"/>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1"/>
      <c r="AM2" s="431"/>
      <c r="AN2" s="431"/>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c r="DP2" s="186"/>
      <c r="DQ2" s="186"/>
      <c r="DR2" s="186"/>
      <c r="DS2" s="186"/>
      <c r="DT2" s="186"/>
      <c r="DU2" s="186"/>
      <c r="DV2" s="186"/>
      <c r="DW2" s="186"/>
      <c r="DX2" s="186"/>
      <c r="DY2" s="186"/>
      <c r="DZ2" s="186"/>
      <c r="EA2" s="186"/>
      <c r="EB2" s="186"/>
      <c r="EC2" s="186"/>
      <c r="ED2" s="186"/>
      <c r="EE2" s="186"/>
      <c r="EF2" s="186"/>
      <c r="EG2" s="186"/>
      <c r="EH2" s="186"/>
      <c r="EI2" s="186"/>
      <c r="EJ2" s="186"/>
      <c r="EK2" s="186"/>
      <c r="EL2" s="186"/>
      <c r="EM2" s="186"/>
      <c r="EN2" s="186"/>
      <c r="EO2" s="186"/>
      <c r="EP2" s="186"/>
      <c r="EQ2" s="186"/>
      <c r="ER2" s="186"/>
      <c r="ES2" s="186"/>
      <c r="ET2" s="186"/>
      <c r="EU2" s="186"/>
      <c r="EV2" s="186"/>
      <c r="EW2" s="186"/>
      <c r="EX2" s="186"/>
      <c r="EY2" s="186"/>
      <c r="EZ2" s="186"/>
      <c r="FA2" s="186"/>
      <c r="FB2" s="186"/>
      <c r="FC2" s="186"/>
      <c r="FD2" s="186"/>
      <c r="FE2" s="186"/>
      <c r="FF2" s="186"/>
      <c r="FG2" s="186"/>
      <c r="FH2" s="186"/>
      <c r="FI2" s="186"/>
      <c r="FJ2" s="186"/>
      <c r="FK2" s="186"/>
      <c r="FL2" s="186"/>
      <c r="FM2" s="186"/>
      <c r="FN2" s="186"/>
      <c r="FO2" s="186"/>
      <c r="FP2" s="186"/>
      <c r="FQ2" s="186"/>
      <c r="FR2" s="186"/>
      <c r="FS2" s="186"/>
      <c r="FT2" s="186"/>
      <c r="FU2" s="186"/>
      <c r="FV2" s="186"/>
      <c r="FW2" s="186"/>
      <c r="FX2" s="186"/>
      <c r="FY2" s="186"/>
      <c r="FZ2" s="186"/>
      <c r="GA2" s="186"/>
      <c r="GB2" s="186"/>
      <c r="GC2" s="186"/>
      <c r="GD2" s="186"/>
      <c r="GE2" s="186"/>
      <c r="GF2" s="186"/>
      <c r="GG2" s="186"/>
      <c r="GH2" s="186"/>
      <c r="GI2" s="186"/>
      <c r="GJ2" s="186"/>
      <c r="GK2" s="186"/>
      <c r="GL2" s="186"/>
      <c r="GM2" s="186"/>
      <c r="GN2" s="186"/>
      <c r="GO2" s="186"/>
      <c r="GP2" s="186"/>
      <c r="GQ2" s="186"/>
      <c r="GR2" s="186"/>
      <c r="GS2" s="186"/>
      <c r="GT2" s="186"/>
      <c r="GU2" s="186"/>
      <c r="GV2" s="186"/>
      <c r="GW2" s="186"/>
      <c r="GX2" s="186"/>
      <c r="GY2" s="186"/>
      <c r="GZ2" s="186"/>
      <c r="HA2" s="186"/>
      <c r="HB2" s="186"/>
      <c r="HC2" s="186"/>
      <c r="HD2" s="186"/>
      <c r="HE2" s="186"/>
      <c r="HF2" s="186"/>
      <c r="HG2" s="186"/>
      <c r="HH2" s="186"/>
      <c r="HI2" s="186"/>
      <c r="HJ2" s="186"/>
      <c r="HK2" s="186"/>
      <c r="HL2" s="186"/>
      <c r="HM2" s="186"/>
      <c r="HN2" s="186"/>
      <c r="HO2" s="186"/>
      <c r="HP2" s="186"/>
      <c r="HQ2" s="186"/>
      <c r="HR2" s="186"/>
      <c r="HS2" s="186"/>
      <c r="HT2" s="186"/>
      <c r="HU2" s="186"/>
      <c r="HV2" s="186"/>
      <c r="HW2" s="186"/>
      <c r="HX2" s="186"/>
      <c r="HY2" s="186"/>
      <c r="HZ2" s="186"/>
      <c r="IA2" s="186"/>
      <c r="IB2" s="186"/>
      <c r="IC2" s="186"/>
      <c r="ID2" s="186"/>
      <c r="IE2" s="186"/>
      <c r="IF2" s="186"/>
      <c r="IG2" s="186"/>
      <c r="IH2" s="186"/>
      <c r="II2" s="186"/>
      <c r="IJ2" s="186"/>
      <c r="IK2" s="186"/>
      <c r="IL2" s="186"/>
      <c r="IM2" s="186"/>
      <c r="IN2" s="186"/>
      <c r="IO2" s="186"/>
      <c r="IP2" s="186"/>
      <c r="IQ2" s="186"/>
      <c r="IR2" s="186"/>
      <c r="IS2" s="186"/>
      <c r="IT2" s="186"/>
      <c r="IU2" s="186"/>
      <c r="IV2" s="186"/>
      <c r="IW2" s="186"/>
      <c r="IX2" s="186"/>
      <c r="IY2" s="186"/>
      <c r="IZ2" s="186"/>
      <c r="JA2" s="186"/>
      <c r="JB2" s="186"/>
      <c r="JC2" s="186"/>
      <c r="JD2" s="186"/>
      <c r="JE2" s="186"/>
      <c r="JF2" s="186"/>
      <c r="JG2" s="186"/>
      <c r="JH2" s="186"/>
      <c r="JI2" s="186"/>
      <c r="JJ2" s="186"/>
      <c r="JK2" s="186"/>
      <c r="JL2" s="186"/>
      <c r="JM2" s="186"/>
      <c r="JN2" s="186"/>
      <c r="JO2" s="186"/>
      <c r="JP2" s="186"/>
      <c r="JQ2" s="186"/>
      <c r="JR2" s="186"/>
      <c r="JS2" s="186"/>
      <c r="JT2" s="186"/>
      <c r="JU2" s="186"/>
      <c r="JV2" s="186"/>
      <c r="JW2" s="186"/>
      <c r="JX2" s="186"/>
      <c r="JY2" s="186"/>
      <c r="JZ2" s="186"/>
      <c r="KA2" s="186"/>
      <c r="KB2" s="186"/>
      <c r="KC2" s="186"/>
      <c r="KD2" s="186"/>
      <c r="KE2" s="186"/>
      <c r="KF2" s="186"/>
      <c r="KG2" s="186"/>
      <c r="KH2" s="186"/>
      <c r="KI2" s="186"/>
      <c r="KJ2" s="186"/>
      <c r="KK2" s="186"/>
      <c r="KL2" s="186"/>
    </row>
    <row r="3" spans="1:298" s="187" customFormat="1" ht="16.5" x14ac:dyDescent="0.3">
      <c r="A3" s="2"/>
      <c r="B3" s="2"/>
      <c r="C3" s="3"/>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1"/>
      <c r="AM3" s="431"/>
      <c r="AN3" s="431"/>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6"/>
      <c r="FI3" s="186"/>
      <c r="FJ3" s="186"/>
      <c r="FK3" s="186"/>
      <c r="FL3" s="186"/>
      <c r="FM3" s="186"/>
      <c r="FN3" s="186"/>
      <c r="FO3" s="186"/>
      <c r="FP3" s="186"/>
      <c r="FQ3" s="186"/>
      <c r="FR3" s="186"/>
      <c r="FS3" s="186"/>
      <c r="FT3" s="186"/>
      <c r="FU3" s="186"/>
      <c r="FV3" s="186"/>
      <c r="FW3" s="186"/>
      <c r="FX3" s="186"/>
      <c r="FY3" s="186"/>
      <c r="FZ3" s="186"/>
      <c r="GA3" s="186"/>
      <c r="GB3" s="186"/>
      <c r="GC3" s="186"/>
      <c r="GD3" s="186"/>
      <c r="GE3" s="186"/>
      <c r="GF3" s="186"/>
      <c r="GG3" s="186"/>
      <c r="GH3" s="186"/>
      <c r="GI3" s="186"/>
      <c r="GJ3" s="186"/>
      <c r="GK3" s="186"/>
      <c r="GL3" s="186"/>
      <c r="GM3" s="186"/>
      <c r="GN3" s="186"/>
      <c r="GO3" s="186"/>
      <c r="GP3" s="186"/>
      <c r="GQ3" s="186"/>
      <c r="GR3" s="186"/>
      <c r="GS3" s="186"/>
      <c r="GT3" s="186"/>
      <c r="GU3" s="186"/>
      <c r="GV3" s="186"/>
      <c r="GW3" s="186"/>
      <c r="GX3" s="186"/>
      <c r="GY3" s="186"/>
      <c r="GZ3" s="186"/>
      <c r="HA3" s="186"/>
      <c r="HB3" s="186"/>
      <c r="HC3" s="186"/>
      <c r="HD3" s="186"/>
      <c r="HE3" s="186"/>
      <c r="HF3" s="186"/>
      <c r="HG3" s="186"/>
      <c r="HH3" s="186"/>
      <c r="HI3" s="186"/>
      <c r="HJ3" s="186"/>
      <c r="HK3" s="186"/>
      <c r="HL3" s="186"/>
      <c r="HM3" s="186"/>
      <c r="HN3" s="186"/>
      <c r="HO3" s="186"/>
      <c r="HP3" s="186"/>
      <c r="HQ3" s="186"/>
      <c r="HR3" s="186"/>
      <c r="HS3" s="186"/>
      <c r="HT3" s="186"/>
      <c r="HU3" s="186"/>
      <c r="HV3" s="186"/>
      <c r="HW3" s="186"/>
      <c r="HX3" s="186"/>
      <c r="HY3" s="186"/>
      <c r="HZ3" s="186"/>
      <c r="IA3" s="186"/>
      <c r="IB3" s="186"/>
      <c r="IC3" s="186"/>
      <c r="ID3" s="186"/>
      <c r="IE3" s="186"/>
      <c r="IF3" s="186"/>
      <c r="IG3" s="186"/>
      <c r="IH3" s="186"/>
      <c r="II3" s="186"/>
      <c r="IJ3" s="186"/>
      <c r="IK3" s="186"/>
      <c r="IL3" s="186"/>
      <c r="IM3" s="186"/>
      <c r="IN3" s="186"/>
      <c r="IO3" s="186"/>
      <c r="IP3" s="186"/>
      <c r="IQ3" s="186"/>
      <c r="IR3" s="186"/>
      <c r="IS3" s="186"/>
      <c r="IT3" s="186"/>
      <c r="IU3" s="186"/>
      <c r="IV3" s="186"/>
      <c r="IW3" s="186"/>
      <c r="IX3" s="186"/>
      <c r="IY3" s="186"/>
      <c r="IZ3" s="186"/>
      <c r="JA3" s="186"/>
      <c r="JB3" s="186"/>
      <c r="JC3" s="186"/>
      <c r="JD3" s="186"/>
      <c r="JE3" s="186"/>
      <c r="JF3" s="186"/>
      <c r="JG3" s="186"/>
      <c r="JH3" s="186"/>
      <c r="JI3" s="186"/>
      <c r="JJ3" s="186"/>
      <c r="JK3" s="186"/>
      <c r="JL3" s="186"/>
      <c r="JM3" s="186"/>
      <c r="JN3" s="186"/>
      <c r="JO3" s="186"/>
      <c r="JP3" s="186"/>
      <c r="JQ3" s="186"/>
      <c r="JR3" s="186"/>
      <c r="JS3" s="186"/>
      <c r="JT3" s="186"/>
      <c r="JU3" s="186"/>
      <c r="JV3" s="186"/>
      <c r="JW3" s="186"/>
      <c r="JX3" s="186"/>
      <c r="JY3" s="186"/>
      <c r="JZ3" s="186"/>
      <c r="KA3" s="186"/>
      <c r="KB3" s="186"/>
      <c r="KC3" s="186"/>
      <c r="KD3" s="186"/>
      <c r="KE3" s="186"/>
      <c r="KF3" s="186"/>
      <c r="KG3" s="186"/>
      <c r="KH3" s="186"/>
      <c r="KI3" s="186"/>
      <c r="KJ3" s="186"/>
      <c r="KK3" s="186"/>
      <c r="KL3" s="186"/>
    </row>
    <row r="4" spans="1:298" s="187" customFormat="1" ht="26.25" customHeight="1" x14ac:dyDescent="0.3">
      <c r="A4" s="432" t="s">
        <v>0</v>
      </c>
      <c r="B4" s="433"/>
      <c r="C4" s="434"/>
      <c r="D4" s="435" t="s">
        <v>630</v>
      </c>
      <c r="E4" s="436"/>
      <c r="F4" s="436"/>
      <c r="G4" s="436"/>
      <c r="H4" s="436"/>
      <c r="I4" s="436"/>
      <c r="J4" s="436"/>
      <c r="K4" s="436"/>
      <c r="L4" s="436"/>
      <c r="M4" s="436"/>
      <c r="N4" s="437"/>
      <c r="O4" s="438"/>
      <c r="P4" s="438"/>
      <c r="Q4" s="438"/>
      <c r="R4" s="1"/>
      <c r="S4" s="1"/>
      <c r="T4" s="1"/>
      <c r="U4" s="1"/>
      <c r="V4" s="1"/>
      <c r="W4" s="1"/>
      <c r="X4" s="1"/>
      <c r="Y4" s="1"/>
      <c r="Z4" s="1"/>
      <c r="AA4" s="1"/>
      <c r="AB4" s="1"/>
      <c r="AC4" s="1"/>
      <c r="AD4" s="1"/>
      <c r="AE4" s="1"/>
      <c r="AF4" s="1"/>
      <c r="AG4" s="1"/>
      <c r="AH4" s="1"/>
      <c r="AI4" s="1"/>
      <c r="AJ4" s="1"/>
      <c r="AK4" s="1"/>
      <c r="AL4" s="1"/>
      <c r="AM4" s="1"/>
      <c r="AN4" s="1"/>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6"/>
      <c r="EB4" s="186"/>
      <c r="EC4" s="186"/>
      <c r="ED4" s="186"/>
      <c r="EE4" s="186"/>
      <c r="EF4" s="186"/>
      <c r="EG4" s="186"/>
      <c r="EH4" s="186"/>
      <c r="EI4" s="186"/>
      <c r="EJ4" s="186"/>
      <c r="EK4" s="186"/>
      <c r="EL4" s="186"/>
      <c r="EM4" s="186"/>
      <c r="EN4" s="186"/>
      <c r="EO4" s="186"/>
      <c r="EP4" s="186"/>
      <c r="EQ4" s="186"/>
      <c r="ER4" s="186"/>
      <c r="ES4" s="186"/>
      <c r="ET4" s="186"/>
      <c r="EU4" s="186"/>
      <c r="EV4" s="186"/>
      <c r="EW4" s="186"/>
      <c r="EX4" s="186"/>
      <c r="EY4" s="186"/>
      <c r="EZ4" s="186"/>
      <c r="FA4" s="186"/>
      <c r="FB4" s="186"/>
      <c r="FC4" s="186"/>
      <c r="FD4" s="186"/>
      <c r="FE4" s="186"/>
      <c r="FF4" s="186"/>
      <c r="FG4" s="186"/>
      <c r="FH4" s="186"/>
      <c r="FI4" s="186"/>
      <c r="FJ4" s="186"/>
      <c r="FK4" s="186"/>
      <c r="FL4" s="186"/>
      <c r="FM4" s="186"/>
      <c r="FN4" s="186"/>
      <c r="FO4" s="186"/>
      <c r="FP4" s="186"/>
      <c r="FQ4" s="186"/>
      <c r="FR4" s="186"/>
      <c r="FS4" s="186"/>
      <c r="FT4" s="186"/>
      <c r="FU4" s="186"/>
      <c r="FV4" s="186"/>
      <c r="FW4" s="186"/>
      <c r="FX4" s="186"/>
      <c r="FY4" s="186"/>
      <c r="FZ4" s="186"/>
      <c r="GA4" s="186"/>
      <c r="GB4" s="186"/>
      <c r="GC4" s="186"/>
      <c r="GD4" s="186"/>
      <c r="GE4" s="186"/>
      <c r="GF4" s="186"/>
      <c r="GG4" s="186"/>
      <c r="GH4" s="186"/>
      <c r="GI4" s="186"/>
      <c r="GJ4" s="186"/>
      <c r="GK4" s="186"/>
      <c r="GL4" s="186"/>
      <c r="GM4" s="186"/>
      <c r="GN4" s="186"/>
      <c r="GO4" s="186"/>
      <c r="GP4" s="186"/>
      <c r="GQ4" s="186"/>
      <c r="GR4" s="186"/>
      <c r="GS4" s="186"/>
      <c r="GT4" s="186"/>
      <c r="GU4" s="186"/>
      <c r="GV4" s="186"/>
      <c r="GW4" s="186"/>
      <c r="GX4" s="186"/>
      <c r="GY4" s="186"/>
      <c r="GZ4" s="186"/>
      <c r="HA4" s="186"/>
      <c r="HB4" s="186"/>
      <c r="HC4" s="186"/>
      <c r="HD4" s="186"/>
      <c r="HE4" s="186"/>
      <c r="HF4" s="186"/>
      <c r="HG4" s="186"/>
      <c r="HH4" s="186"/>
      <c r="HI4" s="186"/>
      <c r="HJ4" s="186"/>
      <c r="HK4" s="186"/>
      <c r="HL4" s="186"/>
      <c r="HM4" s="186"/>
      <c r="HN4" s="186"/>
      <c r="HO4" s="186"/>
      <c r="HP4" s="186"/>
      <c r="HQ4" s="186"/>
      <c r="HR4" s="186"/>
      <c r="HS4" s="186"/>
      <c r="HT4" s="186"/>
      <c r="HU4" s="186"/>
      <c r="HV4" s="186"/>
      <c r="HW4" s="186"/>
      <c r="HX4" s="186"/>
      <c r="HY4" s="186"/>
      <c r="HZ4" s="186"/>
      <c r="IA4" s="186"/>
      <c r="IB4" s="186"/>
      <c r="IC4" s="186"/>
      <c r="ID4" s="186"/>
      <c r="IE4" s="186"/>
      <c r="IF4" s="186"/>
      <c r="IG4" s="186"/>
      <c r="IH4" s="186"/>
      <c r="II4" s="186"/>
      <c r="IJ4" s="186"/>
      <c r="IK4" s="186"/>
      <c r="IL4" s="186"/>
      <c r="IM4" s="186"/>
      <c r="IN4" s="186"/>
      <c r="IO4" s="186"/>
      <c r="IP4" s="186"/>
      <c r="IQ4" s="186"/>
      <c r="IR4" s="186"/>
      <c r="IS4" s="186"/>
      <c r="IT4" s="186"/>
      <c r="IU4" s="186"/>
      <c r="IV4" s="186"/>
      <c r="IW4" s="186"/>
      <c r="IX4" s="186"/>
      <c r="IY4" s="186"/>
      <c r="IZ4" s="186"/>
      <c r="JA4" s="186"/>
      <c r="JB4" s="186"/>
      <c r="JC4" s="186"/>
      <c r="JD4" s="186"/>
      <c r="JE4" s="186"/>
      <c r="JF4" s="186"/>
      <c r="JG4" s="186"/>
      <c r="JH4" s="186"/>
      <c r="JI4" s="186"/>
      <c r="JJ4" s="186"/>
      <c r="JK4" s="186"/>
      <c r="JL4" s="186"/>
      <c r="JM4" s="186"/>
      <c r="JN4" s="186"/>
      <c r="JO4" s="186"/>
      <c r="JP4" s="186"/>
      <c r="JQ4" s="186"/>
      <c r="JR4" s="186"/>
      <c r="JS4" s="186"/>
      <c r="JT4" s="186"/>
      <c r="JU4" s="186"/>
      <c r="JV4" s="186"/>
      <c r="JW4" s="186"/>
      <c r="JX4" s="186"/>
      <c r="JY4" s="186"/>
      <c r="JZ4" s="186"/>
      <c r="KA4" s="186"/>
      <c r="KB4" s="186"/>
      <c r="KC4" s="186"/>
      <c r="KD4" s="186"/>
      <c r="KE4" s="186"/>
      <c r="KF4" s="186"/>
      <c r="KG4" s="186"/>
      <c r="KH4" s="186"/>
      <c r="KI4" s="186"/>
      <c r="KJ4" s="186"/>
      <c r="KK4" s="186"/>
      <c r="KL4" s="186"/>
    </row>
    <row r="5" spans="1:298" s="187" customFormat="1" ht="30" customHeight="1" x14ac:dyDescent="0.3">
      <c r="A5" s="432" t="s">
        <v>1</v>
      </c>
      <c r="B5" s="433"/>
      <c r="C5" s="434"/>
      <c r="D5" s="435" t="s">
        <v>210</v>
      </c>
      <c r="E5" s="436"/>
      <c r="F5" s="436"/>
      <c r="G5" s="436"/>
      <c r="H5" s="436"/>
      <c r="I5" s="436"/>
      <c r="J5" s="436"/>
      <c r="K5" s="436"/>
      <c r="L5" s="436"/>
      <c r="M5" s="436"/>
      <c r="N5" s="437"/>
      <c r="O5" s="1"/>
      <c r="P5" s="1"/>
      <c r="Q5" s="1"/>
      <c r="R5" s="1"/>
      <c r="S5" s="1"/>
      <c r="T5" s="1"/>
      <c r="U5" s="1"/>
      <c r="V5" s="1"/>
      <c r="W5" s="1"/>
      <c r="X5" s="1"/>
      <c r="Y5" s="1"/>
      <c r="Z5" s="1"/>
      <c r="AA5" s="1"/>
      <c r="AB5" s="1"/>
      <c r="AC5" s="1"/>
      <c r="AD5" s="1"/>
      <c r="AE5" s="1"/>
      <c r="AF5" s="1"/>
      <c r="AG5" s="1"/>
      <c r="AH5" s="1"/>
      <c r="AI5" s="1"/>
      <c r="AJ5" s="1"/>
      <c r="AK5" s="1"/>
      <c r="AL5" s="1"/>
      <c r="AM5" s="1"/>
      <c r="AN5" s="1"/>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c r="ED5" s="186"/>
      <c r="EE5" s="186"/>
      <c r="EF5" s="186"/>
      <c r="EG5" s="186"/>
      <c r="EH5" s="186"/>
      <c r="EI5" s="186"/>
      <c r="EJ5" s="186"/>
      <c r="EK5" s="186"/>
      <c r="EL5" s="186"/>
      <c r="EM5" s="186"/>
      <c r="EN5" s="186"/>
      <c r="EO5" s="186"/>
      <c r="EP5" s="186"/>
      <c r="EQ5" s="186"/>
      <c r="ER5" s="186"/>
      <c r="ES5" s="186"/>
      <c r="ET5" s="186"/>
      <c r="EU5" s="186"/>
      <c r="EV5" s="186"/>
      <c r="EW5" s="186"/>
      <c r="EX5" s="186"/>
      <c r="EY5" s="186"/>
      <c r="EZ5" s="186"/>
      <c r="FA5" s="186"/>
      <c r="FB5" s="186"/>
      <c r="FC5" s="186"/>
      <c r="FD5" s="186"/>
      <c r="FE5" s="186"/>
      <c r="FF5" s="186"/>
      <c r="FG5" s="186"/>
      <c r="FH5" s="186"/>
      <c r="FI5" s="186"/>
      <c r="FJ5" s="186"/>
      <c r="FK5" s="186"/>
      <c r="FL5" s="186"/>
      <c r="FM5" s="186"/>
      <c r="FN5" s="186"/>
      <c r="FO5" s="186"/>
      <c r="FP5" s="186"/>
      <c r="FQ5" s="186"/>
      <c r="FR5" s="186"/>
      <c r="FS5" s="186"/>
      <c r="FT5" s="186"/>
      <c r="FU5" s="186"/>
      <c r="FV5" s="186"/>
      <c r="FW5" s="186"/>
      <c r="FX5" s="186"/>
      <c r="FY5" s="186"/>
      <c r="FZ5" s="186"/>
      <c r="GA5" s="186"/>
      <c r="GB5" s="186"/>
      <c r="GC5" s="186"/>
      <c r="GD5" s="186"/>
      <c r="GE5" s="186"/>
      <c r="GF5" s="186"/>
      <c r="GG5" s="186"/>
      <c r="GH5" s="186"/>
      <c r="GI5" s="186"/>
      <c r="GJ5" s="186"/>
      <c r="GK5" s="186"/>
      <c r="GL5" s="186"/>
      <c r="GM5" s="186"/>
      <c r="GN5" s="186"/>
      <c r="GO5" s="186"/>
      <c r="GP5" s="186"/>
      <c r="GQ5" s="186"/>
      <c r="GR5" s="186"/>
      <c r="GS5" s="186"/>
      <c r="GT5" s="186"/>
      <c r="GU5" s="186"/>
      <c r="GV5" s="186"/>
      <c r="GW5" s="186"/>
      <c r="GX5" s="186"/>
      <c r="GY5" s="186"/>
      <c r="GZ5" s="186"/>
      <c r="HA5" s="186"/>
      <c r="HB5" s="186"/>
      <c r="HC5" s="186"/>
      <c r="HD5" s="186"/>
      <c r="HE5" s="186"/>
      <c r="HF5" s="186"/>
      <c r="HG5" s="186"/>
      <c r="HH5" s="186"/>
      <c r="HI5" s="186"/>
      <c r="HJ5" s="186"/>
      <c r="HK5" s="186"/>
      <c r="HL5" s="186"/>
      <c r="HM5" s="186"/>
      <c r="HN5" s="186"/>
      <c r="HO5" s="186"/>
      <c r="HP5" s="186"/>
      <c r="HQ5" s="186"/>
      <c r="HR5" s="186"/>
      <c r="HS5" s="186"/>
      <c r="HT5" s="186"/>
      <c r="HU5" s="186"/>
      <c r="HV5" s="186"/>
      <c r="HW5" s="186"/>
      <c r="HX5" s="186"/>
      <c r="HY5" s="186"/>
      <c r="HZ5" s="186"/>
      <c r="IA5" s="186"/>
      <c r="IB5" s="186"/>
      <c r="IC5" s="186"/>
      <c r="ID5" s="186"/>
      <c r="IE5" s="186"/>
      <c r="IF5" s="186"/>
      <c r="IG5" s="186"/>
      <c r="IH5" s="186"/>
      <c r="II5" s="186"/>
      <c r="IJ5" s="186"/>
      <c r="IK5" s="186"/>
      <c r="IL5" s="186"/>
      <c r="IM5" s="186"/>
      <c r="IN5" s="186"/>
      <c r="IO5" s="186"/>
      <c r="IP5" s="186"/>
      <c r="IQ5" s="186"/>
      <c r="IR5" s="186"/>
      <c r="IS5" s="186"/>
      <c r="IT5" s="186"/>
      <c r="IU5" s="186"/>
      <c r="IV5" s="186"/>
      <c r="IW5" s="186"/>
      <c r="IX5" s="186"/>
      <c r="IY5" s="186"/>
      <c r="IZ5" s="186"/>
      <c r="JA5" s="186"/>
      <c r="JB5" s="186"/>
      <c r="JC5" s="186"/>
      <c r="JD5" s="186"/>
      <c r="JE5" s="186"/>
      <c r="JF5" s="186"/>
      <c r="JG5" s="186"/>
      <c r="JH5" s="186"/>
      <c r="JI5" s="186"/>
      <c r="JJ5" s="186"/>
      <c r="JK5" s="186"/>
      <c r="JL5" s="186"/>
      <c r="JM5" s="186"/>
      <c r="JN5" s="186"/>
      <c r="JO5" s="186"/>
      <c r="JP5" s="186"/>
      <c r="JQ5" s="186"/>
      <c r="JR5" s="186"/>
      <c r="JS5" s="186"/>
      <c r="JT5" s="186"/>
      <c r="JU5" s="186"/>
      <c r="JV5" s="186"/>
      <c r="JW5" s="186"/>
      <c r="JX5" s="186"/>
      <c r="JY5" s="186"/>
      <c r="JZ5" s="186"/>
      <c r="KA5" s="186"/>
      <c r="KB5" s="186"/>
      <c r="KC5" s="186"/>
      <c r="KD5" s="186"/>
      <c r="KE5" s="186"/>
      <c r="KF5" s="186"/>
      <c r="KG5" s="186"/>
      <c r="KH5" s="186"/>
      <c r="KI5" s="186"/>
      <c r="KJ5" s="186"/>
      <c r="KK5" s="186"/>
      <c r="KL5" s="186"/>
    </row>
    <row r="6" spans="1:298" s="187" customFormat="1" ht="49.5" customHeight="1" x14ac:dyDescent="0.3">
      <c r="A6" s="432" t="s">
        <v>2</v>
      </c>
      <c r="B6" s="433"/>
      <c r="C6" s="434"/>
      <c r="D6" s="443" t="s">
        <v>632</v>
      </c>
      <c r="E6" s="444"/>
      <c r="F6" s="444"/>
      <c r="G6" s="444"/>
      <c r="H6" s="444"/>
      <c r="I6" s="444"/>
      <c r="J6" s="444"/>
      <c r="K6" s="444"/>
      <c r="L6" s="444"/>
      <c r="M6" s="444"/>
      <c r="N6" s="445"/>
      <c r="O6" s="1"/>
      <c r="P6" s="1"/>
      <c r="Q6" s="1"/>
      <c r="R6" s="1"/>
      <c r="S6" s="1"/>
      <c r="T6" s="1"/>
      <c r="U6" s="1"/>
      <c r="V6" s="1"/>
      <c r="W6" s="1"/>
      <c r="X6" s="1"/>
      <c r="Y6" s="1"/>
      <c r="Z6" s="1"/>
      <c r="AA6" s="1"/>
      <c r="AB6" s="1"/>
      <c r="AC6" s="1"/>
      <c r="AD6" s="1"/>
      <c r="AE6" s="1"/>
      <c r="AF6" s="1"/>
      <c r="AG6" s="1"/>
      <c r="AH6" s="1"/>
      <c r="AI6" s="1"/>
      <c r="AJ6" s="1"/>
      <c r="AK6" s="1"/>
      <c r="AL6" s="1"/>
      <c r="AM6" s="1"/>
      <c r="AN6" s="1"/>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c r="ED6" s="186"/>
      <c r="EE6" s="186"/>
      <c r="EF6" s="186"/>
      <c r="EG6" s="186"/>
      <c r="EH6" s="186"/>
      <c r="EI6" s="186"/>
      <c r="EJ6" s="186"/>
      <c r="EK6" s="186"/>
      <c r="EL6" s="186"/>
      <c r="EM6" s="186"/>
      <c r="EN6" s="186"/>
      <c r="EO6" s="186"/>
      <c r="EP6" s="186"/>
      <c r="EQ6" s="186"/>
      <c r="ER6" s="186"/>
      <c r="ES6" s="186"/>
      <c r="ET6" s="186"/>
      <c r="EU6" s="186"/>
      <c r="EV6" s="186"/>
      <c r="EW6" s="186"/>
      <c r="EX6" s="186"/>
      <c r="EY6" s="186"/>
      <c r="EZ6" s="186"/>
      <c r="FA6" s="186"/>
      <c r="FB6" s="186"/>
      <c r="FC6" s="186"/>
      <c r="FD6" s="186"/>
      <c r="FE6" s="186"/>
      <c r="FF6" s="186"/>
      <c r="FG6" s="186"/>
      <c r="FH6" s="186"/>
      <c r="FI6" s="186"/>
      <c r="FJ6" s="186"/>
      <c r="FK6" s="186"/>
      <c r="FL6" s="186"/>
      <c r="FM6" s="186"/>
      <c r="FN6" s="186"/>
      <c r="FO6" s="186"/>
      <c r="FP6" s="186"/>
      <c r="FQ6" s="186"/>
      <c r="FR6" s="186"/>
      <c r="FS6" s="186"/>
      <c r="FT6" s="186"/>
      <c r="FU6" s="186"/>
      <c r="FV6" s="186"/>
      <c r="FW6" s="186"/>
      <c r="FX6" s="186"/>
      <c r="FY6" s="186"/>
      <c r="FZ6" s="186"/>
      <c r="GA6" s="186"/>
      <c r="GB6" s="186"/>
      <c r="GC6" s="186"/>
      <c r="GD6" s="186"/>
      <c r="GE6" s="186"/>
      <c r="GF6" s="186"/>
      <c r="GG6" s="186"/>
      <c r="GH6" s="186"/>
      <c r="GI6" s="186"/>
      <c r="GJ6" s="186"/>
      <c r="GK6" s="186"/>
      <c r="GL6" s="186"/>
      <c r="GM6" s="186"/>
      <c r="GN6" s="186"/>
      <c r="GO6" s="186"/>
      <c r="GP6" s="186"/>
      <c r="GQ6" s="186"/>
      <c r="GR6" s="186"/>
      <c r="GS6" s="186"/>
      <c r="GT6" s="186"/>
      <c r="GU6" s="186"/>
      <c r="GV6" s="186"/>
      <c r="GW6" s="186"/>
      <c r="GX6" s="186"/>
      <c r="GY6" s="186"/>
      <c r="GZ6" s="186"/>
      <c r="HA6" s="186"/>
      <c r="HB6" s="186"/>
      <c r="HC6" s="186"/>
      <c r="HD6" s="186"/>
      <c r="HE6" s="186"/>
      <c r="HF6" s="186"/>
      <c r="HG6" s="186"/>
      <c r="HH6" s="186"/>
      <c r="HI6" s="186"/>
      <c r="HJ6" s="186"/>
      <c r="HK6" s="186"/>
      <c r="HL6" s="186"/>
      <c r="HM6" s="186"/>
      <c r="HN6" s="186"/>
      <c r="HO6" s="186"/>
      <c r="HP6" s="186"/>
      <c r="HQ6" s="186"/>
      <c r="HR6" s="186"/>
      <c r="HS6" s="186"/>
      <c r="HT6" s="186"/>
      <c r="HU6" s="186"/>
      <c r="HV6" s="186"/>
      <c r="HW6" s="186"/>
      <c r="HX6" s="186"/>
      <c r="HY6" s="186"/>
      <c r="HZ6" s="186"/>
      <c r="IA6" s="186"/>
      <c r="IB6" s="186"/>
      <c r="IC6" s="186"/>
      <c r="ID6" s="186"/>
      <c r="IE6" s="186"/>
      <c r="IF6" s="186"/>
      <c r="IG6" s="186"/>
      <c r="IH6" s="186"/>
      <c r="II6" s="186"/>
      <c r="IJ6" s="186"/>
      <c r="IK6" s="186"/>
      <c r="IL6" s="186"/>
      <c r="IM6" s="186"/>
      <c r="IN6" s="186"/>
      <c r="IO6" s="186"/>
      <c r="IP6" s="186"/>
      <c r="IQ6" s="186"/>
      <c r="IR6" s="186"/>
      <c r="IS6" s="186"/>
      <c r="IT6" s="186"/>
      <c r="IU6" s="186"/>
      <c r="IV6" s="186"/>
      <c r="IW6" s="186"/>
      <c r="IX6" s="186"/>
      <c r="IY6" s="186"/>
      <c r="IZ6" s="186"/>
      <c r="JA6" s="186"/>
      <c r="JB6" s="186"/>
      <c r="JC6" s="186"/>
      <c r="JD6" s="186"/>
      <c r="JE6" s="186"/>
      <c r="JF6" s="186"/>
      <c r="JG6" s="186"/>
      <c r="JH6" s="186"/>
      <c r="JI6" s="186"/>
      <c r="JJ6" s="186"/>
      <c r="JK6" s="186"/>
      <c r="JL6" s="186"/>
      <c r="JM6" s="186"/>
      <c r="JN6" s="186"/>
      <c r="JO6" s="186"/>
      <c r="JP6" s="186"/>
      <c r="JQ6" s="186"/>
      <c r="JR6" s="186"/>
      <c r="JS6" s="186"/>
      <c r="JT6" s="186"/>
      <c r="JU6" s="186"/>
      <c r="JV6" s="186"/>
      <c r="JW6" s="186"/>
      <c r="JX6" s="186"/>
      <c r="JY6" s="186"/>
      <c r="JZ6" s="186"/>
      <c r="KA6" s="186"/>
      <c r="KB6" s="186"/>
      <c r="KC6" s="186"/>
      <c r="KD6" s="186"/>
      <c r="KE6" s="186"/>
      <c r="KF6" s="186"/>
      <c r="KG6" s="186"/>
      <c r="KH6" s="186"/>
      <c r="KI6" s="186"/>
      <c r="KJ6" s="186"/>
      <c r="KK6" s="186"/>
      <c r="KL6" s="186"/>
    </row>
    <row r="7" spans="1:298" s="187" customFormat="1" ht="16.5" x14ac:dyDescent="0.3">
      <c r="A7" s="426" t="s">
        <v>3</v>
      </c>
      <c r="B7" s="427"/>
      <c r="C7" s="427"/>
      <c r="D7" s="427"/>
      <c r="E7" s="427"/>
      <c r="F7" s="427"/>
      <c r="G7" s="427"/>
      <c r="H7" s="428"/>
      <c r="I7" s="426" t="s">
        <v>4</v>
      </c>
      <c r="J7" s="427"/>
      <c r="K7" s="427"/>
      <c r="L7" s="427"/>
      <c r="M7" s="427"/>
      <c r="N7" s="428"/>
      <c r="O7" s="426" t="s">
        <v>5</v>
      </c>
      <c r="P7" s="427"/>
      <c r="Q7" s="427"/>
      <c r="R7" s="427"/>
      <c r="S7" s="427"/>
      <c r="T7" s="427"/>
      <c r="U7" s="427"/>
      <c r="V7" s="427"/>
      <c r="W7" s="428"/>
      <c r="X7" s="426" t="s">
        <v>6</v>
      </c>
      <c r="Y7" s="427"/>
      <c r="Z7" s="427"/>
      <c r="AA7" s="427"/>
      <c r="AB7" s="427"/>
      <c r="AC7" s="427"/>
      <c r="AD7" s="427"/>
      <c r="AE7" s="427"/>
      <c r="AF7" s="427"/>
      <c r="AG7" s="427"/>
      <c r="AH7" s="428"/>
      <c r="AI7" s="426" t="s">
        <v>7</v>
      </c>
      <c r="AJ7" s="427"/>
      <c r="AK7" s="427"/>
      <c r="AL7" s="427"/>
      <c r="AM7" s="427"/>
      <c r="AN7" s="44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86"/>
      <c r="EF7" s="186"/>
      <c r="EG7" s="186"/>
      <c r="EH7" s="186"/>
      <c r="EI7" s="186"/>
      <c r="EJ7" s="186"/>
      <c r="EK7" s="186"/>
      <c r="EL7" s="186"/>
      <c r="EM7" s="186"/>
      <c r="EN7" s="186"/>
      <c r="EO7" s="186"/>
      <c r="EP7" s="186"/>
      <c r="EQ7" s="186"/>
      <c r="ER7" s="186"/>
      <c r="ES7" s="186"/>
      <c r="ET7" s="186"/>
      <c r="EU7" s="186"/>
      <c r="EV7" s="186"/>
      <c r="EW7" s="186"/>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86"/>
      <c r="GB7" s="186"/>
      <c r="GC7" s="186"/>
      <c r="GD7" s="186"/>
      <c r="GE7" s="186"/>
      <c r="GF7" s="186"/>
      <c r="GG7" s="186"/>
      <c r="GH7" s="186"/>
      <c r="GI7" s="186"/>
      <c r="GJ7" s="186"/>
      <c r="GK7" s="186"/>
      <c r="GL7" s="186"/>
      <c r="GM7" s="186"/>
      <c r="GN7" s="186"/>
      <c r="GO7" s="186"/>
      <c r="GP7" s="186"/>
      <c r="GQ7" s="186"/>
      <c r="GR7" s="186"/>
      <c r="GS7" s="186"/>
      <c r="GT7" s="186"/>
      <c r="GU7" s="186"/>
      <c r="GV7" s="186"/>
      <c r="GW7" s="186"/>
      <c r="GX7" s="186"/>
      <c r="GY7" s="186"/>
      <c r="GZ7" s="186"/>
      <c r="HA7" s="186"/>
      <c r="HB7" s="186"/>
      <c r="HC7" s="186"/>
      <c r="HD7" s="186"/>
      <c r="HE7" s="186"/>
      <c r="HF7" s="186"/>
      <c r="HG7" s="186"/>
      <c r="HH7" s="186"/>
      <c r="HI7" s="186"/>
      <c r="HJ7" s="186"/>
      <c r="HK7" s="186"/>
      <c r="HL7" s="186"/>
      <c r="HM7" s="186"/>
      <c r="HN7" s="186"/>
      <c r="HO7" s="186"/>
      <c r="HP7" s="186"/>
      <c r="HQ7" s="186"/>
      <c r="HR7" s="186"/>
      <c r="HS7" s="186"/>
      <c r="HT7" s="186"/>
      <c r="HU7" s="186"/>
      <c r="HV7" s="186"/>
      <c r="HW7" s="186"/>
      <c r="HX7" s="186"/>
      <c r="HY7" s="186"/>
      <c r="HZ7" s="186"/>
      <c r="IA7" s="186"/>
      <c r="IB7" s="186"/>
      <c r="IC7" s="186"/>
      <c r="ID7" s="186"/>
      <c r="IE7" s="186"/>
      <c r="IF7" s="186"/>
      <c r="IG7" s="186"/>
      <c r="IH7" s="186"/>
      <c r="II7" s="186"/>
      <c r="IJ7" s="186"/>
      <c r="IK7" s="186"/>
      <c r="IL7" s="186"/>
      <c r="IM7" s="186"/>
      <c r="IN7" s="186"/>
      <c r="IO7" s="186"/>
      <c r="IP7" s="186"/>
      <c r="IQ7" s="186"/>
      <c r="IR7" s="186"/>
      <c r="IS7" s="186"/>
      <c r="IT7" s="186"/>
      <c r="IU7" s="186"/>
      <c r="IV7" s="186"/>
      <c r="IW7" s="186"/>
      <c r="IX7" s="186"/>
      <c r="IY7" s="186"/>
      <c r="IZ7" s="186"/>
      <c r="JA7" s="186"/>
      <c r="JB7" s="186"/>
      <c r="JC7" s="186"/>
      <c r="JD7" s="186"/>
      <c r="JE7" s="186"/>
      <c r="JF7" s="186"/>
      <c r="JG7" s="186"/>
      <c r="JH7" s="186"/>
      <c r="JI7" s="186"/>
      <c r="JJ7" s="186"/>
      <c r="JK7" s="186"/>
      <c r="JL7" s="186"/>
      <c r="JM7" s="186"/>
      <c r="JN7" s="186"/>
      <c r="JO7" s="186"/>
      <c r="JP7" s="186"/>
      <c r="JQ7" s="186"/>
      <c r="JR7" s="186"/>
      <c r="JS7" s="186"/>
      <c r="JT7" s="186"/>
      <c r="JU7" s="186"/>
      <c r="JV7" s="186"/>
      <c r="JW7" s="186"/>
      <c r="JX7" s="186"/>
      <c r="JY7" s="186"/>
      <c r="JZ7" s="186"/>
      <c r="KA7" s="186"/>
      <c r="KB7" s="186"/>
      <c r="KC7" s="186"/>
      <c r="KD7" s="186"/>
      <c r="KE7" s="186"/>
      <c r="KF7" s="186"/>
      <c r="KG7" s="186"/>
      <c r="KH7" s="186"/>
      <c r="KI7" s="186"/>
      <c r="KJ7" s="186"/>
      <c r="KK7" s="186"/>
      <c r="KL7" s="186"/>
    </row>
    <row r="8" spans="1:298" s="187" customFormat="1" ht="16.5" customHeight="1" x14ac:dyDescent="0.3">
      <c r="A8" s="450" t="s">
        <v>37</v>
      </c>
      <c r="B8" s="450" t="s">
        <v>448</v>
      </c>
      <c r="C8" s="452" t="s">
        <v>8</v>
      </c>
      <c r="D8" s="454" t="s">
        <v>9</v>
      </c>
      <c r="E8" s="454" t="s">
        <v>10</v>
      </c>
      <c r="F8" s="455" t="s">
        <v>11</v>
      </c>
      <c r="G8" s="447" t="s">
        <v>12</v>
      </c>
      <c r="H8" s="454" t="s">
        <v>13</v>
      </c>
      <c r="I8" s="448" t="s">
        <v>14</v>
      </c>
      <c r="J8" s="449" t="s">
        <v>15</v>
      </c>
      <c r="K8" s="447" t="s">
        <v>16</v>
      </c>
      <c r="L8" s="447" t="s">
        <v>17</v>
      </c>
      <c r="M8" s="449" t="s">
        <v>15</v>
      </c>
      <c r="N8" s="454" t="s">
        <v>18</v>
      </c>
      <c r="O8" s="457" t="s">
        <v>19</v>
      </c>
      <c r="P8" s="456" t="s">
        <v>20</v>
      </c>
      <c r="Q8" s="447" t="s">
        <v>21</v>
      </c>
      <c r="R8" s="456" t="s">
        <v>22</v>
      </c>
      <c r="S8" s="456"/>
      <c r="T8" s="456"/>
      <c r="U8" s="456"/>
      <c r="V8" s="456"/>
      <c r="W8" s="456"/>
      <c r="X8" s="462" t="s">
        <v>327</v>
      </c>
      <c r="Y8" s="457" t="s">
        <v>288</v>
      </c>
      <c r="Z8" s="457" t="s">
        <v>15</v>
      </c>
      <c r="AA8" s="174"/>
      <c r="AB8" s="174"/>
      <c r="AC8" s="457" t="s">
        <v>23</v>
      </c>
      <c r="AD8" s="457" t="s">
        <v>15</v>
      </c>
      <c r="AE8" s="174"/>
      <c r="AF8" s="174"/>
      <c r="AG8" s="462" t="s">
        <v>24</v>
      </c>
      <c r="AH8" s="457" t="s">
        <v>25</v>
      </c>
      <c r="AI8" s="456" t="s">
        <v>7</v>
      </c>
      <c r="AJ8" s="456" t="s">
        <v>26</v>
      </c>
      <c r="AK8" s="456" t="s">
        <v>27</v>
      </c>
      <c r="AL8" s="456" t="s">
        <v>28</v>
      </c>
      <c r="AM8" s="460" t="s">
        <v>29</v>
      </c>
      <c r="AN8" s="460" t="s">
        <v>30</v>
      </c>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c r="FU8" s="186"/>
      <c r="FV8" s="186"/>
      <c r="FW8" s="186"/>
      <c r="FX8" s="186"/>
      <c r="FY8" s="186"/>
      <c r="FZ8" s="186"/>
      <c r="GA8" s="186"/>
      <c r="GB8" s="186"/>
      <c r="GC8" s="186"/>
      <c r="GD8" s="186"/>
      <c r="GE8" s="186"/>
      <c r="GF8" s="186"/>
      <c r="GG8" s="186"/>
      <c r="GH8" s="186"/>
      <c r="GI8" s="186"/>
      <c r="GJ8" s="186"/>
      <c r="GK8" s="186"/>
      <c r="GL8" s="186"/>
      <c r="GM8" s="186"/>
      <c r="GN8" s="186"/>
      <c r="GO8" s="186"/>
      <c r="GP8" s="186"/>
      <c r="GQ8" s="186"/>
      <c r="GR8" s="186"/>
      <c r="GS8" s="186"/>
      <c r="GT8" s="186"/>
      <c r="GU8" s="186"/>
      <c r="GV8" s="186"/>
      <c r="GW8" s="186"/>
      <c r="GX8" s="186"/>
      <c r="GY8" s="186"/>
      <c r="GZ8" s="186"/>
      <c r="HA8" s="186"/>
      <c r="HB8" s="186"/>
      <c r="HC8" s="186"/>
      <c r="HD8" s="186"/>
      <c r="HE8" s="186"/>
      <c r="HF8" s="186"/>
      <c r="HG8" s="186"/>
      <c r="HH8" s="186"/>
      <c r="HI8" s="186"/>
      <c r="HJ8" s="186"/>
      <c r="HK8" s="186"/>
      <c r="HL8" s="186"/>
      <c r="HM8" s="186"/>
      <c r="HN8" s="186"/>
      <c r="HO8" s="186"/>
      <c r="HP8" s="186"/>
      <c r="HQ8" s="186"/>
      <c r="HR8" s="186"/>
      <c r="HS8" s="186"/>
      <c r="HT8" s="186"/>
      <c r="HU8" s="186"/>
      <c r="HV8" s="186"/>
      <c r="HW8" s="186"/>
      <c r="HX8" s="186"/>
      <c r="HY8" s="186"/>
      <c r="HZ8" s="186"/>
      <c r="IA8" s="186"/>
      <c r="IB8" s="186"/>
      <c r="IC8" s="186"/>
      <c r="ID8" s="186"/>
      <c r="IE8" s="186"/>
      <c r="IF8" s="186"/>
      <c r="IG8" s="186"/>
      <c r="IH8" s="186"/>
      <c r="II8" s="186"/>
      <c r="IJ8" s="186"/>
      <c r="IK8" s="186"/>
      <c r="IL8" s="186"/>
      <c r="IM8" s="186"/>
      <c r="IN8" s="186"/>
      <c r="IO8" s="186"/>
      <c r="IP8" s="186"/>
      <c r="IQ8" s="186"/>
      <c r="IR8" s="186"/>
      <c r="IS8" s="186"/>
      <c r="IT8" s="186"/>
      <c r="IU8" s="186"/>
      <c r="IV8" s="186"/>
      <c r="IW8" s="186"/>
      <c r="IX8" s="186"/>
      <c r="IY8" s="186"/>
      <c r="IZ8" s="186"/>
      <c r="JA8" s="186"/>
      <c r="JB8" s="186"/>
      <c r="JC8" s="186"/>
      <c r="JD8" s="186"/>
      <c r="JE8" s="186"/>
      <c r="JF8" s="186"/>
      <c r="JG8" s="186"/>
      <c r="JH8" s="186"/>
      <c r="JI8" s="186"/>
      <c r="JJ8" s="186"/>
      <c r="JK8" s="186"/>
      <c r="JL8" s="186"/>
      <c r="JM8" s="186"/>
      <c r="JN8" s="186"/>
      <c r="JO8" s="186"/>
      <c r="JP8" s="186"/>
      <c r="JQ8" s="186"/>
      <c r="JR8" s="186"/>
      <c r="JS8" s="186"/>
      <c r="JT8" s="186"/>
      <c r="JU8" s="186"/>
      <c r="JV8" s="186"/>
      <c r="JW8" s="186"/>
      <c r="JX8" s="186"/>
      <c r="JY8" s="186"/>
      <c r="JZ8" s="186"/>
      <c r="KA8" s="186"/>
      <c r="KB8" s="186"/>
      <c r="KC8" s="186"/>
      <c r="KD8" s="186"/>
      <c r="KE8" s="186"/>
      <c r="KF8" s="186"/>
      <c r="KG8" s="186"/>
      <c r="KH8" s="186"/>
      <c r="KI8" s="186"/>
      <c r="KJ8" s="186"/>
      <c r="KK8" s="186"/>
      <c r="KL8" s="186"/>
    </row>
    <row r="9" spans="1:298" s="189" customFormat="1" ht="94.5" customHeight="1" x14ac:dyDescent="0.25">
      <c r="A9" s="451"/>
      <c r="B9" s="459"/>
      <c r="C9" s="453"/>
      <c r="D9" s="447"/>
      <c r="E9" s="447"/>
      <c r="F9" s="453"/>
      <c r="G9" s="448"/>
      <c r="H9" s="447"/>
      <c r="I9" s="448"/>
      <c r="J9" s="449"/>
      <c r="K9" s="448"/>
      <c r="L9" s="448"/>
      <c r="M9" s="449"/>
      <c r="N9" s="447"/>
      <c r="O9" s="458"/>
      <c r="P9" s="447"/>
      <c r="Q9" s="448"/>
      <c r="R9" s="162" t="s">
        <v>31</v>
      </c>
      <c r="S9" s="162" t="s">
        <v>32</v>
      </c>
      <c r="T9" s="162" t="s">
        <v>33</v>
      </c>
      <c r="U9" s="162" t="s">
        <v>34</v>
      </c>
      <c r="V9" s="162" t="s">
        <v>35</v>
      </c>
      <c r="W9" s="162" t="s">
        <v>36</v>
      </c>
      <c r="X9" s="457"/>
      <c r="Y9" s="463"/>
      <c r="Z9" s="463"/>
      <c r="AA9" s="182" t="s">
        <v>316</v>
      </c>
      <c r="AB9" s="182" t="s">
        <v>15</v>
      </c>
      <c r="AC9" s="463"/>
      <c r="AD9" s="463"/>
      <c r="AE9" s="177" t="s">
        <v>23</v>
      </c>
      <c r="AF9" s="177" t="s">
        <v>15</v>
      </c>
      <c r="AG9" s="457"/>
      <c r="AH9" s="458"/>
      <c r="AI9" s="447"/>
      <c r="AJ9" s="447"/>
      <c r="AK9" s="447"/>
      <c r="AL9" s="447"/>
      <c r="AM9" s="461"/>
      <c r="AN9" s="461"/>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188"/>
      <c r="CY9" s="188"/>
      <c r="CZ9" s="188"/>
      <c r="DA9" s="188"/>
      <c r="DB9" s="188"/>
      <c r="DC9" s="188"/>
      <c r="DD9" s="188"/>
      <c r="DE9" s="188"/>
      <c r="DF9" s="188"/>
      <c r="DG9" s="188"/>
      <c r="DH9" s="188"/>
      <c r="DI9" s="188"/>
      <c r="DJ9" s="188"/>
      <c r="DK9" s="188"/>
      <c r="DL9" s="188"/>
      <c r="DM9" s="188"/>
      <c r="DN9" s="188"/>
      <c r="DO9" s="188"/>
      <c r="DP9" s="188"/>
      <c r="DQ9" s="188"/>
      <c r="DR9" s="188"/>
      <c r="DS9" s="188"/>
      <c r="DT9" s="188"/>
      <c r="DU9" s="188"/>
      <c r="DV9" s="188"/>
      <c r="DW9" s="188"/>
      <c r="DX9" s="188"/>
      <c r="DY9" s="188"/>
      <c r="DZ9" s="188"/>
      <c r="EA9" s="188"/>
      <c r="EB9" s="188"/>
      <c r="EC9" s="188"/>
      <c r="ED9" s="188"/>
      <c r="EE9" s="188"/>
      <c r="EF9" s="188"/>
      <c r="EG9" s="188"/>
      <c r="EH9" s="188"/>
      <c r="EI9" s="188"/>
      <c r="EJ9" s="188"/>
      <c r="EK9" s="188"/>
      <c r="EL9" s="188"/>
      <c r="EM9" s="188"/>
      <c r="EN9" s="188"/>
      <c r="EO9" s="188"/>
      <c r="EP9" s="188"/>
      <c r="EQ9" s="188"/>
      <c r="ER9" s="188"/>
      <c r="ES9" s="188"/>
      <c r="ET9" s="188"/>
      <c r="EU9" s="188"/>
      <c r="EV9" s="188"/>
      <c r="EW9" s="188"/>
      <c r="EX9" s="188"/>
      <c r="EY9" s="188"/>
      <c r="EZ9" s="188"/>
      <c r="FA9" s="188"/>
      <c r="FB9" s="188"/>
      <c r="FC9" s="188"/>
      <c r="FD9" s="188"/>
      <c r="FE9" s="188"/>
      <c r="FF9" s="188"/>
      <c r="FG9" s="188"/>
      <c r="FH9" s="188"/>
      <c r="FI9" s="188"/>
      <c r="FJ9" s="188"/>
      <c r="FK9" s="188"/>
      <c r="FL9" s="188"/>
      <c r="FM9" s="188"/>
      <c r="FN9" s="188"/>
      <c r="FO9" s="188"/>
      <c r="FP9" s="188"/>
      <c r="FQ9" s="188"/>
      <c r="FR9" s="188"/>
      <c r="FS9" s="188"/>
      <c r="FT9" s="188"/>
      <c r="FU9" s="188"/>
      <c r="FV9" s="188"/>
      <c r="FW9" s="188"/>
      <c r="FX9" s="188"/>
      <c r="FY9" s="188"/>
      <c r="FZ9" s="188"/>
      <c r="GA9" s="188"/>
      <c r="GB9" s="188"/>
      <c r="GC9" s="188"/>
      <c r="GD9" s="188"/>
      <c r="GE9" s="188"/>
      <c r="GF9" s="188"/>
      <c r="GG9" s="188"/>
      <c r="GH9" s="188"/>
      <c r="GI9" s="188"/>
      <c r="GJ9" s="188"/>
      <c r="GK9" s="188"/>
      <c r="GL9" s="188"/>
      <c r="GM9" s="188"/>
      <c r="GN9" s="188"/>
      <c r="GO9" s="188"/>
      <c r="GP9" s="188"/>
      <c r="GQ9" s="188"/>
      <c r="GR9" s="188"/>
      <c r="GS9" s="188"/>
      <c r="GT9" s="188"/>
      <c r="GU9" s="188"/>
      <c r="GV9" s="188"/>
      <c r="GW9" s="188"/>
      <c r="GX9" s="188"/>
      <c r="GY9" s="188"/>
      <c r="GZ9" s="188"/>
      <c r="HA9" s="188"/>
      <c r="HB9" s="188"/>
      <c r="HC9" s="188"/>
      <c r="HD9" s="188"/>
      <c r="HE9" s="188"/>
      <c r="HF9" s="188"/>
      <c r="HG9" s="188"/>
      <c r="HH9" s="188"/>
      <c r="HI9" s="188"/>
      <c r="HJ9" s="188"/>
      <c r="HK9" s="188"/>
      <c r="HL9" s="188"/>
      <c r="HM9" s="188"/>
      <c r="HN9" s="188"/>
      <c r="HO9" s="188"/>
      <c r="HP9" s="188"/>
      <c r="HQ9" s="188"/>
      <c r="HR9" s="188"/>
      <c r="HS9" s="188"/>
      <c r="HT9" s="188"/>
      <c r="HU9" s="188"/>
      <c r="HV9" s="188"/>
      <c r="HW9" s="188"/>
      <c r="HX9" s="188"/>
      <c r="HY9" s="188"/>
      <c r="HZ9" s="188"/>
      <c r="IA9" s="188"/>
      <c r="IB9" s="188"/>
      <c r="IC9" s="188"/>
      <c r="ID9" s="188"/>
      <c r="IE9" s="188"/>
      <c r="IF9" s="188"/>
      <c r="IG9" s="188"/>
      <c r="IH9" s="188"/>
      <c r="II9" s="188"/>
      <c r="IJ9" s="188"/>
      <c r="IK9" s="188"/>
      <c r="IL9" s="188"/>
      <c r="IM9" s="188"/>
      <c r="IN9" s="188"/>
      <c r="IO9" s="188"/>
      <c r="IP9" s="188"/>
      <c r="IQ9" s="188"/>
      <c r="IR9" s="188"/>
      <c r="IS9" s="188"/>
      <c r="IT9" s="188"/>
      <c r="IU9" s="188"/>
      <c r="IV9" s="188"/>
      <c r="IW9" s="188"/>
      <c r="IX9" s="188"/>
      <c r="IY9" s="188"/>
      <c r="IZ9" s="188"/>
      <c r="JA9" s="188"/>
      <c r="JB9" s="188"/>
      <c r="JC9" s="188"/>
      <c r="JD9" s="188"/>
      <c r="JE9" s="188"/>
      <c r="JF9" s="188"/>
      <c r="JG9" s="188"/>
      <c r="JH9" s="188"/>
      <c r="JI9" s="188"/>
      <c r="JJ9" s="188"/>
      <c r="JK9" s="188"/>
      <c r="JL9" s="188"/>
      <c r="JM9" s="188"/>
      <c r="JN9" s="188"/>
      <c r="JO9" s="188"/>
      <c r="JP9" s="188"/>
      <c r="JQ9" s="188"/>
      <c r="JR9" s="188"/>
      <c r="JS9" s="188"/>
      <c r="JT9" s="188"/>
      <c r="JU9" s="188"/>
      <c r="JV9" s="188"/>
      <c r="JW9" s="188"/>
      <c r="JX9" s="188"/>
      <c r="JY9" s="188"/>
      <c r="JZ9" s="188"/>
      <c r="KA9" s="188"/>
      <c r="KB9" s="188"/>
      <c r="KC9" s="188"/>
      <c r="KD9" s="188"/>
      <c r="KE9" s="188"/>
      <c r="KF9" s="188"/>
      <c r="KG9" s="188"/>
      <c r="KH9" s="188"/>
      <c r="KI9" s="188"/>
      <c r="KJ9" s="188"/>
      <c r="KK9" s="188"/>
      <c r="KL9" s="188"/>
    </row>
    <row r="10" spans="1:298" ht="117.75" customHeight="1" x14ac:dyDescent="0.25">
      <c r="A10" s="410">
        <v>1</v>
      </c>
      <c r="B10" s="418" t="s">
        <v>469</v>
      </c>
      <c r="C10" s="410" t="s">
        <v>333</v>
      </c>
      <c r="D10" s="464" t="s">
        <v>645</v>
      </c>
      <c r="E10" s="410" t="s">
        <v>636</v>
      </c>
      <c r="F10" s="465" t="s">
        <v>634</v>
      </c>
      <c r="G10" s="410" t="s">
        <v>355</v>
      </c>
      <c r="H10" s="410">
        <v>2000</v>
      </c>
      <c r="I10" s="424" t="str">
        <f>IF(H10&lt;=2,'Tabla probabilidad'!$B$5,IF(H10&lt;=24,'Tabla probabilidad'!$B$6,IF(H10&lt;=500,'Tabla probabilidad'!$B$7,IF(H10&lt;=5000,'Tabla probabilidad'!$B$8,IF(H10&gt;5000,'Tabla probabilidad'!$B$9)))))</f>
        <v>Alta</v>
      </c>
      <c r="J10" s="425">
        <f>IF(H10&lt;=2,'Tabla probabilidad'!$D$5,IF(H10&lt;=24,'Tabla probabilidad'!$D$6,IF(H10&lt;=500,'Tabla probabilidad'!$D$7,IF(H10&lt;=5000,'Tabla probabilidad'!$D$8,IF(H10&gt;5000,'Tabla probabilidad'!$D$9)))))</f>
        <v>0.8</v>
      </c>
      <c r="K10" s="410" t="s">
        <v>467</v>
      </c>
      <c r="L10" s="410"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410"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410" t="str">
        <f>VLOOKUP((I10&amp;L10),Hoja1!$B$4:$C$28,2,0)</f>
        <v xml:space="preserve">Alto </v>
      </c>
      <c r="O10" s="163">
        <v>1</v>
      </c>
      <c r="P10" s="175" t="s">
        <v>635</v>
      </c>
      <c r="Q10" s="163" t="str">
        <f t="shared" ref="Q10:Q54" si="0">IF(R10="Preventivo","Probabilidad",IF(R10="Detectivo","Probabilidad", IF(R10="Correctivo","Impacto")))</f>
        <v>Probabilidad</v>
      </c>
      <c r="R10" s="163" t="s">
        <v>52</v>
      </c>
      <c r="S10" s="163" t="s">
        <v>57</v>
      </c>
      <c r="T10" s="164">
        <f>VLOOKUP(R10&amp;S10,Hoja1!$Q$4:$R$9,2,0)</f>
        <v>0.45</v>
      </c>
      <c r="U10" s="165" t="s">
        <v>59</v>
      </c>
      <c r="V10" s="165" t="s">
        <v>62</v>
      </c>
      <c r="W10" s="165" t="s">
        <v>65</v>
      </c>
      <c r="X10" s="176">
        <f>IF(Q10="Probabilidad",($J$10*T10),IF(Q10="Impacto"," "))</f>
        <v>0.36000000000000004</v>
      </c>
      <c r="Y10" s="176" t="str">
        <f>IF(Z10&lt;=20%,'Tabla probabilidad'!$B$5,IF(Z10&lt;=40%,'Tabla probabilidad'!$B$6,IF(Z10&lt;=60%,'Tabla probabilidad'!$B$7,IF(Z10&lt;=80%,'Tabla probabilidad'!$B$8,IF(Z10&lt;=100%,'Tabla probabilidad'!$B$9)))))</f>
        <v>Media</v>
      </c>
      <c r="Z10" s="176">
        <f>IF(R10="Preventivo",($J$10-($J$10*T10)),IF(R10="Detectivo",($J$10-($J$10*T10)),IF(R10="Correctivo",($J$10))))</f>
        <v>0.44</v>
      </c>
      <c r="AA10" s="412" t="str">
        <f>IF(AB10&lt;=20%,'Tabla probabilidad'!$B$5,IF(AB10&lt;=40%,'Tabla probabilidad'!$B$6,IF(AB10&lt;=60%,'Tabla probabilidad'!$B$7,IF(AB10&lt;=80%,'Tabla probabilidad'!$B$8,IF(AB10&lt;=100%,'Tabla probabilidad'!$B$9)))))</f>
        <v>Media</v>
      </c>
      <c r="AB10" s="412">
        <f>AVERAGE(Z10:Z14)</f>
        <v>0.44000000000000006</v>
      </c>
      <c r="AC10" s="176" t="str">
        <f t="shared" ref="AC10:AC54" si="1">IF(AD10&lt;=20%,"Leve",IF(AD10&lt;=40%,"Menor",IF(AD10&lt;=60%,"Moderado",IF(AD10&lt;=80%,"Mayor",IF(AD10&lt;=100%,"Catastrófico")))))</f>
        <v>Mayor</v>
      </c>
      <c r="AD10" s="176">
        <f>IF(Q10="Probabilidad",(($M$10-0)),IF(Q10="Impacto",($M$10-($M$10*T10))))</f>
        <v>0.8</v>
      </c>
      <c r="AE10" s="412" t="str">
        <f>IF(AF10&lt;=20%,"Leve",IF(AF10&lt;=40%,"Menor",IF(AF10&lt;=60%,"Moderado",IF(AF10&lt;=80%,"Mayor",IF(AF10&lt;=100%,"Catastrófico")))))</f>
        <v>Mayor</v>
      </c>
      <c r="AF10" s="412">
        <f>AVERAGE(AD10:AD14)</f>
        <v>0.8</v>
      </c>
      <c r="AG10" s="415" t="str">
        <f>VLOOKUP(AA10&amp;AE10,Hoja1!$B$4:$C$28,2,0)</f>
        <v xml:space="preserve">Alto </v>
      </c>
      <c r="AH10" s="410" t="s">
        <v>330</v>
      </c>
      <c r="AI10" s="410"/>
      <c r="AJ10" s="410"/>
      <c r="AK10" s="410"/>
      <c r="AL10" s="410"/>
      <c r="AM10" s="410"/>
      <c r="AN10" s="410"/>
    </row>
    <row r="11" spans="1:298" ht="92.25" customHeight="1" x14ac:dyDescent="0.25">
      <c r="A11" s="410"/>
      <c r="B11" s="419"/>
      <c r="C11" s="410"/>
      <c r="D11" s="464"/>
      <c r="E11" s="410"/>
      <c r="F11" s="465"/>
      <c r="G11" s="410"/>
      <c r="H11" s="410"/>
      <c r="I11" s="424"/>
      <c r="J11" s="425"/>
      <c r="K11" s="410"/>
      <c r="L11" s="411"/>
      <c r="M11" s="411"/>
      <c r="N11" s="410"/>
      <c r="O11" s="163">
        <v>2</v>
      </c>
      <c r="P11" s="175" t="s">
        <v>347</v>
      </c>
      <c r="Q11" s="163" t="str">
        <f t="shared" si="0"/>
        <v>Probabilidad</v>
      </c>
      <c r="R11" s="163" t="s">
        <v>52</v>
      </c>
      <c r="S11" s="163" t="s">
        <v>57</v>
      </c>
      <c r="T11" s="164">
        <f>VLOOKUP(R11&amp;S11,Hoja1!$Q$4:$R$9,2,0)</f>
        <v>0.45</v>
      </c>
      <c r="U11" s="165" t="s">
        <v>59</v>
      </c>
      <c r="V11" s="165" t="s">
        <v>62</v>
      </c>
      <c r="W11" s="165" t="s">
        <v>65</v>
      </c>
      <c r="X11" s="176">
        <f>IF(Q11="Probabilidad",($J$10*T11),IF(Q11="Impacto"," "))</f>
        <v>0.36000000000000004</v>
      </c>
      <c r="Y11" s="176" t="str">
        <f>IF(Z11&lt;=20%,'Tabla probabilidad'!$B$5,IF(Z11&lt;=40%,'Tabla probabilidad'!$B$6,IF(Z11&lt;=60%,'Tabla probabilidad'!$B$7,IF(Z11&lt;=80%,'Tabla probabilidad'!$B$8,IF(Z11&lt;=100%,'Tabla probabilidad'!$B$9)))))</f>
        <v>Media</v>
      </c>
      <c r="Z11" s="216">
        <f t="shared" ref="Z11:Z14" si="2">IF(R11="Preventivo",($J$10-($J$10*T11)),IF(R11="Detectivo",($J$10-($J$10*T11)),IF(R11="Correctivo",($J$10))))</f>
        <v>0.44</v>
      </c>
      <c r="AA11" s="413"/>
      <c r="AB11" s="413"/>
      <c r="AC11" s="176" t="str">
        <f t="shared" si="1"/>
        <v>Mayor</v>
      </c>
      <c r="AD11" s="176">
        <f>IF(Q11="Probabilidad",(($M$10-0)),IF(Q11="Impacto",($M$10-($M$10*T11))))</f>
        <v>0.8</v>
      </c>
      <c r="AE11" s="413"/>
      <c r="AF11" s="413"/>
      <c r="AG11" s="416"/>
      <c r="AH11" s="410"/>
      <c r="AI11" s="410"/>
      <c r="AJ11" s="410"/>
      <c r="AK11" s="410"/>
      <c r="AL11" s="410"/>
      <c r="AM11" s="410"/>
      <c r="AN11" s="410"/>
    </row>
    <row r="12" spans="1:298" ht="86.25" customHeight="1" x14ac:dyDescent="0.25">
      <c r="A12" s="410"/>
      <c r="B12" s="419"/>
      <c r="C12" s="410"/>
      <c r="D12" s="464"/>
      <c r="E12" s="410"/>
      <c r="F12" s="465"/>
      <c r="G12" s="410"/>
      <c r="H12" s="410"/>
      <c r="I12" s="424"/>
      <c r="J12" s="425"/>
      <c r="K12" s="410"/>
      <c r="L12" s="411"/>
      <c r="M12" s="411"/>
      <c r="N12" s="410"/>
      <c r="O12" s="163">
        <v>3</v>
      </c>
      <c r="P12" s="175" t="s">
        <v>350</v>
      </c>
      <c r="Q12" s="168" t="str">
        <f t="shared" si="0"/>
        <v>Probabilidad</v>
      </c>
      <c r="R12" s="168" t="s">
        <v>52</v>
      </c>
      <c r="S12" s="168" t="s">
        <v>57</v>
      </c>
      <c r="T12" s="170">
        <f>VLOOKUP(R12&amp;S12,Hoja1!$Q$4:$R$9,2,0)</f>
        <v>0.45</v>
      </c>
      <c r="U12" s="168" t="s">
        <v>59</v>
      </c>
      <c r="V12" s="168" t="s">
        <v>62</v>
      </c>
      <c r="W12" s="168" t="s">
        <v>65</v>
      </c>
      <c r="X12" s="176">
        <f t="shared" ref="X12:X14" si="3">IF(Q12="Probabilidad",($J$10*T12),IF(Q12="Impacto"," "))</f>
        <v>0.36000000000000004</v>
      </c>
      <c r="Y12" s="176" t="str">
        <f>IF(Z12&lt;=20%,'Tabla probabilidad'!$B$5,IF(Z12&lt;=40%,'Tabla probabilidad'!$B$6,IF(Z12&lt;=60%,'Tabla probabilidad'!$B$7,IF(Z12&lt;=80%,'Tabla probabilidad'!$B$8,IF(Z12&lt;=100%,'Tabla probabilidad'!$B$9)))))</f>
        <v>Media</v>
      </c>
      <c r="Z12" s="216">
        <f t="shared" si="2"/>
        <v>0.44</v>
      </c>
      <c r="AA12" s="413"/>
      <c r="AB12" s="413"/>
      <c r="AC12" s="176" t="str">
        <f t="shared" si="1"/>
        <v>Mayor</v>
      </c>
      <c r="AD12" s="176">
        <f>IF(Q12="Probabilidad",(($M$10-0)),IF(Q12="Impacto",($M$10-($M$10*T12))))</f>
        <v>0.8</v>
      </c>
      <c r="AE12" s="413"/>
      <c r="AF12" s="413"/>
      <c r="AG12" s="416"/>
      <c r="AH12" s="410"/>
      <c r="AI12" s="410"/>
      <c r="AJ12" s="410"/>
      <c r="AK12" s="410"/>
      <c r="AL12" s="410"/>
      <c r="AM12" s="410"/>
      <c r="AN12" s="410"/>
    </row>
    <row r="13" spans="1:298" ht="112.5" customHeight="1" x14ac:dyDescent="0.25">
      <c r="A13" s="410"/>
      <c r="B13" s="419"/>
      <c r="C13" s="410"/>
      <c r="D13" s="464"/>
      <c r="E13" s="410"/>
      <c r="F13" s="465"/>
      <c r="G13" s="410"/>
      <c r="H13" s="410"/>
      <c r="I13" s="424"/>
      <c r="J13" s="425"/>
      <c r="K13" s="410"/>
      <c r="L13" s="411"/>
      <c r="M13" s="411"/>
      <c r="N13" s="410"/>
      <c r="O13" s="163">
        <v>4</v>
      </c>
      <c r="P13" s="98" t="s">
        <v>348</v>
      </c>
      <c r="Q13" s="168" t="str">
        <f t="shared" si="0"/>
        <v>Probabilidad</v>
      </c>
      <c r="R13" s="168" t="s">
        <v>52</v>
      </c>
      <c r="S13" s="168" t="s">
        <v>57</v>
      </c>
      <c r="T13" s="170">
        <f>VLOOKUP(R13&amp;S13,Hoja1!$Q$4:$R$9,2,0)</f>
        <v>0.45</v>
      </c>
      <c r="U13" s="168" t="s">
        <v>59</v>
      </c>
      <c r="V13" s="168" t="s">
        <v>62</v>
      </c>
      <c r="W13" s="168" t="s">
        <v>65</v>
      </c>
      <c r="X13" s="176">
        <f t="shared" si="3"/>
        <v>0.36000000000000004</v>
      </c>
      <c r="Y13" s="176" t="str">
        <f>IF(Z13&lt;=20%,'Tabla probabilidad'!$B$5,IF(Z13&lt;=40%,'Tabla probabilidad'!$B$6,IF(Z13&lt;=60%,'Tabla probabilidad'!$B$7,IF(Z13&lt;=80%,'Tabla probabilidad'!$B$8,IF(Z13&lt;=100%,'Tabla probabilidad'!$B$9)))))</f>
        <v>Media</v>
      </c>
      <c r="Z13" s="216">
        <f t="shared" si="2"/>
        <v>0.44</v>
      </c>
      <c r="AA13" s="413"/>
      <c r="AB13" s="413"/>
      <c r="AC13" s="176" t="str">
        <f t="shared" si="1"/>
        <v>Mayor</v>
      </c>
      <c r="AD13" s="176">
        <f>IF(Q13="Probabilidad",(($M$10-0)),IF(Q13="Impacto",($M$10-($M$10*T13))))</f>
        <v>0.8</v>
      </c>
      <c r="AE13" s="413"/>
      <c r="AF13" s="413"/>
      <c r="AG13" s="416"/>
      <c r="AH13" s="410"/>
      <c r="AI13" s="410"/>
      <c r="AJ13" s="410"/>
      <c r="AK13" s="410"/>
      <c r="AL13" s="410"/>
      <c r="AM13" s="410"/>
      <c r="AN13" s="410"/>
    </row>
    <row r="14" spans="1:298" ht="123.75" customHeight="1" x14ac:dyDescent="0.25">
      <c r="A14" s="410"/>
      <c r="B14" s="420"/>
      <c r="C14" s="410"/>
      <c r="D14" s="464"/>
      <c r="E14" s="410"/>
      <c r="F14" s="465"/>
      <c r="G14" s="410"/>
      <c r="H14" s="410"/>
      <c r="I14" s="424"/>
      <c r="J14" s="425"/>
      <c r="K14" s="410"/>
      <c r="L14" s="411"/>
      <c r="M14" s="411"/>
      <c r="N14" s="410"/>
      <c r="O14" s="163">
        <v>5</v>
      </c>
      <c r="P14" s="191" t="s">
        <v>349</v>
      </c>
      <c r="Q14" s="168" t="str">
        <f t="shared" si="0"/>
        <v>Probabilidad</v>
      </c>
      <c r="R14" s="168" t="s">
        <v>52</v>
      </c>
      <c r="S14" s="168" t="s">
        <v>57</v>
      </c>
      <c r="T14" s="170">
        <f>VLOOKUP(R14&amp;S14,Hoja1!$Q$4:$R$9,2,0)</f>
        <v>0.45</v>
      </c>
      <c r="U14" s="168" t="s">
        <v>59</v>
      </c>
      <c r="V14" s="168" t="s">
        <v>62</v>
      </c>
      <c r="W14" s="168" t="s">
        <v>65</v>
      </c>
      <c r="X14" s="176">
        <f t="shared" si="3"/>
        <v>0.36000000000000004</v>
      </c>
      <c r="Y14" s="176" t="str">
        <f>IF(Z14&lt;=20%,'Tabla probabilidad'!$B$5,IF(Z14&lt;=40%,'Tabla probabilidad'!$B$6,IF(Z14&lt;=60%,'Tabla probabilidad'!$B$7,IF(Z14&lt;=80%,'Tabla probabilidad'!$B$8,IF(Z14&lt;=100%,'Tabla probabilidad'!$B$9)))))</f>
        <v>Media</v>
      </c>
      <c r="Z14" s="216">
        <f t="shared" si="2"/>
        <v>0.44</v>
      </c>
      <c r="AA14" s="414"/>
      <c r="AB14" s="414"/>
      <c r="AC14" s="176" t="str">
        <f t="shared" si="1"/>
        <v>Mayor</v>
      </c>
      <c r="AD14" s="176">
        <f>IF(Q14="Probabilidad",(($M$10-0)),IF(Q14="Impacto",($M$10-($M$10*T14))))</f>
        <v>0.8</v>
      </c>
      <c r="AE14" s="414"/>
      <c r="AF14" s="414"/>
      <c r="AG14" s="417"/>
      <c r="AH14" s="410"/>
      <c r="AI14" s="410"/>
      <c r="AJ14" s="410"/>
      <c r="AK14" s="410"/>
      <c r="AL14" s="410"/>
      <c r="AM14" s="410"/>
      <c r="AN14" s="410"/>
    </row>
    <row r="15" spans="1:298" ht="93" customHeight="1" x14ac:dyDescent="0.25">
      <c r="A15" s="410">
        <v>2</v>
      </c>
      <c r="B15" s="418" t="s">
        <v>633</v>
      </c>
      <c r="C15" s="410" t="s">
        <v>333</v>
      </c>
      <c r="D15" s="421" t="s">
        <v>675</v>
      </c>
      <c r="E15" s="415" t="s">
        <v>652</v>
      </c>
      <c r="F15" s="415" t="s">
        <v>653</v>
      </c>
      <c r="G15" s="410" t="s">
        <v>355</v>
      </c>
      <c r="H15" s="415">
        <v>8000</v>
      </c>
      <c r="I15" s="424" t="str">
        <f>IF(H15&lt;=2,'Tabla probabilidad'!$B$5,IF(H15&lt;=24,'Tabla probabilidad'!$B$6,IF(H15&lt;=500,'Tabla probabilidad'!$B$7,IF(H15&lt;=5000,'Tabla probabilidad'!$B$8,IF(H15&gt;5000,'Tabla probabilidad'!$B$9)))))</f>
        <v>Muy Alta</v>
      </c>
      <c r="J15" s="425">
        <f>IF(H15&lt;=2,'Tabla probabilidad'!$D$5,IF(H15&lt;=24,'Tabla probabilidad'!$D$6,IF(H15&lt;=500,'Tabla probabilidad'!$D$7,IF(H15&lt;=5000,'Tabla probabilidad'!$D$8,IF(H15&gt;5000,'Tabla probabilidad'!$D$9)))))</f>
        <v>1</v>
      </c>
      <c r="K15" s="410" t="s">
        <v>467</v>
      </c>
      <c r="L15" s="410"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410"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410" t="str">
        <f>VLOOKUP((I15&amp;L15),Hoja1!$B$4:$C$28,2,0)</f>
        <v xml:space="preserve">Alto </v>
      </c>
      <c r="O15" s="178">
        <v>1</v>
      </c>
      <c r="P15" s="179" t="s">
        <v>673</v>
      </c>
      <c r="Q15" s="178" t="str">
        <f t="shared" si="0"/>
        <v>Probabilidad</v>
      </c>
      <c r="R15" s="178" t="s">
        <v>52</v>
      </c>
      <c r="S15" s="178" t="s">
        <v>57</v>
      </c>
      <c r="T15" s="180">
        <f>VLOOKUP(R15&amp;S15,Hoja1!$Q$4:$R$9,2,0)</f>
        <v>0.45</v>
      </c>
      <c r="U15" s="178" t="s">
        <v>59</v>
      </c>
      <c r="V15" s="178" t="s">
        <v>62</v>
      </c>
      <c r="W15" s="178" t="s">
        <v>65</v>
      </c>
      <c r="X15" s="180">
        <f>IF(Q15="Probabilidad",($J$15*T15),IF(Q15="Impacto"," "))</f>
        <v>0.45</v>
      </c>
      <c r="Y15" s="180" t="str">
        <f>IF(Z15&lt;=20%,'Tabla probabilidad'!$B$5,IF(Z15&lt;=40%,'Tabla probabilidad'!$B$6,IF(Z15&lt;=60%,'Tabla probabilidad'!$B$7,IF(Z15&lt;=80%,'Tabla probabilidad'!$B$8,IF(Z15&lt;=100%,'Tabla probabilidad'!$B$9)))))</f>
        <v>Media</v>
      </c>
      <c r="Z15" s="180">
        <f>IF(R15="Preventivo",($J$15-($J$15*T15)),IF(R15="Detectivo",($J$15-($J$15*T15)),IF(R15="Correctivo",($J$15))))</f>
        <v>0.55000000000000004</v>
      </c>
      <c r="AA15" s="412" t="str">
        <f>IF(AB15&lt;=20%,'Tabla probabilidad'!$B$5,IF(AB15&lt;=40%,'Tabla probabilidad'!$B$6,IF(AB15&lt;=60%,'Tabla probabilidad'!$B$7,IF(AB15&lt;=80%,'Tabla probabilidad'!$B$8,IF(AB15&lt;=100%,'Tabla probabilidad'!$B$9)))))</f>
        <v>Media</v>
      </c>
      <c r="AB15" s="412">
        <f>AVERAGE(Z15:Z19)</f>
        <v>0.55000000000000004</v>
      </c>
      <c r="AC15" s="180" t="str">
        <f t="shared" si="1"/>
        <v>Mayor</v>
      </c>
      <c r="AD15" s="180">
        <f>IF(Q15="Probabilidad",(($M$15-0)),IF(Q15="Impacto",($M$15-($M$15*T15))))</f>
        <v>0.8</v>
      </c>
      <c r="AE15" s="412" t="str">
        <f>IF(AF15&lt;=20%,"Leve",IF(AF15&lt;=40%,"Menor",IF(AF15&lt;=60%,"Moderado",IF(AF15&lt;=80%,"Mayor",IF(AF15&lt;=100%,"Catastrófico")))))</f>
        <v>Mayor</v>
      </c>
      <c r="AF15" s="412">
        <f>AVERAGE(AD15:AD19)</f>
        <v>0.8</v>
      </c>
      <c r="AG15" s="415" t="str">
        <f>VLOOKUP(AA15&amp;AE15,Hoja1!$B$4:$C$28,2,0)</f>
        <v xml:space="preserve">Alto </v>
      </c>
      <c r="AH15" s="410" t="s">
        <v>330</v>
      </c>
      <c r="AI15" s="410"/>
      <c r="AJ15" s="410"/>
      <c r="AK15" s="410"/>
      <c r="AL15" s="410"/>
      <c r="AM15" s="410"/>
      <c r="AN15" s="410"/>
    </row>
    <row r="16" spans="1:298" ht="47.25" customHeight="1" x14ac:dyDescent="0.25">
      <c r="A16" s="410"/>
      <c r="B16" s="419"/>
      <c r="C16" s="410"/>
      <c r="D16" s="422"/>
      <c r="E16" s="416"/>
      <c r="F16" s="416"/>
      <c r="G16" s="410"/>
      <c r="H16" s="416"/>
      <c r="I16" s="424"/>
      <c r="J16" s="425"/>
      <c r="K16" s="410"/>
      <c r="L16" s="411"/>
      <c r="M16" s="411"/>
      <c r="N16" s="410"/>
      <c r="O16" s="178">
        <v>2</v>
      </c>
      <c r="P16" s="179" t="s">
        <v>643</v>
      </c>
      <c r="Q16" s="178" t="str">
        <f t="shared" si="0"/>
        <v>Probabilidad</v>
      </c>
      <c r="R16" s="178" t="s">
        <v>52</v>
      </c>
      <c r="S16" s="178" t="s">
        <v>57</v>
      </c>
      <c r="T16" s="180">
        <f>VLOOKUP(R16&amp;S16,Hoja1!$Q$4:$R$9,2,0)</f>
        <v>0.45</v>
      </c>
      <c r="U16" s="178" t="s">
        <v>59</v>
      </c>
      <c r="V16" s="178" t="s">
        <v>62</v>
      </c>
      <c r="W16" s="178" t="s">
        <v>65</v>
      </c>
      <c r="X16" s="180">
        <f>IF(Q16="Probabilidad",($J$15*T16),IF(Q16="Impacto"," "))</f>
        <v>0.45</v>
      </c>
      <c r="Y16" s="180" t="str">
        <f>IF(Z16&lt;=20%,'Tabla probabilidad'!$B$5,IF(Z16&lt;=40%,'Tabla probabilidad'!$B$6,IF(Z16&lt;=60%,'Tabla probabilidad'!$B$7,IF(Z16&lt;=80%,'Tabla probabilidad'!$B$8,IF(Z16&lt;=100%,'Tabla probabilidad'!$B$9)))))</f>
        <v>Media</v>
      </c>
      <c r="Z16" s="216">
        <f t="shared" ref="Z16:Z19" si="4">IF(R16="Preventivo",($J$15-($J$15*T16)),IF(R16="Detectivo",($J$15-($J$15*T16)),IF(R16="Correctivo",($J$15))))</f>
        <v>0.55000000000000004</v>
      </c>
      <c r="AA16" s="413"/>
      <c r="AB16" s="413"/>
      <c r="AC16" s="180" t="str">
        <f t="shared" si="1"/>
        <v>Mayor</v>
      </c>
      <c r="AD16" s="180">
        <f t="shared" ref="AD16:AD19" si="5">IF(Q16="Probabilidad",(($M$15-0)),IF(Q16="Impacto",($M$15-($M$15*T16))))</f>
        <v>0.8</v>
      </c>
      <c r="AE16" s="413"/>
      <c r="AF16" s="413"/>
      <c r="AG16" s="416"/>
      <c r="AH16" s="410"/>
      <c r="AI16" s="410"/>
      <c r="AJ16" s="410"/>
      <c r="AK16" s="410"/>
      <c r="AL16" s="410"/>
      <c r="AM16" s="410"/>
      <c r="AN16" s="410"/>
    </row>
    <row r="17" spans="1:40" ht="90.75" customHeight="1" x14ac:dyDescent="0.25">
      <c r="A17" s="410"/>
      <c r="B17" s="419"/>
      <c r="C17" s="410"/>
      <c r="D17" s="422"/>
      <c r="E17" s="416"/>
      <c r="F17" s="416"/>
      <c r="G17" s="410"/>
      <c r="H17" s="416"/>
      <c r="I17" s="424"/>
      <c r="J17" s="425"/>
      <c r="K17" s="410"/>
      <c r="L17" s="411"/>
      <c r="M17" s="411"/>
      <c r="N17" s="410"/>
      <c r="O17" s="178">
        <v>3</v>
      </c>
      <c r="P17" s="179" t="s">
        <v>642</v>
      </c>
      <c r="Q17" s="178" t="str">
        <f t="shared" si="0"/>
        <v>Probabilidad</v>
      </c>
      <c r="R17" s="178" t="s">
        <v>52</v>
      </c>
      <c r="S17" s="178" t="s">
        <v>57</v>
      </c>
      <c r="T17" s="180">
        <f>VLOOKUP(R17&amp;S17,Hoja1!$Q$4:$R$9,2,0)</f>
        <v>0.45</v>
      </c>
      <c r="U17" s="178" t="s">
        <v>59</v>
      </c>
      <c r="V17" s="178" t="s">
        <v>62</v>
      </c>
      <c r="W17" s="178" t="s">
        <v>65</v>
      </c>
      <c r="X17" s="193">
        <f t="shared" ref="X17:X19" si="6">IF(Q17="Probabilidad",($J$15*T17),IF(Q17="Impacto"," "))</f>
        <v>0.45</v>
      </c>
      <c r="Y17" s="180" t="str">
        <f>IF(Z17&lt;=20%,'Tabla probabilidad'!$B$5,IF(Z17&lt;=40%,'Tabla probabilidad'!$B$6,IF(Z17&lt;=60%,'Tabla probabilidad'!$B$7,IF(Z17&lt;=80%,'Tabla probabilidad'!$B$8,IF(Z17&lt;=100%,'Tabla probabilidad'!$B$9)))))</f>
        <v>Media</v>
      </c>
      <c r="Z17" s="216">
        <f t="shared" si="4"/>
        <v>0.55000000000000004</v>
      </c>
      <c r="AA17" s="413"/>
      <c r="AB17" s="413"/>
      <c r="AC17" s="180" t="str">
        <f t="shared" si="1"/>
        <v>Mayor</v>
      </c>
      <c r="AD17" s="180">
        <f t="shared" si="5"/>
        <v>0.8</v>
      </c>
      <c r="AE17" s="413"/>
      <c r="AF17" s="413"/>
      <c r="AG17" s="416"/>
      <c r="AH17" s="410"/>
      <c r="AI17" s="410"/>
      <c r="AJ17" s="410"/>
      <c r="AK17" s="410"/>
      <c r="AL17" s="410"/>
      <c r="AM17" s="410"/>
      <c r="AN17" s="410"/>
    </row>
    <row r="18" spans="1:40" ht="51" customHeight="1" x14ac:dyDescent="0.25">
      <c r="A18" s="410"/>
      <c r="B18" s="419"/>
      <c r="C18" s="410"/>
      <c r="D18" s="422"/>
      <c r="E18" s="416"/>
      <c r="F18" s="416"/>
      <c r="G18" s="410"/>
      <c r="H18" s="416"/>
      <c r="I18" s="424"/>
      <c r="J18" s="425"/>
      <c r="K18" s="410"/>
      <c r="L18" s="411"/>
      <c r="M18" s="411"/>
      <c r="N18" s="410"/>
      <c r="O18" s="178">
        <v>4</v>
      </c>
      <c r="P18" s="179" t="s">
        <v>351</v>
      </c>
      <c r="Q18" s="178" t="str">
        <f t="shared" si="0"/>
        <v>Probabilidad</v>
      </c>
      <c r="R18" s="178" t="s">
        <v>52</v>
      </c>
      <c r="S18" s="178" t="s">
        <v>57</v>
      </c>
      <c r="T18" s="180">
        <f>VLOOKUP(R18&amp;S18,Hoja1!$Q$4:$R$9,2,0)</f>
        <v>0.45</v>
      </c>
      <c r="U18" s="178" t="s">
        <v>59</v>
      </c>
      <c r="V18" s="178" t="s">
        <v>62</v>
      </c>
      <c r="W18" s="178" t="s">
        <v>65</v>
      </c>
      <c r="X18" s="193">
        <f t="shared" si="6"/>
        <v>0.45</v>
      </c>
      <c r="Y18" s="180" t="str">
        <f>IF(Z18&lt;=20%,'Tabla probabilidad'!$B$5,IF(Z18&lt;=40%,'Tabla probabilidad'!$B$6,IF(Z18&lt;=60%,'Tabla probabilidad'!$B$7,IF(Z18&lt;=80%,'Tabla probabilidad'!$B$8,IF(Z18&lt;=100%,'Tabla probabilidad'!$B$9)))))</f>
        <v>Media</v>
      </c>
      <c r="Z18" s="216">
        <f t="shared" si="4"/>
        <v>0.55000000000000004</v>
      </c>
      <c r="AA18" s="413"/>
      <c r="AB18" s="413"/>
      <c r="AC18" s="180" t="str">
        <f t="shared" si="1"/>
        <v>Mayor</v>
      </c>
      <c r="AD18" s="180">
        <f t="shared" si="5"/>
        <v>0.8</v>
      </c>
      <c r="AE18" s="413"/>
      <c r="AF18" s="413"/>
      <c r="AG18" s="416"/>
      <c r="AH18" s="410"/>
      <c r="AI18" s="410"/>
      <c r="AJ18" s="410"/>
      <c r="AK18" s="410"/>
      <c r="AL18" s="410"/>
      <c r="AM18" s="410"/>
      <c r="AN18" s="410"/>
    </row>
    <row r="19" spans="1:40" ht="243.75" customHeight="1" x14ac:dyDescent="0.25">
      <c r="A19" s="410"/>
      <c r="B19" s="420"/>
      <c r="C19" s="410"/>
      <c r="D19" s="423"/>
      <c r="E19" s="417"/>
      <c r="F19" s="417"/>
      <c r="G19" s="410"/>
      <c r="H19" s="417"/>
      <c r="I19" s="424"/>
      <c r="J19" s="425"/>
      <c r="K19" s="410"/>
      <c r="L19" s="411"/>
      <c r="M19" s="411"/>
      <c r="N19" s="410"/>
      <c r="O19" s="178">
        <v>5</v>
      </c>
      <c r="P19" s="194" t="s">
        <v>481</v>
      </c>
      <c r="Q19" s="178" t="str">
        <f t="shared" si="0"/>
        <v>Probabilidad</v>
      </c>
      <c r="R19" s="178" t="s">
        <v>52</v>
      </c>
      <c r="S19" s="178" t="s">
        <v>57</v>
      </c>
      <c r="T19" s="180">
        <f>VLOOKUP(R19&amp;S19,Hoja1!$Q$4:$R$9,2,0)</f>
        <v>0.45</v>
      </c>
      <c r="U19" s="178" t="s">
        <v>59</v>
      </c>
      <c r="V19" s="178" t="s">
        <v>62</v>
      </c>
      <c r="W19" s="178" t="s">
        <v>65</v>
      </c>
      <c r="X19" s="193">
        <f t="shared" si="6"/>
        <v>0.45</v>
      </c>
      <c r="Y19" s="180" t="str">
        <f>IF(Z19&lt;=20%,'Tabla probabilidad'!$B$5,IF(Z19&lt;=40%,'Tabla probabilidad'!$B$6,IF(Z19&lt;=60%,'Tabla probabilidad'!$B$7,IF(Z19&lt;=80%,'Tabla probabilidad'!$B$8,IF(Z19&lt;=100%,'Tabla probabilidad'!$B$9)))))</f>
        <v>Media</v>
      </c>
      <c r="Z19" s="216">
        <f t="shared" si="4"/>
        <v>0.55000000000000004</v>
      </c>
      <c r="AA19" s="414"/>
      <c r="AB19" s="414"/>
      <c r="AC19" s="180" t="str">
        <f t="shared" si="1"/>
        <v>Mayor</v>
      </c>
      <c r="AD19" s="180">
        <f t="shared" si="5"/>
        <v>0.8</v>
      </c>
      <c r="AE19" s="414"/>
      <c r="AF19" s="414"/>
      <c r="AG19" s="417"/>
      <c r="AH19" s="410"/>
      <c r="AI19" s="410"/>
      <c r="AJ19" s="410"/>
      <c r="AK19" s="410"/>
      <c r="AL19" s="410"/>
      <c r="AM19" s="410"/>
      <c r="AN19" s="410"/>
    </row>
    <row r="20" spans="1:40" ht="54.75" customHeight="1" x14ac:dyDescent="0.25">
      <c r="A20" s="410">
        <v>3</v>
      </c>
      <c r="B20" s="468" t="s">
        <v>654</v>
      </c>
      <c r="C20" s="410" t="s">
        <v>370</v>
      </c>
      <c r="D20" s="421" t="s">
        <v>674</v>
      </c>
      <c r="E20" s="410" t="s">
        <v>655</v>
      </c>
      <c r="F20" s="410" t="s">
        <v>656</v>
      </c>
      <c r="G20" s="410" t="s">
        <v>355</v>
      </c>
      <c r="H20" s="410">
        <v>8000</v>
      </c>
      <c r="I20" s="424" t="str">
        <f>IF(H20&lt;=2,'Tabla probabilidad'!$B$5,IF(H20&lt;=24,'Tabla probabilidad'!$B$6,IF(H20&lt;=500,'Tabla probabilidad'!$B$7,IF(H20&lt;=5000,'Tabla probabilidad'!$B$8,IF(H20&gt;5000,'Tabla probabilidad'!$B$9)))))</f>
        <v>Muy Alta</v>
      </c>
      <c r="J20" s="425">
        <f>IF(H20&lt;=2,'Tabla probabilidad'!$D$5,IF(H20&lt;=24,'Tabla probabilidad'!$D$6,IF(H20&lt;=500,'Tabla probabilidad'!$D$7,IF(H20&lt;=5000,'Tabla probabilidad'!$D$8,IF(H20&gt;5000,'Tabla probabilidad'!$D$9)))))</f>
        <v>1</v>
      </c>
      <c r="K20" s="410" t="s">
        <v>337</v>
      </c>
      <c r="L20" s="410"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410"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410" t="str">
        <f>VLOOKUP((I20&amp;L20),Hoja1!$B$4:$C$28,2,0)</f>
        <v xml:space="preserve">Alto </v>
      </c>
      <c r="O20" s="178">
        <v>1</v>
      </c>
      <c r="P20" s="179" t="s">
        <v>357</v>
      </c>
      <c r="Q20" s="178" t="str">
        <f t="shared" si="0"/>
        <v>Probabilidad</v>
      </c>
      <c r="R20" s="178" t="s">
        <v>52</v>
      </c>
      <c r="S20" s="178" t="s">
        <v>57</v>
      </c>
      <c r="T20" s="180">
        <f>VLOOKUP(R20&amp;S20,Hoja1!$Q$4:$R$9,2,0)</f>
        <v>0.45</v>
      </c>
      <c r="U20" s="178" t="s">
        <v>59</v>
      </c>
      <c r="V20" s="178" t="s">
        <v>62</v>
      </c>
      <c r="W20" s="178" t="s">
        <v>65</v>
      </c>
      <c r="X20" s="180">
        <f>IF(Q20="Probabilidad",($J$20*T20),IF(Q20="Impacto"," "))</f>
        <v>0.45</v>
      </c>
      <c r="Y20" s="180" t="str">
        <f>IF(Z20&lt;=20%,'Tabla probabilidad'!$B$5,IF(Z20&lt;=40%,'Tabla probabilidad'!$B$6,IF(Z20&lt;=60%,'Tabla probabilidad'!$B$7,IF(Z20&lt;=80%,'Tabla probabilidad'!$B$8,IF(Z20&lt;=100%,'Tabla probabilidad'!$B$9)))))</f>
        <v>Media</v>
      </c>
      <c r="Z20" s="180">
        <f>IF(R20="Preventivo",($J$20-($J$20*T20)),IF(R20="Detectivo",($J$20-($J$20*T20)),IF(R20="Correctivo",($J$20))))</f>
        <v>0.55000000000000004</v>
      </c>
      <c r="AA20" s="412" t="str">
        <f>IF(AB20&lt;=20%,'Tabla probabilidad'!$B$5,IF(AB20&lt;=40%,'Tabla probabilidad'!$B$6,IF(AB20&lt;=60%,'Tabla probabilidad'!$B$7,IF(AB20&lt;=80%,'Tabla probabilidad'!$B$8,IF(AB20&lt;=100%,'Tabla probabilidad'!$B$9)))))</f>
        <v>Media</v>
      </c>
      <c r="AB20" s="412">
        <f>AVERAGE(Z20:Z24)</f>
        <v>0.55000000000000004</v>
      </c>
      <c r="AC20" s="180" t="str">
        <f t="shared" si="1"/>
        <v>Moderado</v>
      </c>
      <c r="AD20" s="180">
        <f>IF(Q20="Probabilidad",(($M$20-0)),IF(Q20="Impacto",($M$20-($M$20*T20))))</f>
        <v>0.6</v>
      </c>
      <c r="AE20" s="412" t="str">
        <f>IF(AF20&lt;=20%,"Leve",IF(AF20&lt;=40%,"Menor",IF(AF20&lt;=60%,"Moderado",IF(AF20&lt;=80%,"Mayor",IF(AF20&lt;=100%,"Catastrófico")))))</f>
        <v>Moderado</v>
      </c>
      <c r="AF20" s="412">
        <f>AVERAGE(AD20:AD24)</f>
        <v>0.6</v>
      </c>
      <c r="AG20" s="415" t="str">
        <f>VLOOKUP(AA20&amp;AE20,Hoja1!$B$4:$C$28,2,0)</f>
        <v>Moderado</v>
      </c>
      <c r="AH20" s="410" t="s">
        <v>329</v>
      </c>
      <c r="AI20" s="410"/>
      <c r="AJ20" s="410"/>
      <c r="AK20" s="410"/>
      <c r="AL20" s="410"/>
      <c r="AM20" s="410"/>
      <c r="AN20" s="410"/>
    </row>
    <row r="21" spans="1:40" ht="60.75" customHeight="1" x14ac:dyDescent="0.25">
      <c r="A21" s="410"/>
      <c r="B21" s="469"/>
      <c r="C21" s="410"/>
      <c r="D21" s="422"/>
      <c r="E21" s="410"/>
      <c r="F21" s="410"/>
      <c r="G21" s="410"/>
      <c r="H21" s="410"/>
      <c r="I21" s="424"/>
      <c r="J21" s="425"/>
      <c r="K21" s="410"/>
      <c r="L21" s="411"/>
      <c r="M21" s="411"/>
      <c r="N21" s="410"/>
      <c r="O21" s="178">
        <v>2</v>
      </c>
      <c r="P21" s="200" t="s">
        <v>353</v>
      </c>
      <c r="Q21" s="178" t="str">
        <f t="shared" si="0"/>
        <v>Probabilidad</v>
      </c>
      <c r="R21" s="178" t="s">
        <v>52</v>
      </c>
      <c r="S21" s="178" t="s">
        <v>57</v>
      </c>
      <c r="T21" s="180">
        <f>VLOOKUP(R21&amp;S21,Hoja1!$Q$4:$R$9,2,0)</f>
        <v>0.45</v>
      </c>
      <c r="U21" s="178" t="s">
        <v>59</v>
      </c>
      <c r="V21" s="178" t="s">
        <v>62</v>
      </c>
      <c r="W21" s="178" t="s">
        <v>65</v>
      </c>
      <c r="X21" s="193">
        <f t="shared" ref="X21:X24" si="7">IF(Q21="Probabilidad",($J$20*T21),IF(Q21="Impacto"," "))</f>
        <v>0.45</v>
      </c>
      <c r="Y21" s="180" t="str">
        <f>IF(Z21&lt;=20%,'Tabla probabilidad'!$B$5,IF(Z21&lt;=40%,'Tabla probabilidad'!$B$6,IF(Z21&lt;=60%,'Tabla probabilidad'!$B$7,IF(Z21&lt;=80%,'Tabla probabilidad'!$B$8,IF(Z21&lt;=100%,'Tabla probabilidad'!$B$9)))))</f>
        <v>Media</v>
      </c>
      <c r="Z21" s="216">
        <f t="shared" ref="Z21:Z24" si="8">IF(R21="Preventivo",($J$20-($J$20*T21)),IF(R21="Detectivo",($J$20-($J$20*T21)),IF(R21="Correctivo",($J$20))))</f>
        <v>0.55000000000000004</v>
      </c>
      <c r="AA21" s="413"/>
      <c r="AB21" s="413"/>
      <c r="AC21" s="180" t="str">
        <f t="shared" si="1"/>
        <v>Moderado</v>
      </c>
      <c r="AD21" s="180">
        <f t="shared" ref="AD21:AD24" si="9">IF(Q21="Probabilidad",(($M$20-0)),IF(Q21="Impacto",($M$20-($M$20*T21))))</f>
        <v>0.6</v>
      </c>
      <c r="AE21" s="413"/>
      <c r="AF21" s="413"/>
      <c r="AG21" s="416"/>
      <c r="AH21" s="410"/>
      <c r="AI21" s="410"/>
      <c r="AJ21" s="410"/>
      <c r="AK21" s="410"/>
      <c r="AL21" s="410"/>
      <c r="AM21" s="410"/>
      <c r="AN21" s="410"/>
    </row>
    <row r="22" spans="1:40" ht="69" customHeight="1" x14ac:dyDescent="0.25">
      <c r="A22" s="410"/>
      <c r="B22" s="469"/>
      <c r="C22" s="410"/>
      <c r="D22" s="422"/>
      <c r="E22" s="410"/>
      <c r="F22" s="410"/>
      <c r="G22" s="410"/>
      <c r="H22" s="410"/>
      <c r="I22" s="424"/>
      <c r="J22" s="425"/>
      <c r="K22" s="410"/>
      <c r="L22" s="411"/>
      <c r="M22" s="411"/>
      <c r="N22" s="410"/>
      <c r="O22" s="178">
        <v>3</v>
      </c>
      <c r="P22" s="200" t="s">
        <v>354</v>
      </c>
      <c r="Q22" s="178" t="str">
        <f t="shared" si="0"/>
        <v>Probabilidad</v>
      </c>
      <c r="R22" s="178" t="s">
        <v>52</v>
      </c>
      <c r="S22" s="178" t="s">
        <v>57</v>
      </c>
      <c r="T22" s="180">
        <f>VLOOKUP(R22&amp;S22,Hoja1!$Q$4:$R$9,2,0)</f>
        <v>0.45</v>
      </c>
      <c r="U22" s="178" t="s">
        <v>59</v>
      </c>
      <c r="V22" s="178" t="s">
        <v>62</v>
      </c>
      <c r="W22" s="178" t="s">
        <v>65</v>
      </c>
      <c r="X22" s="193">
        <f t="shared" si="7"/>
        <v>0.45</v>
      </c>
      <c r="Y22" s="180" t="str">
        <f>IF(Z22&lt;=20%,'Tabla probabilidad'!$B$5,IF(Z22&lt;=40%,'Tabla probabilidad'!$B$6,IF(Z22&lt;=60%,'Tabla probabilidad'!$B$7,IF(Z22&lt;=80%,'Tabla probabilidad'!$B$8,IF(Z22&lt;=100%,'Tabla probabilidad'!$B$9)))))</f>
        <v>Media</v>
      </c>
      <c r="Z22" s="216">
        <f t="shared" si="8"/>
        <v>0.55000000000000004</v>
      </c>
      <c r="AA22" s="413"/>
      <c r="AB22" s="413"/>
      <c r="AC22" s="180" t="str">
        <f t="shared" si="1"/>
        <v>Moderado</v>
      </c>
      <c r="AD22" s="180">
        <f t="shared" si="9"/>
        <v>0.6</v>
      </c>
      <c r="AE22" s="413"/>
      <c r="AF22" s="413"/>
      <c r="AG22" s="416"/>
      <c r="AH22" s="410"/>
      <c r="AI22" s="410"/>
      <c r="AJ22" s="410"/>
      <c r="AK22" s="410"/>
      <c r="AL22" s="410"/>
      <c r="AM22" s="410"/>
      <c r="AN22" s="410"/>
    </row>
    <row r="23" spans="1:40" ht="75.75" customHeight="1" x14ac:dyDescent="0.25">
      <c r="A23" s="410"/>
      <c r="B23" s="469"/>
      <c r="C23" s="410"/>
      <c r="D23" s="422"/>
      <c r="E23" s="410"/>
      <c r="F23" s="410"/>
      <c r="G23" s="410"/>
      <c r="H23" s="410"/>
      <c r="I23" s="424"/>
      <c r="J23" s="425"/>
      <c r="K23" s="410"/>
      <c r="L23" s="411"/>
      <c r="M23" s="411"/>
      <c r="N23" s="410"/>
      <c r="O23" s="178">
        <v>4</v>
      </c>
      <c r="P23" s="200" t="s">
        <v>356</v>
      </c>
      <c r="Q23" s="178" t="str">
        <f t="shared" si="0"/>
        <v>Probabilidad</v>
      </c>
      <c r="R23" s="178" t="s">
        <v>52</v>
      </c>
      <c r="S23" s="178" t="s">
        <v>57</v>
      </c>
      <c r="T23" s="180">
        <f>VLOOKUP(R23&amp;S23,Hoja1!$Q$4:$R$9,2,0)</f>
        <v>0.45</v>
      </c>
      <c r="U23" s="178" t="s">
        <v>59</v>
      </c>
      <c r="V23" s="178" t="s">
        <v>62</v>
      </c>
      <c r="W23" s="178" t="s">
        <v>65</v>
      </c>
      <c r="X23" s="193">
        <f t="shared" si="7"/>
        <v>0.45</v>
      </c>
      <c r="Y23" s="180" t="str">
        <f>IF(Z23&lt;=20%,'Tabla probabilidad'!$B$5,IF(Z23&lt;=40%,'Tabla probabilidad'!$B$6,IF(Z23&lt;=60%,'Tabla probabilidad'!$B$7,IF(Z23&lt;=80%,'Tabla probabilidad'!$B$8,IF(Z23&lt;=100%,'Tabla probabilidad'!$B$9)))))</f>
        <v>Media</v>
      </c>
      <c r="Z23" s="216">
        <f t="shared" si="8"/>
        <v>0.55000000000000004</v>
      </c>
      <c r="AA23" s="413"/>
      <c r="AB23" s="413"/>
      <c r="AC23" s="180" t="str">
        <f t="shared" si="1"/>
        <v>Moderado</v>
      </c>
      <c r="AD23" s="180">
        <f t="shared" si="9"/>
        <v>0.6</v>
      </c>
      <c r="AE23" s="413"/>
      <c r="AF23" s="413"/>
      <c r="AG23" s="416"/>
      <c r="AH23" s="410"/>
      <c r="AI23" s="410"/>
      <c r="AJ23" s="410"/>
      <c r="AK23" s="410"/>
      <c r="AL23" s="410"/>
      <c r="AM23" s="410"/>
      <c r="AN23" s="410"/>
    </row>
    <row r="24" spans="1:40" ht="139.5" customHeight="1" x14ac:dyDescent="0.25">
      <c r="A24" s="410"/>
      <c r="B24" s="470"/>
      <c r="C24" s="410"/>
      <c r="D24" s="423"/>
      <c r="E24" s="410"/>
      <c r="F24" s="410"/>
      <c r="G24" s="410"/>
      <c r="H24" s="410"/>
      <c r="I24" s="424"/>
      <c r="J24" s="425"/>
      <c r="K24" s="410"/>
      <c r="L24" s="411"/>
      <c r="M24" s="411"/>
      <c r="N24" s="410"/>
      <c r="O24" s="178">
        <v>5</v>
      </c>
      <c r="P24" s="214" t="s">
        <v>347</v>
      </c>
      <c r="Q24" s="178" t="str">
        <f t="shared" si="0"/>
        <v>Probabilidad</v>
      </c>
      <c r="R24" s="178" t="s">
        <v>52</v>
      </c>
      <c r="S24" s="178" t="s">
        <v>57</v>
      </c>
      <c r="T24" s="180">
        <f>VLOOKUP(R24&amp;S24,Hoja1!$Q$4:$R$9,2,0)</f>
        <v>0.45</v>
      </c>
      <c r="U24" s="178" t="s">
        <v>59</v>
      </c>
      <c r="V24" s="178" t="s">
        <v>62</v>
      </c>
      <c r="W24" s="178" t="s">
        <v>65</v>
      </c>
      <c r="X24" s="193">
        <f t="shared" si="7"/>
        <v>0.45</v>
      </c>
      <c r="Y24" s="180" t="str">
        <f>IF(Z24&lt;=20%,'Tabla probabilidad'!$B$5,IF(Z24&lt;=40%,'Tabla probabilidad'!$B$6,IF(Z24&lt;=60%,'Tabla probabilidad'!$B$7,IF(Z24&lt;=80%,'Tabla probabilidad'!$B$8,IF(Z24&lt;=100%,'Tabla probabilidad'!$B$9)))))</f>
        <v>Media</v>
      </c>
      <c r="Z24" s="216">
        <f t="shared" si="8"/>
        <v>0.55000000000000004</v>
      </c>
      <c r="AA24" s="414"/>
      <c r="AB24" s="414"/>
      <c r="AC24" s="180" t="str">
        <f t="shared" si="1"/>
        <v>Moderado</v>
      </c>
      <c r="AD24" s="180">
        <f t="shared" si="9"/>
        <v>0.6</v>
      </c>
      <c r="AE24" s="414"/>
      <c r="AF24" s="414"/>
      <c r="AG24" s="417"/>
      <c r="AH24" s="410"/>
      <c r="AI24" s="410"/>
      <c r="AJ24" s="410"/>
      <c r="AK24" s="410"/>
      <c r="AL24" s="410"/>
      <c r="AM24" s="410"/>
      <c r="AN24" s="410"/>
    </row>
    <row r="25" spans="1:40" ht="50.1" customHeight="1" x14ac:dyDescent="0.25">
      <c r="A25" s="415">
        <v>4</v>
      </c>
      <c r="B25" s="418" t="s">
        <v>644</v>
      </c>
      <c r="C25" s="410" t="s">
        <v>370</v>
      </c>
      <c r="D25" s="465" t="s">
        <v>676</v>
      </c>
      <c r="E25" s="415" t="s">
        <v>637</v>
      </c>
      <c r="F25" s="415" t="s">
        <v>638</v>
      </c>
      <c r="G25" s="410" t="s">
        <v>355</v>
      </c>
      <c r="H25" s="467">
        <v>12000</v>
      </c>
      <c r="I25" s="424" t="str">
        <f>IF(H25&lt;=2,'Tabla probabilidad'!$B$5,IF(H25&lt;=24,'Tabla probabilidad'!$B$6,IF(H25&lt;=500,'Tabla probabilidad'!$B$7,IF(H25&lt;=5000,'Tabla probabilidad'!$B$8,IF(H25&gt;5000,'Tabla probabilidad'!$B$9)))))</f>
        <v>Muy Alta</v>
      </c>
      <c r="J25" s="425">
        <f>IF(H25&lt;=2,'Tabla probabilidad'!$D$5,IF(H25&lt;=24,'Tabla probabilidad'!$D$6,IF(H25&lt;=500,'Tabla probabilidad'!$D$7,IF(H25&lt;=5000,'Tabla probabilidad'!$D$8,IF(H25&gt;5000,'Tabla probabilidad'!$D$9)))))</f>
        <v>1</v>
      </c>
      <c r="K25" s="410" t="s">
        <v>366</v>
      </c>
      <c r="L25" s="410"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410"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410" t="str">
        <f>VLOOKUP((I25&amp;L25),Hoja1!$B$4:$C$28,2,0)</f>
        <v xml:space="preserve">Alto </v>
      </c>
      <c r="O25" s="215">
        <v>1</v>
      </c>
      <c r="P25" s="200" t="s">
        <v>640</v>
      </c>
      <c r="Q25" s="215" t="str">
        <f t="shared" si="0"/>
        <v>Probabilidad</v>
      </c>
      <c r="R25" s="215" t="s">
        <v>52</v>
      </c>
      <c r="S25" s="215" t="s">
        <v>57</v>
      </c>
      <c r="T25" s="216">
        <f>VLOOKUP(R25&amp;S25,Hoja1!$Q$4:$R$9,2,0)</f>
        <v>0.45</v>
      </c>
      <c r="U25" s="215" t="s">
        <v>59</v>
      </c>
      <c r="V25" s="215" t="s">
        <v>62</v>
      </c>
      <c r="W25" s="215" t="s">
        <v>65</v>
      </c>
      <c r="X25" s="216">
        <f>IF(Q25="Probabilidad",($J$25*T25),IF(Q25="Impacto"," "))</f>
        <v>0.45</v>
      </c>
      <c r="Y25" s="216" t="str">
        <f>IF(Z25&lt;=20%,'Tabla probabilidad'!$B$5,IF(Z25&lt;=40%,'Tabla probabilidad'!$B$6,IF(Z25&lt;=60%,'Tabla probabilidad'!$B$7,IF(Z25&lt;=80%,'Tabla probabilidad'!$B$8,IF(Z25&lt;=100%,'Tabla probabilidad'!$B$9)))))</f>
        <v>Media</v>
      </c>
      <c r="Z25" s="216">
        <f>IF(R25="Preventivo",($J$25-($J$25*T25)),IF(R25="Detectivo",($J$25-($J$25*T25)),IF(R25="Correctivo",($J$25))))</f>
        <v>0.55000000000000004</v>
      </c>
      <c r="AA25" s="412" t="str">
        <f>IF(AB25&lt;=20%,'Tabla probabilidad'!$B$5,IF(AB25&lt;=40%,'Tabla probabilidad'!$B$6,IF(AB25&lt;=60%,'Tabla probabilidad'!$B$7,IF(AB25&lt;=80%,'Tabla probabilidad'!$B$8,IF(AB25&lt;=100%,'Tabla probabilidad'!$B$9)))))</f>
        <v>Media</v>
      </c>
      <c r="AB25" s="412">
        <f>AVERAGE(Z25:Z29)</f>
        <v>0.59000000000000008</v>
      </c>
      <c r="AC25" s="216" t="str">
        <f t="shared" si="1"/>
        <v>Moderado</v>
      </c>
      <c r="AD25" s="216">
        <f>IF(Q25="Probabilidad",(($M$25-0)),IF(Q25="Impacto",($M$25-($M$25*T25))))</f>
        <v>0.6</v>
      </c>
      <c r="AE25" s="412" t="str">
        <f>IF(AF25&lt;=20%,"Leve",IF(AF25&lt;=40%,"Menor",IF(AF25&lt;=60%,"Moderado",IF(AF25&lt;=80%,"Mayor",IF(AF25&lt;=100%,"Catastrófico")))))</f>
        <v>Moderado</v>
      </c>
      <c r="AF25" s="412">
        <f>AVERAGE(AD25:AD29)</f>
        <v>0.6</v>
      </c>
      <c r="AG25" s="415" t="str">
        <f>VLOOKUP(AA25&amp;AE25,Hoja1!$B$4:$C$28,2,0)</f>
        <v>Moderado</v>
      </c>
      <c r="AH25" s="410" t="s">
        <v>330</v>
      </c>
      <c r="AI25" s="410"/>
      <c r="AJ25" s="410"/>
      <c r="AK25" s="410"/>
      <c r="AL25" s="410"/>
      <c r="AM25" s="410"/>
      <c r="AN25" s="410"/>
    </row>
    <row r="26" spans="1:40" ht="62.25" customHeight="1" x14ac:dyDescent="0.25">
      <c r="A26" s="416"/>
      <c r="B26" s="419"/>
      <c r="C26" s="410"/>
      <c r="D26" s="465"/>
      <c r="E26" s="416"/>
      <c r="F26" s="416"/>
      <c r="G26" s="410"/>
      <c r="H26" s="410"/>
      <c r="I26" s="424"/>
      <c r="J26" s="425"/>
      <c r="K26" s="410"/>
      <c r="L26" s="411"/>
      <c r="M26" s="411"/>
      <c r="N26" s="410"/>
      <c r="O26" s="215">
        <v>2</v>
      </c>
      <c r="P26" s="200" t="s">
        <v>403</v>
      </c>
      <c r="Q26" s="215" t="str">
        <f t="shared" si="0"/>
        <v>Probabilidad</v>
      </c>
      <c r="R26" s="215" t="s">
        <v>52</v>
      </c>
      <c r="S26" s="215" t="s">
        <v>57</v>
      </c>
      <c r="T26" s="216">
        <f>VLOOKUP(R26&amp;S26,Hoja1!$Q$4:$R$9,2,0)</f>
        <v>0.45</v>
      </c>
      <c r="U26" s="215" t="s">
        <v>59</v>
      </c>
      <c r="V26" s="215" t="s">
        <v>62</v>
      </c>
      <c r="W26" s="215" t="s">
        <v>65</v>
      </c>
      <c r="X26" s="216">
        <f t="shared" ref="X26:X29" si="10">IF(Q26="Probabilidad",($J$25*T26),IF(Q26="Impacto"," "))</f>
        <v>0.45</v>
      </c>
      <c r="Y26" s="216" t="str">
        <f>IF(Z26&lt;=20%,'Tabla probabilidad'!$B$5,IF(Z26&lt;=40%,'Tabla probabilidad'!$B$6,IF(Z26&lt;=60%,'Tabla probabilidad'!$B$7,IF(Z26&lt;=80%,'Tabla probabilidad'!$B$8,IF(Z26&lt;=100%,'Tabla probabilidad'!$B$9)))))</f>
        <v>Media</v>
      </c>
      <c r="Z26" s="216">
        <f t="shared" ref="Z26:Z29" si="11">IF(R26="Preventivo",($J$25-($J$25*T26)),IF(R26="Detectivo",($J$25-($J$25*T26)),IF(R26="Correctivo",($J$25))))</f>
        <v>0.55000000000000004</v>
      </c>
      <c r="AA26" s="413"/>
      <c r="AB26" s="413"/>
      <c r="AC26" s="216" t="str">
        <f t="shared" si="1"/>
        <v>Moderado</v>
      </c>
      <c r="AD26" s="216">
        <f t="shared" ref="AD26:AD29" si="12">IF(Q26="Probabilidad",(($M$25-0)),IF(Q26="Impacto",($M$25-($M$25*T26))))</f>
        <v>0.6</v>
      </c>
      <c r="AE26" s="413"/>
      <c r="AF26" s="413"/>
      <c r="AG26" s="416"/>
      <c r="AH26" s="410"/>
      <c r="AI26" s="410"/>
      <c r="AJ26" s="410"/>
      <c r="AK26" s="410"/>
      <c r="AL26" s="410"/>
      <c r="AM26" s="410"/>
      <c r="AN26" s="410"/>
    </row>
    <row r="27" spans="1:40" ht="61.5" customHeight="1" x14ac:dyDescent="0.25">
      <c r="A27" s="416"/>
      <c r="B27" s="419"/>
      <c r="C27" s="410"/>
      <c r="D27" s="465"/>
      <c r="E27" s="416"/>
      <c r="F27" s="416"/>
      <c r="G27" s="410"/>
      <c r="H27" s="410"/>
      <c r="I27" s="424"/>
      <c r="J27" s="425"/>
      <c r="K27" s="410"/>
      <c r="L27" s="411"/>
      <c r="M27" s="411"/>
      <c r="N27" s="410"/>
      <c r="O27" s="215">
        <v>3</v>
      </c>
      <c r="P27" s="200" t="s">
        <v>404</v>
      </c>
      <c r="Q27" s="215" t="str">
        <f t="shared" si="0"/>
        <v>Probabilidad</v>
      </c>
      <c r="R27" s="215" t="s">
        <v>52</v>
      </c>
      <c r="S27" s="215" t="s">
        <v>57</v>
      </c>
      <c r="T27" s="216">
        <f>VLOOKUP(R27&amp;S27,Hoja1!$Q$4:$R$9,2,0)</f>
        <v>0.45</v>
      </c>
      <c r="U27" s="215" t="s">
        <v>60</v>
      </c>
      <c r="V27" s="215" t="s">
        <v>62</v>
      </c>
      <c r="W27" s="215" t="s">
        <v>66</v>
      </c>
      <c r="X27" s="216">
        <f t="shared" si="10"/>
        <v>0.45</v>
      </c>
      <c r="Y27" s="216" t="str">
        <f>IF(Z27&lt;=20%,'Tabla probabilidad'!$B$5,IF(Z27&lt;=40%,'Tabla probabilidad'!$B$6,IF(Z27&lt;=60%,'Tabla probabilidad'!$B$7,IF(Z27&lt;=80%,'Tabla probabilidad'!$B$8,IF(Z27&lt;=100%,'Tabla probabilidad'!$B$9)))))</f>
        <v>Media</v>
      </c>
      <c r="Z27" s="216">
        <f t="shared" si="11"/>
        <v>0.55000000000000004</v>
      </c>
      <c r="AA27" s="413"/>
      <c r="AB27" s="413"/>
      <c r="AC27" s="216" t="str">
        <f t="shared" si="1"/>
        <v>Moderado</v>
      </c>
      <c r="AD27" s="216">
        <f t="shared" si="12"/>
        <v>0.6</v>
      </c>
      <c r="AE27" s="413"/>
      <c r="AF27" s="413"/>
      <c r="AG27" s="416"/>
      <c r="AH27" s="410"/>
      <c r="AI27" s="410"/>
      <c r="AJ27" s="410"/>
      <c r="AK27" s="410"/>
      <c r="AL27" s="410"/>
      <c r="AM27" s="410"/>
      <c r="AN27" s="410"/>
    </row>
    <row r="28" spans="1:40" ht="73.5" customHeight="1" x14ac:dyDescent="0.25">
      <c r="A28" s="416"/>
      <c r="B28" s="419"/>
      <c r="C28" s="410"/>
      <c r="D28" s="465"/>
      <c r="E28" s="416"/>
      <c r="F28" s="416"/>
      <c r="G28" s="410"/>
      <c r="H28" s="410"/>
      <c r="I28" s="424"/>
      <c r="J28" s="425"/>
      <c r="K28" s="410"/>
      <c r="L28" s="411"/>
      <c r="M28" s="411"/>
      <c r="N28" s="410"/>
      <c r="O28" s="215">
        <v>4</v>
      </c>
      <c r="P28" s="200" t="s">
        <v>639</v>
      </c>
      <c r="Q28" s="215" t="str">
        <f t="shared" si="0"/>
        <v>Probabilidad</v>
      </c>
      <c r="R28" s="215" t="s">
        <v>53</v>
      </c>
      <c r="S28" s="215" t="s">
        <v>57</v>
      </c>
      <c r="T28" s="216">
        <f>VLOOKUP(R28&amp;S28,Hoja1!$Q$4:$R$9,2,0)</f>
        <v>0.35</v>
      </c>
      <c r="U28" s="215" t="s">
        <v>59</v>
      </c>
      <c r="V28" s="215" t="s">
        <v>62</v>
      </c>
      <c r="W28" s="215" t="s">
        <v>65</v>
      </c>
      <c r="X28" s="216">
        <f t="shared" si="10"/>
        <v>0.35</v>
      </c>
      <c r="Y28" s="216" t="str">
        <f>IF(Z28&lt;=20%,'Tabla probabilidad'!$B$5,IF(Z28&lt;=40%,'Tabla probabilidad'!$B$6,IF(Z28&lt;=60%,'Tabla probabilidad'!$B$7,IF(Z28&lt;=80%,'Tabla probabilidad'!$B$8,IF(Z28&lt;=100%,'Tabla probabilidad'!$B$9)))))</f>
        <v>Alta</v>
      </c>
      <c r="Z28" s="216">
        <f t="shared" si="11"/>
        <v>0.65</v>
      </c>
      <c r="AA28" s="413"/>
      <c r="AB28" s="413"/>
      <c r="AC28" s="216" t="str">
        <f t="shared" si="1"/>
        <v>Moderado</v>
      </c>
      <c r="AD28" s="216">
        <f t="shared" si="12"/>
        <v>0.6</v>
      </c>
      <c r="AE28" s="413"/>
      <c r="AF28" s="413"/>
      <c r="AG28" s="416"/>
      <c r="AH28" s="410"/>
      <c r="AI28" s="410"/>
      <c r="AJ28" s="410"/>
      <c r="AK28" s="410"/>
      <c r="AL28" s="410"/>
      <c r="AM28" s="410"/>
      <c r="AN28" s="410"/>
    </row>
    <row r="29" spans="1:40" ht="186" customHeight="1" x14ac:dyDescent="0.25">
      <c r="A29" s="417"/>
      <c r="B29" s="420"/>
      <c r="C29" s="410"/>
      <c r="D29" s="465"/>
      <c r="E29" s="417"/>
      <c r="F29" s="417"/>
      <c r="G29" s="410"/>
      <c r="H29" s="410"/>
      <c r="I29" s="424"/>
      <c r="J29" s="425"/>
      <c r="K29" s="410"/>
      <c r="L29" s="411"/>
      <c r="M29" s="411"/>
      <c r="N29" s="410"/>
      <c r="O29" s="215">
        <v>5</v>
      </c>
      <c r="P29" s="200" t="s">
        <v>677</v>
      </c>
      <c r="Q29" s="332" t="str">
        <f t="shared" ref="Q29" si="13">IF(R29="Preventivo","Probabilidad",IF(R29="Detectivo","Probabilidad", IF(R29="Correctivo","Impacto")))</f>
        <v>Probabilidad</v>
      </c>
      <c r="R29" s="332" t="s">
        <v>53</v>
      </c>
      <c r="S29" s="332" t="s">
        <v>57</v>
      </c>
      <c r="T29" s="333">
        <f>VLOOKUP(R29&amp;S29,Hoja1!$Q$4:$R$9,2,0)</f>
        <v>0.35</v>
      </c>
      <c r="U29" s="332" t="s">
        <v>59</v>
      </c>
      <c r="V29" s="332" t="s">
        <v>62</v>
      </c>
      <c r="W29" s="332" t="s">
        <v>65</v>
      </c>
      <c r="X29" s="216">
        <f t="shared" si="10"/>
        <v>0.35</v>
      </c>
      <c r="Y29" s="216" t="str">
        <f>IF(Z29&lt;=20%,'Tabla probabilidad'!$B$5,IF(Z29&lt;=40%,'Tabla probabilidad'!$B$6,IF(Z29&lt;=60%,'Tabla probabilidad'!$B$7,IF(Z29&lt;=80%,'Tabla probabilidad'!$B$8,IF(Z29&lt;=100%,'Tabla probabilidad'!$B$9)))))</f>
        <v>Alta</v>
      </c>
      <c r="Z29" s="216">
        <f t="shared" si="11"/>
        <v>0.65</v>
      </c>
      <c r="AA29" s="414"/>
      <c r="AB29" s="414"/>
      <c r="AC29" s="216" t="str">
        <f t="shared" si="1"/>
        <v>Moderado</v>
      </c>
      <c r="AD29" s="216">
        <f t="shared" si="12"/>
        <v>0.6</v>
      </c>
      <c r="AE29" s="414"/>
      <c r="AF29" s="414"/>
      <c r="AG29" s="417"/>
      <c r="AH29" s="410"/>
      <c r="AI29" s="410"/>
      <c r="AJ29" s="410"/>
      <c r="AK29" s="410"/>
      <c r="AL29" s="410"/>
      <c r="AM29" s="410"/>
      <c r="AN29" s="410"/>
    </row>
    <row r="30" spans="1:40" ht="98.25" customHeight="1" x14ac:dyDescent="0.25">
      <c r="A30" s="415">
        <v>5</v>
      </c>
      <c r="B30" s="418" t="s">
        <v>641</v>
      </c>
      <c r="C30" s="410" t="s">
        <v>466</v>
      </c>
      <c r="D30" s="465" t="s">
        <v>661</v>
      </c>
      <c r="E30" s="415" t="s">
        <v>660</v>
      </c>
      <c r="F30" s="415" t="s">
        <v>662</v>
      </c>
      <c r="G30" s="410" t="s">
        <v>41</v>
      </c>
      <c r="H30" s="410">
        <v>20000</v>
      </c>
      <c r="I30" s="424" t="str">
        <f>IF(H30&lt;=2,'Tabla probabilidad'!$B$5,IF(H30&lt;=24,'Tabla probabilidad'!$B$6,IF(H30&lt;=500,'Tabla probabilidad'!$B$7,IF(H30&lt;=5000,'Tabla probabilidad'!$B$8,IF(H30&gt;5000,'Tabla probabilidad'!$B$9)))))</f>
        <v>Muy Alta</v>
      </c>
      <c r="J30" s="425">
        <f>IF(H30&lt;=2,'Tabla probabilidad'!$D$5,IF(H30&lt;=24,'Tabla probabilidad'!$D$6,IF(H30&lt;=500,'Tabla probabilidad'!$D$7,IF(H30&lt;=5000,'Tabla probabilidad'!$D$8,IF(H30&gt;5000,'Tabla probabilidad'!$D$9)))))</f>
        <v>1</v>
      </c>
      <c r="K30" s="410" t="s">
        <v>398</v>
      </c>
      <c r="L30" s="410"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410"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410" t="str">
        <f>VLOOKUP((I30&amp;L30),Hoja1!$B$4:$C$28,2,0)</f>
        <v xml:space="preserve">Alto </v>
      </c>
      <c r="O30" s="215">
        <v>1</v>
      </c>
      <c r="P30" s="200" t="s">
        <v>650</v>
      </c>
      <c r="Q30" s="215" t="str">
        <f t="shared" ref="Q30:Q34" si="14">IF(R30="Preventivo","Probabilidad",IF(R30="Detectivo","Probabilidad", IF(R30="Correctivo","Impacto")))</f>
        <v>Probabilidad</v>
      </c>
      <c r="R30" s="215" t="s">
        <v>52</v>
      </c>
      <c r="S30" s="215" t="s">
        <v>57</v>
      </c>
      <c r="T30" s="216">
        <f>VLOOKUP(R30&amp;S30,Hoja1!$Q$4:$R$9,2,0)</f>
        <v>0.45</v>
      </c>
      <c r="U30" s="215" t="s">
        <v>59</v>
      </c>
      <c r="V30" s="215" t="s">
        <v>62</v>
      </c>
      <c r="W30" s="215" t="s">
        <v>65</v>
      </c>
      <c r="X30" s="216">
        <f>IF(Q30="Probabilidad",($J$30*T30),IF(Q30="Impacto"," "))</f>
        <v>0.45</v>
      </c>
      <c r="Y30" s="216" t="str">
        <f>IF(Z30&lt;=20%,'Tabla probabilidad'!$B$5,IF(Z30&lt;=40%,'Tabla probabilidad'!$B$6,IF(Z30&lt;=60%,'Tabla probabilidad'!$B$7,IF(Z30&lt;=80%,'Tabla probabilidad'!$B$8,IF(Z30&lt;=100%,'Tabla probabilidad'!$B$9)))))</f>
        <v>Media</v>
      </c>
      <c r="Z30" s="216">
        <f>IF(R30="Preventivo",($J$30-($J$30*T30)),IF(R30="Detectivo",($J$30-($J$30*T30)),IF(R30="Correctivo",($J$30))))</f>
        <v>0.55000000000000004</v>
      </c>
      <c r="AA30" s="412" t="str">
        <f>IF(AB30&lt;=20%,'Tabla probabilidad'!$B$5,IF(AB30&lt;=40%,'Tabla probabilidad'!$B$6,IF(AB30&lt;=60%,'Tabla probabilidad'!$B$7,IF(AB30&lt;=80%,'Tabla probabilidad'!$B$8,IF(AB30&lt;=100%,'Tabla probabilidad'!$B$9)))))</f>
        <v>Media</v>
      </c>
      <c r="AB30" s="412">
        <f>AVERAGE(Z30:Z34)</f>
        <v>0.57000000000000006</v>
      </c>
      <c r="AC30" s="216" t="str">
        <f t="shared" ref="AC30:AC34" si="15">IF(AD30&lt;=20%,"Leve",IF(AD30&lt;=40%,"Menor",IF(AD30&lt;=60%,"Moderado",IF(AD30&lt;=80%,"Mayor",IF(AD30&lt;=100%,"Catastrófico")))))</f>
        <v>Moderado</v>
      </c>
      <c r="AD30" s="216">
        <f>IF(Q30="Probabilidad",(($M$30-0)),IF(Q30="Impacto",($M$30-($M$30*T30))))</f>
        <v>0.6</v>
      </c>
      <c r="AE30" s="412" t="str">
        <f>IF(AF30&lt;=20%,"Leve",IF(AF30&lt;=40%,"Menor",IF(AF30&lt;=60%,"Moderado",IF(AF30&lt;=80%,"Mayor",IF(AF30&lt;=100%,"Catastrófico")))))</f>
        <v>Moderado</v>
      </c>
      <c r="AF30" s="412">
        <f>AVERAGE(AD30:AD34)</f>
        <v>0.6</v>
      </c>
      <c r="AG30" s="415" t="str">
        <f>VLOOKUP(AA30&amp;AE30,Hoja1!$B$4:$C$28,2,0)</f>
        <v>Moderado</v>
      </c>
      <c r="AH30" s="410" t="s">
        <v>330</v>
      </c>
      <c r="AI30" s="410"/>
      <c r="AJ30" s="410"/>
      <c r="AK30" s="410"/>
      <c r="AL30" s="410"/>
      <c r="AM30" s="410"/>
      <c r="AN30" s="410"/>
    </row>
    <row r="31" spans="1:40" ht="91.5" customHeight="1" x14ac:dyDescent="0.25">
      <c r="A31" s="416"/>
      <c r="B31" s="419"/>
      <c r="C31" s="410"/>
      <c r="D31" s="465"/>
      <c r="E31" s="416"/>
      <c r="F31" s="416"/>
      <c r="G31" s="410"/>
      <c r="H31" s="410"/>
      <c r="I31" s="424"/>
      <c r="J31" s="425"/>
      <c r="K31" s="410"/>
      <c r="L31" s="411"/>
      <c r="M31" s="411"/>
      <c r="N31" s="410"/>
      <c r="O31" s="215">
        <v>2</v>
      </c>
      <c r="P31" s="218" t="s">
        <v>646</v>
      </c>
      <c r="Q31" s="215" t="str">
        <f t="shared" si="14"/>
        <v>Probabilidad</v>
      </c>
      <c r="R31" s="215" t="s">
        <v>53</v>
      </c>
      <c r="S31" s="215" t="s">
        <v>57</v>
      </c>
      <c r="T31" s="216">
        <f>VLOOKUP(R31&amp;S31,Hoja1!$Q$4:$R$9,2,0)</f>
        <v>0.35</v>
      </c>
      <c r="U31" s="215" t="s">
        <v>59</v>
      </c>
      <c r="V31" s="215" t="s">
        <v>63</v>
      </c>
      <c r="W31" s="215" t="s">
        <v>65</v>
      </c>
      <c r="X31" s="216">
        <f t="shared" ref="X31:X34" si="16">IF(Q31="Probabilidad",($J$30*T31),IF(Q31="Impacto"," "))</f>
        <v>0.35</v>
      </c>
      <c r="Y31" s="216" t="str">
        <f>IF(Z31&lt;=20%,'Tabla probabilidad'!$B$5,IF(Z31&lt;=40%,'Tabla probabilidad'!$B$6,IF(Z31&lt;=60%,'Tabla probabilidad'!$B$7,IF(Z31&lt;=80%,'Tabla probabilidad'!$B$8,IF(Z31&lt;=100%,'Tabla probabilidad'!$B$9)))))</f>
        <v>Alta</v>
      </c>
      <c r="Z31" s="216">
        <f t="shared" ref="Z31:Z34" si="17">IF(R31="Preventivo",($J$30-($J$30*T31)),IF(R31="Detectivo",($J$30-($J$30*T31)),IF(R31="Correctivo",($J$30))))</f>
        <v>0.65</v>
      </c>
      <c r="AA31" s="413"/>
      <c r="AB31" s="413"/>
      <c r="AC31" s="216" t="str">
        <f t="shared" si="15"/>
        <v>Moderado</v>
      </c>
      <c r="AD31" s="216">
        <f t="shared" ref="AD31:AD34" si="18">IF(Q31="Probabilidad",(($M$30-0)),IF(Q31="Impacto",($M$30-($M$30*T31))))</f>
        <v>0.6</v>
      </c>
      <c r="AE31" s="413"/>
      <c r="AF31" s="413"/>
      <c r="AG31" s="416"/>
      <c r="AH31" s="410"/>
      <c r="AI31" s="410"/>
      <c r="AJ31" s="410"/>
      <c r="AK31" s="410"/>
      <c r="AL31" s="410"/>
      <c r="AM31" s="410"/>
      <c r="AN31" s="410"/>
    </row>
    <row r="32" spans="1:40" ht="78" customHeight="1" x14ac:dyDescent="0.25">
      <c r="A32" s="416"/>
      <c r="B32" s="419"/>
      <c r="C32" s="410"/>
      <c r="D32" s="465"/>
      <c r="E32" s="416"/>
      <c r="F32" s="416"/>
      <c r="G32" s="410"/>
      <c r="H32" s="410"/>
      <c r="I32" s="424"/>
      <c r="J32" s="425"/>
      <c r="K32" s="410"/>
      <c r="L32" s="411"/>
      <c r="M32" s="411"/>
      <c r="N32" s="410"/>
      <c r="O32" s="215">
        <v>3</v>
      </c>
      <c r="P32" s="200" t="s">
        <v>647</v>
      </c>
      <c r="Q32" s="215" t="str">
        <f t="shared" si="14"/>
        <v>Probabilidad</v>
      </c>
      <c r="R32" s="215" t="s">
        <v>53</v>
      </c>
      <c r="S32" s="215" t="s">
        <v>56</v>
      </c>
      <c r="T32" s="216">
        <f>VLOOKUP(R32&amp;S32,Hoja1!$Q$4:$R$9,2,0)</f>
        <v>0.4</v>
      </c>
      <c r="U32" s="215" t="s">
        <v>60</v>
      </c>
      <c r="V32" s="215" t="s">
        <v>63</v>
      </c>
      <c r="W32" s="215" t="s">
        <v>65</v>
      </c>
      <c r="X32" s="216">
        <f t="shared" si="16"/>
        <v>0.4</v>
      </c>
      <c r="Y32" s="216" t="str">
        <f>IF(Z32&lt;=20%,'Tabla probabilidad'!$B$5,IF(Z32&lt;=40%,'Tabla probabilidad'!$B$6,IF(Z32&lt;=60%,'Tabla probabilidad'!$B$7,IF(Z32&lt;=80%,'Tabla probabilidad'!$B$8,IF(Z32&lt;=100%,'Tabla probabilidad'!$B$9)))))</f>
        <v>Media</v>
      </c>
      <c r="Z32" s="216">
        <f t="shared" si="17"/>
        <v>0.6</v>
      </c>
      <c r="AA32" s="413"/>
      <c r="AB32" s="413"/>
      <c r="AC32" s="216" t="str">
        <f t="shared" si="15"/>
        <v>Moderado</v>
      </c>
      <c r="AD32" s="216">
        <f t="shared" si="18"/>
        <v>0.6</v>
      </c>
      <c r="AE32" s="413"/>
      <c r="AF32" s="413"/>
      <c r="AG32" s="416"/>
      <c r="AH32" s="410"/>
      <c r="AI32" s="410"/>
      <c r="AJ32" s="410"/>
      <c r="AK32" s="410"/>
      <c r="AL32" s="410"/>
      <c r="AM32" s="410"/>
      <c r="AN32" s="410"/>
    </row>
    <row r="33" spans="1:40" ht="113.25" customHeight="1" x14ac:dyDescent="0.25">
      <c r="A33" s="416"/>
      <c r="B33" s="419"/>
      <c r="C33" s="410"/>
      <c r="D33" s="465"/>
      <c r="E33" s="416"/>
      <c r="F33" s="416"/>
      <c r="G33" s="410"/>
      <c r="H33" s="410"/>
      <c r="I33" s="424"/>
      <c r="J33" s="425"/>
      <c r="K33" s="410"/>
      <c r="L33" s="411"/>
      <c r="M33" s="411"/>
      <c r="N33" s="410"/>
      <c r="O33" s="215">
        <v>4</v>
      </c>
      <c r="P33" s="200" t="s">
        <v>648</v>
      </c>
      <c r="Q33" s="215" t="str">
        <f t="shared" si="14"/>
        <v>Probabilidad</v>
      </c>
      <c r="R33" s="215" t="s">
        <v>52</v>
      </c>
      <c r="S33" s="215" t="s">
        <v>56</v>
      </c>
      <c r="T33" s="216">
        <f>VLOOKUP(R33&amp;S33,Hoja1!$Q$4:$R$9,2,0)</f>
        <v>0.5</v>
      </c>
      <c r="U33" s="215" t="s">
        <v>59</v>
      </c>
      <c r="V33" s="215" t="s">
        <v>62</v>
      </c>
      <c r="W33" s="215" t="s">
        <v>65</v>
      </c>
      <c r="X33" s="216">
        <f t="shared" si="16"/>
        <v>0.5</v>
      </c>
      <c r="Y33" s="216" t="str">
        <f>IF(Z33&lt;=20%,'Tabla probabilidad'!$B$5,IF(Z33&lt;=40%,'Tabla probabilidad'!$B$6,IF(Z33&lt;=60%,'Tabla probabilidad'!$B$7,IF(Z33&lt;=80%,'Tabla probabilidad'!$B$8,IF(Z33&lt;=100%,'Tabla probabilidad'!$B$9)))))</f>
        <v>Media</v>
      </c>
      <c r="Z33" s="216">
        <f t="shared" si="17"/>
        <v>0.5</v>
      </c>
      <c r="AA33" s="413"/>
      <c r="AB33" s="413"/>
      <c r="AC33" s="216" t="str">
        <f t="shared" si="15"/>
        <v>Moderado</v>
      </c>
      <c r="AD33" s="216">
        <f t="shared" si="18"/>
        <v>0.6</v>
      </c>
      <c r="AE33" s="413"/>
      <c r="AF33" s="413"/>
      <c r="AG33" s="416"/>
      <c r="AH33" s="410"/>
      <c r="AI33" s="410"/>
      <c r="AJ33" s="410"/>
      <c r="AK33" s="410"/>
      <c r="AL33" s="410"/>
      <c r="AM33" s="410"/>
      <c r="AN33" s="410"/>
    </row>
    <row r="34" spans="1:40" ht="121.5" customHeight="1" x14ac:dyDescent="0.25">
      <c r="A34" s="417"/>
      <c r="B34" s="420"/>
      <c r="C34" s="410"/>
      <c r="D34" s="465"/>
      <c r="E34" s="417"/>
      <c r="F34" s="417"/>
      <c r="G34" s="410"/>
      <c r="H34" s="410"/>
      <c r="I34" s="424"/>
      <c r="J34" s="425"/>
      <c r="K34" s="410"/>
      <c r="L34" s="411"/>
      <c r="M34" s="411"/>
      <c r="N34" s="410"/>
      <c r="O34" s="215">
        <v>5</v>
      </c>
      <c r="P34" s="200" t="s">
        <v>649</v>
      </c>
      <c r="Q34" s="215" t="str">
        <f t="shared" si="14"/>
        <v>Probabilidad</v>
      </c>
      <c r="R34" s="215" t="s">
        <v>52</v>
      </c>
      <c r="S34" s="215" t="s">
        <v>57</v>
      </c>
      <c r="T34" s="216">
        <f>VLOOKUP(R34&amp;S34,Hoja1!$Q$4:$R$9,2,0)</f>
        <v>0.45</v>
      </c>
      <c r="U34" s="215" t="s">
        <v>59</v>
      </c>
      <c r="V34" s="215" t="s">
        <v>62</v>
      </c>
      <c r="W34" s="215" t="s">
        <v>65</v>
      </c>
      <c r="X34" s="216">
        <f t="shared" si="16"/>
        <v>0.45</v>
      </c>
      <c r="Y34" s="216" t="str">
        <f>IF(Z34&lt;=20%,'Tabla probabilidad'!$B$5,IF(Z34&lt;=40%,'Tabla probabilidad'!$B$6,IF(Z34&lt;=60%,'Tabla probabilidad'!$B$7,IF(Z34&lt;=80%,'Tabla probabilidad'!$B$8,IF(Z34&lt;=100%,'Tabla probabilidad'!$B$9)))))</f>
        <v>Media</v>
      </c>
      <c r="Z34" s="216">
        <f t="shared" si="17"/>
        <v>0.55000000000000004</v>
      </c>
      <c r="AA34" s="414"/>
      <c r="AB34" s="414"/>
      <c r="AC34" s="216" t="str">
        <f t="shared" si="15"/>
        <v>Moderado</v>
      </c>
      <c r="AD34" s="216">
        <f t="shared" si="18"/>
        <v>0.6</v>
      </c>
      <c r="AE34" s="414"/>
      <c r="AF34" s="414"/>
      <c r="AG34" s="417"/>
      <c r="AH34" s="410"/>
      <c r="AI34" s="410"/>
      <c r="AJ34" s="410"/>
      <c r="AK34" s="410"/>
      <c r="AL34" s="410"/>
      <c r="AM34" s="410"/>
      <c r="AN34" s="410"/>
    </row>
    <row r="35" spans="1:40" ht="50.1" customHeight="1" x14ac:dyDescent="0.25">
      <c r="A35" s="415">
        <v>6</v>
      </c>
      <c r="B35" s="415" t="s">
        <v>470</v>
      </c>
      <c r="C35" s="410" t="s">
        <v>370</v>
      </c>
      <c r="D35" s="465" t="s">
        <v>663</v>
      </c>
      <c r="E35" s="415" t="s">
        <v>664</v>
      </c>
      <c r="F35" s="415" t="s">
        <v>665</v>
      </c>
      <c r="G35" s="410" t="s">
        <v>355</v>
      </c>
      <c r="H35" s="410">
        <v>20000</v>
      </c>
      <c r="I35" s="424" t="str">
        <f>IF(H35&lt;=2,'Tabla probabilidad'!$B$5,IF(H35&lt;=24,'Tabla probabilidad'!$B$6,IF(H35&lt;=500,'Tabla probabilidad'!$B$7,IF(H35&lt;=5000,'Tabla probabilidad'!$B$8,IF(H35&gt;5000,'Tabla probabilidad'!$B$9)))))</f>
        <v>Muy Alta</v>
      </c>
      <c r="J35" s="425">
        <f>IF(H35&lt;=2,'Tabla probabilidad'!$D$5,IF(H35&lt;=24,'Tabla probabilidad'!$D$6,IF(H35&lt;=500,'Tabla probabilidad'!$D$7,IF(H35&lt;=5000,'Tabla probabilidad'!$D$8,IF(H35&gt;5000,'Tabla probabilidad'!$D$9)))))</f>
        <v>1</v>
      </c>
      <c r="K35" s="410" t="s">
        <v>398</v>
      </c>
      <c r="L35" s="410"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410"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410" t="str">
        <f>VLOOKUP((I35&amp;L35),Hoja1!$B$4:$C$28,2,0)</f>
        <v xml:space="preserve">Alto </v>
      </c>
      <c r="O35" s="215">
        <v>1</v>
      </c>
      <c r="P35" s="219" t="s">
        <v>666</v>
      </c>
      <c r="Q35" s="215" t="str">
        <f t="shared" ref="Q35:Q39" si="19">IF(R35="Preventivo","Probabilidad",IF(R35="Detectivo","Probabilidad", IF(R35="Correctivo","Impacto")))</f>
        <v>Probabilidad</v>
      </c>
      <c r="R35" s="215" t="s">
        <v>52</v>
      </c>
      <c r="S35" s="215" t="s">
        <v>57</v>
      </c>
      <c r="T35" s="216">
        <f>VLOOKUP(R35&amp;S35,Hoja1!$Q$4:$R$9,2,0)</f>
        <v>0.45</v>
      </c>
      <c r="U35" s="215" t="s">
        <v>59</v>
      </c>
      <c r="V35" s="215" t="s">
        <v>62</v>
      </c>
      <c r="W35" s="215" t="s">
        <v>65</v>
      </c>
      <c r="X35" s="216">
        <f>IF(Q35="Probabilidad",($J$30*T35),IF(Q35="Impacto"," "))</f>
        <v>0.45</v>
      </c>
      <c r="Y35" s="216" t="str">
        <f>IF(Z35&lt;=20%,'Tabla probabilidad'!$B$5,IF(Z35&lt;=40%,'Tabla probabilidad'!$B$6,IF(Z35&lt;=60%,'Tabla probabilidad'!$B$7,IF(Z35&lt;=80%,'Tabla probabilidad'!$B$8,IF(Z35&lt;=100%,'Tabla probabilidad'!$B$9)))))</f>
        <v>Media</v>
      </c>
      <c r="Z35" s="216">
        <f>IF(R35="Preventivo",($J$30-($J$30*T35)),IF(R35="Detectivo",($J$30-($J$30*T35)),IF(R35="Correctivo",($J$30))))</f>
        <v>0.55000000000000004</v>
      </c>
      <c r="AA35" s="412" t="str">
        <f>IF(AB35&lt;=20%,'Tabla probabilidad'!$B$5,IF(AB35&lt;=40%,'Tabla probabilidad'!$B$6,IF(AB35&lt;=60%,'Tabla probabilidad'!$B$7,IF(AB35&lt;=80%,'Tabla probabilidad'!$B$8,IF(AB35&lt;=100%,'Tabla probabilidad'!$B$9)))))</f>
        <v>Media</v>
      </c>
      <c r="AB35" s="412">
        <f>AVERAGE(Z35:Z39)</f>
        <v>0.53750000000000009</v>
      </c>
      <c r="AC35" s="216" t="str">
        <f t="shared" ref="AC35:AC39" si="20">IF(AD35&lt;=20%,"Leve",IF(AD35&lt;=40%,"Menor",IF(AD35&lt;=60%,"Moderado",IF(AD35&lt;=80%,"Mayor",IF(AD35&lt;=100%,"Catastrófico")))))</f>
        <v>Moderado</v>
      </c>
      <c r="AD35" s="216">
        <f>IF(Q35="Probabilidad",(($M$30-0)),IF(Q35="Impacto",($M$30-($M$30*T35))))</f>
        <v>0.6</v>
      </c>
      <c r="AE35" s="412" t="str">
        <f>IF(AF35&lt;=20%,"Leve",IF(AF35&lt;=40%,"Menor",IF(AF35&lt;=60%,"Moderado",IF(AF35&lt;=80%,"Mayor",IF(AF35&lt;=100%,"Catastrófico")))))</f>
        <v>Moderado</v>
      </c>
      <c r="AF35" s="412">
        <f>AVERAGE(AD35:AD39)</f>
        <v>0.6</v>
      </c>
      <c r="AG35" s="415" t="str">
        <f>VLOOKUP(AA35&amp;AE35,Hoja1!$B$4:$C$28,2,0)</f>
        <v>Moderado</v>
      </c>
      <c r="AH35" s="410" t="s">
        <v>330</v>
      </c>
      <c r="AI35" s="410"/>
      <c r="AJ35" s="410"/>
      <c r="AK35" s="410"/>
      <c r="AL35" s="410"/>
      <c r="AM35" s="410"/>
      <c r="AN35" s="410"/>
    </row>
    <row r="36" spans="1:40" ht="98.25" customHeight="1" x14ac:dyDescent="0.25">
      <c r="A36" s="416"/>
      <c r="B36" s="416"/>
      <c r="C36" s="410"/>
      <c r="D36" s="465"/>
      <c r="E36" s="416"/>
      <c r="F36" s="416"/>
      <c r="G36" s="410"/>
      <c r="H36" s="410"/>
      <c r="I36" s="424"/>
      <c r="J36" s="425"/>
      <c r="K36" s="410"/>
      <c r="L36" s="411"/>
      <c r="M36" s="411"/>
      <c r="N36" s="410"/>
      <c r="O36" s="215">
        <v>2</v>
      </c>
      <c r="P36" s="219" t="s">
        <v>667</v>
      </c>
      <c r="Q36" s="215" t="str">
        <f t="shared" si="19"/>
        <v>Probabilidad</v>
      </c>
      <c r="R36" s="215" t="s">
        <v>52</v>
      </c>
      <c r="S36" s="215" t="s">
        <v>57</v>
      </c>
      <c r="T36" s="216">
        <f>VLOOKUP(R36&amp;S36,Hoja1!$Q$4:$R$9,2,0)</f>
        <v>0.45</v>
      </c>
      <c r="U36" s="215" t="s">
        <v>59</v>
      </c>
      <c r="V36" s="215" t="s">
        <v>62</v>
      </c>
      <c r="W36" s="215" t="s">
        <v>65</v>
      </c>
      <c r="X36" s="216">
        <f t="shared" ref="X36:X39" si="21">IF(Q36="Probabilidad",($J$30*T36),IF(Q36="Impacto"," "))</f>
        <v>0.45</v>
      </c>
      <c r="Y36" s="216" t="str">
        <f>IF(Z36&lt;=20%,'Tabla probabilidad'!$B$5,IF(Z36&lt;=40%,'Tabla probabilidad'!$B$6,IF(Z36&lt;=60%,'Tabla probabilidad'!$B$7,IF(Z36&lt;=80%,'Tabla probabilidad'!$B$8,IF(Z36&lt;=100%,'Tabla probabilidad'!$B$9)))))</f>
        <v>Media</v>
      </c>
      <c r="Z36" s="216">
        <f t="shared" ref="Z36:Z39" si="22">IF(R36="Preventivo",($J$30-($J$30*T36)),IF(R36="Detectivo",($J$30-($J$30*T36)),IF(R36="Correctivo",($J$30))))</f>
        <v>0.55000000000000004</v>
      </c>
      <c r="AA36" s="413"/>
      <c r="AB36" s="413"/>
      <c r="AC36" s="216" t="str">
        <f t="shared" si="20"/>
        <v>Moderado</v>
      </c>
      <c r="AD36" s="216">
        <f t="shared" ref="AD36:AD39" si="23">IF(Q36="Probabilidad",(($M$30-0)),IF(Q36="Impacto",($M$30-($M$30*T36))))</f>
        <v>0.6</v>
      </c>
      <c r="AE36" s="413"/>
      <c r="AF36" s="413"/>
      <c r="AG36" s="416"/>
      <c r="AH36" s="410"/>
      <c r="AI36" s="410"/>
      <c r="AJ36" s="410"/>
      <c r="AK36" s="410"/>
      <c r="AL36" s="410"/>
      <c r="AM36" s="410"/>
      <c r="AN36" s="410"/>
    </row>
    <row r="37" spans="1:40" ht="78" customHeight="1" x14ac:dyDescent="0.25">
      <c r="A37" s="416"/>
      <c r="B37" s="416"/>
      <c r="C37" s="410"/>
      <c r="D37" s="465"/>
      <c r="E37" s="416"/>
      <c r="F37" s="416"/>
      <c r="G37" s="410"/>
      <c r="H37" s="410"/>
      <c r="I37" s="424"/>
      <c r="J37" s="425"/>
      <c r="K37" s="410"/>
      <c r="L37" s="411"/>
      <c r="M37" s="411"/>
      <c r="N37" s="410"/>
      <c r="O37" s="215">
        <v>3</v>
      </c>
      <c r="P37" s="218" t="s">
        <v>405</v>
      </c>
      <c r="Q37" s="215" t="str">
        <f t="shared" si="19"/>
        <v>Probabilidad</v>
      </c>
      <c r="R37" s="215" t="s">
        <v>52</v>
      </c>
      <c r="S37" s="215" t="s">
        <v>57</v>
      </c>
      <c r="T37" s="216">
        <f>VLOOKUP(R37&amp;S37,Hoja1!$Q$4:$R$9,2,0)</f>
        <v>0.45</v>
      </c>
      <c r="U37" s="215" t="s">
        <v>60</v>
      </c>
      <c r="V37" s="215" t="s">
        <v>62</v>
      </c>
      <c r="W37" s="215" t="s">
        <v>66</v>
      </c>
      <c r="X37" s="216">
        <f t="shared" si="21"/>
        <v>0.45</v>
      </c>
      <c r="Y37" s="216" t="str">
        <f>IF(Z37&lt;=20%,'Tabla probabilidad'!$B$5,IF(Z37&lt;=40%,'Tabla probabilidad'!$B$6,IF(Z37&lt;=60%,'Tabla probabilidad'!$B$7,IF(Z37&lt;=80%,'Tabla probabilidad'!$B$8,IF(Z37&lt;=100%,'Tabla probabilidad'!$B$9)))))</f>
        <v>Media</v>
      </c>
      <c r="Z37" s="216">
        <f t="shared" si="22"/>
        <v>0.55000000000000004</v>
      </c>
      <c r="AA37" s="413"/>
      <c r="AB37" s="413"/>
      <c r="AC37" s="216" t="str">
        <f t="shared" si="20"/>
        <v>Moderado</v>
      </c>
      <c r="AD37" s="216">
        <f t="shared" si="23"/>
        <v>0.6</v>
      </c>
      <c r="AE37" s="413"/>
      <c r="AF37" s="413"/>
      <c r="AG37" s="416"/>
      <c r="AH37" s="410"/>
      <c r="AI37" s="410"/>
      <c r="AJ37" s="410"/>
      <c r="AK37" s="410"/>
      <c r="AL37" s="410"/>
      <c r="AM37" s="410"/>
      <c r="AN37" s="410"/>
    </row>
    <row r="38" spans="1:40" ht="77.25" customHeight="1" x14ac:dyDescent="0.25">
      <c r="A38" s="416"/>
      <c r="B38" s="416"/>
      <c r="C38" s="410"/>
      <c r="D38" s="465"/>
      <c r="E38" s="416"/>
      <c r="F38" s="416"/>
      <c r="G38" s="410"/>
      <c r="H38" s="410"/>
      <c r="I38" s="424"/>
      <c r="J38" s="425"/>
      <c r="K38" s="410"/>
      <c r="L38" s="411"/>
      <c r="M38" s="411"/>
      <c r="N38" s="410"/>
      <c r="O38" s="215">
        <v>4</v>
      </c>
      <c r="P38" s="200" t="s">
        <v>668</v>
      </c>
      <c r="Q38" s="331" t="str">
        <f t="shared" si="19"/>
        <v>Probabilidad</v>
      </c>
      <c r="R38" s="215" t="s">
        <v>52</v>
      </c>
      <c r="S38" s="215" t="s">
        <v>56</v>
      </c>
      <c r="T38" s="216">
        <f>VLOOKUP(R38&amp;S38,Hoja1!$Q$4:$R$9,2,0)</f>
        <v>0.5</v>
      </c>
      <c r="U38" s="215" t="s">
        <v>59</v>
      </c>
      <c r="V38" s="215" t="s">
        <v>62</v>
      </c>
      <c r="W38" s="215" t="s">
        <v>65</v>
      </c>
      <c r="X38" s="216">
        <f t="shared" si="21"/>
        <v>0.5</v>
      </c>
      <c r="Y38" s="216" t="str">
        <f>IF(Z38&lt;=20%,'Tabla probabilidad'!$B$5,IF(Z38&lt;=40%,'Tabla probabilidad'!$B$6,IF(Z38&lt;=60%,'Tabla probabilidad'!$B$7,IF(Z38&lt;=80%,'Tabla probabilidad'!$B$8,IF(Z38&lt;=100%,'Tabla probabilidad'!$B$9)))))</f>
        <v>Media</v>
      </c>
      <c r="Z38" s="216">
        <f t="shared" si="22"/>
        <v>0.5</v>
      </c>
      <c r="AA38" s="413"/>
      <c r="AB38" s="413"/>
      <c r="AC38" s="216" t="str">
        <f t="shared" si="20"/>
        <v>Moderado</v>
      </c>
      <c r="AD38" s="216">
        <f t="shared" si="23"/>
        <v>0.6</v>
      </c>
      <c r="AE38" s="413"/>
      <c r="AF38" s="413"/>
      <c r="AG38" s="416"/>
      <c r="AH38" s="410"/>
      <c r="AI38" s="410"/>
      <c r="AJ38" s="410"/>
      <c r="AK38" s="410"/>
      <c r="AL38" s="410"/>
      <c r="AM38" s="410"/>
      <c r="AN38" s="410"/>
    </row>
    <row r="39" spans="1:40" ht="51" customHeight="1" thickBot="1" x14ac:dyDescent="0.3">
      <c r="A39" s="417"/>
      <c r="B39" s="417"/>
      <c r="C39" s="410"/>
      <c r="D39" s="465"/>
      <c r="E39" s="417"/>
      <c r="F39" s="417"/>
      <c r="G39" s="410"/>
      <c r="H39" s="410"/>
      <c r="I39" s="424"/>
      <c r="J39" s="425"/>
      <c r="K39" s="410"/>
      <c r="L39" s="411"/>
      <c r="M39" s="411"/>
      <c r="N39" s="410"/>
      <c r="O39" s="215"/>
      <c r="P39" s="200"/>
      <c r="Q39" s="331" t="b">
        <f t="shared" si="19"/>
        <v>0</v>
      </c>
      <c r="R39" s="215"/>
      <c r="S39" s="215"/>
      <c r="T39" s="216" t="e">
        <f>VLOOKUP(R39&amp;S39,Hoja1!$Q$4:$R$9,2,0)</f>
        <v>#N/A</v>
      </c>
      <c r="U39" s="215"/>
      <c r="V39" s="215"/>
      <c r="W39" s="215"/>
      <c r="X39" s="216" t="b">
        <f t="shared" si="21"/>
        <v>0</v>
      </c>
      <c r="Y39" s="216" t="b">
        <f>IF(Z39&lt;=20%,'Tabla probabilidad'!$B$5,IF(Z39&lt;=40%,'Tabla probabilidad'!$B$6,IF(Z39&lt;=60%,'Tabla probabilidad'!$B$7,IF(Z39&lt;=80%,'Tabla probabilidad'!$B$8,IF(Z39&lt;=100%,'Tabla probabilidad'!$B$9)))))</f>
        <v>0</v>
      </c>
      <c r="Z39" s="216" t="b">
        <f t="shared" si="22"/>
        <v>0</v>
      </c>
      <c r="AA39" s="414"/>
      <c r="AB39" s="414"/>
      <c r="AC39" s="216" t="b">
        <f t="shared" si="20"/>
        <v>0</v>
      </c>
      <c r="AD39" s="216" t="b">
        <f t="shared" si="23"/>
        <v>0</v>
      </c>
      <c r="AE39" s="414"/>
      <c r="AF39" s="414"/>
      <c r="AG39" s="417"/>
      <c r="AH39" s="410"/>
      <c r="AI39" s="410"/>
      <c r="AJ39" s="410"/>
      <c r="AK39" s="410"/>
      <c r="AL39" s="410"/>
      <c r="AM39" s="410"/>
      <c r="AN39" s="410"/>
    </row>
    <row r="40" spans="1:40" ht="66.75" customHeight="1" thickBot="1" x14ac:dyDescent="0.3">
      <c r="A40" s="410">
        <v>7</v>
      </c>
      <c r="B40" s="418" t="s">
        <v>471</v>
      </c>
      <c r="C40" s="410" t="s">
        <v>370</v>
      </c>
      <c r="D40" s="421" t="s">
        <v>651</v>
      </c>
      <c r="E40" s="410" t="s">
        <v>369</v>
      </c>
      <c r="F40" s="410" t="s">
        <v>374</v>
      </c>
      <c r="G40" s="410" t="s">
        <v>355</v>
      </c>
      <c r="H40" s="410">
        <v>20000</v>
      </c>
      <c r="I40" s="424" t="str">
        <f>IF(H40&lt;=2,'Tabla probabilidad'!$B$5,IF(H40&lt;=24,'Tabla probabilidad'!$B$6,IF(H40&lt;=500,'Tabla probabilidad'!$B$7,IF(H40&lt;=5000,'Tabla probabilidad'!$B$8,IF(H40&gt;5000,'Tabla probabilidad'!$B$9)))))</f>
        <v>Muy Alta</v>
      </c>
      <c r="J40" s="425">
        <f>IF(H40&lt;=2,'Tabla probabilidad'!$D$5,IF(H40&lt;=24,'Tabla probabilidad'!$D$6,IF(H40&lt;=500,'Tabla probabilidad'!$D$7,IF(H40&lt;=5000,'Tabla probabilidad'!$D$8,IF(H40&gt;5000,'Tabla probabilidad'!$D$9)))))</f>
        <v>1</v>
      </c>
      <c r="K40" s="410" t="s">
        <v>367</v>
      </c>
      <c r="L40" s="410"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410"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410" t="str">
        <f>VLOOKUP((I40&amp;L40),Hoja1!$B$4:$C$28,2,0)</f>
        <v xml:space="preserve">Alto </v>
      </c>
      <c r="O40" s="192">
        <v>1</v>
      </c>
      <c r="P40" s="207" t="s">
        <v>371</v>
      </c>
      <c r="Q40" s="192" t="str">
        <f t="shared" si="0"/>
        <v>Probabilidad</v>
      </c>
      <c r="R40" s="192" t="s">
        <v>52</v>
      </c>
      <c r="S40" s="192" t="s">
        <v>57</v>
      </c>
      <c r="T40" s="193">
        <f>VLOOKUP(R40&amp;S40,Hoja1!$Q$4:$R$9,2,0)</f>
        <v>0.45</v>
      </c>
      <c r="U40" s="192" t="s">
        <v>59</v>
      </c>
      <c r="V40" s="192" t="s">
        <v>62</v>
      </c>
      <c r="W40" s="192" t="s">
        <v>65</v>
      </c>
      <c r="X40" s="193">
        <f>IF(Q40="Probabilidad",($J$40*T40),IF(Q40="Impacto"," "))</f>
        <v>0.45</v>
      </c>
      <c r="Y40" s="193" t="str">
        <f>IF(Z40&lt;=20%,'Tabla probabilidad'!$B$5,IF(Z40&lt;=40%,'Tabla probabilidad'!$B$6,IF(Z40&lt;=60%,'Tabla probabilidad'!$B$7,IF(Z40&lt;=80%,'Tabla probabilidad'!$B$8,IF(Z40&lt;=100%,'Tabla probabilidad'!$B$9)))))</f>
        <v>Media</v>
      </c>
      <c r="Z40" s="193">
        <f>IF(R40="Preventivo",(J40-(J40*T40)),IF(R40="Detectivo",(J40-(J40*T40)),IF(R40="Correctivo",(J40))))</f>
        <v>0.55000000000000004</v>
      </c>
      <c r="AA40" s="412" t="str">
        <f>IF(AB40&lt;=20%,'Tabla probabilidad'!$B$5,IF(AB40&lt;=40%,'Tabla probabilidad'!$B$6,IF(AB40&lt;=60%,'Tabla probabilidad'!$B$7,IF(AB40&lt;=80%,'Tabla probabilidad'!$B$8,IF(AB40&lt;=100%,'Tabla probabilidad'!$B$9)))))</f>
        <v>Media</v>
      </c>
      <c r="AB40" s="412">
        <f>AVERAGE(Z40:Z44)</f>
        <v>0.55000000000000004</v>
      </c>
      <c r="AC40" s="193" t="str">
        <f t="shared" si="1"/>
        <v>Mayor</v>
      </c>
      <c r="AD40" s="193">
        <f>IF(Q40="Probabilidad",(($M$40-0)),IF(Q40="Impacto",($M$40-($M$40*T40))))</f>
        <v>0.8</v>
      </c>
      <c r="AE40" s="412" t="str">
        <f>IF(AF40&lt;=20%,"Leve",IF(AF40&lt;=40%,"Menor",IF(AF40&lt;=60%,"Moderado",IF(AF40&lt;=80%,"Mayor",IF(AF40&lt;=100%,"Catastrófico")))))</f>
        <v>Mayor</v>
      </c>
      <c r="AF40" s="412">
        <f>AVERAGE(AD40:AD44)</f>
        <v>0.8</v>
      </c>
      <c r="AG40" s="415" t="str">
        <f>VLOOKUP(AA40&amp;AE40,Hoja1!$B$4:$C$28,2,0)</f>
        <v xml:space="preserve">Alto </v>
      </c>
      <c r="AH40" s="410" t="s">
        <v>330</v>
      </c>
      <c r="AI40" s="410"/>
      <c r="AJ40" s="410"/>
      <c r="AK40" s="410"/>
      <c r="AL40" s="410"/>
      <c r="AM40" s="410"/>
      <c r="AN40" s="410"/>
    </row>
    <row r="41" spans="1:40" ht="48.75" customHeight="1" x14ac:dyDescent="0.25">
      <c r="A41" s="410"/>
      <c r="B41" s="419"/>
      <c r="C41" s="410"/>
      <c r="D41" s="422"/>
      <c r="E41" s="410"/>
      <c r="F41" s="410"/>
      <c r="G41" s="410"/>
      <c r="H41" s="410"/>
      <c r="I41" s="424"/>
      <c r="J41" s="425"/>
      <c r="K41" s="410"/>
      <c r="L41" s="411"/>
      <c r="M41" s="411"/>
      <c r="N41" s="410"/>
      <c r="O41" s="192">
        <v>2</v>
      </c>
      <c r="P41" s="207" t="s">
        <v>372</v>
      </c>
      <c r="Q41" s="192" t="str">
        <f t="shared" si="0"/>
        <v>Probabilidad</v>
      </c>
      <c r="R41" s="192" t="s">
        <v>52</v>
      </c>
      <c r="S41" s="192" t="s">
        <v>57</v>
      </c>
      <c r="T41" s="193">
        <f>VLOOKUP(R41&amp;S41,Hoja1!$Q$4:$R$9,2,0)</f>
        <v>0.45</v>
      </c>
      <c r="U41" s="192" t="s">
        <v>59</v>
      </c>
      <c r="V41" s="192" t="s">
        <v>62</v>
      </c>
      <c r="W41" s="192" t="s">
        <v>65</v>
      </c>
      <c r="X41" s="193">
        <f t="shared" ref="X41:X44" si="24">IF(Q41="Probabilidad",($J$40*T41),IF(Q41="Impacto"," "))</f>
        <v>0.45</v>
      </c>
      <c r="Y41" s="193" t="str">
        <f>IF(Z41&lt;=20%,'Tabla probabilidad'!$B$5,IF(Z41&lt;=40%,'Tabla probabilidad'!$B$6,IF(Z41&lt;=60%,'Tabla probabilidad'!$B$7,IF(Z41&lt;=80%,'Tabla probabilidad'!$B$8,IF(Z41&lt;=100%,'Tabla probabilidad'!$B$9)))))</f>
        <v>Media</v>
      </c>
      <c r="Z41" s="193">
        <f>IF(R41="Preventivo",(J40-(J40*T41)),IF(R41="Detectivo",(J40-(J40*T41)),IF(R41="Correctivo",(J40))))</f>
        <v>0.55000000000000004</v>
      </c>
      <c r="AA41" s="413"/>
      <c r="AB41" s="413"/>
      <c r="AC41" s="193" t="str">
        <f t="shared" si="1"/>
        <v>Mayor</v>
      </c>
      <c r="AD41" s="193">
        <f t="shared" ref="AD41:AD44" si="25">IF(Q41="Probabilidad",(($M$40-0)),IF(Q41="Impacto",($M$40-($M$40*T41))))</f>
        <v>0.8</v>
      </c>
      <c r="AE41" s="413"/>
      <c r="AF41" s="413"/>
      <c r="AG41" s="416"/>
      <c r="AH41" s="410"/>
      <c r="AI41" s="410"/>
      <c r="AJ41" s="410"/>
      <c r="AK41" s="410"/>
      <c r="AL41" s="410"/>
      <c r="AM41" s="410"/>
      <c r="AN41" s="410"/>
    </row>
    <row r="42" spans="1:40" ht="76.5" customHeight="1" x14ac:dyDescent="0.25">
      <c r="A42" s="410"/>
      <c r="B42" s="419"/>
      <c r="C42" s="410"/>
      <c r="D42" s="422"/>
      <c r="E42" s="410"/>
      <c r="F42" s="410"/>
      <c r="G42" s="410"/>
      <c r="H42" s="410"/>
      <c r="I42" s="424"/>
      <c r="J42" s="425"/>
      <c r="K42" s="410"/>
      <c r="L42" s="411"/>
      <c r="M42" s="411"/>
      <c r="N42" s="410"/>
      <c r="O42" s="192">
        <v>3</v>
      </c>
      <c r="P42" s="208" t="s">
        <v>373</v>
      </c>
      <c r="Q42" s="192" t="str">
        <f t="shared" si="0"/>
        <v>Probabilidad</v>
      </c>
      <c r="R42" s="192" t="s">
        <v>52</v>
      </c>
      <c r="S42" s="192" t="s">
        <v>57</v>
      </c>
      <c r="T42" s="193">
        <f>VLOOKUP(R42&amp;S42,Hoja1!$Q$4:$R$9,2,0)</f>
        <v>0.45</v>
      </c>
      <c r="U42" s="192" t="s">
        <v>59</v>
      </c>
      <c r="V42" s="192" t="s">
        <v>62</v>
      </c>
      <c r="W42" s="192" t="s">
        <v>65</v>
      </c>
      <c r="X42" s="193">
        <f t="shared" si="24"/>
        <v>0.45</v>
      </c>
      <c r="Y42" s="193" t="str">
        <f>IF(Z42&lt;=20%,'Tabla probabilidad'!$B$5,IF(Z42&lt;=40%,'Tabla probabilidad'!$B$6,IF(Z42&lt;=60%,'Tabla probabilidad'!$B$7,IF(Z42&lt;=80%,'Tabla probabilidad'!$B$8,IF(Z42&lt;=100%,'Tabla probabilidad'!$B$9)))))</f>
        <v>Media</v>
      </c>
      <c r="Z42" s="193">
        <f>IF(R42="Preventivo",(J40-(J40*T42)),IF(R42="Detectivo",(J40-(J40*T42)),IF(R42="Correctivo",(J40))))</f>
        <v>0.55000000000000004</v>
      </c>
      <c r="AA42" s="413"/>
      <c r="AB42" s="413"/>
      <c r="AC42" s="193" t="str">
        <f t="shared" si="1"/>
        <v>Mayor</v>
      </c>
      <c r="AD42" s="193">
        <f t="shared" si="25"/>
        <v>0.8</v>
      </c>
      <c r="AE42" s="413"/>
      <c r="AF42" s="413"/>
      <c r="AG42" s="416"/>
      <c r="AH42" s="410"/>
      <c r="AI42" s="410"/>
      <c r="AJ42" s="410"/>
      <c r="AK42" s="410"/>
      <c r="AL42" s="410"/>
      <c r="AM42" s="410"/>
      <c r="AN42" s="410"/>
    </row>
    <row r="43" spans="1:40" ht="54" customHeight="1" x14ac:dyDescent="0.25">
      <c r="A43" s="410"/>
      <c r="B43" s="419"/>
      <c r="C43" s="410"/>
      <c r="D43" s="422"/>
      <c r="E43" s="410"/>
      <c r="F43" s="410"/>
      <c r="G43" s="410"/>
      <c r="H43" s="410"/>
      <c r="I43" s="424"/>
      <c r="J43" s="425"/>
      <c r="K43" s="410"/>
      <c r="L43" s="411"/>
      <c r="M43" s="411"/>
      <c r="N43" s="410"/>
      <c r="O43" s="192">
        <v>4</v>
      </c>
      <c r="P43" s="208" t="s">
        <v>375</v>
      </c>
      <c r="Q43" s="192" t="str">
        <f t="shared" si="0"/>
        <v>Probabilidad</v>
      </c>
      <c r="R43" s="192" t="s">
        <v>52</v>
      </c>
      <c r="S43" s="192" t="s">
        <v>57</v>
      </c>
      <c r="T43" s="193">
        <f>VLOOKUP(R43&amp;S43,Hoja1!$Q$4:$R$9,2,0)</f>
        <v>0.45</v>
      </c>
      <c r="U43" s="192" t="s">
        <v>59</v>
      </c>
      <c r="V43" s="192" t="s">
        <v>62</v>
      </c>
      <c r="W43" s="192" t="s">
        <v>65</v>
      </c>
      <c r="X43" s="193">
        <f t="shared" si="24"/>
        <v>0.45</v>
      </c>
      <c r="Y43" s="193" t="str">
        <f>IF(Z43&lt;=20%,'Tabla probabilidad'!$B$5,IF(Z43&lt;=40%,'Tabla probabilidad'!$B$6,IF(Z43&lt;=60%,'Tabla probabilidad'!$B$7,IF(Z43&lt;=80%,'Tabla probabilidad'!$B$8,IF(Z43&lt;=100%,'Tabla probabilidad'!$B$9)))))</f>
        <v>Media</v>
      </c>
      <c r="Z43" s="193">
        <f>IF(R43="Preventivo",(J40-(J40*T43)),IF(R43="Detectivo",(J40-(J40*T43)),IF(R43="Correctivo",(J40))))</f>
        <v>0.55000000000000004</v>
      </c>
      <c r="AA43" s="413"/>
      <c r="AB43" s="413"/>
      <c r="AC43" s="193" t="str">
        <f t="shared" si="1"/>
        <v>Mayor</v>
      </c>
      <c r="AD43" s="193">
        <f t="shared" si="25"/>
        <v>0.8</v>
      </c>
      <c r="AE43" s="413"/>
      <c r="AF43" s="413"/>
      <c r="AG43" s="416"/>
      <c r="AH43" s="410"/>
      <c r="AI43" s="410"/>
      <c r="AJ43" s="410"/>
      <c r="AK43" s="410"/>
      <c r="AL43" s="410"/>
      <c r="AM43" s="410"/>
      <c r="AN43" s="410"/>
    </row>
    <row r="44" spans="1:40" ht="61.5" customHeight="1" x14ac:dyDescent="0.25">
      <c r="A44" s="410"/>
      <c r="B44" s="420"/>
      <c r="C44" s="410"/>
      <c r="D44" s="423"/>
      <c r="E44" s="410"/>
      <c r="F44" s="410"/>
      <c r="G44" s="410"/>
      <c r="H44" s="410"/>
      <c r="I44" s="424"/>
      <c r="J44" s="425"/>
      <c r="K44" s="410"/>
      <c r="L44" s="411"/>
      <c r="M44" s="411"/>
      <c r="N44" s="410"/>
      <c r="O44" s="192">
        <v>5</v>
      </c>
      <c r="P44" s="211" t="s">
        <v>378</v>
      </c>
      <c r="Q44" s="212" t="str">
        <f t="shared" si="0"/>
        <v>Probabilidad</v>
      </c>
      <c r="R44" s="212" t="s">
        <v>52</v>
      </c>
      <c r="S44" s="212" t="s">
        <v>57</v>
      </c>
      <c r="T44" s="213">
        <f>VLOOKUP(R44&amp;S44,Hoja1!$Q$4:$R$9,2,0)</f>
        <v>0.45</v>
      </c>
      <c r="U44" s="212" t="s">
        <v>59</v>
      </c>
      <c r="V44" s="212" t="s">
        <v>62</v>
      </c>
      <c r="W44" s="212" t="s">
        <v>65</v>
      </c>
      <c r="X44" s="193">
        <f t="shared" si="24"/>
        <v>0.45</v>
      </c>
      <c r="Y44" s="193" t="str">
        <f>IF(Z44&lt;=20%,'Tabla probabilidad'!$B$5,IF(Z44&lt;=40%,'Tabla probabilidad'!$B$6,IF(Z44&lt;=60%,'Tabla probabilidad'!$B$7,IF(Z44&lt;=80%,'Tabla probabilidad'!$B$8,IF(Z44&lt;=100%,'Tabla probabilidad'!$B$9)))))</f>
        <v>Media</v>
      </c>
      <c r="Z44" s="193">
        <f>IF(R44="Preventivo",(J40-(J40*T44)),IF(R44="Detectivo",(J40-(J40*T44)),IF(R44="Correctivo",(J40))))</f>
        <v>0.55000000000000004</v>
      </c>
      <c r="AA44" s="414"/>
      <c r="AB44" s="414"/>
      <c r="AC44" s="193" t="str">
        <f t="shared" si="1"/>
        <v>Mayor</v>
      </c>
      <c r="AD44" s="193">
        <f t="shared" si="25"/>
        <v>0.8</v>
      </c>
      <c r="AE44" s="414"/>
      <c r="AF44" s="414"/>
      <c r="AG44" s="417"/>
      <c r="AH44" s="410"/>
      <c r="AI44" s="410"/>
      <c r="AJ44" s="410"/>
      <c r="AK44" s="410"/>
      <c r="AL44" s="410"/>
      <c r="AM44" s="410"/>
      <c r="AN44" s="410"/>
    </row>
    <row r="45" spans="1:40" ht="61.5" customHeight="1" x14ac:dyDescent="0.25">
      <c r="A45" s="410">
        <v>8</v>
      </c>
      <c r="B45" s="415" t="s">
        <v>472</v>
      </c>
      <c r="C45" s="410" t="s">
        <v>466</v>
      </c>
      <c r="D45" s="421" t="s">
        <v>658</v>
      </c>
      <c r="E45" s="410" t="s">
        <v>657</v>
      </c>
      <c r="F45" s="410" t="s">
        <v>659</v>
      </c>
      <c r="G45" s="410" t="s">
        <v>43</v>
      </c>
      <c r="H45" s="410">
        <v>20000</v>
      </c>
      <c r="I45" s="424" t="str">
        <f>IF(H45&lt;=2,'Tabla probabilidad'!$B$5,IF(H45&lt;=24,'Tabla probabilidad'!$B$6,IF(H45&lt;=500,'Tabla probabilidad'!$B$7,IF(H45&lt;=5000,'Tabla probabilidad'!$B$8,IF(H45&gt;5000,'Tabla probabilidad'!$B$9)))))</f>
        <v>Muy Alta</v>
      </c>
      <c r="J45" s="425">
        <f>IF(H45&lt;=2,'Tabla probabilidad'!$D$5,IF(H45&lt;=24,'Tabla probabilidad'!$D$6,IF(H45&lt;=500,'Tabla probabilidad'!$D$7,IF(H45&lt;=5000,'Tabla probabilidad'!$D$8,IF(H45&gt;5000,'Tabla probabilidad'!$D$9)))))</f>
        <v>1</v>
      </c>
      <c r="K45" s="410" t="s">
        <v>359</v>
      </c>
      <c r="L45" s="410"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410"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410" t="str">
        <f>VLOOKUP((I45&amp;L45),Hoja1!$B$4:$C$28,2,0)</f>
        <v xml:space="preserve">Alto </v>
      </c>
      <c r="O45" s="192">
        <v>1</v>
      </c>
      <c r="P45" s="209" t="s">
        <v>478</v>
      </c>
      <c r="Q45" s="192" t="str">
        <f t="shared" si="0"/>
        <v>Probabilidad</v>
      </c>
      <c r="R45" s="192" t="s">
        <v>52</v>
      </c>
      <c r="S45" s="192" t="s">
        <v>57</v>
      </c>
      <c r="T45" s="193">
        <f>VLOOKUP(R45&amp;S45,Hoja1!$Q$4:$R$9,2,0)</f>
        <v>0.45</v>
      </c>
      <c r="U45" s="192" t="s">
        <v>59</v>
      </c>
      <c r="V45" s="192" t="s">
        <v>62</v>
      </c>
      <c r="W45" s="192" t="s">
        <v>65</v>
      </c>
      <c r="X45" s="193">
        <f>IF(Q45="Probabilidad",($J$45*T45),IF(Q45="Impacto"," "))</f>
        <v>0.45</v>
      </c>
      <c r="Y45" s="193" t="str">
        <f>IF(Z45&lt;=20%,'Tabla probabilidad'!$B$5,IF(Z45&lt;=40%,'Tabla probabilidad'!$B$6,IF(Z45&lt;=60%,'Tabla probabilidad'!$B$7,IF(Z45&lt;=80%,'Tabla probabilidad'!$B$8,IF(Z45&lt;=100%,'Tabla probabilidad'!$B$9)))))</f>
        <v>Media</v>
      </c>
      <c r="Z45" s="193">
        <f>IF(R45="Preventivo",(J45-(J45*T45)),IF(R45="Detectivo",(J45-(J45*T45)),IF(R45="Correctivo",(J45))))</f>
        <v>0.55000000000000004</v>
      </c>
      <c r="AA45" s="412" t="str">
        <f>IF(AB45&lt;=20%,'Tabla probabilidad'!$B$5,IF(AB45&lt;=40%,'Tabla probabilidad'!$B$6,IF(AB45&lt;=60%,'Tabla probabilidad'!$B$7,IF(AB45&lt;=80%,'Tabla probabilidad'!$B$8,IF(AB45&lt;=100%,'Tabla probabilidad'!$B$9)))))</f>
        <v>Media</v>
      </c>
      <c r="AB45" s="412">
        <f>AVERAGE(Z45:Z49)</f>
        <v>0.59000000000000008</v>
      </c>
      <c r="AC45" s="193" t="str">
        <f t="shared" si="1"/>
        <v>Mayor</v>
      </c>
      <c r="AD45" s="193">
        <f>IF(Q45="Probabilidad",(($M$45-0)),IF(Q45="Impacto",($M$45-($M$45*T45))))</f>
        <v>0.8</v>
      </c>
      <c r="AE45" s="412" t="str">
        <f>IF(AF45&lt;=20%,"Leve",IF(AF45&lt;=40%,"Menor",IF(AF45&lt;=60%,"Moderado",IF(AF45&lt;=80%,"Mayor",IF(AF45&lt;=100%,"Catastrófico")))))</f>
        <v>Mayor</v>
      </c>
      <c r="AF45" s="412">
        <f>AVERAGE(AD45:AD49)</f>
        <v>0.8</v>
      </c>
      <c r="AG45" s="415" t="str">
        <f>VLOOKUP(AA45&amp;AE45,Hoja1!$B$4:$C$28,2,0)</f>
        <v xml:space="preserve">Alto </v>
      </c>
      <c r="AH45" s="410" t="s">
        <v>330</v>
      </c>
      <c r="AI45" s="410"/>
      <c r="AJ45" s="410"/>
      <c r="AK45" s="410"/>
      <c r="AL45" s="410"/>
      <c r="AM45" s="410"/>
      <c r="AN45" s="410"/>
    </row>
    <row r="46" spans="1:40" ht="65.25" customHeight="1" x14ac:dyDescent="0.25">
      <c r="A46" s="410"/>
      <c r="B46" s="416"/>
      <c r="C46" s="410"/>
      <c r="D46" s="422"/>
      <c r="E46" s="410"/>
      <c r="F46" s="410"/>
      <c r="G46" s="410"/>
      <c r="H46" s="410"/>
      <c r="I46" s="424"/>
      <c r="J46" s="425"/>
      <c r="K46" s="410"/>
      <c r="L46" s="411"/>
      <c r="M46" s="411"/>
      <c r="N46" s="410"/>
      <c r="O46" s="192">
        <v>2</v>
      </c>
      <c r="P46" s="209" t="s">
        <v>479</v>
      </c>
      <c r="Q46" s="192" t="str">
        <f t="shared" si="0"/>
        <v>Probabilidad</v>
      </c>
      <c r="R46" s="192" t="s">
        <v>52</v>
      </c>
      <c r="S46" s="192" t="s">
        <v>57</v>
      </c>
      <c r="T46" s="193">
        <f>VLOOKUP(R46&amp;S46,Hoja1!$Q$4:$R$9,2,0)</f>
        <v>0.45</v>
      </c>
      <c r="U46" s="192" t="s">
        <v>59</v>
      </c>
      <c r="V46" s="192" t="s">
        <v>62</v>
      </c>
      <c r="W46" s="192" t="s">
        <v>65</v>
      </c>
      <c r="X46" s="193">
        <f t="shared" ref="X46:X49" si="26">IF(Q46="Probabilidad",($J$45*T46),IF(Q46="Impacto"," "))</f>
        <v>0.45</v>
      </c>
      <c r="Y46" s="193" t="str">
        <f>IF(Z46&lt;=20%,'Tabla probabilidad'!$B$5,IF(Z46&lt;=40%,'Tabla probabilidad'!$B$6,IF(Z46&lt;=60%,'Tabla probabilidad'!$B$7,IF(Z46&lt;=80%,'Tabla probabilidad'!$B$8,IF(Z46&lt;=100%,'Tabla probabilidad'!$B$9)))))</f>
        <v>Media</v>
      </c>
      <c r="Z46" s="193">
        <f>IF(R46="Preventivo",(J45-(J45*T46)),IF(R46="Detectivo",(J45-(J45*T46)),IF(R46="Correctivo",(J45))))</f>
        <v>0.55000000000000004</v>
      </c>
      <c r="AA46" s="413"/>
      <c r="AB46" s="413"/>
      <c r="AC46" s="193" t="str">
        <f t="shared" si="1"/>
        <v>Mayor</v>
      </c>
      <c r="AD46" s="193">
        <f t="shared" ref="AD46:AD49" si="27">IF(Q46="Probabilidad",(($M$45-0)),IF(Q46="Impacto",($M$45-($M$45*T46))))</f>
        <v>0.8</v>
      </c>
      <c r="AE46" s="413"/>
      <c r="AF46" s="413"/>
      <c r="AG46" s="416"/>
      <c r="AH46" s="410"/>
      <c r="AI46" s="410"/>
      <c r="AJ46" s="410"/>
      <c r="AK46" s="410"/>
      <c r="AL46" s="410"/>
      <c r="AM46" s="410"/>
      <c r="AN46" s="410"/>
    </row>
    <row r="47" spans="1:40" ht="96.75" customHeight="1" x14ac:dyDescent="0.25">
      <c r="A47" s="410"/>
      <c r="B47" s="416"/>
      <c r="C47" s="410"/>
      <c r="D47" s="422"/>
      <c r="E47" s="410"/>
      <c r="F47" s="410"/>
      <c r="G47" s="410"/>
      <c r="H47" s="410"/>
      <c r="I47" s="424"/>
      <c r="J47" s="425"/>
      <c r="K47" s="410"/>
      <c r="L47" s="411"/>
      <c r="M47" s="411"/>
      <c r="N47" s="410"/>
      <c r="O47" s="192">
        <v>3</v>
      </c>
      <c r="P47" s="209" t="s">
        <v>480</v>
      </c>
      <c r="Q47" s="192" t="str">
        <f t="shared" si="0"/>
        <v>Probabilidad</v>
      </c>
      <c r="R47" s="192" t="s">
        <v>52</v>
      </c>
      <c r="S47" s="192" t="s">
        <v>57</v>
      </c>
      <c r="T47" s="193">
        <f>VLOOKUP(R47&amp;S47,Hoja1!$Q$4:$R$9,2,0)</f>
        <v>0.45</v>
      </c>
      <c r="U47" s="192" t="s">
        <v>59</v>
      </c>
      <c r="V47" s="192" t="s">
        <v>62</v>
      </c>
      <c r="W47" s="192" t="s">
        <v>65</v>
      </c>
      <c r="X47" s="193">
        <f t="shared" si="26"/>
        <v>0.45</v>
      </c>
      <c r="Y47" s="193" t="str">
        <f>IF(Z47&lt;=20%,'Tabla probabilidad'!$B$5,IF(Z47&lt;=40%,'Tabla probabilidad'!$B$6,IF(Z47&lt;=60%,'Tabla probabilidad'!$B$7,IF(Z47&lt;=80%,'Tabla probabilidad'!$B$8,IF(Z47&lt;=100%,'Tabla probabilidad'!$B$9)))))</f>
        <v>Media</v>
      </c>
      <c r="Z47" s="193">
        <f>IF(R47="Preventivo",(J45-(J45*T47)),IF(R47="Detectivo",(J45-(J45*T47)),IF(R47="Correctivo",(J45))))</f>
        <v>0.55000000000000004</v>
      </c>
      <c r="AA47" s="413"/>
      <c r="AB47" s="413"/>
      <c r="AC47" s="193" t="str">
        <f t="shared" si="1"/>
        <v>Mayor</v>
      </c>
      <c r="AD47" s="193">
        <f t="shared" si="27"/>
        <v>0.8</v>
      </c>
      <c r="AE47" s="413"/>
      <c r="AF47" s="413"/>
      <c r="AG47" s="416"/>
      <c r="AH47" s="410"/>
      <c r="AI47" s="410"/>
      <c r="AJ47" s="410"/>
      <c r="AK47" s="410"/>
      <c r="AL47" s="410"/>
      <c r="AM47" s="410"/>
      <c r="AN47" s="410"/>
    </row>
    <row r="48" spans="1:40" ht="81.75" customHeight="1" thickBot="1" x14ac:dyDescent="0.3">
      <c r="A48" s="410"/>
      <c r="B48" s="416"/>
      <c r="C48" s="410"/>
      <c r="D48" s="422"/>
      <c r="E48" s="410"/>
      <c r="F48" s="410"/>
      <c r="G48" s="410"/>
      <c r="H48" s="410"/>
      <c r="I48" s="424"/>
      <c r="J48" s="425"/>
      <c r="K48" s="410"/>
      <c r="L48" s="411"/>
      <c r="M48" s="411"/>
      <c r="N48" s="410"/>
      <c r="O48" s="192">
        <v>4</v>
      </c>
      <c r="P48" s="210" t="s">
        <v>377</v>
      </c>
      <c r="Q48" s="192" t="str">
        <f t="shared" si="0"/>
        <v>Probabilidad</v>
      </c>
      <c r="R48" s="192" t="s">
        <v>53</v>
      </c>
      <c r="S48" s="192" t="s">
        <v>57</v>
      </c>
      <c r="T48" s="193">
        <f>VLOOKUP(R48&amp;S48,Hoja1!$Q$4:$R$9,2,0)</f>
        <v>0.35</v>
      </c>
      <c r="U48" s="192" t="s">
        <v>59</v>
      </c>
      <c r="V48" s="192" t="s">
        <v>62</v>
      </c>
      <c r="W48" s="192" t="s">
        <v>65</v>
      </c>
      <c r="X48" s="193">
        <f t="shared" si="26"/>
        <v>0.35</v>
      </c>
      <c r="Y48" s="193" t="str">
        <f>IF(Z48&lt;=20%,'Tabla probabilidad'!$B$5,IF(Z48&lt;=40%,'Tabla probabilidad'!$B$6,IF(Z48&lt;=60%,'Tabla probabilidad'!$B$7,IF(Z48&lt;=80%,'Tabla probabilidad'!$B$8,IF(Z48&lt;=100%,'Tabla probabilidad'!$B$9)))))</f>
        <v>Alta</v>
      </c>
      <c r="Z48" s="193">
        <f>IF(R48="Preventivo",(J45-(J45*T48)),IF(R48="Detectivo",(J45-(J45*T48)),IF(R48="Correctivo",(J45))))</f>
        <v>0.65</v>
      </c>
      <c r="AA48" s="413"/>
      <c r="AB48" s="413"/>
      <c r="AC48" s="193" t="str">
        <f t="shared" si="1"/>
        <v>Mayor</v>
      </c>
      <c r="AD48" s="193">
        <f t="shared" si="27"/>
        <v>0.8</v>
      </c>
      <c r="AE48" s="413"/>
      <c r="AF48" s="413"/>
      <c r="AG48" s="416"/>
      <c r="AH48" s="410"/>
      <c r="AI48" s="410"/>
      <c r="AJ48" s="410"/>
      <c r="AK48" s="410"/>
      <c r="AL48" s="410"/>
      <c r="AM48" s="410"/>
      <c r="AN48" s="410"/>
    </row>
    <row r="49" spans="1:40" ht="74.25" customHeight="1" thickBot="1" x14ac:dyDescent="0.3">
      <c r="A49" s="410"/>
      <c r="B49" s="417"/>
      <c r="C49" s="410"/>
      <c r="D49" s="423"/>
      <c r="E49" s="410"/>
      <c r="F49" s="410"/>
      <c r="G49" s="410"/>
      <c r="H49" s="410"/>
      <c r="I49" s="424"/>
      <c r="J49" s="425"/>
      <c r="K49" s="410"/>
      <c r="L49" s="411"/>
      <c r="M49" s="411"/>
      <c r="N49" s="410"/>
      <c r="O49" s="192">
        <v>5</v>
      </c>
      <c r="P49" s="201" t="s">
        <v>376</v>
      </c>
      <c r="Q49" s="192" t="str">
        <f t="shared" si="0"/>
        <v>Probabilidad</v>
      </c>
      <c r="R49" s="192" t="s">
        <v>53</v>
      </c>
      <c r="S49" s="192" t="s">
        <v>57</v>
      </c>
      <c r="T49" s="193">
        <f>VLOOKUP(R49&amp;S49,Hoja1!$Q$4:$R$9,2,0)</f>
        <v>0.35</v>
      </c>
      <c r="U49" s="192" t="s">
        <v>59</v>
      </c>
      <c r="V49" s="192" t="s">
        <v>62</v>
      </c>
      <c r="W49" s="192" t="s">
        <v>65</v>
      </c>
      <c r="X49" s="193">
        <f t="shared" si="26"/>
        <v>0.35</v>
      </c>
      <c r="Y49" s="193" t="str">
        <f>IF(Z49&lt;=20%,'Tabla probabilidad'!$B$5,IF(Z49&lt;=40%,'Tabla probabilidad'!$B$6,IF(Z49&lt;=60%,'Tabla probabilidad'!$B$7,IF(Z49&lt;=80%,'Tabla probabilidad'!$B$8,IF(Z49&lt;=100%,'Tabla probabilidad'!$B$9)))))</f>
        <v>Alta</v>
      </c>
      <c r="Z49" s="193">
        <f>IF(R49="Preventivo",(J45-(J45*T49)),IF(R49="Detectivo",(J45-(J45*T49)),IF(R49="Correctivo",(J45))))</f>
        <v>0.65</v>
      </c>
      <c r="AA49" s="414"/>
      <c r="AB49" s="414"/>
      <c r="AC49" s="193" t="str">
        <f t="shared" si="1"/>
        <v>Mayor</v>
      </c>
      <c r="AD49" s="193">
        <f t="shared" si="27"/>
        <v>0.8</v>
      </c>
      <c r="AE49" s="414"/>
      <c r="AF49" s="414"/>
      <c r="AG49" s="417"/>
      <c r="AH49" s="410"/>
      <c r="AI49" s="410"/>
      <c r="AJ49" s="410"/>
      <c r="AK49" s="410"/>
      <c r="AL49" s="410"/>
      <c r="AM49" s="410"/>
      <c r="AN49" s="410"/>
    </row>
    <row r="50" spans="1:40" ht="48" customHeight="1" x14ac:dyDescent="0.25">
      <c r="A50" s="410">
        <v>9</v>
      </c>
      <c r="B50" s="415" t="s">
        <v>473</v>
      </c>
      <c r="C50" s="410" t="s">
        <v>370</v>
      </c>
      <c r="D50" s="421" t="s">
        <v>380</v>
      </c>
      <c r="E50" s="410" t="s">
        <v>386</v>
      </c>
      <c r="F50" s="410" t="s">
        <v>379</v>
      </c>
      <c r="G50" s="410" t="s">
        <v>355</v>
      </c>
      <c r="H50" s="410">
        <v>10000</v>
      </c>
      <c r="I50" s="424" t="str">
        <f>IF(H50&lt;=2,'Tabla probabilidad'!$B$5,IF(H50&lt;=24,'Tabla probabilidad'!$B$6,IF(H50&lt;=500,'Tabla probabilidad'!$B$7,IF(H50&lt;=5000,'Tabla probabilidad'!$B$8,IF(H50&gt;5000,'Tabla probabilidad'!$B$9)))))</f>
        <v>Muy Alta</v>
      </c>
      <c r="J50" s="425">
        <f>IF(H50&lt;=2,'Tabla probabilidad'!$D$5,IF(H50&lt;=24,'Tabla probabilidad'!$D$6,IF(H50&lt;=500,'Tabla probabilidad'!$D$7,IF(H50&lt;=5000,'Tabla probabilidad'!$D$8,IF(H50&gt;5000,'Tabla probabilidad'!$D$9)))))</f>
        <v>1</v>
      </c>
      <c r="K50" s="410" t="s">
        <v>366</v>
      </c>
      <c r="L50" s="410"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410"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410" t="str">
        <f>VLOOKUP((I50&amp;L50),Hoja1!$B$4:$C$28,2,0)</f>
        <v xml:space="preserve">Alto </v>
      </c>
      <c r="O50" s="192">
        <v>1</v>
      </c>
      <c r="P50" s="209" t="s">
        <v>381</v>
      </c>
      <c r="Q50" s="192" t="str">
        <f t="shared" si="0"/>
        <v>Probabilidad</v>
      </c>
      <c r="R50" s="192" t="s">
        <v>52</v>
      </c>
      <c r="S50" s="192" t="s">
        <v>57</v>
      </c>
      <c r="T50" s="193">
        <f>VLOOKUP(R50&amp;S50,Hoja1!$Q$4:$R$9,2,0)</f>
        <v>0.45</v>
      </c>
      <c r="U50" s="192" t="s">
        <v>59</v>
      </c>
      <c r="V50" s="192" t="s">
        <v>62</v>
      </c>
      <c r="W50" s="192" t="s">
        <v>65</v>
      </c>
      <c r="X50" s="193">
        <f>IF(Q50="Probabilidad",($J$50*T50),IF(Q50="Impacto"," "))</f>
        <v>0.45</v>
      </c>
      <c r="Y50" s="193" t="str">
        <f>IF(Z50&lt;=20%,'Tabla probabilidad'!$B$5,IF(Z50&lt;=40%,'Tabla probabilidad'!$B$6,IF(Z50&lt;=60%,'Tabla probabilidad'!$B$7,IF(Z50&lt;=80%,'Tabla probabilidad'!$B$8,IF(Z50&lt;=100%,'Tabla probabilidad'!$B$9)))))</f>
        <v>Media</v>
      </c>
      <c r="Z50" s="193">
        <f>IF(R50="Preventivo",(J50-(J50*T50)),IF(R50="Detectivo",(J50-(J50*T50)),IF(R50="Correctivo",(J50))))</f>
        <v>0.55000000000000004</v>
      </c>
      <c r="AA50" s="412" t="str">
        <f>IF(AB50&lt;=20%,'Tabla probabilidad'!$B$5,IF(AB50&lt;=40%,'Tabla probabilidad'!$B$6,IF(AB50&lt;=60%,'Tabla probabilidad'!$B$7,IF(AB50&lt;=80%,'Tabla probabilidad'!$B$8,IF(AB50&lt;=100%,'Tabla probabilidad'!$B$9)))))</f>
        <v>Media</v>
      </c>
      <c r="AB50" s="412">
        <f>AVERAGE(Z50:Z54)</f>
        <v>0.55000000000000004</v>
      </c>
      <c r="AC50" s="193" t="str">
        <f t="shared" si="1"/>
        <v>Moderado</v>
      </c>
      <c r="AD50" s="193">
        <f>IF(Q50="Probabilidad",(($M$50-0)),IF(Q50="Impacto",($M$50-($M$50*T50))))</f>
        <v>0.6</v>
      </c>
      <c r="AE50" s="412" t="str">
        <f>IF(AF50&lt;=20%,"Leve",IF(AF50&lt;=40%,"Menor",IF(AF50&lt;=60%,"Moderado",IF(AF50&lt;=80%,"Mayor",IF(AF50&lt;=100%,"Catastrófico")))))</f>
        <v>Moderado</v>
      </c>
      <c r="AF50" s="412">
        <f>AVERAGE(AD50:AD54)</f>
        <v>0.6</v>
      </c>
      <c r="AG50" s="415" t="str">
        <f>VLOOKUP(AA50&amp;AE50,Hoja1!$B$4:$C$28,2,0)</f>
        <v>Moderado</v>
      </c>
      <c r="AH50" s="410" t="s">
        <v>329</v>
      </c>
      <c r="AI50" s="410"/>
      <c r="AJ50" s="410"/>
      <c r="AK50" s="410"/>
      <c r="AL50" s="410"/>
      <c r="AM50" s="410"/>
      <c r="AN50" s="410"/>
    </row>
    <row r="51" spans="1:40" ht="55.5" customHeight="1" x14ac:dyDescent="0.25">
      <c r="A51" s="410"/>
      <c r="B51" s="416"/>
      <c r="C51" s="410"/>
      <c r="D51" s="422"/>
      <c r="E51" s="410"/>
      <c r="F51" s="410"/>
      <c r="G51" s="410"/>
      <c r="H51" s="410"/>
      <c r="I51" s="424"/>
      <c r="J51" s="425"/>
      <c r="K51" s="410"/>
      <c r="L51" s="411"/>
      <c r="M51" s="411"/>
      <c r="N51" s="410"/>
      <c r="O51" s="192">
        <v>2</v>
      </c>
      <c r="P51" s="209" t="s">
        <v>382</v>
      </c>
      <c r="Q51" s="192" t="str">
        <f t="shared" si="0"/>
        <v>Probabilidad</v>
      </c>
      <c r="R51" s="192" t="s">
        <v>52</v>
      </c>
      <c r="S51" s="192" t="s">
        <v>57</v>
      </c>
      <c r="T51" s="193">
        <f>VLOOKUP(R51&amp;S51,Hoja1!$Q$4:$R$9,2,0)</f>
        <v>0.45</v>
      </c>
      <c r="U51" s="192" t="s">
        <v>59</v>
      </c>
      <c r="V51" s="192" t="s">
        <v>62</v>
      </c>
      <c r="W51" s="192" t="s">
        <v>65</v>
      </c>
      <c r="X51" s="193">
        <f t="shared" ref="X51:X54" si="28">IF(Q51="Probabilidad",($J$50*T51),IF(Q51="Impacto"," "))</f>
        <v>0.45</v>
      </c>
      <c r="Y51" s="193" t="str">
        <f>IF(Z51&lt;=20%,'Tabla probabilidad'!$B$5,IF(Z51&lt;=40%,'Tabla probabilidad'!$B$6,IF(Z51&lt;=60%,'Tabla probabilidad'!$B$7,IF(Z51&lt;=80%,'Tabla probabilidad'!$B$8,IF(Z51&lt;=100%,'Tabla probabilidad'!$B$9)))))</f>
        <v>Media</v>
      </c>
      <c r="Z51" s="193">
        <f>IF(R51="Preventivo",(J50-(J50*T51)),IF(R51="Detectivo",(J50-(J50*T51)),IF(R51="Correctivo",(J50))))</f>
        <v>0.55000000000000004</v>
      </c>
      <c r="AA51" s="413"/>
      <c r="AB51" s="413"/>
      <c r="AC51" s="193" t="str">
        <f t="shared" si="1"/>
        <v>Moderado</v>
      </c>
      <c r="AD51" s="193">
        <f t="shared" ref="AD51:AD54" si="29">IF(Q51="Probabilidad",(($M$50-0)),IF(Q51="Impacto",($M$50-($M$50*T51))))</f>
        <v>0.6</v>
      </c>
      <c r="AE51" s="413"/>
      <c r="AF51" s="413"/>
      <c r="AG51" s="416"/>
      <c r="AH51" s="410"/>
      <c r="AI51" s="410"/>
      <c r="AJ51" s="410"/>
      <c r="AK51" s="410"/>
      <c r="AL51" s="410"/>
      <c r="AM51" s="410"/>
      <c r="AN51" s="410"/>
    </row>
    <row r="52" spans="1:40" ht="42" customHeight="1" x14ac:dyDescent="0.25">
      <c r="A52" s="410"/>
      <c r="B52" s="416"/>
      <c r="C52" s="410"/>
      <c r="D52" s="422"/>
      <c r="E52" s="410"/>
      <c r="F52" s="410"/>
      <c r="G52" s="410"/>
      <c r="H52" s="410"/>
      <c r="I52" s="424"/>
      <c r="J52" s="425"/>
      <c r="K52" s="410"/>
      <c r="L52" s="411"/>
      <c r="M52" s="411"/>
      <c r="N52" s="410"/>
      <c r="O52" s="192">
        <v>3</v>
      </c>
      <c r="P52" s="209" t="s">
        <v>383</v>
      </c>
      <c r="Q52" s="192" t="str">
        <f t="shared" si="0"/>
        <v>Probabilidad</v>
      </c>
      <c r="R52" s="192" t="s">
        <v>52</v>
      </c>
      <c r="S52" s="192" t="s">
        <v>57</v>
      </c>
      <c r="T52" s="193">
        <f>VLOOKUP(R52&amp;S52,Hoja1!$Q$4:$R$9,2,0)</f>
        <v>0.45</v>
      </c>
      <c r="U52" s="192" t="s">
        <v>59</v>
      </c>
      <c r="V52" s="192" t="s">
        <v>62</v>
      </c>
      <c r="W52" s="192" t="s">
        <v>65</v>
      </c>
      <c r="X52" s="193">
        <f t="shared" si="28"/>
        <v>0.45</v>
      </c>
      <c r="Y52" s="193" t="str">
        <f>IF(Z52&lt;=20%,'Tabla probabilidad'!$B$5,IF(Z52&lt;=40%,'Tabla probabilidad'!$B$6,IF(Z52&lt;=60%,'Tabla probabilidad'!$B$7,IF(Z52&lt;=80%,'Tabla probabilidad'!$B$8,IF(Z52&lt;=100%,'Tabla probabilidad'!$B$9)))))</f>
        <v>Media</v>
      </c>
      <c r="Z52" s="193">
        <f>IF(R52="Preventivo",(J50-(J50*T52)),IF(R52="Detectivo",(J50-(J50*T52)),IF(R52="Correctivo",(J50))))</f>
        <v>0.55000000000000004</v>
      </c>
      <c r="AA52" s="413"/>
      <c r="AB52" s="413"/>
      <c r="AC52" s="193" t="str">
        <f t="shared" si="1"/>
        <v>Moderado</v>
      </c>
      <c r="AD52" s="193">
        <f t="shared" si="29"/>
        <v>0.6</v>
      </c>
      <c r="AE52" s="413"/>
      <c r="AF52" s="413"/>
      <c r="AG52" s="416"/>
      <c r="AH52" s="410"/>
      <c r="AI52" s="410"/>
      <c r="AJ52" s="410"/>
      <c r="AK52" s="410"/>
      <c r="AL52" s="410"/>
      <c r="AM52" s="410"/>
      <c r="AN52" s="410"/>
    </row>
    <row r="53" spans="1:40" ht="96.75" customHeight="1" thickBot="1" x14ac:dyDescent="0.3">
      <c r="A53" s="410"/>
      <c r="B53" s="416"/>
      <c r="C53" s="410"/>
      <c r="D53" s="422"/>
      <c r="E53" s="410"/>
      <c r="F53" s="410"/>
      <c r="G53" s="410"/>
      <c r="H53" s="410"/>
      <c r="I53" s="424"/>
      <c r="J53" s="425"/>
      <c r="K53" s="410"/>
      <c r="L53" s="411"/>
      <c r="M53" s="411"/>
      <c r="N53" s="410"/>
      <c r="O53" s="192">
        <v>4</v>
      </c>
      <c r="P53" s="210" t="s">
        <v>384</v>
      </c>
      <c r="Q53" s="192" t="str">
        <f t="shared" si="0"/>
        <v>Probabilidad</v>
      </c>
      <c r="R53" s="192" t="s">
        <v>52</v>
      </c>
      <c r="S53" s="192" t="s">
        <v>57</v>
      </c>
      <c r="T53" s="193">
        <f>VLOOKUP(R53&amp;S53,Hoja1!$Q$4:$R$9,2,0)</f>
        <v>0.45</v>
      </c>
      <c r="U53" s="192" t="s">
        <v>59</v>
      </c>
      <c r="V53" s="192" t="s">
        <v>62</v>
      </c>
      <c r="W53" s="192" t="s">
        <v>65</v>
      </c>
      <c r="X53" s="193">
        <f t="shared" si="28"/>
        <v>0.45</v>
      </c>
      <c r="Y53" s="193" t="str">
        <f>IF(Z53&lt;=20%,'Tabla probabilidad'!$B$5,IF(Z53&lt;=40%,'Tabla probabilidad'!$B$6,IF(Z53&lt;=60%,'Tabla probabilidad'!$B$7,IF(Z53&lt;=80%,'Tabla probabilidad'!$B$8,IF(Z53&lt;=100%,'Tabla probabilidad'!$B$9)))))</f>
        <v>Media</v>
      </c>
      <c r="Z53" s="193">
        <f>IF(R53="Preventivo",(J50-(J50*T53)),IF(R53="Detectivo",(J50-(J50*T53)),IF(R53="Correctivo",(J50))))</f>
        <v>0.55000000000000004</v>
      </c>
      <c r="AA53" s="413"/>
      <c r="AB53" s="413"/>
      <c r="AC53" s="193" t="str">
        <f t="shared" si="1"/>
        <v>Moderado</v>
      </c>
      <c r="AD53" s="193">
        <f t="shared" si="29"/>
        <v>0.6</v>
      </c>
      <c r="AE53" s="413"/>
      <c r="AF53" s="413"/>
      <c r="AG53" s="416"/>
      <c r="AH53" s="410"/>
      <c r="AI53" s="410"/>
      <c r="AJ53" s="410"/>
      <c r="AK53" s="410"/>
      <c r="AL53" s="410"/>
      <c r="AM53" s="410"/>
      <c r="AN53" s="410"/>
    </row>
    <row r="54" spans="1:40" ht="104.25" customHeight="1" x14ac:dyDescent="0.25">
      <c r="A54" s="415"/>
      <c r="B54" s="417"/>
      <c r="C54" s="410"/>
      <c r="D54" s="422"/>
      <c r="E54" s="415"/>
      <c r="F54" s="415"/>
      <c r="G54" s="415"/>
      <c r="H54" s="415"/>
      <c r="I54" s="466"/>
      <c r="J54" s="412"/>
      <c r="K54" s="410"/>
      <c r="L54" s="411"/>
      <c r="M54" s="411"/>
      <c r="N54" s="415"/>
      <c r="O54" s="205">
        <v>5</v>
      </c>
      <c r="P54" s="209" t="s">
        <v>385</v>
      </c>
      <c r="Q54" s="205" t="str">
        <f t="shared" si="0"/>
        <v>Probabilidad</v>
      </c>
      <c r="R54" s="205" t="s">
        <v>52</v>
      </c>
      <c r="S54" s="205" t="s">
        <v>57</v>
      </c>
      <c r="T54" s="206">
        <f>VLOOKUP(R54&amp;S54,Hoja1!$Q$4:$R$9,2,0)</f>
        <v>0.45</v>
      </c>
      <c r="U54" s="205" t="s">
        <v>59</v>
      </c>
      <c r="V54" s="205" t="s">
        <v>62</v>
      </c>
      <c r="W54" s="205" t="s">
        <v>65</v>
      </c>
      <c r="X54" s="206">
        <f t="shared" si="28"/>
        <v>0.45</v>
      </c>
      <c r="Y54" s="206" t="str">
        <f>IF(Z54&lt;=20%,'Tabla probabilidad'!$B$5,IF(Z54&lt;=40%,'Tabla probabilidad'!$B$6,IF(Z54&lt;=60%,'Tabla probabilidad'!$B$7,IF(Z54&lt;=80%,'Tabla probabilidad'!$B$8,IF(Z54&lt;=100%,'Tabla probabilidad'!$B$9)))))</f>
        <v>Media</v>
      </c>
      <c r="Z54" s="206">
        <f>IF(R54="Preventivo",(J50-(J50*T54)),IF(R54="Detectivo",(J50-(J50*T54)),IF(R54="Correctivo",(J50))))</f>
        <v>0.55000000000000004</v>
      </c>
      <c r="AA54" s="413"/>
      <c r="AB54" s="413"/>
      <c r="AC54" s="206" t="str">
        <f t="shared" si="1"/>
        <v>Moderado</v>
      </c>
      <c r="AD54" s="206">
        <f t="shared" si="29"/>
        <v>0.6</v>
      </c>
      <c r="AE54" s="413"/>
      <c r="AF54" s="413"/>
      <c r="AG54" s="416"/>
      <c r="AH54" s="410"/>
      <c r="AI54" s="410"/>
      <c r="AJ54" s="410"/>
      <c r="AK54" s="410"/>
      <c r="AL54" s="410"/>
      <c r="AM54" s="410"/>
      <c r="AN54" s="410"/>
    </row>
    <row r="55" spans="1:40" ht="123.75" customHeight="1" x14ac:dyDescent="0.25">
      <c r="A55" s="410">
        <v>10</v>
      </c>
      <c r="B55" s="415" t="s">
        <v>474</v>
      </c>
      <c r="C55" s="410" t="s">
        <v>393</v>
      </c>
      <c r="D55" s="465" t="s">
        <v>402</v>
      </c>
      <c r="E55" s="410" t="s">
        <v>388</v>
      </c>
      <c r="F55" s="410" t="s">
        <v>387</v>
      </c>
      <c r="G55" s="410" t="s">
        <v>418</v>
      </c>
      <c r="H55" s="410">
        <v>3000</v>
      </c>
      <c r="I55" s="424" t="str">
        <f>IF(H55&lt;=2,'Tabla probabilidad'!$B$5,IF(H55&lt;=24,'Tabla probabilidad'!$B$6,IF(H55&lt;=500,'Tabla probabilidad'!$B$7,IF(H55&lt;=5000,'Tabla probabilidad'!$B$8,IF(H55&gt;5000,'Tabla probabilidad'!$B$9)))))</f>
        <v>Alta</v>
      </c>
      <c r="J55" s="425">
        <f>IF(H55&lt;=2,'Tabla probabilidad'!$D$5,IF(H55&lt;=24,'Tabla probabilidad'!$D$6,IF(H55&lt;=500,'Tabla probabilidad'!$D$7,IF(H55&lt;=5000,'Tabla probabilidad'!$D$8,IF(H55&gt;5000,'Tabla probabilidad'!$D$9)))))</f>
        <v>0.8</v>
      </c>
      <c r="K55" s="410" t="s">
        <v>398</v>
      </c>
      <c r="L55" s="410"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410"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410" t="str">
        <f>VLOOKUP((I55&amp;L55),Hoja1!$B$4:$C$28,2,0)</f>
        <v xml:space="preserve">Alto </v>
      </c>
      <c r="O55" s="203">
        <v>1</v>
      </c>
      <c r="P55" s="191" t="s">
        <v>400</v>
      </c>
      <c r="Q55" s="203" t="str">
        <f t="shared" ref="Q55:Q59" si="30">IF(R55="Preventivo","Probabilidad",IF(R55="Detectivo","Probabilidad", IF(R55="Correctivo","Impacto")))</f>
        <v>Probabilidad</v>
      </c>
      <c r="R55" s="203" t="s">
        <v>52</v>
      </c>
      <c r="S55" s="203" t="s">
        <v>57</v>
      </c>
      <c r="T55" s="204">
        <f>VLOOKUP(R55&amp;S55,Hoja1!$Q$4:$R$9,2,0)</f>
        <v>0.45</v>
      </c>
      <c r="U55" s="203" t="s">
        <v>59</v>
      </c>
      <c r="V55" s="203" t="s">
        <v>62</v>
      </c>
      <c r="W55" s="203" t="s">
        <v>65</v>
      </c>
      <c r="X55" s="204">
        <f>IF(Q55="Probabilidad",($J$55*T55),IF(Q55="Impacto"," "))</f>
        <v>0.36000000000000004</v>
      </c>
      <c r="Y55" s="204" t="str">
        <f>IF(Z55&lt;=20%,'Tabla probabilidad'!$B$5,IF(Z55&lt;=40%,'Tabla probabilidad'!$B$6,IF(Z55&lt;=60%,'Tabla probabilidad'!$B$7,IF(Z55&lt;=80%,'Tabla probabilidad'!$B$8,IF(Z55&lt;=100%,'Tabla probabilidad'!$B$9)))))</f>
        <v>Media</v>
      </c>
      <c r="Z55" s="204">
        <f>IF(R55="Preventivo",(J55-(J55*T55)),IF(R55="Detectivo",(J55-(J55*T55)),IF(R55="Correctivo",(J55))))</f>
        <v>0.44</v>
      </c>
      <c r="AA55" s="412" t="str">
        <f>IF(AB55&lt;=20%,'Tabla probabilidad'!$B$5,IF(AB55&lt;=40%,'Tabla probabilidad'!$B$6,IF(AB55&lt;=60%,'Tabla probabilidad'!$B$7,IF(AB55&lt;=80%,'Tabla probabilidad'!$B$8,IF(AB55&lt;=100%,'Tabla probabilidad'!$B$9)))))</f>
        <v>Media</v>
      </c>
      <c r="AB55" s="412">
        <f>AVERAGE(Z55:Z59)</f>
        <v>0.45599999999999996</v>
      </c>
      <c r="AC55" s="204" t="str">
        <f t="shared" ref="AC55:AC59" si="31">IF(AD55&lt;=20%,"Leve",IF(AD55&lt;=40%,"Menor",IF(AD55&lt;=60%,"Moderado",IF(AD55&lt;=80%,"Mayor",IF(AD55&lt;=100%,"Catastrófico")))))</f>
        <v>Moderado</v>
      </c>
      <c r="AD55" s="204">
        <f>IF(Q55="Probabilidad",(($M$55-0)),IF(Q55="Impacto",($M$55-($M$55*T55))))</f>
        <v>0.6</v>
      </c>
      <c r="AE55" s="412" t="str">
        <f>IF(AF55&lt;=20%,"Leve",IF(AF55&lt;=40%,"Menor",IF(AF55&lt;=60%,"Moderado",IF(AF55&lt;=80%,"Mayor",IF(AF55&lt;=100%,"Catastrófico")))))</f>
        <v>Moderado</v>
      </c>
      <c r="AF55" s="412">
        <f>AVERAGE(AD55:AD59)</f>
        <v>0.6</v>
      </c>
      <c r="AG55" s="415" t="str">
        <f>VLOOKUP(AA55&amp;AE55,Hoja1!$B$4:$C$28,2,0)</f>
        <v>Moderado</v>
      </c>
      <c r="AH55" s="410" t="s">
        <v>330</v>
      </c>
      <c r="AI55" s="410"/>
      <c r="AJ55" s="410"/>
      <c r="AK55" s="410"/>
      <c r="AL55" s="410"/>
      <c r="AM55" s="410"/>
      <c r="AN55" s="410"/>
    </row>
    <row r="56" spans="1:40" ht="82.5" customHeight="1" x14ac:dyDescent="0.25">
      <c r="A56" s="410"/>
      <c r="B56" s="416"/>
      <c r="C56" s="410"/>
      <c r="D56" s="465"/>
      <c r="E56" s="410"/>
      <c r="F56" s="410"/>
      <c r="G56" s="410"/>
      <c r="H56" s="410"/>
      <c r="I56" s="424"/>
      <c r="J56" s="425"/>
      <c r="K56" s="410"/>
      <c r="L56" s="411"/>
      <c r="M56" s="411"/>
      <c r="N56" s="410"/>
      <c r="O56" s="203">
        <v>2</v>
      </c>
      <c r="P56" s="191" t="s">
        <v>475</v>
      </c>
      <c r="Q56" s="203" t="str">
        <f t="shared" si="30"/>
        <v>Probabilidad</v>
      </c>
      <c r="R56" s="203" t="s">
        <v>52</v>
      </c>
      <c r="S56" s="203" t="s">
        <v>57</v>
      </c>
      <c r="T56" s="204">
        <f>VLOOKUP(R56&amp;S56,Hoja1!$Q$4:$R$9,2,0)</f>
        <v>0.45</v>
      </c>
      <c r="U56" s="203" t="s">
        <v>59</v>
      </c>
      <c r="V56" s="203" t="s">
        <v>62</v>
      </c>
      <c r="W56" s="203" t="s">
        <v>65</v>
      </c>
      <c r="X56" s="204">
        <f t="shared" ref="X56:X59" si="32">IF(Q56="Probabilidad",($J$55*T56),IF(Q56="Impacto"," "))</f>
        <v>0.36000000000000004</v>
      </c>
      <c r="Y56" s="204" t="str">
        <f>IF(Z56&lt;=20%,'Tabla probabilidad'!$B$5,IF(Z56&lt;=40%,'Tabla probabilidad'!$B$6,IF(Z56&lt;=60%,'Tabla probabilidad'!$B$7,IF(Z56&lt;=80%,'Tabla probabilidad'!$B$8,IF(Z56&lt;=100%,'Tabla probabilidad'!$B$9)))))</f>
        <v>Media</v>
      </c>
      <c r="Z56" s="204">
        <f>IF(R56="Preventivo",(J55-(J55*T56)),IF(R56="Detectivo",(J55-(J55*T56)),IF(R56="Correctivo",(J55))))</f>
        <v>0.44</v>
      </c>
      <c r="AA56" s="413"/>
      <c r="AB56" s="413"/>
      <c r="AC56" s="204" t="str">
        <f t="shared" si="31"/>
        <v>Moderado</v>
      </c>
      <c r="AD56" s="204">
        <f t="shared" ref="AD56:AD59" si="33">IF(Q56="Probabilidad",(($M$55-0)),IF(Q56="Impacto",($M$55-($M$55*T56))))</f>
        <v>0.6</v>
      </c>
      <c r="AE56" s="413"/>
      <c r="AF56" s="413"/>
      <c r="AG56" s="416"/>
      <c r="AH56" s="410"/>
      <c r="AI56" s="410"/>
      <c r="AJ56" s="410"/>
      <c r="AK56" s="410"/>
      <c r="AL56" s="410"/>
      <c r="AM56" s="410"/>
      <c r="AN56" s="410"/>
    </row>
    <row r="57" spans="1:40" ht="51" customHeight="1" x14ac:dyDescent="0.25">
      <c r="A57" s="410"/>
      <c r="B57" s="416"/>
      <c r="C57" s="410"/>
      <c r="D57" s="465"/>
      <c r="E57" s="410"/>
      <c r="F57" s="410"/>
      <c r="G57" s="410"/>
      <c r="H57" s="410"/>
      <c r="I57" s="424"/>
      <c r="J57" s="425"/>
      <c r="K57" s="410"/>
      <c r="L57" s="411"/>
      <c r="M57" s="411"/>
      <c r="N57" s="410"/>
      <c r="O57" s="203">
        <v>3</v>
      </c>
      <c r="P57" s="191" t="s">
        <v>401</v>
      </c>
      <c r="Q57" s="203" t="str">
        <f t="shared" si="30"/>
        <v>Probabilidad</v>
      </c>
      <c r="R57" s="203" t="s">
        <v>53</v>
      </c>
      <c r="S57" s="203" t="s">
        <v>57</v>
      </c>
      <c r="T57" s="204">
        <f>VLOOKUP(R57&amp;S57,Hoja1!$Q$4:$R$9,2,0)</f>
        <v>0.35</v>
      </c>
      <c r="U57" s="203" t="s">
        <v>59</v>
      </c>
      <c r="V57" s="203" t="s">
        <v>62</v>
      </c>
      <c r="W57" s="203" t="s">
        <v>65</v>
      </c>
      <c r="X57" s="204">
        <f t="shared" si="32"/>
        <v>0.27999999999999997</v>
      </c>
      <c r="Y57" s="204" t="str">
        <f>IF(Z57&lt;=20%,'Tabla probabilidad'!$B$5,IF(Z57&lt;=40%,'Tabla probabilidad'!$B$6,IF(Z57&lt;=60%,'Tabla probabilidad'!$B$7,IF(Z57&lt;=80%,'Tabla probabilidad'!$B$8,IF(Z57&lt;=100%,'Tabla probabilidad'!$B$9)))))</f>
        <v>Media</v>
      </c>
      <c r="Z57" s="204">
        <f>IF(R57="Preventivo",(J55-(J55*T57)),IF(R57="Detectivo",(J55-(J55*T57)),IF(R57="Correctivo",(J55))))</f>
        <v>0.52</v>
      </c>
      <c r="AA57" s="413"/>
      <c r="AB57" s="413"/>
      <c r="AC57" s="204" t="str">
        <f t="shared" si="31"/>
        <v>Moderado</v>
      </c>
      <c r="AD57" s="204">
        <f t="shared" si="33"/>
        <v>0.6</v>
      </c>
      <c r="AE57" s="413"/>
      <c r="AF57" s="413"/>
      <c r="AG57" s="416"/>
      <c r="AH57" s="410"/>
      <c r="AI57" s="410"/>
      <c r="AJ57" s="410"/>
      <c r="AK57" s="410"/>
      <c r="AL57" s="410"/>
      <c r="AM57" s="410"/>
      <c r="AN57" s="410"/>
    </row>
    <row r="58" spans="1:40" ht="123" customHeight="1" x14ac:dyDescent="0.25">
      <c r="A58" s="410"/>
      <c r="B58" s="416"/>
      <c r="C58" s="410"/>
      <c r="D58" s="465"/>
      <c r="E58" s="410"/>
      <c r="F58" s="410"/>
      <c r="G58" s="410"/>
      <c r="H58" s="410"/>
      <c r="I58" s="424"/>
      <c r="J58" s="425"/>
      <c r="K58" s="410"/>
      <c r="L58" s="411"/>
      <c r="M58" s="411"/>
      <c r="N58" s="410"/>
      <c r="O58" s="203">
        <v>4</v>
      </c>
      <c r="P58" s="191" t="s">
        <v>476</v>
      </c>
      <c r="Q58" s="203" t="str">
        <f t="shared" si="30"/>
        <v>Probabilidad</v>
      </c>
      <c r="R58" s="203" t="s">
        <v>52</v>
      </c>
      <c r="S58" s="203" t="s">
        <v>57</v>
      </c>
      <c r="T58" s="204">
        <f>VLOOKUP(R58&amp;S58,Hoja1!$Q$4:$R$9,2,0)</f>
        <v>0.45</v>
      </c>
      <c r="U58" s="203" t="s">
        <v>59</v>
      </c>
      <c r="V58" s="203" t="s">
        <v>62</v>
      </c>
      <c r="W58" s="203" t="s">
        <v>65</v>
      </c>
      <c r="X58" s="204">
        <f t="shared" si="32"/>
        <v>0.36000000000000004</v>
      </c>
      <c r="Y58" s="204" t="str">
        <f>IF(Z58&lt;=20%,'Tabla probabilidad'!$B$5,IF(Z58&lt;=40%,'Tabla probabilidad'!$B$6,IF(Z58&lt;=60%,'Tabla probabilidad'!$B$7,IF(Z58&lt;=80%,'Tabla probabilidad'!$B$8,IF(Z58&lt;=100%,'Tabla probabilidad'!$B$9)))))</f>
        <v>Media</v>
      </c>
      <c r="Z58" s="204">
        <f>IF(R58="Preventivo",(J55-(J55*T58)),IF(R58="Detectivo",(J55-(J55*T58)),IF(R58="Correctivo",(J55))))</f>
        <v>0.44</v>
      </c>
      <c r="AA58" s="413"/>
      <c r="AB58" s="413"/>
      <c r="AC58" s="204" t="str">
        <f t="shared" si="31"/>
        <v>Moderado</v>
      </c>
      <c r="AD58" s="204">
        <f t="shared" si="33"/>
        <v>0.6</v>
      </c>
      <c r="AE58" s="413"/>
      <c r="AF58" s="413"/>
      <c r="AG58" s="416"/>
      <c r="AH58" s="410"/>
      <c r="AI58" s="410"/>
      <c r="AJ58" s="410"/>
      <c r="AK58" s="410"/>
      <c r="AL58" s="410"/>
      <c r="AM58" s="410"/>
      <c r="AN58" s="410"/>
    </row>
    <row r="59" spans="1:40" ht="174" customHeight="1" x14ac:dyDescent="0.25">
      <c r="A59" s="410"/>
      <c r="B59" s="417"/>
      <c r="C59" s="410"/>
      <c r="D59" s="465"/>
      <c r="E59" s="410"/>
      <c r="F59" s="410"/>
      <c r="G59" s="410"/>
      <c r="H59" s="410"/>
      <c r="I59" s="424"/>
      <c r="J59" s="425"/>
      <c r="K59" s="410"/>
      <c r="L59" s="411"/>
      <c r="M59" s="411"/>
      <c r="N59" s="410"/>
      <c r="O59" s="203">
        <v>5</v>
      </c>
      <c r="P59" s="194" t="s">
        <v>477</v>
      </c>
      <c r="Q59" s="203" t="str">
        <f t="shared" si="30"/>
        <v>Probabilidad</v>
      </c>
      <c r="R59" s="203" t="s">
        <v>52</v>
      </c>
      <c r="S59" s="203" t="s">
        <v>57</v>
      </c>
      <c r="T59" s="204">
        <f>VLOOKUP(R59&amp;S59,Hoja1!$Q$4:$R$9,2,0)</f>
        <v>0.45</v>
      </c>
      <c r="U59" s="203" t="s">
        <v>59</v>
      </c>
      <c r="V59" s="203" t="s">
        <v>62</v>
      </c>
      <c r="W59" s="203" t="s">
        <v>65</v>
      </c>
      <c r="X59" s="204">
        <f t="shared" si="32"/>
        <v>0.36000000000000004</v>
      </c>
      <c r="Y59" s="204" t="str">
        <f>IF(Z59&lt;=20%,'Tabla probabilidad'!$B$5,IF(Z59&lt;=40%,'Tabla probabilidad'!$B$6,IF(Z59&lt;=60%,'Tabla probabilidad'!$B$7,IF(Z59&lt;=80%,'Tabla probabilidad'!$B$8,IF(Z59&lt;=100%,'Tabla probabilidad'!$B$9)))))</f>
        <v>Media</v>
      </c>
      <c r="Z59" s="204">
        <f>IF(R59="Preventivo",(J55-(J55*T59)),IF(R59="Detectivo",(J55-(J55*T59)),IF(R59="Correctivo",(J55))))</f>
        <v>0.44</v>
      </c>
      <c r="AA59" s="414"/>
      <c r="AB59" s="414"/>
      <c r="AC59" s="204" t="str">
        <f t="shared" si="31"/>
        <v>Moderado</v>
      </c>
      <c r="AD59" s="204">
        <f t="shared" si="33"/>
        <v>0.6</v>
      </c>
      <c r="AE59" s="414"/>
      <c r="AF59" s="414"/>
      <c r="AG59" s="417"/>
      <c r="AH59" s="410"/>
      <c r="AI59" s="410"/>
      <c r="AJ59" s="410"/>
      <c r="AK59" s="410"/>
      <c r="AL59" s="410"/>
      <c r="AM59" s="410"/>
      <c r="AN59" s="410"/>
    </row>
    <row r="60" spans="1:40" ht="42.75" customHeight="1" x14ac:dyDescent="0.25"/>
  </sheetData>
  <mergeCells count="306">
    <mergeCell ref="B45:B49"/>
    <mergeCell ref="B50:B54"/>
    <mergeCell ref="B55:B59"/>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N50:N54"/>
    <mergeCell ref="AA50:AA54"/>
    <mergeCell ref="F20:F24"/>
    <mergeCell ref="K20:K24"/>
    <mergeCell ref="N40:N44"/>
    <mergeCell ref="A35:A39"/>
    <mergeCell ref="C35:C39"/>
    <mergeCell ref="D35:D39"/>
    <mergeCell ref="E35:E39"/>
    <mergeCell ref="F35:F39"/>
    <mergeCell ref="G35:G39"/>
    <mergeCell ref="H35:H39"/>
    <mergeCell ref="I35:I39"/>
    <mergeCell ref="J35:J39"/>
    <mergeCell ref="B35:B39"/>
    <mergeCell ref="G30:G34"/>
    <mergeCell ref="H30:H34"/>
    <mergeCell ref="I30:I34"/>
    <mergeCell ref="J30:J34"/>
    <mergeCell ref="B30:B34"/>
    <mergeCell ref="AB35:AB39"/>
    <mergeCell ref="AE35:AE39"/>
    <mergeCell ref="AF35:AF39"/>
    <mergeCell ref="AG35:AG39"/>
    <mergeCell ref="AG45:AG49"/>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B30:AB34"/>
    <mergeCell ref="AE30:AE34"/>
    <mergeCell ref="AF30:AF34"/>
    <mergeCell ref="AG30:AG34"/>
    <mergeCell ref="A30:A34"/>
    <mergeCell ref="C30:C34"/>
    <mergeCell ref="D30:D34"/>
    <mergeCell ref="E30:E34"/>
    <mergeCell ref="F30:F34"/>
    <mergeCell ref="AH50:AH54"/>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A50:A54"/>
    <mergeCell ref="C55:C59"/>
    <mergeCell ref="D50:D54"/>
    <mergeCell ref="E50:E54"/>
    <mergeCell ref="F50:F54"/>
    <mergeCell ref="G50:G54"/>
    <mergeCell ref="H50:H54"/>
    <mergeCell ref="I50:I54"/>
    <mergeCell ref="J50:J54"/>
    <mergeCell ref="J55:J59"/>
    <mergeCell ref="A55:A59"/>
    <mergeCell ref="D55:D59"/>
    <mergeCell ref="E55:E59"/>
    <mergeCell ref="F55:F59"/>
    <mergeCell ref="C50:C54"/>
    <mergeCell ref="G55:G59"/>
    <mergeCell ref="H55:H59"/>
    <mergeCell ref="I55:I5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AN20:AN24"/>
    <mergeCell ref="AE20:AE24"/>
    <mergeCell ref="AF20:AF24"/>
    <mergeCell ref="AG20:AG24"/>
    <mergeCell ref="AH20:AH24"/>
    <mergeCell ref="AI20:AI24"/>
    <mergeCell ref="L20:L24"/>
    <mergeCell ref="M20:M24"/>
    <mergeCell ref="N20:N24"/>
    <mergeCell ref="AA20:AA24"/>
    <mergeCell ref="AB20:AB24"/>
    <mergeCell ref="A40:A44"/>
    <mergeCell ref="C40:C44"/>
    <mergeCell ref="D40:D44"/>
    <mergeCell ref="E40:E44"/>
    <mergeCell ref="F40:F44"/>
    <mergeCell ref="G40:G44"/>
    <mergeCell ref="H40:H44"/>
    <mergeCell ref="I40:I44"/>
    <mergeCell ref="J40:J44"/>
    <mergeCell ref="K40:K44"/>
    <mergeCell ref="L40:L44"/>
    <mergeCell ref="M40:M44"/>
    <mergeCell ref="B40:B44"/>
    <mergeCell ref="AH55:AH59"/>
    <mergeCell ref="AI55:AI59"/>
    <mergeCell ref="AJ55:AJ59"/>
    <mergeCell ref="AK55:AK59"/>
    <mergeCell ref="AL55:AL59"/>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AG50:AG54"/>
    <mergeCell ref="AM55:AM59"/>
    <mergeCell ref="AN55:AN59"/>
    <mergeCell ref="K55:K59"/>
    <mergeCell ref="L55:L59"/>
    <mergeCell ref="M55:M59"/>
    <mergeCell ref="N55:N59"/>
    <mergeCell ref="AA55:AA59"/>
    <mergeCell ref="AB55:AB59"/>
    <mergeCell ref="AE55:AE59"/>
    <mergeCell ref="AF55:AF59"/>
    <mergeCell ref="AG55:AG59"/>
    <mergeCell ref="AH35:AH39"/>
    <mergeCell ref="AI35:AI39"/>
    <mergeCell ref="AJ35:AJ39"/>
    <mergeCell ref="AK35:AK39"/>
    <mergeCell ref="AL35:AL39"/>
    <mergeCell ref="AM35:AM39"/>
    <mergeCell ref="AN35:AN39"/>
    <mergeCell ref="AK25:AK29"/>
    <mergeCell ref="AL25:AL29"/>
    <mergeCell ref="AM25:AM29"/>
    <mergeCell ref="AN25:AN29"/>
    <mergeCell ref="AH30:AH34"/>
    <mergeCell ref="AI30:AI34"/>
    <mergeCell ref="AJ30:AJ34"/>
    <mergeCell ref="AK30:AK34"/>
    <mergeCell ref="AL30:AL34"/>
    <mergeCell ref="AM30:AM34"/>
    <mergeCell ref="AN30:AN34"/>
  </mergeCells>
  <conditionalFormatting sqref="I10">
    <cfRule type="containsText" dxfId="3325" priority="665" operator="containsText" text="Muy Baja">
      <formula>NOT(ISERROR(SEARCH("Muy Baja",I10)))</formula>
    </cfRule>
    <cfRule type="containsText" dxfId="3324" priority="666" operator="containsText" text="Baja">
      <formula>NOT(ISERROR(SEARCH("Baja",I10)))</formula>
    </cfRule>
    <cfRule type="containsText" dxfId="3323" priority="790" operator="containsText" text="Muy Alta">
      <formula>NOT(ISERROR(SEARCH("Muy Alta",I10)))</formula>
    </cfRule>
    <cfRule type="containsText" dxfId="3322" priority="791" operator="containsText" text="Alta">
      <formula>NOT(ISERROR(SEARCH("Alta",I10)))</formula>
    </cfRule>
    <cfRule type="containsText" dxfId="3321" priority="792" operator="containsText" text="Media">
      <formula>NOT(ISERROR(SEARCH("Media",I10)))</formula>
    </cfRule>
    <cfRule type="containsText" dxfId="3320" priority="793" operator="containsText" text="Media">
      <formula>NOT(ISERROR(SEARCH("Media",I10)))</formula>
    </cfRule>
    <cfRule type="containsText" dxfId="3319" priority="794" operator="containsText" text="Media">
      <formula>NOT(ISERROR(SEARCH("Media",I10)))</formula>
    </cfRule>
    <cfRule type="containsText" dxfId="3318" priority="797" operator="containsText" text="Muy Baja">
      <formula>NOT(ISERROR(SEARCH("Muy Baja",I10)))</formula>
    </cfRule>
    <cfRule type="containsText" dxfId="3317" priority="798" operator="containsText" text="Baja">
      <formula>NOT(ISERROR(SEARCH("Baja",I10)))</formula>
    </cfRule>
    <cfRule type="containsText" dxfId="3316" priority="799" operator="containsText" text="Muy Baja">
      <formula>NOT(ISERROR(SEARCH("Muy Baja",I10)))</formula>
    </cfRule>
    <cfRule type="containsText" dxfId="3315" priority="800" operator="containsText" text="Muy Baja">
      <formula>NOT(ISERROR(SEARCH("Muy Baja",I10)))</formula>
    </cfRule>
    <cfRule type="containsText" dxfId="3314" priority="801" operator="containsText" text="Muy Baja">
      <formula>NOT(ISERROR(SEARCH("Muy Baja",I10)))</formula>
    </cfRule>
    <cfRule type="containsText" dxfId="3313" priority="802" operator="containsText" text="Muy Baja'Tabla probabilidad'!">
      <formula>NOT(ISERROR(SEARCH("Muy Baja'Tabla probabilidad'!",I10)))</formula>
    </cfRule>
    <cfRule type="containsText" dxfId="3312" priority="803" operator="containsText" text="Muy bajo">
      <formula>NOT(ISERROR(SEARCH("Muy bajo",I10)))</formula>
    </cfRule>
    <cfRule type="containsText" dxfId="3311" priority="812" operator="containsText" text="Alta">
      <formula>NOT(ISERROR(SEARCH("Alta",I10)))</formula>
    </cfRule>
    <cfRule type="containsText" dxfId="3310" priority="813" operator="containsText" text="Media">
      <formula>NOT(ISERROR(SEARCH("Media",I10)))</formula>
    </cfRule>
    <cfRule type="containsText" dxfId="3309" priority="814" operator="containsText" text="Baja">
      <formula>NOT(ISERROR(SEARCH("Baja",I10)))</formula>
    </cfRule>
    <cfRule type="containsText" dxfId="3308" priority="815" operator="containsText" text="Muy baja">
      <formula>NOT(ISERROR(SEARCH("Muy baja",I10)))</formula>
    </cfRule>
    <cfRule type="cellIs" dxfId="3307" priority="818" operator="between">
      <formula>1</formula>
      <formula>2</formula>
    </cfRule>
    <cfRule type="cellIs" dxfId="3306" priority="819" operator="between">
      <formula>0</formula>
      <formula>2</formula>
    </cfRule>
  </conditionalFormatting>
  <conditionalFormatting sqref="I10">
    <cfRule type="containsText" dxfId="3305" priority="668" operator="containsText" text="Muy Alta">
      <formula>NOT(ISERROR(SEARCH("Muy Alta",I10)))</formula>
    </cfRule>
  </conditionalFormatting>
  <conditionalFormatting sqref="L10">
    <cfRule type="containsText" dxfId="3304" priority="659" operator="containsText" text="Catastrófico">
      <formula>NOT(ISERROR(SEARCH("Catastrófico",L10)))</formula>
    </cfRule>
    <cfRule type="containsText" dxfId="3303" priority="660" operator="containsText" text="Mayor">
      <formula>NOT(ISERROR(SEARCH("Mayor",L10)))</formula>
    </cfRule>
    <cfRule type="containsText" dxfId="3302" priority="661" operator="containsText" text="Alta">
      <formula>NOT(ISERROR(SEARCH("Alta",L10)))</formula>
    </cfRule>
    <cfRule type="containsText" dxfId="3301" priority="662" operator="containsText" text="Moderado">
      <formula>NOT(ISERROR(SEARCH("Moderado",L10)))</formula>
    </cfRule>
    <cfRule type="containsText" dxfId="3300" priority="663" operator="containsText" text="Menor">
      <formula>NOT(ISERROR(SEARCH("Menor",L10)))</formula>
    </cfRule>
    <cfRule type="containsText" dxfId="3299" priority="664" operator="containsText" text="Leve">
      <formula>NOT(ISERROR(SEARCH("Leve",L10)))</formula>
    </cfRule>
  </conditionalFormatting>
  <conditionalFormatting sqref="N10 N15 N20 N40 N45 N25">
    <cfRule type="containsText" dxfId="3298" priority="654" operator="containsText" text="Extremo">
      <formula>NOT(ISERROR(SEARCH("Extremo",N10)))</formula>
    </cfRule>
    <cfRule type="containsText" dxfId="3297" priority="655" operator="containsText" text="Alto">
      <formula>NOT(ISERROR(SEARCH("Alto",N10)))</formula>
    </cfRule>
    <cfRule type="containsText" dxfId="3296" priority="656" operator="containsText" text="Bajo">
      <formula>NOT(ISERROR(SEARCH("Bajo",N10)))</formula>
    </cfRule>
    <cfRule type="containsText" dxfId="3295" priority="657" operator="containsText" text="Moderado">
      <formula>NOT(ISERROR(SEARCH("Moderado",N10)))</formula>
    </cfRule>
    <cfRule type="containsText" dxfId="3294" priority="658" operator="containsText" text="Extremo">
      <formula>NOT(ISERROR(SEARCH("Extremo",N10)))</formula>
    </cfRule>
  </conditionalFormatting>
  <conditionalFormatting sqref="M10">
    <cfRule type="containsText" dxfId="3293" priority="648" operator="containsText" text="Catastrófico">
      <formula>NOT(ISERROR(SEARCH("Catastrófico",M10)))</formula>
    </cfRule>
    <cfRule type="containsText" dxfId="3292" priority="649" operator="containsText" text="Mayor">
      <formula>NOT(ISERROR(SEARCH("Mayor",M10)))</formula>
    </cfRule>
    <cfRule type="containsText" dxfId="3291" priority="650" operator="containsText" text="Alta">
      <formula>NOT(ISERROR(SEARCH("Alta",M10)))</formula>
    </cfRule>
    <cfRule type="containsText" dxfId="3290" priority="651" operator="containsText" text="Moderado">
      <formula>NOT(ISERROR(SEARCH("Moderado",M10)))</formula>
    </cfRule>
    <cfRule type="containsText" dxfId="3289" priority="652" operator="containsText" text="Menor">
      <formula>NOT(ISERROR(SEARCH("Menor",M10)))</formula>
    </cfRule>
    <cfRule type="containsText" dxfId="3288" priority="653" operator="containsText" text="Leve">
      <formula>NOT(ISERROR(SEARCH("Leve",M10)))</formula>
    </cfRule>
  </conditionalFormatting>
  <conditionalFormatting sqref="Y10:Y14">
    <cfRule type="containsText" dxfId="3287" priority="582" operator="containsText" text="Muy Alta">
      <formula>NOT(ISERROR(SEARCH("Muy Alta",Y10)))</formula>
    </cfRule>
    <cfRule type="containsText" dxfId="3286" priority="583" operator="containsText" text="Alta">
      <formula>NOT(ISERROR(SEARCH("Alta",Y10)))</formula>
    </cfRule>
    <cfRule type="containsText" dxfId="3285" priority="584" operator="containsText" text="Media">
      <formula>NOT(ISERROR(SEARCH("Media",Y10)))</formula>
    </cfRule>
    <cfRule type="containsText" dxfId="3284" priority="585" operator="containsText" text="Muy Baja">
      <formula>NOT(ISERROR(SEARCH("Muy Baja",Y10)))</formula>
    </cfRule>
    <cfRule type="containsText" dxfId="3283" priority="586" operator="containsText" text="Baja">
      <formula>NOT(ISERROR(SEARCH("Baja",Y10)))</formula>
    </cfRule>
    <cfRule type="containsText" dxfId="3282" priority="587" operator="containsText" text="Muy Baja">
      <formula>NOT(ISERROR(SEARCH("Muy Baja",Y10)))</formula>
    </cfRule>
  </conditionalFormatting>
  <conditionalFormatting sqref="AC10:AC14">
    <cfRule type="containsText" dxfId="3281" priority="577" operator="containsText" text="Catastrófico">
      <formula>NOT(ISERROR(SEARCH("Catastrófico",AC10)))</formula>
    </cfRule>
    <cfRule type="containsText" dxfId="3280" priority="578" operator="containsText" text="Mayor">
      <formula>NOT(ISERROR(SEARCH("Mayor",AC10)))</formula>
    </cfRule>
    <cfRule type="containsText" dxfId="3279" priority="579" operator="containsText" text="Moderado">
      <formula>NOT(ISERROR(SEARCH("Moderado",AC10)))</formula>
    </cfRule>
    <cfRule type="containsText" dxfId="3278" priority="580" operator="containsText" text="Menor">
      <formula>NOT(ISERROR(SEARCH("Menor",AC10)))</formula>
    </cfRule>
    <cfRule type="containsText" dxfId="3277" priority="581" operator="containsText" text="Leve">
      <formula>NOT(ISERROR(SEARCH("Leve",AC10)))</formula>
    </cfRule>
  </conditionalFormatting>
  <conditionalFormatting sqref="AG10">
    <cfRule type="containsText" dxfId="3276" priority="568" operator="containsText" text="Extremo">
      <formula>NOT(ISERROR(SEARCH("Extremo",AG10)))</formula>
    </cfRule>
    <cfRule type="containsText" dxfId="3275" priority="569" operator="containsText" text="Alto">
      <formula>NOT(ISERROR(SEARCH("Alto",AG10)))</formula>
    </cfRule>
    <cfRule type="containsText" dxfId="3274" priority="570" operator="containsText" text="Moderado">
      <formula>NOT(ISERROR(SEARCH("Moderado",AG10)))</formula>
    </cfRule>
    <cfRule type="containsText" dxfId="3273" priority="571" operator="containsText" text="Menor">
      <formula>NOT(ISERROR(SEARCH("Menor",AG10)))</formula>
    </cfRule>
    <cfRule type="containsText" dxfId="3272" priority="572" operator="containsText" text="Bajo">
      <formula>NOT(ISERROR(SEARCH("Bajo",AG10)))</formula>
    </cfRule>
    <cfRule type="containsText" dxfId="3271" priority="573" operator="containsText" text="Moderado">
      <formula>NOT(ISERROR(SEARCH("Moderado",AG10)))</formula>
    </cfRule>
    <cfRule type="containsText" dxfId="3270" priority="574" operator="containsText" text="Extremo">
      <formula>NOT(ISERROR(SEARCH("Extremo",AG10)))</formula>
    </cfRule>
    <cfRule type="containsText" dxfId="3269" priority="575" operator="containsText" text="Baja">
      <formula>NOT(ISERROR(SEARCH("Baja",AG10)))</formula>
    </cfRule>
    <cfRule type="containsText" dxfId="3268" priority="576" operator="containsText" text="Alto">
      <formula>NOT(ISERROR(SEARCH("Alto",AG10)))</formula>
    </cfRule>
  </conditionalFormatting>
  <conditionalFormatting sqref="AA10:AA14">
    <cfRule type="containsText" dxfId="3267" priority="557" operator="containsText" text="Muy Alta">
      <formula>NOT(ISERROR(SEARCH("Muy Alta",AA10)))</formula>
    </cfRule>
    <cfRule type="containsText" dxfId="3266" priority="558" operator="containsText" text="Alta">
      <formula>NOT(ISERROR(SEARCH("Alta",AA10)))</formula>
    </cfRule>
    <cfRule type="containsText" dxfId="3265" priority="559" operator="containsText" text="Media">
      <formula>NOT(ISERROR(SEARCH("Media",AA10)))</formula>
    </cfRule>
    <cfRule type="containsText" dxfId="3264" priority="560" operator="containsText" text="Baja">
      <formula>NOT(ISERROR(SEARCH("Baja",AA10)))</formula>
    </cfRule>
    <cfRule type="containsText" dxfId="3263" priority="561" operator="containsText" text="Muy Baja">
      <formula>NOT(ISERROR(SEARCH("Muy Baja",AA10)))</formula>
    </cfRule>
  </conditionalFormatting>
  <conditionalFormatting sqref="AE10:AE14">
    <cfRule type="containsText" dxfId="3262" priority="552" operator="containsText" text="Catastrófico">
      <formula>NOT(ISERROR(SEARCH("Catastrófico",AE10)))</formula>
    </cfRule>
    <cfRule type="containsText" dxfId="3261" priority="553" operator="containsText" text="Moderado">
      <formula>NOT(ISERROR(SEARCH("Moderado",AE10)))</formula>
    </cfRule>
    <cfRule type="containsText" dxfId="3260" priority="554" operator="containsText" text="Menor">
      <formula>NOT(ISERROR(SEARCH("Menor",AE10)))</formula>
    </cfRule>
    <cfRule type="containsText" dxfId="3259" priority="555" operator="containsText" text="Leve">
      <formula>NOT(ISERROR(SEARCH("Leve",AE10)))</formula>
    </cfRule>
    <cfRule type="containsText" dxfId="3258" priority="556" operator="containsText" text="Mayor">
      <formula>NOT(ISERROR(SEARCH("Mayor",AE10)))</formula>
    </cfRule>
  </conditionalFormatting>
  <conditionalFormatting sqref="I15 I20 I40 I45 I25">
    <cfRule type="containsText" dxfId="3257" priority="529" operator="containsText" text="Muy Baja">
      <formula>NOT(ISERROR(SEARCH("Muy Baja",I15)))</formula>
    </cfRule>
    <cfRule type="containsText" dxfId="3256" priority="530" operator="containsText" text="Baja">
      <formula>NOT(ISERROR(SEARCH("Baja",I15)))</formula>
    </cfRule>
    <cfRule type="containsText" dxfId="3255" priority="532" operator="containsText" text="Muy Alta">
      <formula>NOT(ISERROR(SEARCH("Muy Alta",I15)))</formula>
    </cfRule>
    <cfRule type="containsText" dxfId="3254" priority="533" operator="containsText" text="Alta">
      <formula>NOT(ISERROR(SEARCH("Alta",I15)))</formula>
    </cfRule>
    <cfRule type="containsText" dxfId="3253" priority="534" operator="containsText" text="Media">
      <formula>NOT(ISERROR(SEARCH("Media",I15)))</formula>
    </cfRule>
    <cfRule type="containsText" dxfId="3252" priority="535" operator="containsText" text="Media">
      <formula>NOT(ISERROR(SEARCH("Media",I15)))</formula>
    </cfRule>
    <cfRule type="containsText" dxfId="3251" priority="536" operator="containsText" text="Media">
      <formula>NOT(ISERROR(SEARCH("Media",I15)))</formula>
    </cfRule>
    <cfRule type="containsText" dxfId="3250" priority="537" operator="containsText" text="Muy Baja">
      <formula>NOT(ISERROR(SEARCH("Muy Baja",I15)))</formula>
    </cfRule>
    <cfRule type="containsText" dxfId="3249" priority="538" operator="containsText" text="Baja">
      <formula>NOT(ISERROR(SEARCH("Baja",I15)))</formula>
    </cfRule>
    <cfRule type="containsText" dxfId="3248" priority="539" operator="containsText" text="Muy Baja">
      <formula>NOT(ISERROR(SEARCH("Muy Baja",I15)))</formula>
    </cfRule>
    <cfRule type="containsText" dxfId="3247" priority="540" operator="containsText" text="Muy Baja">
      <formula>NOT(ISERROR(SEARCH("Muy Baja",I15)))</formula>
    </cfRule>
    <cfRule type="containsText" dxfId="3246" priority="541" operator="containsText" text="Muy Baja">
      <formula>NOT(ISERROR(SEARCH("Muy Baja",I15)))</formula>
    </cfRule>
    <cfRule type="containsText" dxfId="3245" priority="542" operator="containsText" text="Muy Baja'Tabla probabilidad'!">
      <formula>NOT(ISERROR(SEARCH("Muy Baja'Tabla probabilidad'!",I15)))</formula>
    </cfRule>
    <cfRule type="containsText" dxfId="3244" priority="543" operator="containsText" text="Muy bajo">
      <formula>NOT(ISERROR(SEARCH("Muy bajo",I15)))</formula>
    </cfRule>
    <cfRule type="containsText" dxfId="3243" priority="544" operator="containsText" text="Alta">
      <formula>NOT(ISERROR(SEARCH("Alta",I15)))</formula>
    </cfRule>
    <cfRule type="containsText" dxfId="3242" priority="545" operator="containsText" text="Media">
      <formula>NOT(ISERROR(SEARCH("Media",I15)))</formula>
    </cfRule>
    <cfRule type="containsText" dxfId="3241" priority="546" operator="containsText" text="Baja">
      <formula>NOT(ISERROR(SEARCH("Baja",I15)))</formula>
    </cfRule>
    <cfRule type="containsText" dxfId="3240" priority="547" operator="containsText" text="Muy baja">
      <formula>NOT(ISERROR(SEARCH("Muy baja",I15)))</formula>
    </cfRule>
    <cfRule type="cellIs" dxfId="3239" priority="550" operator="between">
      <formula>1</formula>
      <formula>2</formula>
    </cfRule>
    <cfRule type="cellIs" dxfId="3238" priority="551" operator="between">
      <formula>0</formula>
      <formula>2</formula>
    </cfRule>
  </conditionalFormatting>
  <conditionalFormatting sqref="I15 I20 I40 I45 I25">
    <cfRule type="containsText" dxfId="3237" priority="531" operator="containsText" text="Muy Alta">
      <formula>NOT(ISERROR(SEARCH("Muy Alta",I15)))</formula>
    </cfRule>
  </conditionalFormatting>
  <conditionalFormatting sqref="Y15:Y19">
    <cfRule type="containsText" dxfId="3236" priority="523" operator="containsText" text="Muy Alta">
      <formula>NOT(ISERROR(SEARCH("Muy Alta",Y15)))</formula>
    </cfRule>
    <cfRule type="containsText" dxfId="3235" priority="524" operator="containsText" text="Alta">
      <formula>NOT(ISERROR(SEARCH("Alta",Y15)))</formula>
    </cfRule>
    <cfRule type="containsText" dxfId="3234" priority="525" operator="containsText" text="Media">
      <formula>NOT(ISERROR(SEARCH("Media",Y15)))</formula>
    </cfRule>
    <cfRule type="containsText" dxfId="3233" priority="526" operator="containsText" text="Muy Baja">
      <formula>NOT(ISERROR(SEARCH("Muy Baja",Y15)))</formula>
    </cfRule>
    <cfRule type="containsText" dxfId="3232" priority="527" operator="containsText" text="Baja">
      <formula>NOT(ISERROR(SEARCH("Baja",Y15)))</formula>
    </cfRule>
    <cfRule type="containsText" dxfId="3231" priority="528" operator="containsText" text="Muy Baja">
      <formula>NOT(ISERROR(SEARCH("Muy Baja",Y15)))</formula>
    </cfRule>
  </conditionalFormatting>
  <conditionalFormatting sqref="AC15:AC19">
    <cfRule type="containsText" dxfId="3230" priority="518" operator="containsText" text="Catastrófico">
      <formula>NOT(ISERROR(SEARCH("Catastrófico",AC15)))</formula>
    </cfRule>
    <cfRule type="containsText" dxfId="3229" priority="519" operator="containsText" text="Mayor">
      <formula>NOT(ISERROR(SEARCH("Mayor",AC15)))</formula>
    </cfRule>
    <cfRule type="containsText" dxfId="3228" priority="520" operator="containsText" text="Moderado">
      <formula>NOT(ISERROR(SEARCH("Moderado",AC15)))</formula>
    </cfRule>
    <cfRule type="containsText" dxfId="3227" priority="521" operator="containsText" text="Menor">
      <formula>NOT(ISERROR(SEARCH("Menor",AC15)))</formula>
    </cfRule>
    <cfRule type="containsText" dxfId="3226" priority="522" operator="containsText" text="Leve">
      <formula>NOT(ISERROR(SEARCH("Leve",AC15)))</formula>
    </cfRule>
  </conditionalFormatting>
  <conditionalFormatting sqref="AG15">
    <cfRule type="containsText" dxfId="3225" priority="509" operator="containsText" text="Extremo">
      <formula>NOT(ISERROR(SEARCH("Extremo",AG15)))</formula>
    </cfRule>
    <cfRule type="containsText" dxfId="3224" priority="510" operator="containsText" text="Alto">
      <formula>NOT(ISERROR(SEARCH("Alto",AG15)))</formula>
    </cfRule>
    <cfRule type="containsText" dxfId="3223" priority="511" operator="containsText" text="Moderado">
      <formula>NOT(ISERROR(SEARCH("Moderado",AG15)))</formula>
    </cfRule>
    <cfRule type="containsText" dxfId="3222" priority="512" operator="containsText" text="Menor">
      <formula>NOT(ISERROR(SEARCH("Menor",AG15)))</formula>
    </cfRule>
    <cfRule type="containsText" dxfId="3221" priority="513" operator="containsText" text="Bajo">
      <formula>NOT(ISERROR(SEARCH("Bajo",AG15)))</formula>
    </cfRule>
    <cfRule type="containsText" dxfId="3220" priority="514" operator="containsText" text="Moderado">
      <formula>NOT(ISERROR(SEARCH("Moderado",AG15)))</formula>
    </cfRule>
    <cfRule type="containsText" dxfId="3219" priority="515" operator="containsText" text="Extremo">
      <formula>NOT(ISERROR(SEARCH("Extremo",AG15)))</formula>
    </cfRule>
    <cfRule type="containsText" dxfId="3218" priority="516" operator="containsText" text="Baja">
      <formula>NOT(ISERROR(SEARCH("Baja",AG15)))</formula>
    </cfRule>
    <cfRule type="containsText" dxfId="3217" priority="517" operator="containsText" text="Alto">
      <formula>NOT(ISERROR(SEARCH("Alto",AG15)))</formula>
    </cfRule>
  </conditionalFormatting>
  <conditionalFormatting sqref="AA15:AA19">
    <cfRule type="containsText" dxfId="3216" priority="504" operator="containsText" text="Muy Alta">
      <formula>NOT(ISERROR(SEARCH("Muy Alta",AA15)))</formula>
    </cfRule>
    <cfRule type="containsText" dxfId="3215" priority="505" operator="containsText" text="Alta">
      <formula>NOT(ISERROR(SEARCH("Alta",AA15)))</formula>
    </cfRule>
    <cfRule type="containsText" dxfId="3214" priority="506" operator="containsText" text="Media">
      <formula>NOT(ISERROR(SEARCH("Media",AA15)))</formula>
    </cfRule>
    <cfRule type="containsText" dxfId="3213" priority="507" operator="containsText" text="Baja">
      <formula>NOT(ISERROR(SEARCH("Baja",AA15)))</formula>
    </cfRule>
    <cfRule type="containsText" dxfId="3212" priority="508" operator="containsText" text="Muy Baja">
      <formula>NOT(ISERROR(SEARCH("Muy Baja",AA15)))</formula>
    </cfRule>
  </conditionalFormatting>
  <conditionalFormatting sqref="AE15:AE19">
    <cfRule type="containsText" dxfId="3211" priority="499" operator="containsText" text="Catastrófico">
      <formula>NOT(ISERROR(SEARCH("Catastrófico",AE15)))</formula>
    </cfRule>
    <cfRule type="containsText" dxfId="3210" priority="500" operator="containsText" text="Moderado">
      <formula>NOT(ISERROR(SEARCH("Moderado",AE15)))</formula>
    </cfRule>
    <cfRule type="containsText" dxfId="3209" priority="501" operator="containsText" text="Menor">
      <formula>NOT(ISERROR(SEARCH("Menor",AE15)))</formula>
    </cfRule>
    <cfRule type="containsText" dxfId="3208" priority="502" operator="containsText" text="Leve">
      <formula>NOT(ISERROR(SEARCH("Leve",AE15)))</formula>
    </cfRule>
    <cfRule type="containsText" dxfId="3207" priority="503" operator="containsText" text="Mayor">
      <formula>NOT(ISERROR(SEARCH("Mayor",AE15)))</formula>
    </cfRule>
  </conditionalFormatting>
  <conditionalFormatting sqref="Y20:Y29">
    <cfRule type="containsText" dxfId="3206" priority="493" operator="containsText" text="Muy Alta">
      <formula>NOT(ISERROR(SEARCH("Muy Alta",Y20)))</formula>
    </cfRule>
    <cfRule type="containsText" dxfId="3205" priority="494" operator="containsText" text="Alta">
      <formula>NOT(ISERROR(SEARCH("Alta",Y20)))</formula>
    </cfRule>
    <cfRule type="containsText" dxfId="3204" priority="495" operator="containsText" text="Media">
      <formula>NOT(ISERROR(SEARCH("Media",Y20)))</formula>
    </cfRule>
    <cfRule type="containsText" dxfId="3203" priority="496" operator="containsText" text="Muy Baja">
      <formula>NOT(ISERROR(SEARCH("Muy Baja",Y20)))</formula>
    </cfRule>
    <cfRule type="containsText" dxfId="3202" priority="497" operator="containsText" text="Baja">
      <formula>NOT(ISERROR(SEARCH("Baja",Y20)))</formula>
    </cfRule>
    <cfRule type="containsText" dxfId="3201" priority="498" operator="containsText" text="Muy Baja">
      <formula>NOT(ISERROR(SEARCH("Muy Baja",Y20)))</formula>
    </cfRule>
  </conditionalFormatting>
  <conditionalFormatting sqref="AC20:AC29">
    <cfRule type="containsText" dxfId="3200" priority="488" operator="containsText" text="Catastrófico">
      <formula>NOT(ISERROR(SEARCH("Catastrófico",AC20)))</formula>
    </cfRule>
    <cfRule type="containsText" dxfId="3199" priority="489" operator="containsText" text="Mayor">
      <formula>NOT(ISERROR(SEARCH("Mayor",AC20)))</formula>
    </cfRule>
    <cfRule type="containsText" dxfId="3198" priority="490" operator="containsText" text="Moderado">
      <formula>NOT(ISERROR(SEARCH("Moderado",AC20)))</formula>
    </cfRule>
    <cfRule type="containsText" dxfId="3197" priority="491" operator="containsText" text="Menor">
      <formula>NOT(ISERROR(SEARCH("Menor",AC20)))</formula>
    </cfRule>
    <cfRule type="containsText" dxfId="3196" priority="492" operator="containsText" text="Leve">
      <formula>NOT(ISERROR(SEARCH("Leve",AC20)))</formula>
    </cfRule>
  </conditionalFormatting>
  <conditionalFormatting sqref="AG20 AG25">
    <cfRule type="containsText" dxfId="3195" priority="479" operator="containsText" text="Extremo">
      <formula>NOT(ISERROR(SEARCH("Extremo",AG20)))</formula>
    </cfRule>
    <cfRule type="containsText" dxfId="3194" priority="480" operator="containsText" text="Alto">
      <formula>NOT(ISERROR(SEARCH("Alto",AG20)))</formula>
    </cfRule>
    <cfRule type="containsText" dxfId="3193" priority="481" operator="containsText" text="Moderado">
      <formula>NOT(ISERROR(SEARCH("Moderado",AG20)))</formula>
    </cfRule>
    <cfRule type="containsText" dxfId="3192" priority="482" operator="containsText" text="Menor">
      <formula>NOT(ISERROR(SEARCH("Menor",AG20)))</formula>
    </cfRule>
    <cfRule type="containsText" dxfId="3191" priority="483" operator="containsText" text="Bajo">
      <formula>NOT(ISERROR(SEARCH("Bajo",AG20)))</formula>
    </cfRule>
    <cfRule type="containsText" dxfId="3190" priority="484" operator="containsText" text="Moderado">
      <formula>NOT(ISERROR(SEARCH("Moderado",AG20)))</formula>
    </cfRule>
    <cfRule type="containsText" dxfId="3189" priority="485" operator="containsText" text="Extremo">
      <formula>NOT(ISERROR(SEARCH("Extremo",AG20)))</formula>
    </cfRule>
    <cfRule type="containsText" dxfId="3188" priority="486" operator="containsText" text="Baja">
      <formula>NOT(ISERROR(SEARCH("Baja",AG20)))</formula>
    </cfRule>
    <cfRule type="containsText" dxfId="3187" priority="487" operator="containsText" text="Alto">
      <formula>NOT(ISERROR(SEARCH("Alto",AG20)))</formula>
    </cfRule>
  </conditionalFormatting>
  <conditionalFormatting sqref="AA20:AA29">
    <cfRule type="containsText" dxfId="3186" priority="474" operator="containsText" text="Muy Alta">
      <formula>NOT(ISERROR(SEARCH("Muy Alta",AA20)))</formula>
    </cfRule>
    <cfRule type="containsText" dxfId="3185" priority="475" operator="containsText" text="Alta">
      <formula>NOT(ISERROR(SEARCH("Alta",AA20)))</formula>
    </cfRule>
    <cfRule type="containsText" dxfId="3184" priority="476" operator="containsText" text="Media">
      <formula>NOT(ISERROR(SEARCH("Media",AA20)))</formula>
    </cfRule>
    <cfRule type="containsText" dxfId="3183" priority="477" operator="containsText" text="Baja">
      <formula>NOT(ISERROR(SEARCH("Baja",AA20)))</formula>
    </cfRule>
    <cfRule type="containsText" dxfId="3182" priority="478" operator="containsText" text="Muy Baja">
      <formula>NOT(ISERROR(SEARCH("Muy Baja",AA20)))</formula>
    </cfRule>
  </conditionalFormatting>
  <conditionalFormatting sqref="AE20:AE29">
    <cfRule type="containsText" dxfId="3181" priority="469" operator="containsText" text="Catastrófico">
      <formula>NOT(ISERROR(SEARCH("Catastrófico",AE20)))</formula>
    </cfRule>
    <cfRule type="containsText" dxfId="3180" priority="470" operator="containsText" text="Moderado">
      <formula>NOT(ISERROR(SEARCH("Moderado",AE20)))</formula>
    </cfRule>
    <cfRule type="containsText" dxfId="3179" priority="471" operator="containsText" text="Menor">
      <formula>NOT(ISERROR(SEARCH("Menor",AE20)))</formula>
    </cfRule>
    <cfRule type="containsText" dxfId="3178" priority="472" operator="containsText" text="Leve">
      <formula>NOT(ISERROR(SEARCH("Leve",AE20)))</formula>
    </cfRule>
    <cfRule type="containsText" dxfId="3177" priority="473" operator="containsText" text="Mayor">
      <formula>NOT(ISERROR(SEARCH("Mayor",AE20)))</formula>
    </cfRule>
  </conditionalFormatting>
  <conditionalFormatting sqref="Y40:Y44">
    <cfRule type="containsText" dxfId="3176" priority="463" operator="containsText" text="Muy Alta">
      <formula>NOT(ISERROR(SEARCH("Muy Alta",Y40)))</formula>
    </cfRule>
    <cfRule type="containsText" dxfId="3175" priority="464" operator="containsText" text="Alta">
      <formula>NOT(ISERROR(SEARCH("Alta",Y40)))</formula>
    </cfRule>
    <cfRule type="containsText" dxfId="3174" priority="465" operator="containsText" text="Media">
      <formula>NOT(ISERROR(SEARCH("Media",Y40)))</formula>
    </cfRule>
    <cfRule type="containsText" dxfId="3173" priority="466" operator="containsText" text="Muy Baja">
      <formula>NOT(ISERROR(SEARCH("Muy Baja",Y40)))</formula>
    </cfRule>
    <cfRule type="containsText" dxfId="3172" priority="467" operator="containsText" text="Baja">
      <formula>NOT(ISERROR(SEARCH("Baja",Y40)))</formula>
    </cfRule>
    <cfRule type="containsText" dxfId="3171" priority="468" operator="containsText" text="Muy Baja">
      <formula>NOT(ISERROR(SEARCH("Muy Baja",Y40)))</formula>
    </cfRule>
  </conditionalFormatting>
  <conditionalFormatting sqref="AC40:AC44">
    <cfRule type="containsText" dxfId="3170" priority="458" operator="containsText" text="Catastrófico">
      <formula>NOT(ISERROR(SEARCH("Catastrófico",AC40)))</formula>
    </cfRule>
    <cfRule type="containsText" dxfId="3169" priority="459" operator="containsText" text="Mayor">
      <formula>NOT(ISERROR(SEARCH("Mayor",AC40)))</formula>
    </cfRule>
    <cfRule type="containsText" dxfId="3168" priority="460" operator="containsText" text="Moderado">
      <formula>NOT(ISERROR(SEARCH("Moderado",AC40)))</formula>
    </cfRule>
    <cfRule type="containsText" dxfId="3167" priority="461" operator="containsText" text="Menor">
      <formula>NOT(ISERROR(SEARCH("Menor",AC40)))</formula>
    </cfRule>
    <cfRule type="containsText" dxfId="3166" priority="462" operator="containsText" text="Leve">
      <formula>NOT(ISERROR(SEARCH("Leve",AC40)))</formula>
    </cfRule>
  </conditionalFormatting>
  <conditionalFormatting sqref="AG40">
    <cfRule type="containsText" dxfId="3165" priority="449" operator="containsText" text="Extremo">
      <formula>NOT(ISERROR(SEARCH("Extremo",AG40)))</formula>
    </cfRule>
    <cfRule type="containsText" dxfId="3164" priority="450" operator="containsText" text="Alto">
      <formula>NOT(ISERROR(SEARCH("Alto",AG40)))</formula>
    </cfRule>
    <cfRule type="containsText" dxfId="3163" priority="451" operator="containsText" text="Moderado">
      <formula>NOT(ISERROR(SEARCH("Moderado",AG40)))</formula>
    </cfRule>
    <cfRule type="containsText" dxfId="3162" priority="452" operator="containsText" text="Menor">
      <formula>NOT(ISERROR(SEARCH("Menor",AG40)))</formula>
    </cfRule>
    <cfRule type="containsText" dxfId="3161" priority="453" operator="containsText" text="Bajo">
      <formula>NOT(ISERROR(SEARCH("Bajo",AG40)))</formula>
    </cfRule>
    <cfRule type="containsText" dxfId="3160" priority="454" operator="containsText" text="Moderado">
      <formula>NOT(ISERROR(SEARCH("Moderado",AG40)))</formula>
    </cfRule>
    <cfRule type="containsText" dxfId="3159" priority="455" operator="containsText" text="Extremo">
      <formula>NOT(ISERROR(SEARCH("Extremo",AG40)))</formula>
    </cfRule>
    <cfRule type="containsText" dxfId="3158" priority="456" operator="containsText" text="Baja">
      <formula>NOT(ISERROR(SEARCH("Baja",AG40)))</formula>
    </cfRule>
    <cfRule type="containsText" dxfId="3157" priority="457" operator="containsText" text="Alto">
      <formula>NOT(ISERROR(SEARCH("Alto",AG40)))</formula>
    </cfRule>
  </conditionalFormatting>
  <conditionalFormatting sqref="AA40:AA44">
    <cfRule type="containsText" dxfId="3156" priority="444" operator="containsText" text="Muy Alta">
      <formula>NOT(ISERROR(SEARCH("Muy Alta",AA40)))</formula>
    </cfRule>
    <cfRule type="containsText" dxfId="3155" priority="445" operator="containsText" text="Alta">
      <formula>NOT(ISERROR(SEARCH("Alta",AA40)))</formula>
    </cfRule>
    <cfRule type="containsText" dxfId="3154" priority="446" operator="containsText" text="Media">
      <formula>NOT(ISERROR(SEARCH("Media",AA40)))</formula>
    </cfRule>
    <cfRule type="containsText" dxfId="3153" priority="447" operator="containsText" text="Baja">
      <formula>NOT(ISERROR(SEARCH("Baja",AA40)))</formula>
    </cfRule>
    <cfRule type="containsText" dxfId="3152" priority="448" operator="containsText" text="Muy Baja">
      <formula>NOT(ISERROR(SEARCH("Muy Baja",AA40)))</formula>
    </cfRule>
  </conditionalFormatting>
  <conditionalFormatting sqref="AE40:AE44">
    <cfRule type="containsText" dxfId="3151" priority="439" operator="containsText" text="Catastrófico">
      <formula>NOT(ISERROR(SEARCH("Catastrófico",AE40)))</formula>
    </cfRule>
    <cfRule type="containsText" dxfId="3150" priority="440" operator="containsText" text="Moderado">
      <formula>NOT(ISERROR(SEARCH("Moderado",AE40)))</formula>
    </cfRule>
    <cfRule type="containsText" dxfId="3149" priority="441" operator="containsText" text="Menor">
      <formula>NOT(ISERROR(SEARCH("Menor",AE40)))</formula>
    </cfRule>
    <cfRule type="containsText" dxfId="3148" priority="442" operator="containsText" text="Leve">
      <formula>NOT(ISERROR(SEARCH("Leve",AE40)))</formula>
    </cfRule>
    <cfRule type="containsText" dxfId="3147" priority="443" operator="containsText" text="Mayor">
      <formula>NOT(ISERROR(SEARCH("Mayor",AE40)))</formula>
    </cfRule>
  </conditionalFormatting>
  <conditionalFormatting sqref="Y45:Y49">
    <cfRule type="containsText" dxfId="3146" priority="433" operator="containsText" text="Muy Alta">
      <formula>NOT(ISERROR(SEARCH("Muy Alta",Y45)))</formula>
    </cfRule>
    <cfRule type="containsText" dxfId="3145" priority="434" operator="containsText" text="Alta">
      <formula>NOT(ISERROR(SEARCH("Alta",Y45)))</formula>
    </cfRule>
    <cfRule type="containsText" dxfId="3144" priority="435" operator="containsText" text="Media">
      <formula>NOT(ISERROR(SEARCH("Media",Y45)))</formula>
    </cfRule>
    <cfRule type="containsText" dxfId="3143" priority="436" operator="containsText" text="Muy Baja">
      <formula>NOT(ISERROR(SEARCH("Muy Baja",Y45)))</formula>
    </cfRule>
    <cfRule type="containsText" dxfId="3142" priority="437" operator="containsText" text="Baja">
      <formula>NOT(ISERROR(SEARCH("Baja",Y45)))</formula>
    </cfRule>
    <cfRule type="containsText" dxfId="3141" priority="438" operator="containsText" text="Muy Baja">
      <formula>NOT(ISERROR(SEARCH("Muy Baja",Y45)))</formula>
    </cfRule>
  </conditionalFormatting>
  <conditionalFormatting sqref="AC45:AC49">
    <cfRule type="containsText" dxfId="3140" priority="428" operator="containsText" text="Catastrófico">
      <formula>NOT(ISERROR(SEARCH("Catastrófico",AC45)))</formula>
    </cfRule>
    <cfRule type="containsText" dxfId="3139" priority="429" operator="containsText" text="Mayor">
      <formula>NOT(ISERROR(SEARCH("Mayor",AC45)))</formula>
    </cfRule>
    <cfRule type="containsText" dxfId="3138" priority="430" operator="containsText" text="Moderado">
      <formula>NOT(ISERROR(SEARCH("Moderado",AC45)))</formula>
    </cfRule>
    <cfRule type="containsText" dxfId="3137" priority="431" operator="containsText" text="Menor">
      <formula>NOT(ISERROR(SEARCH("Menor",AC45)))</formula>
    </cfRule>
    <cfRule type="containsText" dxfId="3136" priority="432" operator="containsText" text="Leve">
      <formula>NOT(ISERROR(SEARCH("Leve",AC45)))</formula>
    </cfRule>
  </conditionalFormatting>
  <conditionalFormatting sqref="AG45">
    <cfRule type="containsText" dxfId="3135" priority="419" operator="containsText" text="Extremo">
      <formula>NOT(ISERROR(SEARCH("Extremo",AG45)))</formula>
    </cfRule>
    <cfRule type="containsText" dxfId="3134" priority="420" operator="containsText" text="Alto">
      <formula>NOT(ISERROR(SEARCH("Alto",AG45)))</formula>
    </cfRule>
    <cfRule type="containsText" dxfId="3133" priority="421" operator="containsText" text="Moderado">
      <formula>NOT(ISERROR(SEARCH("Moderado",AG45)))</formula>
    </cfRule>
    <cfRule type="containsText" dxfId="3132" priority="422" operator="containsText" text="Menor">
      <formula>NOT(ISERROR(SEARCH("Menor",AG45)))</formula>
    </cfRule>
    <cfRule type="containsText" dxfId="3131" priority="423" operator="containsText" text="Bajo">
      <formula>NOT(ISERROR(SEARCH("Bajo",AG45)))</formula>
    </cfRule>
    <cfRule type="containsText" dxfId="3130" priority="424" operator="containsText" text="Moderado">
      <formula>NOT(ISERROR(SEARCH("Moderado",AG45)))</formula>
    </cfRule>
    <cfRule type="containsText" dxfId="3129" priority="425" operator="containsText" text="Extremo">
      <formula>NOT(ISERROR(SEARCH("Extremo",AG45)))</formula>
    </cfRule>
    <cfRule type="containsText" dxfId="3128" priority="426" operator="containsText" text="Baja">
      <formula>NOT(ISERROR(SEARCH("Baja",AG45)))</formula>
    </cfRule>
    <cfRule type="containsText" dxfId="3127" priority="427" operator="containsText" text="Alto">
      <formula>NOT(ISERROR(SEARCH("Alto",AG45)))</formula>
    </cfRule>
  </conditionalFormatting>
  <conditionalFormatting sqref="AA45:AA49">
    <cfRule type="containsText" dxfId="3126" priority="414" operator="containsText" text="Muy Alta">
      <formula>NOT(ISERROR(SEARCH("Muy Alta",AA45)))</formula>
    </cfRule>
    <cfRule type="containsText" dxfId="3125" priority="415" operator="containsText" text="Alta">
      <formula>NOT(ISERROR(SEARCH("Alta",AA45)))</formula>
    </cfRule>
    <cfRule type="containsText" dxfId="3124" priority="416" operator="containsText" text="Media">
      <formula>NOT(ISERROR(SEARCH("Media",AA45)))</formula>
    </cfRule>
    <cfRule type="containsText" dxfId="3123" priority="417" operator="containsText" text="Baja">
      <formula>NOT(ISERROR(SEARCH("Baja",AA45)))</formula>
    </cfRule>
    <cfRule type="containsText" dxfId="3122" priority="418" operator="containsText" text="Muy Baja">
      <formula>NOT(ISERROR(SEARCH("Muy Baja",AA45)))</formula>
    </cfRule>
  </conditionalFormatting>
  <conditionalFormatting sqref="AE45:AE49">
    <cfRule type="containsText" dxfId="3121" priority="409" operator="containsText" text="Catastrófico">
      <formula>NOT(ISERROR(SEARCH("Catastrófico",AE45)))</formula>
    </cfRule>
    <cfRule type="containsText" dxfId="3120" priority="410" operator="containsText" text="Moderado">
      <formula>NOT(ISERROR(SEARCH("Moderado",AE45)))</formula>
    </cfRule>
    <cfRule type="containsText" dxfId="3119" priority="411" operator="containsText" text="Menor">
      <formula>NOT(ISERROR(SEARCH("Menor",AE45)))</formula>
    </cfRule>
    <cfRule type="containsText" dxfId="3118" priority="412" operator="containsText" text="Leve">
      <formula>NOT(ISERROR(SEARCH("Leve",AE45)))</formula>
    </cfRule>
    <cfRule type="containsText" dxfId="3117" priority="413" operator="containsText" text="Mayor">
      <formula>NOT(ISERROR(SEARCH("Mayor",AE45)))</formula>
    </cfRule>
  </conditionalFormatting>
  <conditionalFormatting sqref="N50 N55">
    <cfRule type="containsText" dxfId="3116" priority="398" operator="containsText" text="Extremo">
      <formula>NOT(ISERROR(SEARCH("Extremo",N50)))</formula>
    </cfRule>
    <cfRule type="containsText" dxfId="3115" priority="399" operator="containsText" text="Alto">
      <formula>NOT(ISERROR(SEARCH("Alto",N50)))</formula>
    </cfRule>
    <cfRule type="containsText" dxfId="3114" priority="400" operator="containsText" text="Bajo">
      <formula>NOT(ISERROR(SEARCH("Bajo",N50)))</formula>
    </cfRule>
    <cfRule type="containsText" dxfId="3113" priority="401" operator="containsText" text="Moderado">
      <formula>NOT(ISERROR(SEARCH("Moderado",N50)))</formula>
    </cfRule>
    <cfRule type="containsText" dxfId="3112" priority="402" operator="containsText" text="Extremo">
      <formula>NOT(ISERROR(SEARCH("Extremo",N50)))</formula>
    </cfRule>
  </conditionalFormatting>
  <conditionalFormatting sqref="I50 I55">
    <cfRule type="containsText" dxfId="3111" priority="369" operator="containsText" text="Muy Baja">
      <formula>NOT(ISERROR(SEARCH("Muy Baja",I50)))</formula>
    </cfRule>
    <cfRule type="containsText" dxfId="3110" priority="370" operator="containsText" text="Baja">
      <formula>NOT(ISERROR(SEARCH("Baja",I50)))</formula>
    </cfRule>
    <cfRule type="containsText" dxfId="3109" priority="372" operator="containsText" text="Muy Alta">
      <formula>NOT(ISERROR(SEARCH("Muy Alta",I50)))</formula>
    </cfRule>
    <cfRule type="containsText" dxfId="3108" priority="373" operator="containsText" text="Alta">
      <formula>NOT(ISERROR(SEARCH("Alta",I50)))</formula>
    </cfRule>
    <cfRule type="containsText" dxfId="3107" priority="374" operator="containsText" text="Media">
      <formula>NOT(ISERROR(SEARCH("Media",I50)))</formula>
    </cfRule>
    <cfRule type="containsText" dxfId="3106" priority="375" operator="containsText" text="Media">
      <formula>NOT(ISERROR(SEARCH("Media",I50)))</formula>
    </cfRule>
    <cfRule type="containsText" dxfId="3105" priority="376" operator="containsText" text="Media">
      <formula>NOT(ISERROR(SEARCH("Media",I50)))</formula>
    </cfRule>
    <cfRule type="containsText" dxfId="3104" priority="377" operator="containsText" text="Muy Baja">
      <formula>NOT(ISERROR(SEARCH("Muy Baja",I50)))</formula>
    </cfRule>
    <cfRule type="containsText" dxfId="3103" priority="378" operator="containsText" text="Baja">
      <formula>NOT(ISERROR(SEARCH("Baja",I50)))</formula>
    </cfRule>
    <cfRule type="containsText" dxfId="3102" priority="379" operator="containsText" text="Muy Baja">
      <formula>NOT(ISERROR(SEARCH("Muy Baja",I50)))</formula>
    </cfRule>
    <cfRule type="containsText" dxfId="3101" priority="380" operator="containsText" text="Muy Baja">
      <formula>NOT(ISERROR(SEARCH("Muy Baja",I50)))</formula>
    </cfRule>
    <cfRule type="containsText" dxfId="3100" priority="381" operator="containsText" text="Muy Baja">
      <formula>NOT(ISERROR(SEARCH("Muy Baja",I50)))</formula>
    </cfRule>
    <cfRule type="containsText" dxfId="3099" priority="382" operator="containsText" text="Muy Baja'Tabla probabilidad'!">
      <formula>NOT(ISERROR(SEARCH("Muy Baja'Tabla probabilidad'!",I50)))</formula>
    </cfRule>
    <cfRule type="containsText" dxfId="3098" priority="383" operator="containsText" text="Muy bajo">
      <formula>NOT(ISERROR(SEARCH("Muy bajo",I50)))</formula>
    </cfRule>
    <cfRule type="containsText" dxfId="3097" priority="384" operator="containsText" text="Alta">
      <formula>NOT(ISERROR(SEARCH("Alta",I50)))</formula>
    </cfRule>
    <cfRule type="containsText" dxfId="3096" priority="385" operator="containsText" text="Media">
      <formula>NOT(ISERROR(SEARCH("Media",I50)))</formula>
    </cfRule>
    <cfRule type="containsText" dxfId="3095" priority="386" operator="containsText" text="Baja">
      <formula>NOT(ISERROR(SEARCH("Baja",I50)))</formula>
    </cfRule>
    <cfRule type="containsText" dxfId="3094" priority="387" operator="containsText" text="Muy baja">
      <formula>NOT(ISERROR(SEARCH("Muy baja",I50)))</formula>
    </cfRule>
    <cfRule type="cellIs" dxfId="3093" priority="390" operator="between">
      <formula>1</formula>
      <formula>2</formula>
    </cfRule>
    <cfRule type="cellIs" dxfId="3092" priority="391" operator="between">
      <formula>0</formula>
      <formula>2</formula>
    </cfRule>
  </conditionalFormatting>
  <conditionalFormatting sqref="I50 I55">
    <cfRule type="containsText" dxfId="3091" priority="371" operator="containsText" text="Muy Alta">
      <formula>NOT(ISERROR(SEARCH("Muy Alta",I50)))</formula>
    </cfRule>
  </conditionalFormatting>
  <conditionalFormatting sqref="Y50:Y54">
    <cfRule type="containsText" dxfId="3090" priority="363" operator="containsText" text="Muy Alta">
      <formula>NOT(ISERROR(SEARCH("Muy Alta",Y50)))</formula>
    </cfRule>
    <cfRule type="containsText" dxfId="3089" priority="364" operator="containsText" text="Alta">
      <formula>NOT(ISERROR(SEARCH("Alta",Y50)))</formula>
    </cfRule>
    <cfRule type="containsText" dxfId="3088" priority="365" operator="containsText" text="Media">
      <formula>NOT(ISERROR(SEARCH("Media",Y50)))</formula>
    </cfRule>
    <cfRule type="containsText" dxfId="3087" priority="366" operator="containsText" text="Muy Baja">
      <formula>NOT(ISERROR(SEARCH("Muy Baja",Y50)))</formula>
    </cfRule>
    <cfRule type="containsText" dxfId="3086" priority="367" operator="containsText" text="Baja">
      <formula>NOT(ISERROR(SEARCH("Baja",Y50)))</formula>
    </cfRule>
    <cfRule type="containsText" dxfId="3085" priority="368" operator="containsText" text="Muy Baja">
      <formula>NOT(ISERROR(SEARCH("Muy Baja",Y50)))</formula>
    </cfRule>
  </conditionalFormatting>
  <conditionalFormatting sqref="AC50:AC54">
    <cfRule type="containsText" dxfId="3084" priority="358" operator="containsText" text="Catastrófico">
      <formula>NOT(ISERROR(SEARCH("Catastrófico",AC50)))</formula>
    </cfRule>
    <cfRule type="containsText" dxfId="3083" priority="359" operator="containsText" text="Mayor">
      <formula>NOT(ISERROR(SEARCH("Mayor",AC50)))</formula>
    </cfRule>
    <cfRule type="containsText" dxfId="3082" priority="360" operator="containsText" text="Moderado">
      <formula>NOT(ISERROR(SEARCH("Moderado",AC50)))</formula>
    </cfRule>
    <cfRule type="containsText" dxfId="3081" priority="361" operator="containsText" text="Menor">
      <formula>NOT(ISERROR(SEARCH("Menor",AC50)))</formula>
    </cfRule>
    <cfRule type="containsText" dxfId="3080" priority="362" operator="containsText" text="Leve">
      <formula>NOT(ISERROR(SEARCH("Leve",AC50)))</formula>
    </cfRule>
  </conditionalFormatting>
  <conditionalFormatting sqref="AG50">
    <cfRule type="containsText" dxfId="3079" priority="349" operator="containsText" text="Extremo">
      <formula>NOT(ISERROR(SEARCH("Extremo",AG50)))</formula>
    </cfRule>
    <cfRule type="containsText" dxfId="3078" priority="350" operator="containsText" text="Alto">
      <formula>NOT(ISERROR(SEARCH("Alto",AG50)))</formula>
    </cfRule>
    <cfRule type="containsText" dxfId="3077" priority="351" operator="containsText" text="Moderado">
      <formula>NOT(ISERROR(SEARCH("Moderado",AG50)))</formula>
    </cfRule>
    <cfRule type="containsText" dxfId="3076" priority="352" operator="containsText" text="Menor">
      <formula>NOT(ISERROR(SEARCH("Menor",AG50)))</formula>
    </cfRule>
    <cfRule type="containsText" dxfId="3075" priority="353" operator="containsText" text="Bajo">
      <formula>NOT(ISERROR(SEARCH("Bajo",AG50)))</formula>
    </cfRule>
    <cfRule type="containsText" dxfId="3074" priority="354" operator="containsText" text="Moderado">
      <formula>NOT(ISERROR(SEARCH("Moderado",AG50)))</formula>
    </cfRule>
    <cfRule type="containsText" dxfId="3073" priority="355" operator="containsText" text="Extremo">
      <formula>NOT(ISERROR(SEARCH("Extremo",AG50)))</formula>
    </cfRule>
    <cfRule type="containsText" dxfId="3072" priority="356" operator="containsText" text="Baja">
      <formula>NOT(ISERROR(SEARCH("Baja",AG50)))</formula>
    </cfRule>
    <cfRule type="containsText" dxfId="3071" priority="357" operator="containsText" text="Alto">
      <formula>NOT(ISERROR(SEARCH("Alto",AG50)))</formula>
    </cfRule>
  </conditionalFormatting>
  <conditionalFormatting sqref="AA50:AA54">
    <cfRule type="containsText" dxfId="3070" priority="344" operator="containsText" text="Muy Alta">
      <formula>NOT(ISERROR(SEARCH("Muy Alta",AA50)))</formula>
    </cfRule>
    <cfRule type="containsText" dxfId="3069" priority="345" operator="containsText" text="Alta">
      <formula>NOT(ISERROR(SEARCH("Alta",AA50)))</formula>
    </cfRule>
    <cfRule type="containsText" dxfId="3068" priority="346" operator="containsText" text="Media">
      <formula>NOT(ISERROR(SEARCH("Media",AA50)))</formula>
    </cfRule>
    <cfRule type="containsText" dxfId="3067" priority="347" operator="containsText" text="Baja">
      <formula>NOT(ISERROR(SEARCH("Baja",AA50)))</formula>
    </cfRule>
    <cfRule type="containsText" dxfId="3066" priority="348" operator="containsText" text="Muy Baja">
      <formula>NOT(ISERROR(SEARCH("Muy Baja",AA50)))</formula>
    </cfRule>
  </conditionalFormatting>
  <conditionalFormatting sqref="AE50:AE54">
    <cfRule type="containsText" dxfId="3065" priority="339" operator="containsText" text="Catastrófico">
      <formula>NOT(ISERROR(SEARCH("Catastrófico",AE50)))</formula>
    </cfRule>
    <cfRule type="containsText" dxfId="3064" priority="340" operator="containsText" text="Moderado">
      <formula>NOT(ISERROR(SEARCH("Moderado",AE50)))</formula>
    </cfRule>
    <cfRule type="containsText" dxfId="3063" priority="341" operator="containsText" text="Menor">
      <formula>NOT(ISERROR(SEARCH("Menor",AE50)))</formula>
    </cfRule>
    <cfRule type="containsText" dxfId="3062" priority="342" operator="containsText" text="Leve">
      <formula>NOT(ISERROR(SEARCH("Leve",AE50)))</formula>
    </cfRule>
    <cfRule type="containsText" dxfId="3061" priority="343" operator="containsText" text="Mayor">
      <formula>NOT(ISERROR(SEARCH("Mayor",AE50)))</formula>
    </cfRule>
  </conditionalFormatting>
  <conditionalFormatting sqref="Y55:Y59">
    <cfRule type="containsText" dxfId="3060" priority="273" operator="containsText" text="Muy Alta">
      <formula>NOT(ISERROR(SEARCH("Muy Alta",Y55)))</formula>
    </cfRule>
    <cfRule type="containsText" dxfId="3059" priority="274" operator="containsText" text="Alta">
      <formula>NOT(ISERROR(SEARCH("Alta",Y55)))</formula>
    </cfRule>
    <cfRule type="containsText" dxfId="3058" priority="275" operator="containsText" text="Media">
      <formula>NOT(ISERROR(SEARCH("Media",Y55)))</formula>
    </cfRule>
    <cfRule type="containsText" dxfId="3057" priority="276" operator="containsText" text="Muy Baja">
      <formula>NOT(ISERROR(SEARCH("Muy Baja",Y55)))</formula>
    </cfRule>
    <cfRule type="containsText" dxfId="3056" priority="277" operator="containsText" text="Baja">
      <formula>NOT(ISERROR(SEARCH("Baja",Y55)))</formula>
    </cfRule>
    <cfRule type="containsText" dxfId="3055" priority="278" operator="containsText" text="Muy Baja">
      <formula>NOT(ISERROR(SEARCH("Muy Baja",Y55)))</formula>
    </cfRule>
  </conditionalFormatting>
  <conditionalFormatting sqref="AC55:AC59">
    <cfRule type="containsText" dxfId="3054" priority="268" operator="containsText" text="Catastrófico">
      <formula>NOT(ISERROR(SEARCH("Catastrófico",AC55)))</formula>
    </cfRule>
    <cfRule type="containsText" dxfId="3053" priority="269" operator="containsText" text="Mayor">
      <formula>NOT(ISERROR(SEARCH("Mayor",AC55)))</formula>
    </cfRule>
    <cfRule type="containsText" dxfId="3052" priority="270" operator="containsText" text="Moderado">
      <formula>NOT(ISERROR(SEARCH("Moderado",AC55)))</formula>
    </cfRule>
    <cfRule type="containsText" dxfId="3051" priority="271" operator="containsText" text="Menor">
      <formula>NOT(ISERROR(SEARCH("Menor",AC55)))</formula>
    </cfRule>
    <cfRule type="containsText" dxfId="3050" priority="272" operator="containsText" text="Leve">
      <formula>NOT(ISERROR(SEARCH("Leve",AC55)))</formula>
    </cfRule>
  </conditionalFormatting>
  <conditionalFormatting sqref="AG55">
    <cfRule type="containsText" dxfId="3049" priority="259" operator="containsText" text="Extremo">
      <formula>NOT(ISERROR(SEARCH("Extremo",AG55)))</formula>
    </cfRule>
    <cfRule type="containsText" dxfId="3048" priority="260" operator="containsText" text="Alto">
      <formula>NOT(ISERROR(SEARCH("Alto",AG55)))</formula>
    </cfRule>
    <cfRule type="containsText" dxfId="3047" priority="261" operator="containsText" text="Moderado">
      <formula>NOT(ISERROR(SEARCH("Moderado",AG55)))</formula>
    </cfRule>
    <cfRule type="containsText" dxfId="3046" priority="262" operator="containsText" text="Menor">
      <formula>NOT(ISERROR(SEARCH("Menor",AG55)))</formula>
    </cfRule>
    <cfRule type="containsText" dxfId="3045" priority="263" operator="containsText" text="Bajo">
      <formula>NOT(ISERROR(SEARCH("Bajo",AG55)))</formula>
    </cfRule>
    <cfRule type="containsText" dxfId="3044" priority="264" operator="containsText" text="Moderado">
      <formula>NOT(ISERROR(SEARCH("Moderado",AG55)))</formula>
    </cfRule>
    <cfRule type="containsText" dxfId="3043" priority="265" operator="containsText" text="Extremo">
      <formula>NOT(ISERROR(SEARCH("Extremo",AG55)))</formula>
    </cfRule>
    <cfRule type="containsText" dxfId="3042" priority="266" operator="containsText" text="Baja">
      <formula>NOT(ISERROR(SEARCH("Baja",AG55)))</formula>
    </cfRule>
    <cfRule type="containsText" dxfId="3041" priority="267" operator="containsText" text="Alto">
      <formula>NOT(ISERROR(SEARCH("Alto",AG55)))</formula>
    </cfRule>
  </conditionalFormatting>
  <conditionalFormatting sqref="AA55:AA59">
    <cfRule type="containsText" dxfId="3040" priority="254" operator="containsText" text="Muy Alta">
      <formula>NOT(ISERROR(SEARCH("Muy Alta",AA55)))</formula>
    </cfRule>
    <cfRule type="containsText" dxfId="3039" priority="255" operator="containsText" text="Alta">
      <formula>NOT(ISERROR(SEARCH("Alta",AA55)))</formula>
    </cfRule>
    <cfRule type="containsText" dxfId="3038" priority="256" operator="containsText" text="Media">
      <formula>NOT(ISERROR(SEARCH("Media",AA55)))</formula>
    </cfRule>
    <cfRule type="containsText" dxfId="3037" priority="257" operator="containsText" text="Baja">
      <formula>NOT(ISERROR(SEARCH("Baja",AA55)))</formula>
    </cfRule>
    <cfRule type="containsText" dxfId="3036" priority="258" operator="containsText" text="Muy Baja">
      <formula>NOT(ISERROR(SEARCH("Muy Baja",AA55)))</formula>
    </cfRule>
  </conditionalFormatting>
  <conditionalFormatting sqref="AE55:AE59">
    <cfRule type="containsText" dxfId="3035" priority="249" operator="containsText" text="Catastrófico">
      <formula>NOT(ISERROR(SEARCH("Catastrófico",AE55)))</formula>
    </cfRule>
    <cfRule type="containsText" dxfId="3034" priority="250" operator="containsText" text="Moderado">
      <formula>NOT(ISERROR(SEARCH("Moderado",AE55)))</formula>
    </cfRule>
    <cfRule type="containsText" dxfId="3033" priority="251" operator="containsText" text="Menor">
      <formula>NOT(ISERROR(SEARCH("Menor",AE55)))</formula>
    </cfRule>
    <cfRule type="containsText" dxfId="3032" priority="252" operator="containsText" text="Leve">
      <formula>NOT(ISERROR(SEARCH("Leve",AE55)))</formula>
    </cfRule>
    <cfRule type="containsText" dxfId="3031" priority="253" operator="containsText" text="Mayor">
      <formula>NOT(ISERROR(SEARCH("Mayor",AE55)))</formula>
    </cfRule>
  </conditionalFormatting>
  <conditionalFormatting sqref="N30">
    <cfRule type="containsText" dxfId="3030" priority="244" operator="containsText" text="Extremo">
      <formula>NOT(ISERROR(SEARCH("Extremo",N30)))</formula>
    </cfRule>
    <cfRule type="containsText" dxfId="3029" priority="245" operator="containsText" text="Alto">
      <formula>NOT(ISERROR(SEARCH("Alto",N30)))</formula>
    </cfRule>
    <cfRule type="containsText" dxfId="3028" priority="246" operator="containsText" text="Bajo">
      <formula>NOT(ISERROR(SEARCH("Bajo",N30)))</formula>
    </cfRule>
    <cfRule type="containsText" dxfId="3027" priority="247" operator="containsText" text="Moderado">
      <formula>NOT(ISERROR(SEARCH("Moderado",N30)))</formula>
    </cfRule>
    <cfRule type="containsText" dxfId="3026" priority="248" operator="containsText" text="Extremo">
      <formula>NOT(ISERROR(SEARCH("Extremo",N30)))</formula>
    </cfRule>
  </conditionalFormatting>
  <conditionalFormatting sqref="I30">
    <cfRule type="containsText" dxfId="3025" priority="221" operator="containsText" text="Muy Baja">
      <formula>NOT(ISERROR(SEARCH("Muy Baja",I30)))</formula>
    </cfRule>
    <cfRule type="containsText" dxfId="3024" priority="222" operator="containsText" text="Baja">
      <formula>NOT(ISERROR(SEARCH("Baja",I30)))</formula>
    </cfRule>
    <cfRule type="containsText" dxfId="3023" priority="224" operator="containsText" text="Muy Alta">
      <formula>NOT(ISERROR(SEARCH("Muy Alta",I30)))</formula>
    </cfRule>
    <cfRule type="containsText" dxfId="3022" priority="225" operator="containsText" text="Alta">
      <formula>NOT(ISERROR(SEARCH("Alta",I30)))</formula>
    </cfRule>
    <cfRule type="containsText" dxfId="3021" priority="226" operator="containsText" text="Media">
      <formula>NOT(ISERROR(SEARCH("Media",I30)))</formula>
    </cfRule>
    <cfRule type="containsText" dxfId="3020" priority="227" operator="containsText" text="Media">
      <formula>NOT(ISERROR(SEARCH("Media",I30)))</formula>
    </cfRule>
    <cfRule type="containsText" dxfId="3019" priority="228" operator="containsText" text="Media">
      <formula>NOT(ISERROR(SEARCH("Media",I30)))</formula>
    </cfRule>
    <cfRule type="containsText" dxfId="3018" priority="229" operator="containsText" text="Muy Baja">
      <formula>NOT(ISERROR(SEARCH("Muy Baja",I30)))</formula>
    </cfRule>
    <cfRule type="containsText" dxfId="3017" priority="230" operator="containsText" text="Baja">
      <formula>NOT(ISERROR(SEARCH("Baja",I30)))</formula>
    </cfRule>
    <cfRule type="containsText" dxfId="3016" priority="231" operator="containsText" text="Muy Baja">
      <formula>NOT(ISERROR(SEARCH("Muy Baja",I30)))</formula>
    </cfRule>
    <cfRule type="containsText" dxfId="3015" priority="232" operator="containsText" text="Muy Baja">
      <formula>NOT(ISERROR(SEARCH("Muy Baja",I30)))</formula>
    </cfRule>
    <cfRule type="containsText" dxfId="3014" priority="233" operator="containsText" text="Muy Baja">
      <formula>NOT(ISERROR(SEARCH("Muy Baja",I30)))</formula>
    </cfRule>
    <cfRule type="containsText" dxfId="3013" priority="234" operator="containsText" text="Muy Baja'Tabla probabilidad'!">
      <formula>NOT(ISERROR(SEARCH("Muy Baja'Tabla probabilidad'!",I30)))</formula>
    </cfRule>
    <cfRule type="containsText" dxfId="3012" priority="235" operator="containsText" text="Muy bajo">
      <formula>NOT(ISERROR(SEARCH("Muy bajo",I30)))</formula>
    </cfRule>
    <cfRule type="containsText" dxfId="3011" priority="236" operator="containsText" text="Alta">
      <formula>NOT(ISERROR(SEARCH("Alta",I30)))</formula>
    </cfRule>
    <cfRule type="containsText" dxfId="3010" priority="237" operator="containsText" text="Media">
      <formula>NOT(ISERROR(SEARCH("Media",I30)))</formula>
    </cfRule>
    <cfRule type="containsText" dxfId="3009" priority="238" operator="containsText" text="Baja">
      <formula>NOT(ISERROR(SEARCH("Baja",I30)))</formula>
    </cfRule>
    <cfRule type="containsText" dxfId="3008" priority="239" operator="containsText" text="Muy baja">
      <formula>NOT(ISERROR(SEARCH("Muy baja",I30)))</formula>
    </cfRule>
    <cfRule type="cellIs" dxfId="3007" priority="242" operator="between">
      <formula>1</formula>
      <formula>2</formula>
    </cfRule>
    <cfRule type="cellIs" dxfId="3006" priority="243" operator="between">
      <formula>0</formula>
      <formula>2</formula>
    </cfRule>
  </conditionalFormatting>
  <conditionalFormatting sqref="I30">
    <cfRule type="containsText" dxfId="3005" priority="223" operator="containsText" text="Muy Alta">
      <formula>NOT(ISERROR(SEARCH("Muy Alta",I30)))</formula>
    </cfRule>
  </conditionalFormatting>
  <conditionalFormatting sqref="Y30:Y34">
    <cfRule type="containsText" dxfId="3004" priority="215" operator="containsText" text="Muy Alta">
      <formula>NOT(ISERROR(SEARCH("Muy Alta",Y30)))</formula>
    </cfRule>
    <cfRule type="containsText" dxfId="3003" priority="216" operator="containsText" text="Alta">
      <formula>NOT(ISERROR(SEARCH("Alta",Y30)))</formula>
    </cfRule>
    <cfRule type="containsText" dxfId="3002" priority="217" operator="containsText" text="Media">
      <formula>NOT(ISERROR(SEARCH("Media",Y30)))</formula>
    </cfRule>
    <cfRule type="containsText" dxfId="3001" priority="218" operator="containsText" text="Muy Baja">
      <formula>NOT(ISERROR(SEARCH("Muy Baja",Y30)))</formula>
    </cfRule>
    <cfRule type="containsText" dxfId="3000" priority="219" operator="containsText" text="Baja">
      <formula>NOT(ISERROR(SEARCH("Baja",Y30)))</formula>
    </cfRule>
    <cfRule type="containsText" dxfId="2999" priority="220" operator="containsText" text="Muy Baja">
      <formula>NOT(ISERROR(SEARCH("Muy Baja",Y30)))</formula>
    </cfRule>
  </conditionalFormatting>
  <conditionalFormatting sqref="AC30:AC34">
    <cfRule type="containsText" dxfId="2998" priority="210" operator="containsText" text="Catastrófico">
      <formula>NOT(ISERROR(SEARCH("Catastrófico",AC30)))</formula>
    </cfRule>
    <cfRule type="containsText" dxfId="2997" priority="211" operator="containsText" text="Mayor">
      <formula>NOT(ISERROR(SEARCH("Mayor",AC30)))</formula>
    </cfRule>
    <cfRule type="containsText" dxfId="2996" priority="212" operator="containsText" text="Moderado">
      <formula>NOT(ISERROR(SEARCH("Moderado",AC30)))</formula>
    </cfRule>
    <cfRule type="containsText" dxfId="2995" priority="213" operator="containsText" text="Menor">
      <formula>NOT(ISERROR(SEARCH("Menor",AC30)))</formula>
    </cfRule>
    <cfRule type="containsText" dxfId="2994" priority="214" operator="containsText" text="Leve">
      <formula>NOT(ISERROR(SEARCH("Leve",AC30)))</formula>
    </cfRule>
  </conditionalFormatting>
  <conditionalFormatting sqref="AG30">
    <cfRule type="containsText" dxfId="2993" priority="201" operator="containsText" text="Extremo">
      <formula>NOT(ISERROR(SEARCH("Extremo",AG30)))</formula>
    </cfRule>
    <cfRule type="containsText" dxfId="2992" priority="202" operator="containsText" text="Alto">
      <formula>NOT(ISERROR(SEARCH("Alto",AG30)))</formula>
    </cfRule>
    <cfRule type="containsText" dxfId="2991" priority="203" operator="containsText" text="Moderado">
      <formula>NOT(ISERROR(SEARCH("Moderado",AG30)))</formula>
    </cfRule>
    <cfRule type="containsText" dxfId="2990" priority="204" operator="containsText" text="Menor">
      <formula>NOT(ISERROR(SEARCH("Menor",AG30)))</formula>
    </cfRule>
    <cfRule type="containsText" dxfId="2989" priority="205" operator="containsText" text="Bajo">
      <formula>NOT(ISERROR(SEARCH("Bajo",AG30)))</formula>
    </cfRule>
    <cfRule type="containsText" dxfId="2988" priority="206" operator="containsText" text="Moderado">
      <formula>NOT(ISERROR(SEARCH("Moderado",AG30)))</formula>
    </cfRule>
    <cfRule type="containsText" dxfId="2987" priority="207" operator="containsText" text="Extremo">
      <formula>NOT(ISERROR(SEARCH("Extremo",AG30)))</formula>
    </cfRule>
    <cfRule type="containsText" dxfId="2986" priority="208" operator="containsText" text="Baja">
      <formula>NOT(ISERROR(SEARCH("Baja",AG30)))</formula>
    </cfRule>
    <cfRule type="containsText" dxfId="2985" priority="209" operator="containsText" text="Alto">
      <formula>NOT(ISERROR(SEARCH("Alto",AG30)))</formula>
    </cfRule>
  </conditionalFormatting>
  <conditionalFormatting sqref="AA30:AA34">
    <cfRule type="containsText" dxfId="2984" priority="196" operator="containsText" text="Muy Alta">
      <formula>NOT(ISERROR(SEARCH("Muy Alta",AA30)))</formula>
    </cfRule>
    <cfRule type="containsText" dxfId="2983" priority="197" operator="containsText" text="Alta">
      <formula>NOT(ISERROR(SEARCH("Alta",AA30)))</formula>
    </cfRule>
    <cfRule type="containsText" dxfId="2982" priority="198" operator="containsText" text="Media">
      <formula>NOT(ISERROR(SEARCH("Media",AA30)))</formula>
    </cfRule>
    <cfRule type="containsText" dxfId="2981" priority="199" operator="containsText" text="Baja">
      <formula>NOT(ISERROR(SEARCH("Baja",AA30)))</formula>
    </cfRule>
    <cfRule type="containsText" dxfId="2980" priority="200" operator="containsText" text="Muy Baja">
      <formula>NOT(ISERROR(SEARCH("Muy Baja",AA30)))</formula>
    </cfRule>
  </conditionalFormatting>
  <conditionalFormatting sqref="AE30:AE34">
    <cfRule type="containsText" dxfId="2979" priority="191" operator="containsText" text="Catastrófico">
      <formula>NOT(ISERROR(SEARCH("Catastrófico",AE30)))</formula>
    </cfRule>
    <cfRule type="containsText" dxfId="2978" priority="192" operator="containsText" text="Moderado">
      <formula>NOT(ISERROR(SEARCH("Moderado",AE30)))</formula>
    </cfRule>
    <cfRule type="containsText" dxfId="2977" priority="193" operator="containsText" text="Menor">
      <formula>NOT(ISERROR(SEARCH("Menor",AE30)))</formula>
    </cfRule>
    <cfRule type="containsText" dxfId="2976" priority="194" operator="containsText" text="Leve">
      <formula>NOT(ISERROR(SEARCH("Leve",AE30)))</formula>
    </cfRule>
    <cfRule type="containsText" dxfId="2975" priority="195" operator="containsText" text="Mayor">
      <formula>NOT(ISERROR(SEARCH("Mayor",AE30)))</formula>
    </cfRule>
  </conditionalFormatting>
  <conditionalFormatting sqref="N35">
    <cfRule type="containsText" dxfId="2974" priority="174" operator="containsText" text="Extremo">
      <formula>NOT(ISERROR(SEARCH("Extremo",N35)))</formula>
    </cfRule>
    <cfRule type="containsText" dxfId="2973" priority="175" operator="containsText" text="Alto">
      <formula>NOT(ISERROR(SEARCH("Alto",N35)))</formula>
    </cfRule>
    <cfRule type="containsText" dxfId="2972" priority="176" operator="containsText" text="Bajo">
      <formula>NOT(ISERROR(SEARCH("Bajo",N35)))</formula>
    </cfRule>
    <cfRule type="containsText" dxfId="2971" priority="177" operator="containsText" text="Moderado">
      <formula>NOT(ISERROR(SEARCH("Moderado",N35)))</formula>
    </cfRule>
    <cfRule type="containsText" dxfId="2970" priority="178" operator="containsText" text="Extremo">
      <formula>NOT(ISERROR(SEARCH("Extremo",N35)))</formula>
    </cfRule>
  </conditionalFormatting>
  <conditionalFormatting sqref="I35">
    <cfRule type="containsText" dxfId="2969" priority="151" operator="containsText" text="Muy Baja">
      <formula>NOT(ISERROR(SEARCH("Muy Baja",I35)))</formula>
    </cfRule>
    <cfRule type="containsText" dxfId="2968" priority="152" operator="containsText" text="Baja">
      <formula>NOT(ISERROR(SEARCH("Baja",I35)))</formula>
    </cfRule>
    <cfRule type="containsText" dxfId="2967" priority="154" operator="containsText" text="Muy Alta">
      <formula>NOT(ISERROR(SEARCH("Muy Alta",I35)))</formula>
    </cfRule>
    <cfRule type="containsText" dxfId="2966" priority="155" operator="containsText" text="Alta">
      <formula>NOT(ISERROR(SEARCH("Alta",I35)))</formula>
    </cfRule>
    <cfRule type="containsText" dxfId="2965" priority="156" operator="containsText" text="Media">
      <formula>NOT(ISERROR(SEARCH("Media",I35)))</formula>
    </cfRule>
    <cfRule type="containsText" dxfId="2964" priority="157" operator="containsText" text="Media">
      <formula>NOT(ISERROR(SEARCH("Media",I35)))</formula>
    </cfRule>
    <cfRule type="containsText" dxfId="2963" priority="158" operator="containsText" text="Media">
      <formula>NOT(ISERROR(SEARCH("Media",I35)))</formula>
    </cfRule>
    <cfRule type="containsText" dxfId="2962" priority="159" operator="containsText" text="Muy Baja">
      <formula>NOT(ISERROR(SEARCH("Muy Baja",I35)))</formula>
    </cfRule>
    <cfRule type="containsText" dxfId="2961" priority="160" operator="containsText" text="Baja">
      <formula>NOT(ISERROR(SEARCH("Baja",I35)))</formula>
    </cfRule>
    <cfRule type="containsText" dxfId="2960" priority="161" operator="containsText" text="Muy Baja">
      <formula>NOT(ISERROR(SEARCH("Muy Baja",I35)))</formula>
    </cfRule>
    <cfRule type="containsText" dxfId="2959" priority="162" operator="containsText" text="Muy Baja">
      <formula>NOT(ISERROR(SEARCH("Muy Baja",I35)))</formula>
    </cfRule>
    <cfRule type="containsText" dxfId="2958" priority="163" operator="containsText" text="Muy Baja">
      <formula>NOT(ISERROR(SEARCH("Muy Baja",I35)))</formula>
    </cfRule>
    <cfRule type="containsText" dxfId="2957" priority="164" operator="containsText" text="Muy Baja'Tabla probabilidad'!">
      <formula>NOT(ISERROR(SEARCH("Muy Baja'Tabla probabilidad'!",I35)))</formula>
    </cfRule>
    <cfRule type="containsText" dxfId="2956" priority="165" operator="containsText" text="Muy bajo">
      <formula>NOT(ISERROR(SEARCH("Muy bajo",I35)))</formula>
    </cfRule>
    <cfRule type="containsText" dxfId="2955" priority="166" operator="containsText" text="Alta">
      <formula>NOT(ISERROR(SEARCH("Alta",I35)))</formula>
    </cfRule>
    <cfRule type="containsText" dxfId="2954" priority="167" operator="containsText" text="Media">
      <formula>NOT(ISERROR(SEARCH("Media",I35)))</formula>
    </cfRule>
    <cfRule type="containsText" dxfId="2953" priority="168" operator="containsText" text="Baja">
      <formula>NOT(ISERROR(SEARCH("Baja",I35)))</formula>
    </cfRule>
    <cfRule type="containsText" dxfId="2952" priority="169" operator="containsText" text="Muy baja">
      <formula>NOT(ISERROR(SEARCH("Muy baja",I35)))</formula>
    </cfRule>
    <cfRule type="cellIs" dxfId="2951" priority="172" operator="between">
      <formula>1</formula>
      <formula>2</formula>
    </cfRule>
    <cfRule type="cellIs" dxfId="2950" priority="173" operator="between">
      <formula>0</formula>
      <formula>2</formula>
    </cfRule>
  </conditionalFormatting>
  <conditionalFormatting sqref="I35">
    <cfRule type="containsText" dxfId="2949" priority="153" operator="containsText" text="Muy Alta">
      <formula>NOT(ISERROR(SEARCH("Muy Alta",I35)))</formula>
    </cfRule>
  </conditionalFormatting>
  <conditionalFormatting sqref="Y35:Y39">
    <cfRule type="containsText" dxfId="2948" priority="145" operator="containsText" text="Muy Alta">
      <formula>NOT(ISERROR(SEARCH("Muy Alta",Y35)))</formula>
    </cfRule>
    <cfRule type="containsText" dxfId="2947" priority="146" operator="containsText" text="Alta">
      <formula>NOT(ISERROR(SEARCH("Alta",Y35)))</formula>
    </cfRule>
    <cfRule type="containsText" dxfId="2946" priority="147" operator="containsText" text="Media">
      <formula>NOT(ISERROR(SEARCH("Media",Y35)))</formula>
    </cfRule>
    <cfRule type="containsText" dxfId="2945" priority="148" operator="containsText" text="Muy Baja">
      <formula>NOT(ISERROR(SEARCH("Muy Baja",Y35)))</formula>
    </cfRule>
    <cfRule type="containsText" dxfId="2944" priority="149" operator="containsText" text="Baja">
      <formula>NOT(ISERROR(SEARCH("Baja",Y35)))</formula>
    </cfRule>
    <cfRule type="containsText" dxfId="2943" priority="150" operator="containsText" text="Muy Baja">
      <formula>NOT(ISERROR(SEARCH("Muy Baja",Y35)))</formula>
    </cfRule>
  </conditionalFormatting>
  <conditionalFormatting sqref="AC35:AC39">
    <cfRule type="containsText" dxfId="2942" priority="140" operator="containsText" text="Catastrófico">
      <formula>NOT(ISERROR(SEARCH("Catastrófico",AC35)))</formula>
    </cfRule>
    <cfRule type="containsText" dxfId="2941" priority="141" operator="containsText" text="Mayor">
      <formula>NOT(ISERROR(SEARCH("Mayor",AC35)))</formula>
    </cfRule>
    <cfRule type="containsText" dxfId="2940" priority="142" operator="containsText" text="Moderado">
      <formula>NOT(ISERROR(SEARCH("Moderado",AC35)))</formula>
    </cfRule>
    <cfRule type="containsText" dxfId="2939" priority="143" operator="containsText" text="Menor">
      <formula>NOT(ISERROR(SEARCH("Menor",AC35)))</formula>
    </cfRule>
    <cfRule type="containsText" dxfId="2938" priority="144" operator="containsText" text="Leve">
      <formula>NOT(ISERROR(SEARCH("Leve",AC35)))</formula>
    </cfRule>
  </conditionalFormatting>
  <conditionalFormatting sqref="AG35">
    <cfRule type="containsText" dxfId="2937" priority="131" operator="containsText" text="Extremo">
      <formula>NOT(ISERROR(SEARCH("Extremo",AG35)))</formula>
    </cfRule>
    <cfRule type="containsText" dxfId="2936" priority="132" operator="containsText" text="Alto">
      <formula>NOT(ISERROR(SEARCH("Alto",AG35)))</formula>
    </cfRule>
    <cfRule type="containsText" dxfId="2935" priority="133" operator="containsText" text="Moderado">
      <formula>NOT(ISERROR(SEARCH("Moderado",AG35)))</formula>
    </cfRule>
    <cfRule type="containsText" dxfId="2934" priority="134" operator="containsText" text="Menor">
      <formula>NOT(ISERROR(SEARCH("Menor",AG35)))</formula>
    </cfRule>
    <cfRule type="containsText" dxfId="2933" priority="135" operator="containsText" text="Bajo">
      <formula>NOT(ISERROR(SEARCH("Bajo",AG35)))</formula>
    </cfRule>
    <cfRule type="containsText" dxfId="2932" priority="136" operator="containsText" text="Moderado">
      <formula>NOT(ISERROR(SEARCH("Moderado",AG35)))</formula>
    </cfRule>
    <cfRule type="containsText" dxfId="2931" priority="137" operator="containsText" text="Extremo">
      <formula>NOT(ISERROR(SEARCH("Extremo",AG35)))</formula>
    </cfRule>
    <cfRule type="containsText" dxfId="2930" priority="138" operator="containsText" text="Baja">
      <formula>NOT(ISERROR(SEARCH("Baja",AG35)))</formula>
    </cfRule>
    <cfRule type="containsText" dxfId="2929" priority="139" operator="containsText" text="Alto">
      <formula>NOT(ISERROR(SEARCH("Alto",AG35)))</formula>
    </cfRule>
  </conditionalFormatting>
  <conditionalFormatting sqref="AA35:AA39">
    <cfRule type="containsText" dxfId="2928" priority="126" operator="containsText" text="Muy Alta">
      <formula>NOT(ISERROR(SEARCH("Muy Alta",AA35)))</formula>
    </cfRule>
    <cfRule type="containsText" dxfId="2927" priority="127" operator="containsText" text="Alta">
      <formula>NOT(ISERROR(SEARCH("Alta",AA35)))</formula>
    </cfRule>
    <cfRule type="containsText" dxfId="2926" priority="128" operator="containsText" text="Media">
      <formula>NOT(ISERROR(SEARCH("Media",AA35)))</formula>
    </cfRule>
    <cfRule type="containsText" dxfId="2925" priority="129" operator="containsText" text="Baja">
      <formula>NOT(ISERROR(SEARCH("Baja",AA35)))</formula>
    </cfRule>
    <cfRule type="containsText" dxfId="2924" priority="130" operator="containsText" text="Muy Baja">
      <formula>NOT(ISERROR(SEARCH("Muy Baja",AA35)))</formula>
    </cfRule>
  </conditionalFormatting>
  <conditionalFormatting sqref="AE35:AE39">
    <cfRule type="containsText" dxfId="2923" priority="121" operator="containsText" text="Catastrófico">
      <formula>NOT(ISERROR(SEARCH("Catastrófico",AE35)))</formula>
    </cfRule>
    <cfRule type="containsText" dxfId="2922" priority="122" operator="containsText" text="Moderado">
      <formula>NOT(ISERROR(SEARCH("Moderado",AE35)))</formula>
    </cfRule>
    <cfRule type="containsText" dxfId="2921" priority="123" operator="containsText" text="Menor">
      <formula>NOT(ISERROR(SEARCH("Menor",AE35)))</formula>
    </cfRule>
    <cfRule type="containsText" dxfId="2920" priority="124" operator="containsText" text="Leve">
      <formula>NOT(ISERROR(SEARCH("Leve",AE35)))</formula>
    </cfRule>
    <cfRule type="containsText" dxfId="2919" priority="125" operator="containsText" text="Mayor">
      <formula>NOT(ISERROR(SEARCH("Mayor",AE35)))</formula>
    </cfRule>
  </conditionalFormatting>
  <conditionalFormatting sqref="L15">
    <cfRule type="containsText" dxfId="2918" priority="103" operator="containsText" text="Catastrófico">
      <formula>NOT(ISERROR(SEARCH("Catastrófico",L15)))</formula>
    </cfRule>
    <cfRule type="containsText" dxfId="2917" priority="104" operator="containsText" text="Mayor">
      <formula>NOT(ISERROR(SEARCH("Mayor",L15)))</formula>
    </cfRule>
    <cfRule type="containsText" dxfId="2916" priority="105" operator="containsText" text="Alta">
      <formula>NOT(ISERROR(SEARCH("Alta",L15)))</formula>
    </cfRule>
    <cfRule type="containsText" dxfId="2915" priority="106" operator="containsText" text="Moderado">
      <formula>NOT(ISERROR(SEARCH("Moderado",L15)))</formula>
    </cfRule>
    <cfRule type="containsText" dxfId="2914" priority="107" operator="containsText" text="Menor">
      <formula>NOT(ISERROR(SEARCH("Menor",L15)))</formula>
    </cfRule>
    <cfRule type="containsText" dxfId="2913" priority="108" operator="containsText" text="Leve">
      <formula>NOT(ISERROR(SEARCH("Leve",L15)))</formula>
    </cfRule>
  </conditionalFormatting>
  <conditionalFormatting sqref="M15">
    <cfRule type="containsText" dxfId="2912" priority="97" operator="containsText" text="Catastrófico">
      <formula>NOT(ISERROR(SEARCH("Catastrófico",M15)))</formula>
    </cfRule>
    <cfRule type="containsText" dxfId="2911" priority="98" operator="containsText" text="Mayor">
      <formula>NOT(ISERROR(SEARCH("Mayor",M15)))</formula>
    </cfRule>
    <cfRule type="containsText" dxfId="2910" priority="99" operator="containsText" text="Alta">
      <formula>NOT(ISERROR(SEARCH("Alta",M15)))</formula>
    </cfRule>
    <cfRule type="containsText" dxfId="2909" priority="100" operator="containsText" text="Moderado">
      <formula>NOT(ISERROR(SEARCH("Moderado",M15)))</formula>
    </cfRule>
    <cfRule type="containsText" dxfId="2908" priority="101" operator="containsText" text="Menor">
      <formula>NOT(ISERROR(SEARCH("Menor",M15)))</formula>
    </cfRule>
    <cfRule type="containsText" dxfId="2907" priority="102" operator="containsText" text="Leve">
      <formula>NOT(ISERROR(SEARCH("Leve",M15)))</formula>
    </cfRule>
  </conditionalFormatting>
  <conditionalFormatting sqref="L20">
    <cfRule type="containsText" dxfId="2906" priority="91" operator="containsText" text="Catastrófico">
      <formula>NOT(ISERROR(SEARCH("Catastrófico",L20)))</formula>
    </cfRule>
    <cfRule type="containsText" dxfId="2905" priority="92" operator="containsText" text="Mayor">
      <formula>NOT(ISERROR(SEARCH("Mayor",L20)))</formula>
    </cfRule>
    <cfRule type="containsText" dxfId="2904" priority="93" operator="containsText" text="Alta">
      <formula>NOT(ISERROR(SEARCH("Alta",L20)))</formula>
    </cfRule>
    <cfRule type="containsText" dxfId="2903" priority="94" operator="containsText" text="Moderado">
      <formula>NOT(ISERROR(SEARCH("Moderado",L20)))</formula>
    </cfRule>
    <cfRule type="containsText" dxfId="2902" priority="95" operator="containsText" text="Menor">
      <formula>NOT(ISERROR(SEARCH("Menor",L20)))</formula>
    </cfRule>
    <cfRule type="containsText" dxfId="2901" priority="96" operator="containsText" text="Leve">
      <formula>NOT(ISERROR(SEARCH("Leve",L20)))</formula>
    </cfRule>
  </conditionalFormatting>
  <conditionalFormatting sqref="M20">
    <cfRule type="containsText" dxfId="2900" priority="85" operator="containsText" text="Catastrófico">
      <formula>NOT(ISERROR(SEARCH("Catastrófico",M20)))</formula>
    </cfRule>
    <cfRule type="containsText" dxfId="2899" priority="86" operator="containsText" text="Mayor">
      <formula>NOT(ISERROR(SEARCH("Mayor",M20)))</formula>
    </cfRule>
    <cfRule type="containsText" dxfId="2898" priority="87" operator="containsText" text="Alta">
      <formula>NOT(ISERROR(SEARCH("Alta",M20)))</formula>
    </cfRule>
    <cfRule type="containsText" dxfId="2897" priority="88" operator="containsText" text="Moderado">
      <formula>NOT(ISERROR(SEARCH("Moderado",M20)))</formula>
    </cfRule>
    <cfRule type="containsText" dxfId="2896" priority="89" operator="containsText" text="Menor">
      <formula>NOT(ISERROR(SEARCH("Menor",M20)))</formula>
    </cfRule>
    <cfRule type="containsText" dxfId="2895" priority="90" operator="containsText" text="Leve">
      <formula>NOT(ISERROR(SEARCH("Leve",M20)))</formula>
    </cfRule>
  </conditionalFormatting>
  <conditionalFormatting sqref="L25">
    <cfRule type="containsText" dxfId="2894" priority="79" operator="containsText" text="Catastrófico">
      <formula>NOT(ISERROR(SEARCH("Catastrófico",L25)))</formula>
    </cfRule>
    <cfRule type="containsText" dxfId="2893" priority="80" operator="containsText" text="Mayor">
      <formula>NOT(ISERROR(SEARCH("Mayor",L25)))</formula>
    </cfRule>
    <cfRule type="containsText" dxfId="2892" priority="81" operator="containsText" text="Alta">
      <formula>NOT(ISERROR(SEARCH("Alta",L25)))</formula>
    </cfRule>
    <cfRule type="containsText" dxfId="2891" priority="82" operator="containsText" text="Moderado">
      <formula>NOT(ISERROR(SEARCH("Moderado",L25)))</formula>
    </cfRule>
    <cfRule type="containsText" dxfId="2890" priority="83" operator="containsText" text="Menor">
      <formula>NOT(ISERROR(SEARCH("Menor",L25)))</formula>
    </cfRule>
    <cfRule type="containsText" dxfId="2889" priority="84" operator="containsText" text="Leve">
      <formula>NOT(ISERROR(SEARCH("Leve",L25)))</formula>
    </cfRule>
  </conditionalFormatting>
  <conditionalFormatting sqref="M25">
    <cfRule type="containsText" dxfId="2888" priority="73" operator="containsText" text="Catastrófico">
      <formula>NOT(ISERROR(SEARCH("Catastrófico",M25)))</formula>
    </cfRule>
    <cfRule type="containsText" dxfId="2887" priority="74" operator="containsText" text="Mayor">
      <formula>NOT(ISERROR(SEARCH("Mayor",M25)))</formula>
    </cfRule>
    <cfRule type="containsText" dxfId="2886" priority="75" operator="containsText" text="Alta">
      <formula>NOT(ISERROR(SEARCH("Alta",M25)))</formula>
    </cfRule>
    <cfRule type="containsText" dxfId="2885" priority="76" operator="containsText" text="Moderado">
      <formula>NOT(ISERROR(SEARCH("Moderado",M25)))</formula>
    </cfRule>
    <cfRule type="containsText" dxfId="2884" priority="77" operator="containsText" text="Menor">
      <formula>NOT(ISERROR(SEARCH("Menor",M25)))</formula>
    </cfRule>
    <cfRule type="containsText" dxfId="2883" priority="78" operator="containsText" text="Leve">
      <formula>NOT(ISERROR(SEARCH("Leve",M25)))</formula>
    </cfRule>
  </conditionalFormatting>
  <conditionalFormatting sqref="L30">
    <cfRule type="containsText" dxfId="2882" priority="67" operator="containsText" text="Catastrófico">
      <formula>NOT(ISERROR(SEARCH("Catastrófico",L30)))</formula>
    </cfRule>
    <cfRule type="containsText" dxfId="2881" priority="68" operator="containsText" text="Mayor">
      <formula>NOT(ISERROR(SEARCH("Mayor",L30)))</formula>
    </cfRule>
    <cfRule type="containsText" dxfId="2880" priority="69" operator="containsText" text="Alta">
      <formula>NOT(ISERROR(SEARCH("Alta",L30)))</formula>
    </cfRule>
    <cfRule type="containsText" dxfId="2879" priority="70" operator="containsText" text="Moderado">
      <formula>NOT(ISERROR(SEARCH("Moderado",L30)))</formula>
    </cfRule>
    <cfRule type="containsText" dxfId="2878" priority="71" operator="containsText" text="Menor">
      <formula>NOT(ISERROR(SEARCH("Menor",L30)))</formula>
    </cfRule>
    <cfRule type="containsText" dxfId="2877" priority="72" operator="containsText" text="Leve">
      <formula>NOT(ISERROR(SEARCH("Leve",L30)))</formula>
    </cfRule>
  </conditionalFormatting>
  <conditionalFormatting sqref="M30">
    <cfRule type="containsText" dxfId="2876" priority="61" operator="containsText" text="Catastrófico">
      <formula>NOT(ISERROR(SEARCH("Catastrófico",M30)))</formula>
    </cfRule>
    <cfRule type="containsText" dxfId="2875" priority="62" operator="containsText" text="Mayor">
      <formula>NOT(ISERROR(SEARCH("Mayor",M30)))</formula>
    </cfRule>
    <cfRule type="containsText" dxfId="2874" priority="63" operator="containsText" text="Alta">
      <formula>NOT(ISERROR(SEARCH("Alta",M30)))</formula>
    </cfRule>
    <cfRule type="containsText" dxfId="2873" priority="64" operator="containsText" text="Moderado">
      <formula>NOT(ISERROR(SEARCH("Moderado",M30)))</formula>
    </cfRule>
    <cfRule type="containsText" dxfId="2872" priority="65" operator="containsText" text="Menor">
      <formula>NOT(ISERROR(SEARCH("Menor",M30)))</formula>
    </cfRule>
    <cfRule type="containsText" dxfId="2871" priority="66" operator="containsText" text="Leve">
      <formula>NOT(ISERROR(SEARCH("Leve",M30)))</formula>
    </cfRule>
  </conditionalFormatting>
  <conditionalFormatting sqref="L35">
    <cfRule type="containsText" dxfId="2870" priority="55" operator="containsText" text="Catastrófico">
      <formula>NOT(ISERROR(SEARCH("Catastrófico",L35)))</formula>
    </cfRule>
    <cfRule type="containsText" dxfId="2869" priority="56" operator="containsText" text="Mayor">
      <formula>NOT(ISERROR(SEARCH("Mayor",L35)))</formula>
    </cfRule>
    <cfRule type="containsText" dxfId="2868" priority="57" operator="containsText" text="Alta">
      <formula>NOT(ISERROR(SEARCH("Alta",L35)))</formula>
    </cfRule>
    <cfRule type="containsText" dxfId="2867" priority="58" operator="containsText" text="Moderado">
      <formula>NOT(ISERROR(SEARCH("Moderado",L35)))</formula>
    </cfRule>
    <cfRule type="containsText" dxfId="2866" priority="59" operator="containsText" text="Menor">
      <formula>NOT(ISERROR(SEARCH("Menor",L35)))</formula>
    </cfRule>
    <cfRule type="containsText" dxfId="2865" priority="60" operator="containsText" text="Leve">
      <formula>NOT(ISERROR(SEARCH("Leve",L35)))</formula>
    </cfRule>
  </conditionalFormatting>
  <conditionalFormatting sqref="M35">
    <cfRule type="containsText" dxfId="2864" priority="49" operator="containsText" text="Catastrófico">
      <formula>NOT(ISERROR(SEARCH("Catastrófico",M35)))</formula>
    </cfRule>
    <cfRule type="containsText" dxfId="2863" priority="50" operator="containsText" text="Mayor">
      <formula>NOT(ISERROR(SEARCH("Mayor",M35)))</formula>
    </cfRule>
    <cfRule type="containsText" dxfId="2862" priority="51" operator="containsText" text="Alta">
      <formula>NOT(ISERROR(SEARCH("Alta",M35)))</formula>
    </cfRule>
    <cfRule type="containsText" dxfId="2861" priority="52" operator="containsText" text="Moderado">
      <formula>NOT(ISERROR(SEARCH("Moderado",M35)))</formula>
    </cfRule>
    <cfRule type="containsText" dxfId="2860" priority="53" operator="containsText" text="Menor">
      <formula>NOT(ISERROR(SEARCH("Menor",M35)))</formula>
    </cfRule>
    <cfRule type="containsText" dxfId="2859" priority="54" operator="containsText" text="Leve">
      <formula>NOT(ISERROR(SEARCH("Leve",M35)))</formula>
    </cfRule>
  </conditionalFormatting>
  <conditionalFormatting sqref="L40">
    <cfRule type="containsText" dxfId="2858" priority="43" operator="containsText" text="Catastrófico">
      <formula>NOT(ISERROR(SEARCH("Catastrófico",L40)))</formula>
    </cfRule>
    <cfRule type="containsText" dxfId="2857" priority="44" operator="containsText" text="Mayor">
      <formula>NOT(ISERROR(SEARCH("Mayor",L40)))</formula>
    </cfRule>
    <cfRule type="containsText" dxfId="2856" priority="45" operator="containsText" text="Alta">
      <formula>NOT(ISERROR(SEARCH("Alta",L40)))</formula>
    </cfRule>
    <cfRule type="containsText" dxfId="2855" priority="46" operator="containsText" text="Moderado">
      <formula>NOT(ISERROR(SEARCH("Moderado",L40)))</formula>
    </cfRule>
    <cfRule type="containsText" dxfId="2854" priority="47" operator="containsText" text="Menor">
      <formula>NOT(ISERROR(SEARCH("Menor",L40)))</formula>
    </cfRule>
    <cfRule type="containsText" dxfId="2853" priority="48" operator="containsText" text="Leve">
      <formula>NOT(ISERROR(SEARCH("Leve",L40)))</formula>
    </cfRule>
  </conditionalFormatting>
  <conditionalFormatting sqref="M40">
    <cfRule type="containsText" dxfId="2852" priority="37" operator="containsText" text="Catastrófico">
      <formula>NOT(ISERROR(SEARCH("Catastrófico",M40)))</formula>
    </cfRule>
    <cfRule type="containsText" dxfId="2851" priority="38" operator="containsText" text="Mayor">
      <formula>NOT(ISERROR(SEARCH("Mayor",M40)))</formula>
    </cfRule>
    <cfRule type="containsText" dxfId="2850" priority="39" operator="containsText" text="Alta">
      <formula>NOT(ISERROR(SEARCH("Alta",M40)))</formula>
    </cfRule>
    <cfRule type="containsText" dxfId="2849" priority="40" operator="containsText" text="Moderado">
      <formula>NOT(ISERROR(SEARCH("Moderado",M40)))</formula>
    </cfRule>
    <cfRule type="containsText" dxfId="2848" priority="41" operator="containsText" text="Menor">
      <formula>NOT(ISERROR(SEARCH("Menor",M40)))</formula>
    </cfRule>
    <cfRule type="containsText" dxfId="2847" priority="42" operator="containsText" text="Leve">
      <formula>NOT(ISERROR(SEARCH("Leve",M40)))</formula>
    </cfRule>
  </conditionalFormatting>
  <conditionalFormatting sqref="L45">
    <cfRule type="containsText" dxfId="2846" priority="31" operator="containsText" text="Catastrófico">
      <formula>NOT(ISERROR(SEARCH("Catastrófico",L45)))</formula>
    </cfRule>
    <cfRule type="containsText" dxfId="2845" priority="32" operator="containsText" text="Mayor">
      <formula>NOT(ISERROR(SEARCH("Mayor",L45)))</formula>
    </cfRule>
    <cfRule type="containsText" dxfId="2844" priority="33" operator="containsText" text="Alta">
      <formula>NOT(ISERROR(SEARCH("Alta",L45)))</formula>
    </cfRule>
    <cfRule type="containsText" dxfId="2843" priority="34" operator="containsText" text="Moderado">
      <formula>NOT(ISERROR(SEARCH("Moderado",L45)))</formula>
    </cfRule>
    <cfRule type="containsText" dxfId="2842" priority="35" operator="containsText" text="Menor">
      <formula>NOT(ISERROR(SEARCH("Menor",L45)))</formula>
    </cfRule>
    <cfRule type="containsText" dxfId="2841" priority="36" operator="containsText" text="Leve">
      <formula>NOT(ISERROR(SEARCH("Leve",L45)))</formula>
    </cfRule>
  </conditionalFormatting>
  <conditionalFormatting sqref="M45">
    <cfRule type="containsText" dxfId="2840" priority="25" operator="containsText" text="Catastrófico">
      <formula>NOT(ISERROR(SEARCH("Catastrófico",M45)))</formula>
    </cfRule>
    <cfRule type="containsText" dxfId="2839" priority="26" operator="containsText" text="Mayor">
      <formula>NOT(ISERROR(SEARCH("Mayor",M45)))</formula>
    </cfRule>
    <cfRule type="containsText" dxfId="2838" priority="27" operator="containsText" text="Alta">
      <formula>NOT(ISERROR(SEARCH("Alta",M45)))</formula>
    </cfRule>
    <cfRule type="containsText" dxfId="2837" priority="28" operator="containsText" text="Moderado">
      <formula>NOT(ISERROR(SEARCH("Moderado",M45)))</formula>
    </cfRule>
    <cfRule type="containsText" dxfId="2836" priority="29" operator="containsText" text="Menor">
      <formula>NOT(ISERROR(SEARCH("Menor",M45)))</formula>
    </cfRule>
    <cfRule type="containsText" dxfId="2835" priority="30" operator="containsText" text="Leve">
      <formula>NOT(ISERROR(SEARCH("Leve",M45)))</formula>
    </cfRule>
  </conditionalFormatting>
  <conditionalFormatting sqref="L50">
    <cfRule type="containsText" dxfId="2834" priority="19" operator="containsText" text="Catastrófico">
      <formula>NOT(ISERROR(SEARCH("Catastrófico",L50)))</formula>
    </cfRule>
    <cfRule type="containsText" dxfId="2833" priority="20" operator="containsText" text="Mayor">
      <formula>NOT(ISERROR(SEARCH("Mayor",L50)))</formula>
    </cfRule>
    <cfRule type="containsText" dxfId="2832" priority="21" operator="containsText" text="Alta">
      <formula>NOT(ISERROR(SEARCH("Alta",L50)))</formula>
    </cfRule>
    <cfRule type="containsText" dxfId="2831" priority="22" operator="containsText" text="Moderado">
      <formula>NOT(ISERROR(SEARCH("Moderado",L50)))</formula>
    </cfRule>
    <cfRule type="containsText" dxfId="2830" priority="23" operator="containsText" text="Menor">
      <formula>NOT(ISERROR(SEARCH("Menor",L50)))</formula>
    </cfRule>
    <cfRule type="containsText" dxfId="2829" priority="24" operator="containsText" text="Leve">
      <formula>NOT(ISERROR(SEARCH("Leve",L50)))</formula>
    </cfRule>
  </conditionalFormatting>
  <conditionalFormatting sqref="M50">
    <cfRule type="containsText" dxfId="2828" priority="13" operator="containsText" text="Catastrófico">
      <formula>NOT(ISERROR(SEARCH("Catastrófico",M50)))</formula>
    </cfRule>
    <cfRule type="containsText" dxfId="2827" priority="14" operator="containsText" text="Mayor">
      <formula>NOT(ISERROR(SEARCH("Mayor",M50)))</formula>
    </cfRule>
    <cfRule type="containsText" dxfId="2826" priority="15" operator="containsText" text="Alta">
      <formula>NOT(ISERROR(SEARCH("Alta",M50)))</formula>
    </cfRule>
    <cfRule type="containsText" dxfId="2825" priority="16" operator="containsText" text="Moderado">
      <formula>NOT(ISERROR(SEARCH("Moderado",M50)))</formula>
    </cfRule>
    <cfRule type="containsText" dxfId="2824" priority="17" operator="containsText" text="Menor">
      <formula>NOT(ISERROR(SEARCH("Menor",M50)))</formula>
    </cfRule>
    <cfRule type="containsText" dxfId="2823" priority="18" operator="containsText" text="Leve">
      <formula>NOT(ISERROR(SEARCH("Leve",M50)))</formula>
    </cfRule>
  </conditionalFormatting>
  <conditionalFormatting sqref="L55">
    <cfRule type="containsText" dxfId="2822" priority="7" operator="containsText" text="Catastrófico">
      <formula>NOT(ISERROR(SEARCH("Catastrófico",L55)))</formula>
    </cfRule>
    <cfRule type="containsText" dxfId="2821" priority="8" operator="containsText" text="Mayor">
      <formula>NOT(ISERROR(SEARCH("Mayor",L55)))</formula>
    </cfRule>
    <cfRule type="containsText" dxfId="2820" priority="9" operator="containsText" text="Alta">
      <formula>NOT(ISERROR(SEARCH("Alta",L55)))</formula>
    </cfRule>
    <cfRule type="containsText" dxfId="2819" priority="10" operator="containsText" text="Moderado">
      <formula>NOT(ISERROR(SEARCH("Moderado",L55)))</formula>
    </cfRule>
    <cfRule type="containsText" dxfId="2818" priority="11" operator="containsText" text="Menor">
      <formula>NOT(ISERROR(SEARCH("Menor",L55)))</formula>
    </cfRule>
    <cfRule type="containsText" dxfId="2817" priority="12" operator="containsText" text="Leve">
      <formula>NOT(ISERROR(SEARCH("Leve",L55)))</formula>
    </cfRule>
  </conditionalFormatting>
  <conditionalFormatting sqref="M55">
    <cfRule type="containsText" dxfId="2816" priority="1" operator="containsText" text="Catastrófico">
      <formula>NOT(ISERROR(SEARCH("Catastrófico",M55)))</formula>
    </cfRule>
    <cfRule type="containsText" dxfId="2815" priority="2" operator="containsText" text="Mayor">
      <formula>NOT(ISERROR(SEARCH("Mayor",M55)))</formula>
    </cfRule>
    <cfRule type="containsText" dxfId="2814" priority="3" operator="containsText" text="Alta">
      <formula>NOT(ISERROR(SEARCH("Alta",M55)))</formula>
    </cfRule>
    <cfRule type="containsText" dxfId="2813" priority="4" operator="containsText" text="Moderado">
      <formula>NOT(ISERROR(SEARCH("Moderado",M55)))</formula>
    </cfRule>
    <cfRule type="containsText" dxfId="2812" priority="5" operator="containsText" text="Menor">
      <formula>NOT(ISERROR(SEARCH("Menor",M55)))</formula>
    </cfRule>
    <cfRule type="containsText" dxfId="2811" priority="6" operator="containsText" text="Leve">
      <formula>NOT(ISERROR(SEARCH("Leve",M55)))</formula>
    </cfRule>
  </conditionalFormatting>
  <dataValidations count="1">
    <dataValidation allowBlank="1" showInputMessage="1" showErrorMessage="1" prompt="Enunciar cuál es el control" sqref="P41"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2964B6BA-0E4F-4802-B295-524116B23111}">
          <x14:formula1>
            <xm:f>LISTA!$C$3:$C$9</xm:f>
          </x14:formula1>
          <xm:sqref>G10 G15 G20 G40 G45 G50 G35 G25 G30</xm:sqref>
        </x14:dataValidation>
        <x14:dataValidation type="list" allowBlank="1" showInputMessage="1" showErrorMessage="1" xr:uid="{F6152631-F681-4C4E-BD91-BCB01166AE87}">
          <x14:formula1>
            <xm:f>LISTA!$J$3:$J$4</xm:f>
          </x14:formula1>
          <xm:sqref>AN10 AN45 AN15 AN35 AN40 AN20 AN25 AN30 AN50 AN55</xm:sqref>
        </x14:dataValidation>
        <x14:dataValidation type="list" allowBlank="1" showInputMessage="1" showErrorMessage="1" xr:uid="{270C6AF1-470F-403E-AB6A-1DF3F7D25A9D}">
          <x14:formula1>
            <xm:f>LISTA!$K$3:$K$6</xm:f>
          </x14:formula1>
          <xm:sqref>AH10 AH45 AH15 AH35 AH40 AH20 AH25 AH30 AH50 AH55</xm:sqref>
        </x14:dataValidation>
        <x14:dataValidation type="list" allowBlank="1" showInputMessage="1" showErrorMessage="1" xr:uid="{ECFDC2EE-4F50-47B3-9BE3-F537B46AB2B2}">
          <x14:formula1>
            <xm:f>LISTA!$C$3:$C$10</xm:f>
          </x14:formula1>
          <xm:sqref>G55:G59</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D2DAD31A-893A-4E15-804A-8B319027508E}">
          <x14:formula1>
            <xm:f>LISTA!$B$3:$B$9</xm:f>
          </x14:formula1>
          <xm:sqref>C10:C59</xm:sqref>
        </x14:dataValidation>
        <x14:dataValidation type="list" allowBlank="1" showInputMessage="1" showErrorMessage="1" xr:uid="{3C9F1541-7D6F-40D4-9706-FE4CB23C2382}">
          <x14:formula1>
            <xm:f>LISTA!$D$3:$D$31</xm:f>
          </x14:formula1>
          <xm:sqref>K10:K59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C7" sqref="C7"/>
    </sheetView>
  </sheetViews>
  <sheetFormatPr baseColWidth="10" defaultRowHeight="15" x14ac:dyDescent="0.2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x14ac:dyDescent="0.25">
      <c r="A3" s="471" t="s">
        <v>12</v>
      </c>
      <c r="B3" s="471"/>
      <c r="C3" s="471"/>
      <c r="D3" s="471"/>
      <c r="E3" s="471"/>
      <c r="F3" s="471"/>
      <c r="G3" s="471"/>
      <c r="H3" s="471"/>
    </row>
    <row r="4" spans="1:9" x14ac:dyDescent="0.25">
      <c r="A4" s="471"/>
      <c r="B4" s="471"/>
      <c r="C4" s="471"/>
      <c r="D4" s="471"/>
      <c r="E4" s="471"/>
      <c r="F4" s="471"/>
      <c r="G4" s="471"/>
      <c r="H4" s="471"/>
    </row>
    <row r="5" spans="1:9" ht="34.5" thickBot="1" x14ac:dyDescent="0.3">
      <c r="A5" s="19"/>
      <c r="B5" s="19"/>
      <c r="C5" s="19"/>
      <c r="D5" s="19"/>
      <c r="E5" s="19"/>
      <c r="F5" s="19"/>
      <c r="G5" s="19"/>
      <c r="H5" s="19"/>
    </row>
    <row r="6" spans="1:9" ht="70.5" customHeight="1" thickBot="1" x14ac:dyDescent="0.3">
      <c r="A6" s="472" t="s">
        <v>12</v>
      </c>
      <c r="B6" s="84" t="s">
        <v>92</v>
      </c>
      <c r="C6" s="85" t="s">
        <v>93</v>
      </c>
      <c r="D6" s="85" t="s">
        <v>94</v>
      </c>
      <c r="E6" s="85" t="s">
        <v>95</v>
      </c>
      <c r="F6" s="85" t="s">
        <v>96</v>
      </c>
      <c r="G6" s="197" t="s">
        <v>97</v>
      </c>
      <c r="H6" s="198" t="s">
        <v>98</v>
      </c>
      <c r="I6" s="84" t="s">
        <v>416</v>
      </c>
    </row>
    <row r="7" spans="1:9" ht="265.5" customHeight="1" thickBot="1" x14ac:dyDescent="0.3">
      <c r="A7" s="473"/>
      <c r="B7" s="20" t="s">
        <v>99</v>
      </c>
      <c r="C7" s="20" t="s">
        <v>100</v>
      </c>
      <c r="D7" s="20" t="s">
        <v>101</v>
      </c>
      <c r="E7" s="20" t="s">
        <v>102</v>
      </c>
      <c r="F7" s="20" t="s">
        <v>103</v>
      </c>
      <c r="G7" s="21" t="s">
        <v>104</v>
      </c>
      <c r="H7" s="199" t="s">
        <v>105</v>
      </c>
      <c r="I7" s="220" t="s">
        <v>417</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RowHeight="15" x14ac:dyDescent="0.25"/>
  <cols>
    <col min="2" max="2" width="24.140625" customWidth="1"/>
    <col min="3" max="3" width="75.7109375" customWidth="1"/>
    <col min="4" max="4" width="29.85546875" customWidth="1"/>
    <col min="32" max="137" width="11.42578125" style="146"/>
  </cols>
  <sheetData>
    <row r="1" spans="1:31" s="146" customFormat="1" x14ac:dyDescent="0.25"/>
    <row r="2" spans="1:31" ht="23.25" x14ac:dyDescent="0.25">
      <c r="A2" s="7"/>
      <c r="B2" s="474" t="s">
        <v>106</v>
      </c>
      <c r="C2" s="474"/>
      <c r="D2" s="474"/>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35"/>
      <c r="C3" s="135"/>
      <c r="D3" s="135"/>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48" t="s">
        <v>107</v>
      </c>
      <c r="D4" s="148" t="s">
        <v>108</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49" t="s">
        <v>109</v>
      </c>
      <c r="C5" s="150" t="s">
        <v>425</v>
      </c>
      <c r="D5" s="151">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52" t="s">
        <v>110</v>
      </c>
      <c r="C6" s="153" t="s">
        <v>111</v>
      </c>
      <c r="D6" s="154">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55" t="s">
        <v>112</v>
      </c>
      <c r="C7" s="153" t="s">
        <v>113</v>
      </c>
      <c r="D7" s="154">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56" t="s">
        <v>114</v>
      </c>
      <c r="C8" s="153" t="s">
        <v>115</v>
      </c>
      <c r="D8" s="154">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57" t="s">
        <v>116</v>
      </c>
      <c r="C9" s="153" t="s">
        <v>117</v>
      </c>
      <c r="D9" s="154">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46" customFormat="1" x14ac:dyDescent="0.25"/>
    <row r="35" spans="1:31" s="146" customFormat="1" x14ac:dyDescent="0.25"/>
    <row r="36" spans="1:31" s="146" customFormat="1" x14ac:dyDescent="0.25"/>
    <row r="37" spans="1:31" s="146" customFormat="1" x14ac:dyDescent="0.25"/>
    <row r="38" spans="1:31" s="146" customFormat="1" x14ac:dyDescent="0.25"/>
    <row r="39" spans="1:31" s="146" customFormat="1" x14ac:dyDescent="0.25"/>
    <row r="40" spans="1:31" s="146" customFormat="1" x14ac:dyDescent="0.25"/>
    <row r="41" spans="1:31" s="146" customFormat="1" x14ac:dyDescent="0.25"/>
    <row r="42" spans="1:31" s="146" customFormat="1" x14ac:dyDescent="0.25"/>
    <row r="43" spans="1:31" s="146" customFormat="1" x14ac:dyDescent="0.25"/>
    <row r="44" spans="1:31" s="146" customFormat="1" x14ac:dyDescent="0.25"/>
    <row r="45" spans="1:31" s="146" customFormat="1" x14ac:dyDescent="0.25"/>
    <row r="46" spans="1:31" s="146" customFormat="1" x14ac:dyDescent="0.25"/>
    <row r="47" spans="1:31" s="146" customFormat="1" x14ac:dyDescent="0.25"/>
    <row r="48" spans="1:31" s="146" customFormat="1" x14ac:dyDescent="0.25"/>
    <row r="49" s="146" customFormat="1" x14ac:dyDescent="0.25"/>
    <row r="50" s="146" customFormat="1" x14ac:dyDescent="0.25"/>
    <row r="51" s="146" customFormat="1" x14ac:dyDescent="0.25"/>
    <row r="52" s="146" customFormat="1" x14ac:dyDescent="0.25"/>
    <row r="53" s="146" customFormat="1" x14ac:dyDescent="0.25"/>
    <row r="54" s="146" customFormat="1" x14ac:dyDescent="0.25"/>
    <row r="55" s="146" customFormat="1" x14ac:dyDescent="0.25"/>
    <row r="56" s="146" customFormat="1" x14ac:dyDescent="0.25"/>
    <row r="57" s="146" customFormat="1" x14ac:dyDescent="0.25"/>
    <row r="58" s="146" customFormat="1" x14ac:dyDescent="0.25"/>
    <row r="59" s="146" customFormat="1" x14ac:dyDescent="0.25"/>
    <row r="60" s="146" customFormat="1" x14ac:dyDescent="0.25"/>
    <row r="61" s="146" customFormat="1" x14ac:dyDescent="0.25"/>
    <row r="62" s="146" customFormat="1" x14ac:dyDescent="0.25"/>
    <row r="63" s="146" customFormat="1" x14ac:dyDescent="0.25"/>
    <row r="64" s="146" customFormat="1" x14ac:dyDescent="0.25"/>
    <row r="65" s="146" customFormat="1" x14ac:dyDescent="0.25"/>
    <row r="66" s="146" customFormat="1" x14ac:dyDescent="0.25"/>
    <row r="67" s="146" customFormat="1" x14ac:dyDescent="0.25"/>
    <row r="68" s="146" customFormat="1" x14ac:dyDescent="0.25"/>
    <row r="69" s="146" customFormat="1" x14ac:dyDescent="0.25"/>
    <row r="70" s="146" customFormat="1" x14ac:dyDescent="0.25"/>
    <row r="71" s="146" customFormat="1" x14ac:dyDescent="0.25"/>
    <row r="72" s="146" customFormat="1" x14ac:dyDescent="0.25"/>
    <row r="73" s="146" customFormat="1" x14ac:dyDescent="0.25"/>
    <row r="74" s="146" customFormat="1" x14ac:dyDescent="0.25"/>
    <row r="75" s="146" customFormat="1" x14ac:dyDescent="0.25"/>
    <row r="76" s="146" customFormat="1" x14ac:dyDescent="0.25"/>
    <row r="77" s="146" customFormat="1" x14ac:dyDescent="0.25"/>
    <row r="78" s="146" customFormat="1" x14ac:dyDescent="0.25"/>
    <row r="79" s="146" customFormat="1" x14ac:dyDescent="0.25"/>
    <row r="80" s="146" customFormat="1" x14ac:dyDescent="0.25"/>
    <row r="81" s="146" customFormat="1" x14ac:dyDescent="0.25"/>
    <row r="82" s="146" customFormat="1" x14ac:dyDescent="0.25"/>
    <row r="83" s="146" customFormat="1" x14ac:dyDescent="0.25"/>
    <row r="84" s="146" customFormat="1" x14ac:dyDescent="0.25"/>
    <row r="85" s="146" customFormat="1" x14ac:dyDescent="0.25"/>
    <row r="86" s="146" customFormat="1" x14ac:dyDescent="0.25"/>
    <row r="87" s="146" customFormat="1" x14ac:dyDescent="0.25"/>
    <row r="88" s="146" customFormat="1" x14ac:dyDescent="0.25"/>
    <row r="89" s="146" customFormat="1" x14ac:dyDescent="0.25"/>
    <row r="90" s="146" customFormat="1" x14ac:dyDescent="0.25"/>
    <row r="91" s="146" customFormat="1" x14ac:dyDescent="0.25"/>
    <row r="92" s="146" customFormat="1" x14ac:dyDescent="0.25"/>
    <row r="93" s="146" customFormat="1" x14ac:dyDescent="0.25"/>
    <row r="94" s="146" customFormat="1" x14ac:dyDescent="0.25"/>
    <row r="95" s="146" customFormat="1" x14ac:dyDescent="0.25"/>
    <row r="96" s="146" customFormat="1" x14ac:dyDescent="0.25"/>
    <row r="97" s="146" customFormat="1" x14ac:dyDescent="0.25"/>
    <row r="98" s="146" customFormat="1" x14ac:dyDescent="0.25"/>
    <row r="99" s="146" customFormat="1" x14ac:dyDescent="0.25"/>
    <row r="100" s="146" customFormat="1" x14ac:dyDescent="0.25"/>
    <row r="101" s="146" customFormat="1" x14ac:dyDescent="0.25"/>
    <row r="102" s="146" customFormat="1" x14ac:dyDescent="0.25"/>
    <row r="103" s="146" customFormat="1" x14ac:dyDescent="0.25"/>
    <row r="104" s="146" customFormat="1" x14ac:dyDescent="0.25"/>
    <row r="105" s="146" customFormat="1" x14ac:dyDescent="0.25"/>
    <row r="106" s="146" customFormat="1" x14ac:dyDescent="0.25"/>
    <row r="107" s="146" customFormat="1" x14ac:dyDescent="0.25"/>
    <row r="108" s="146" customFormat="1" x14ac:dyDescent="0.25"/>
    <row r="109" s="146" customFormat="1" x14ac:dyDescent="0.25"/>
    <row r="110" s="146" customFormat="1" x14ac:dyDescent="0.25"/>
    <row r="111" s="146" customFormat="1" x14ac:dyDescent="0.25"/>
    <row r="112" s="146" customFormat="1" x14ac:dyDescent="0.25"/>
    <row r="113" s="146" customFormat="1" x14ac:dyDescent="0.25"/>
    <row r="114" s="146" customFormat="1" x14ac:dyDescent="0.25"/>
    <row r="115" s="146" customFormat="1" x14ac:dyDescent="0.25"/>
    <row r="116" s="146" customFormat="1" x14ac:dyDescent="0.25"/>
    <row r="117" s="146" customFormat="1" x14ac:dyDescent="0.25"/>
    <row r="118" s="146" customFormat="1" x14ac:dyDescent="0.25"/>
    <row r="119" s="146" customFormat="1" x14ac:dyDescent="0.25"/>
    <row r="120" s="146" customFormat="1" x14ac:dyDescent="0.25"/>
    <row r="121" s="146" customFormat="1" x14ac:dyDescent="0.25"/>
    <row r="122" s="146" customFormat="1" x14ac:dyDescent="0.25"/>
    <row r="123" s="146" customFormat="1" x14ac:dyDescent="0.25"/>
    <row r="124" s="146" customFormat="1" x14ac:dyDescent="0.25"/>
    <row r="125" s="146" customFormat="1" x14ac:dyDescent="0.25"/>
    <row r="126" s="146" customFormat="1" x14ac:dyDescent="0.25"/>
    <row r="127" s="146" customFormat="1" x14ac:dyDescent="0.25"/>
    <row r="128" s="146" customFormat="1" x14ac:dyDescent="0.25"/>
    <row r="129" s="146" customFormat="1" x14ac:dyDescent="0.25"/>
    <row r="130" s="146" customFormat="1" x14ac:dyDescent="0.25"/>
    <row r="131" s="146" customFormat="1" x14ac:dyDescent="0.25"/>
    <row r="132" s="146" customFormat="1" x14ac:dyDescent="0.25"/>
    <row r="133" s="146" customFormat="1" x14ac:dyDescent="0.25"/>
    <row r="134" s="146" customFormat="1" x14ac:dyDescent="0.25"/>
    <row r="135" s="146" customFormat="1" x14ac:dyDescent="0.25"/>
    <row r="136" s="146" customFormat="1" x14ac:dyDescent="0.25"/>
    <row r="137" s="146" customFormat="1" x14ac:dyDescent="0.25"/>
    <row r="138" s="146" customFormat="1" x14ac:dyDescent="0.25"/>
    <row r="139" s="146" customFormat="1" x14ac:dyDescent="0.25"/>
    <row r="140" s="146" customFormat="1" x14ac:dyDescent="0.25"/>
    <row r="141" s="146" customFormat="1" x14ac:dyDescent="0.25"/>
    <row r="142" s="146" customFormat="1" x14ac:dyDescent="0.25"/>
    <row r="143" s="146" customFormat="1" x14ac:dyDescent="0.25"/>
    <row r="144" s="146" customFormat="1" x14ac:dyDescent="0.25"/>
    <row r="145" s="146" customFormat="1" x14ac:dyDescent="0.25"/>
    <row r="146" s="146" customFormat="1" x14ac:dyDescent="0.25"/>
    <row r="147" s="146" customFormat="1" x14ac:dyDescent="0.25"/>
    <row r="148" s="146" customFormat="1" x14ac:dyDescent="0.25"/>
    <row r="149" s="146" customFormat="1" x14ac:dyDescent="0.25"/>
    <row r="150" s="146" customFormat="1" x14ac:dyDescent="0.25"/>
    <row r="151" s="146" customFormat="1" x14ac:dyDescent="0.25"/>
    <row r="152" s="146" customFormat="1" x14ac:dyDescent="0.25"/>
    <row r="153" s="146" customFormat="1" x14ac:dyDescent="0.25"/>
    <row r="154" s="146" customFormat="1" x14ac:dyDescent="0.25"/>
    <row r="155" s="146" customFormat="1" x14ac:dyDescent="0.25"/>
    <row r="156" s="146" customFormat="1" x14ac:dyDescent="0.25"/>
    <row r="157" s="146" customFormat="1" x14ac:dyDescent="0.25"/>
    <row r="158" s="146" customFormat="1" x14ac:dyDescent="0.25"/>
    <row r="159" s="146" customFormat="1" x14ac:dyDescent="0.25"/>
    <row r="160" s="146" customFormat="1" x14ac:dyDescent="0.25"/>
    <row r="161" s="146" customFormat="1" x14ac:dyDescent="0.25"/>
    <row r="162" s="146" customFormat="1" x14ac:dyDescent="0.25"/>
    <row r="163" s="146" customFormat="1" x14ac:dyDescent="0.25"/>
    <row r="164" s="146" customFormat="1" x14ac:dyDescent="0.25"/>
    <row r="165" s="146" customFormat="1" x14ac:dyDescent="0.25"/>
    <row r="166" s="146" customFormat="1" x14ac:dyDescent="0.25"/>
    <row r="167" s="146" customFormat="1" x14ac:dyDescent="0.25"/>
    <row r="168" s="146" customFormat="1" x14ac:dyDescent="0.25"/>
    <row r="169" s="146" customFormat="1" x14ac:dyDescent="0.25"/>
    <row r="170" s="146" customFormat="1" x14ac:dyDescent="0.25"/>
    <row r="171" s="146" customFormat="1" x14ac:dyDescent="0.25"/>
    <row r="172" s="146" customFormat="1" x14ac:dyDescent="0.25"/>
    <row r="173" s="146" customFormat="1" x14ac:dyDescent="0.25"/>
    <row r="174" s="146" customFormat="1" x14ac:dyDescent="0.25"/>
    <row r="175" s="146" customFormat="1" x14ac:dyDescent="0.25"/>
    <row r="176" s="146" customFormat="1" x14ac:dyDescent="0.25"/>
    <row r="177" s="146" customFormat="1" x14ac:dyDescent="0.25"/>
    <row r="178" s="146" customFormat="1" x14ac:dyDescent="0.25"/>
    <row r="179" s="146" customFormat="1" x14ac:dyDescent="0.25"/>
    <row r="180" s="146" customFormat="1" x14ac:dyDescent="0.25"/>
    <row r="181" s="146" customFormat="1" x14ac:dyDescent="0.25"/>
    <row r="182" s="146" customFormat="1" x14ac:dyDescent="0.25"/>
    <row r="183" s="146" customFormat="1" x14ac:dyDescent="0.25"/>
    <row r="184" s="146" customFormat="1" x14ac:dyDescent="0.25"/>
    <row r="185" s="146" customFormat="1" x14ac:dyDescent="0.25"/>
    <row r="186" s="146" customFormat="1" x14ac:dyDescent="0.25"/>
    <row r="187" s="146" customFormat="1" x14ac:dyDescent="0.25"/>
    <row r="188" s="146" customFormat="1" x14ac:dyDescent="0.25"/>
    <row r="189" s="146" customFormat="1" x14ac:dyDescent="0.25"/>
    <row r="190" s="146" customFormat="1" x14ac:dyDescent="0.25"/>
    <row r="191" s="146" customFormat="1" x14ac:dyDescent="0.25"/>
    <row r="192" s="146" customFormat="1" x14ac:dyDescent="0.25"/>
    <row r="193" s="146" customFormat="1" x14ac:dyDescent="0.25"/>
    <row r="194" s="146" customFormat="1" x14ac:dyDescent="0.25"/>
    <row r="195" s="146" customFormat="1" x14ac:dyDescent="0.25"/>
    <row r="196" s="146" customFormat="1" x14ac:dyDescent="0.25"/>
    <row r="197" s="146" customFormat="1" x14ac:dyDescent="0.25"/>
    <row r="198" s="146" customFormat="1" x14ac:dyDescent="0.25"/>
    <row r="199" s="146" customFormat="1" x14ac:dyDescent="0.25"/>
    <row r="200" s="146" customFormat="1" x14ac:dyDescent="0.25"/>
    <row r="201" s="146" customFormat="1" x14ac:dyDescent="0.25"/>
    <row r="202" s="146" customFormat="1" x14ac:dyDescent="0.25"/>
    <row r="203" s="146" customFormat="1" x14ac:dyDescent="0.25"/>
    <row r="204" s="146" customFormat="1" x14ac:dyDescent="0.25"/>
    <row r="205" s="146" customFormat="1" x14ac:dyDescent="0.25"/>
    <row r="206" s="146" customFormat="1" x14ac:dyDescent="0.25"/>
    <row r="207" s="146" customFormat="1" x14ac:dyDescent="0.25"/>
    <row r="208" s="146" customFormat="1" x14ac:dyDescent="0.25"/>
    <row r="209" s="146" customFormat="1" x14ac:dyDescent="0.25"/>
    <row r="210" s="146" customFormat="1" x14ac:dyDescent="0.25"/>
    <row r="211" s="146" customFormat="1" x14ac:dyDescent="0.25"/>
    <row r="212" s="146" customFormat="1" x14ac:dyDescent="0.25"/>
    <row r="213" s="146" customFormat="1" x14ac:dyDescent="0.25"/>
    <row r="214" s="146" customFormat="1" x14ac:dyDescent="0.25"/>
    <row r="215" s="146" customFormat="1" x14ac:dyDescent="0.25"/>
    <row r="216" s="146" customFormat="1" x14ac:dyDescent="0.25"/>
    <row r="217" s="146" customFormat="1" x14ac:dyDescent="0.25"/>
    <row r="218" s="146" customFormat="1" x14ac:dyDescent="0.25"/>
    <row r="219" s="146" customFormat="1" x14ac:dyDescent="0.25"/>
    <row r="220" s="146" customFormat="1" x14ac:dyDescent="0.25"/>
    <row r="221" s="146" customFormat="1" x14ac:dyDescent="0.25"/>
    <row r="222" s="146" customFormat="1" x14ac:dyDescent="0.25"/>
    <row r="223" s="146" customFormat="1" x14ac:dyDescent="0.25"/>
    <row r="224" s="146" customFormat="1" x14ac:dyDescent="0.25"/>
    <row r="225" s="146" customFormat="1" x14ac:dyDescent="0.25"/>
    <row r="226" s="146" customFormat="1" x14ac:dyDescent="0.25"/>
    <row r="227" s="146" customFormat="1" x14ac:dyDescent="0.25"/>
    <row r="228" s="146" customFormat="1" x14ac:dyDescent="0.25"/>
    <row r="229" s="146" customFormat="1" x14ac:dyDescent="0.25"/>
    <row r="230" s="146" customFormat="1" x14ac:dyDescent="0.25"/>
    <row r="231" s="146" customFormat="1" x14ac:dyDescent="0.25"/>
    <row r="232" s="146" customFormat="1" x14ac:dyDescent="0.25"/>
    <row r="233" s="146" customFormat="1" x14ac:dyDescent="0.25"/>
    <row r="234" s="146" customFormat="1" x14ac:dyDescent="0.25"/>
    <row r="235" s="146" customFormat="1" x14ac:dyDescent="0.25"/>
    <row r="236" s="146" customFormat="1" x14ac:dyDescent="0.25"/>
    <row r="237" s="146" customFormat="1" x14ac:dyDescent="0.25"/>
    <row r="238" s="146" customFormat="1" x14ac:dyDescent="0.25"/>
    <row r="239" s="146" customFormat="1" x14ac:dyDescent="0.25"/>
    <row r="240" s="146" customFormat="1" x14ac:dyDescent="0.25"/>
    <row r="241" s="146" customFormat="1" x14ac:dyDescent="0.25"/>
    <row r="242" s="146" customFormat="1" x14ac:dyDescent="0.25"/>
    <row r="243" s="146" customFormat="1" x14ac:dyDescent="0.25"/>
    <row r="244" s="146" customFormat="1" x14ac:dyDescent="0.25"/>
    <row r="245" s="146" customFormat="1" x14ac:dyDescent="0.25"/>
    <row r="246" s="146" customFormat="1" x14ac:dyDescent="0.25"/>
    <row r="247" s="146" customFormat="1" x14ac:dyDescent="0.25"/>
    <row r="248" s="146" customFormat="1" x14ac:dyDescent="0.25"/>
    <row r="249" s="146" customFormat="1" x14ac:dyDescent="0.25"/>
    <row r="250" s="146" customFormat="1" x14ac:dyDescent="0.25"/>
    <row r="251" s="146" customFormat="1" x14ac:dyDescent="0.25"/>
    <row r="252" s="146" customFormat="1" x14ac:dyDescent="0.25"/>
    <row r="253" s="146" customFormat="1" x14ac:dyDescent="0.25"/>
    <row r="254" s="146" customFormat="1" x14ac:dyDescent="0.25"/>
    <row r="255" s="146" customFormat="1" x14ac:dyDescent="0.25"/>
    <row r="256" s="146" customFormat="1" x14ac:dyDescent="0.25"/>
    <row r="257" s="146" customFormat="1" x14ac:dyDescent="0.25"/>
    <row r="258" s="146" customFormat="1" x14ac:dyDescent="0.25"/>
    <row r="259" s="146" customFormat="1" x14ac:dyDescent="0.25"/>
    <row r="260" s="146" customFormat="1" x14ac:dyDescent="0.25"/>
    <row r="261" s="146" customFormat="1" x14ac:dyDescent="0.25"/>
    <row r="262" s="146" customFormat="1" x14ac:dyDescent="0.25"/>
    <row r="263" s="146" customFormat="1" x14ac:dyDescent="0.25"/>
    <row r="264" s="146" customFormat="1" x14ac:dyDescent="0.25"/>
    <row r="265" s="146" customFormat="1" x14ac:dyDescent="0.25"/>
    <row r="266" s="146" customFormat="1" x14ac:dyDescent="0.25"/>
    <row r="267" s="146" customFormat="1" x14ac:dyDescent="0.25"/>
    <row r="268" s="146" customFormat="1" x14ac:dyDescent="0.25"/>
    <row r="269" s="146" customFormat="1" x14ac:dyDescent="0.25"/>
    <row r="270" s="146" customFormat="1" x14ac:dyDescent="0.25"/>
    <row r="271" s="146" customFormat="1" x14ac:dyDescent="0.25"/>
    <row r="272" s="146" customFormat="1" x14ac:dyDescent="0.25"/>
    <row r="273" s="146" customFormat="1" x14ac:dyDescent="0.25"/>
    <row r="274" s="146" customFormat="1" x14ac:dyDescent="0.25"/>
    <row r="275" s="146" customFormat="1" x14ac:dyDescent="0.25"/>
    <row r="276" s="146" customFormat="1" x14ac:dyDescent="0.25"/>
    <row r="277" s="146" customFormat="1" x14ac:dyDescent="0.25"/>
    <row r="278" s="146" customFormat="1" x14ac:dyDescent="0.25"/>
    <row r="279" s="146" customFormat="1" x14ac:dyDescent="0.25"/>
    <row r="280" s="146" customFormat="1" x14ac:dyDescent="0.25"/>
    <row r="281" s="146" customFormat="1" x14ac:dyDescent="0.25"/>
    <row r="282" s="146" customFormat="1" x14ac:dyDescent="0.25"/>
    <row r="283" s="146" customFormat="1" x14ac:dyDescent="0.25"/>
    <row r="284" s="146" customFormat="1" x14ac:dyDescent="0.25"/>
    <row r="285" s="146" customFormat="1" x14ac:dyDescent="0.25"/>
    <row r="286" s="146" customFormat="1" x14ac:dyDescent="0.25"/>
    <row r="287" s="146" customFormat="1" x14ac:dyDescent="0.25"/>
    <row r="288" s="146" customFormat="1" x14ac:dyDescent="0.25"/>
    <row r="289" s="146" customFormat="1" x14ac:dyDescent="0.25"/>
    <row r="290" s="146" customFormat="1" x14ac:dyDescent="0.25"/>
    <row r="291" s="146" customFormat="1" x14ac:dyDescent="0.25"/>
    <row r="292" s="146" customFormat="1" x14ac:dyDescent="0.25"/>
    <row r="293" s="146" customFormat="1" x14ac:dyDescent="0.25"/>
    <row r="294" s="146" customFormat="1" x14ac:dyDescent="0.25"/>
    <row r="295" s="146" customFormat="1" x14ac:dyDescent="0.25"/>
    <row r="296" s="146" customFormat="1" x14ac:dyDescent="0.25"/>
    <row r="297" s="146" customFormat="1" x14ac:dyDescent="0.25"/>
    <row r="298" s="146" customFormat="1" x14ac:dyDescent="0.25"/>
    <row r="299" s="146" customFormat="1" x14ac:dyDescent="0.25"/>
    <row r="300" s="146" customFormat="1" x14ac:dyDescent="0.25"/>
    <row r="301" s="146" customFormat="1" x14ac:dyDescent="0.25"/>
    <row r="302" s="146" customFormat="1" x14ac:dyDescent="0.25"/>
    <row r="303" s="146" customFormat="1" x14ac:dyDescent="0.25"/>
    <row r="304" s="146" customFormat="1" x14ac:dyDescent="0.25"/>
    <row r="305" s="146" customFormat="1" x14ac:dyDescent="0.25"/>
    <row r="306" s="146" customFormat="1" x14ac:dyDescent="0.25"/>
    <row r="307" s="146" customFormat="1" x14ac:dyDescent="0.25"/>
    <row r="308" s="146" customFormat="1" x14ac:dyDescent="0.25"/>
    <row r="309" s="146" customFormat="1" x14ac:dyDescent="0.25"/>
    <row r="310" s="146" customFormat="1" x14ac:dyDescent="0.25"/>
    <row r="311" s="146" customFormat="1" x14ac:dyDescent="0.25"/>
    <row r="312" s="146" customFormat="1" x14ac:dyDescent="0.25"/>
    <row r="313" s="146" customFormat="1" x14ac:dyDescent="0.25"/>
    <row r="314" s="146" customFormat="1" x14ac:dyDescent="0.25"/>
    <row r="315" s="146" customFormat="1" x14ac:dyDescent="0.25"/>
    <row r="316" s="146" customFormat="1" x14ac:dyDescent="0.25"/>
    <row r="317" s="146" customFormat="1" x14ac:dyDescent="0.25"/>
    <row r="318" s="146" customFormat="1" x14ac:dyDescent="0.25"/>
    <row r="319" s="146" customFormat="1" x14ac:dyDescent="0.25"/>
    <row r="320" s="146" customFormat="1" x14ac:dyDescent="0.25"/>
    <row r="321" s="146" customFormat="1" x14ac:dyDescent="0.25"/>
    <row r="322" s="146" customFormat="1" x14ac:dyDescent="0.25"/>
    <row r="323" s="146" customFormat="1" x14ac:dyDescent="0.25"/>
    <row r="324" s="146" customFormat="1" x14ac:dyDescent="0.25"/>
    <row r="325" s="146" customFormat="1" x14ac:dyDescent="0.25"/>
    <row r="326" s="146" customFormat="1" x14ac:dyDescent="0.25"/>
    <row r="327" s="146" customFormat="1" x14ac:dyDescent="0.25"/>
    <row r="328" s="146" customFormat="1" x14ac:dyDescent="0.25"/>
    <row r="329" s="146" customFormat="1" x14ac:dyDescent="0.25"/>
    <row r="330" s="146" customFormat="1" x14ac:dyDescent="0.25"/>
    <row r="331" s="146" customFormat="1" x14ac:dyDescent="0.25"/>
    <row r="332" s="146" customFormat="1" x14ac:dyDescent="0.25"/>
    <row r="333" s="146" customFormat="1" x14ac:dyDescent="0.25"/>
    <row r="334" s="146" customFormat="1" x14ac:dyDescent="0.25"/>
    <row r="335" s="146" customFormat="1" x14ac:dyDescent="0.25"/>
    <row r="336" s="146" customFormat="1" x14ac:dyDescent="0.25"/>
    <row r="337" s="146" customFormat="1" x14ac:dyDescent="0.25"/>
    <row r="338" s="146" customFormat="1" x14ac:dyDescent="0.25"/>
    <row r="339" s="146" customFormat="1" x14ac:dyDescent="0.25"/>
    <row r="340" s="146" customFormat="1" x14ac:dyDescent="0.25"/>
    <row r="341" s="146" customFormat="1" x14ac:dyDescent="0.25"/>
    <row r="342" s="146" customFormat="1" x14ac:dyDescent="0.25"/>
    <row r="343" s="146" customFormat="1" x14ac:dyDescent="0.25"/>
    <row r="344" s="146" customFormat="1" x14ac:dyDescent="0.25"/>
    <row r="345" s="146" customFormat="1" x14ac:dyDescent="0.25"/>
    <row r="346" s="146" customFormat="1" x14ac:dyDescent="0.25"/>
    <row r="347" s="146" customFormat="1" x14ac:dyDescent="0.25"/>
    <row r="348" s="146" customFormat="1" x14ac:dyDescent="0.25"/>
    <row r="349" s="146" customFormat="1" x14ac:dyDescent="0.25"/>
    <row r="350" s="146" customFormat="1" x14ac:dyDescent="0.25"/>
    <row r="351" s="146" customFormat="1" x14ac:dyDescent="0.25"/>
    <row r="352" s="146" customFormat="1" x14ac:dyDescent="0.25"/>
    <row r="353" s="146" customFormat="1" x14ac:dyDescent="0.25"/>
    <row r="354" s="146" customFormat="1" x14ac:dyDescent="0.25"/>
    <row r="355" s="146" customFormat="1" x14ac:dyDescent="0.25"/>
    <row r="356" s="146" customFormat="1" x14ac:dyDescent="0.25"/>
    <row r="357" s="146" customFormat="1" x14ac:dyDescent="0.25"/>
    <row r="358" s="146" customFormat="1" x14ac:dyDescent="0.25"/>
    <row r="359" s="146" customFormat="1" x14ac:dyDescent="0.25"/>
    <row r="360" s="146" customFormat="1" x14ac:dyDescent="0.25"/>
    <row r="361" s="146" customFormat="1" x14ac:dyDescent="0.25"/>
    <row r="362" s="146" customFormat="1" x14ac:dyDescent="0.25"/>
    <row r="363" s="146" customFormat="1" x14ac:dyDescent="0.25"/>
    <row r="364" s="146" customFormat="1" x14ac:dyDescent="0.25"/>
    <row r="365" s="146" customFormat="1" x14ac:dyDescent="0.25"/>
    <row r="366" s="146" customFormat="1" x14ac:dyDescent="0.25"/>
    <row r="367" s="146" customFormat="1" x14ac:dyDescent="0.25"/>
    <row r="368" s="146" customFormat="1" x14ac:dyDescent="0.25"/>
    <row r="369" s="146" customFormat="1" x14ac:dyDescent="0.25"/>
    <row r="370" s="146" customFormat="1" x14ac:dyDescent="0.25"/>
    <row r="371" s="146" customFormat="1" x14ac:dyDescent="0.25"/>
    <row r="372" s="146" customFormat="1" x14ac:dyDescent="0.25"/>
    <row r="373" s="146" customFormat="1" x14ac:dyDescent="0.25"/>
    <row r="374" s="146" customFormat="1" x14ac:dyDescent="0.25"/>
    <row r="375" s="146" customFormat="1" x14ac:dyDescent="0.25"/>
    <row r="376" s="146" customFormat="1" x14ac:dyDescent="0.25"/>
    <row r="377" s="146" customFormat="1" x14ac:dyDescent="0.25"/>
    <row r="378" s="146" customFormat="1" x14ac:dyDescent="0.25"/>
    <row r="379" s="146" customFormat="1" x14ac:dyDescent="0.25"/>
    <row r="380" s="146" customFormat="1" x14ac:dyDescent="0.25"/>
    <row r="381" s="146" customFormat="1" x14ac:dyDescent="0.25"/>
    <row r="382" s="146" customFormat="1" x14ac:dyDescent="0.25"/>
    <row r="383" s="146" customFormat="1" x14ac:dyDescent="0.25"/>
    <row r="384" s="146" customFormat="1" x14ac:dyDescent="0.25"/>
    <row r="385" s="146" customFormat="1" x14ac:dyDescent="0.25"/>
    <row r="386" s="146" customFormat="1" x14ac:dyDescent="0.25"/>
    <row r="387" s="146" customFormat="1" x14ac:dyDescent="0.25"/>
    <row r="388" s="146" customFormat="1" x14ac:dyDescent="0.25"/>
    <row r="389" s="146" customFormat="1" x14ac:dyDescent="0.25"/>
    <row r="390" s="146" customFormat="1" x14ac:dyDescent="0.25"/>
    <row r="391" s="146" customFormat="1" x14ac:dyDescent="0.25"/>
    <row r="392" s="146" customFormat="1" x14ac:dyDescent="0.25"/>
    <row r="393" s="146" customFormat="1" x14ac:dyDescent="0.25"/>
    <row r="394" s="146" customFormat="1" x14ac:dyDescent="0.25"/>
    <row r="395" s="146" customFormat="1" x14ac:dyDescent="0.25"/>
    <row r="396" s="146" customFormat="1" x14ac:dyDescent="0.25"/>
    <row r="397" s="146" customFormat="1" x14ac:dyDescent="0.25"/>
    <row r="398" s="146" customFormat="1" x14ac:dyDescent="0.25"/>
    <row r="399" s="146" customFormat="1" x14ac:dyDescent="0.25"/>
    <row r="400" s="146" customFormat="1" x14ac:dyDescent="0.25"/>
    <row r="401" s="146" customFormat="1" x14ac:dyDescent="0.25"/>
    <row r="402" s="146" customFormat="1" x14ac:dyDescent="0.25"/>
    <row r="403" s="146" customFormat="1" x14ac:dyDescent="0.25"/>
    <row r="404" s="146" customFormat="1" x14ac:dyDescent="0.25"/>
    <row r="405" s="146" customFormat="1" x14ac:dyDescent="0.25"/>
    <row r="406" s="146" customFormat="1" x14ac:dyDescent="0.25"/>
    <row r="407" s="146" customFormat="1" x14ac:dyDescent="0.25"/>
    <row r="408" s="146" customFormat="1" x14ac:dyDescent="0.25"/>
    <row r="409" s="146" customFormat="1" x14ac:dyDescent="0.25"/>
    <row r="410" s="146" customFormat="1" x14ac:dyDescent="0.25"/>
    <row r="411" s="146" customFormat="1" x14ac:dyDescent="0.25"/>
    <row r="412" s="146" customFormat="1" x14ac:dyDescent="0.25"/>
    <row r="413" s="146" customFormat="1" x14ac:dyDescent="0.25"/>
    <row r="414" s="146" customFormat="1" x14ac:dyDescent="0.25"/>
    <row r="415" s="146" customFormat="1" x14ac:dyDescent="0.25"/>
    <row r="416" s="146" customFormat="1" x14ac:dyDescent="0.25"/>
    <row r="417" s="146" customFormat="1" x14ac:dyDescent="0.25"/>
    <row r="418" s="146" customFormat="1" x14ac:dyDescent="0.25"/>
    <row r="419" s="146" customFormat="1" x14ac:dyDescent="0.25"/>
    <row r="420" s="146" customFormat="1" x14ac:dyDescent="0.25"/>
    <row r="421" s="146" customFormat="1" x14ac:dyDescent="0.25"/>
    <row r="422" s="146" customFormat="1" x14ac:dyDescent="0.25"/>
    <row r="423" s="146" customFormat="1" x14ac:dyDescent="0.25"/>
    <row r="424" s="146" customFormat="1" x14ac:dyDescent="0.25"/>
    <row r="425" s="146" customFormat="1" x14ac:dyDescent="0.25"/>
    <row r="426" s="146" customFormat="1" x14ac:dyDescent="0.25"/>
    <row r="427" s="146" customFormat="1" x14ac:dyDescent="0.25"/>
    <row r="428" s="146" customFormat="1" x14ac:dyDescent="0.25"/>
    <row r="429" s="146" customFormat="1" x14ac:dyDescent="0.25"/>
    <row r="430" s="146" customFormat="1" x14ac:dyDescent="0.25"/>
    <row r="431" s="146" customFormat="1" x14ac:dyDescent="0.25"/>
    <row r="432" s="146" customFormat="1" x14ac:dyDescent="0.25"/>
    <row r="433" s="146" customFormat="1" x14ac:dyDescent="0.25"/>
    <row r="434" s="146" customFormat="1" x14ac:dyDescent="0.25"/>
    <row r="435" s="146" customFormat="1" x14ac:dyDescent="0.25"/>
    <row r="436" s="146" customFormat="1" x14ac:dyDescent="0.25"/>
    <row r="437" s="146" customFormat="1" x14ac:dyDescent="0.25"/>
    <row r="438" s="146" customFormat="1" x14ac:dyDescent="0.25"/>
    <row r="439" s="146" customFormat="1" x14ac:dyDescent="0.25"/>
    <row r="440" s="146" customFormat="1" x14ac:dyDescent="0.25"/>
    <row r="441" s="146" customFormat="1" x14ac:dyDescent="0.25"/>
    <row r="442" s="146" customFormat="1" x14ac:dyDescent="0.25"/>
    <row r="443" s="146" customFormat="1" x14ac:dyDescent="0.25"/>
    <row r="444" s="146" customFormat="1" x14ac:dyDescent="0.25"/>
    <row r="445" s="146" customFormat="1" x14ac:dyDescent="0.25"/>
    <row r="446" s="146" customFormat="1" x14ac:dyDescent="0.25"/>
    <row r="447" s="146" customFormat="1" x14ac:dyDescent="0.25"/>
    <row r="448" s="146" customFormat="1" x14ac:dyDescent="0.25"/>
    <row r="449" s="146" customFormat="1" x14ac:dyDescent="0.25"/>
    <row r="450" s="146" customFormat="1" x14ac:dyDescent="0.25"/>
    <row r="451" s="146" customFormat="1" x14ac:dyDescent="0.25"/>
    <row r="452" s="146" customFormat="1" x14ac:dyDescent="0.25"/>
    <row r="453" s="146" customFormat="1" x14ac:dyDescent="0.25"/>
    <row r="454" s="146" customFormat="1" x14ac:dyDescent="0.25"/>
    <row r="455" s="146" customFormat="1" x14ac:dyDescent="0.25"/>
    <row r="456" s="146" customFormat="1" x14ac:dyDescent="0.25"/>
    <row r="457" s="146" customFormat="1" x14ac:dyDescent="0.25"/>
    <row r="458" s="146" customFormat="1" x14ac:dyDescent="0.25"/>
    <row r="459" s="146" customFormat="1" x14ac:dyDescent="0.25"/>
    <row r="460" s="146" customFormat="1" x14ac:dyDescent="0.25"/>
    <row r="461" s="146" customFormat="1" x14ac:dyDescent="0.25"/>
    <row r="462" s="146" customFormat="1" x14ac:dyDescent="0.25"/>
    <row r="463" s="146" customFormat="1" x14ac:dyDescent="0.25"/>
    <row r="464" s="146" customFormat="1" x14ac:dyDescent="0.25"/>
    <row r="465" s="146" customFormat="1" x14ac:dyDescent="0.25"/>
    <row r="466" s="146" customFormat="1" x14ac:dyDescent="0.25"/>
    <row r="467" s="146" customFormat="1" x14ac:dyDescent="0.25"/>
    <row r="468" s="146" customFormat="1" x14ac:dyDescent="0.25"/>
    <row r="469" s="146" customFormat="1" x14ac:dyDescent="0.25"/>
    <row r="470" s="146" customFormat="1" x14ac:dyDescent="0.25"/>
    <row r="471" s="146" customFormat="1" x14ac:dyDescent="0.25"/>
    <row r="472" s="146" customFormat="1" x14ac:dyDescent="0.25"/>
    <row r="473" s="146" customFormat="1" x14ac:dyDescent="0.25"/>
    <row r="474" s="146" customFormat="1" x14ac:dyDescent="0.25"/>
    <row r="475" s="146" customFormat="1" x14ac:dyDescent="0.25"/>
    <row r="476" s="146" customFormat="1" x14ac:dyDescent="0.25"/>
    <row r="477" s="146" customFormat="1" x14ac:dyDescent="0.25"/>
    <row r="478" s="146" customFormat="1" x14ac:dyDescent="0.25"/>
    <row r="479" s="146" customFormat="1" x14ac:dyDescent="0.25"/>
    <row r="480" s="146" customFormat="1" x14ac:dyDescent="0.25"/>
    <row r="481" s="146" customFormat="1" x14ac:dyDescent="0.25"/>
    <row r="482" s="146" customFormat="1" x14ac:dyDescent="0.25"/>
    <row r="483" s="146" customFormat="1" x14ac:dyDescent="0.25"/>
    <row r="484" s="146" customFormat="1" x14ac:dyDescent="0.25"/>
    <row r="485" s="146" customFormat="1" x14ac:dyDescent="0.25"/>
    <row r="486" s="146" customFormat="1" x14ac:dyDescent="0.25"/>
    <row r="487" s="146" customFormat="1" x14ac:dyDescent="0.25"/>
    <row r="488" s="146" customFormat="1" x14ac:dyDescent="0.25"/>
    <row r="489" s="146" customFormat="1" x14ac:dyDescent="0.25"/>
    <row r="490" s="146" customFormat="1" x14ac:dyDescent="0.25"/>
    <row r="491" s="146" customFormat="1" x14ac:dyDescent="0.25"/>
    <row r="492" s="146" customFormat="1" x14ac:dyDescent="0.25"/>
    <row r="493" s="146" customFormat="1" x14ac:dyDescent="0.25"/>
    <row r="494" s="146" customFormat="1" x14ac:dyDescent="0.25"/>
    <row r="495" s="146" customFormat="1" x14ac:dyDescent="0.25"/>
    <row r="496" s="146" customFormat="1" x14ac:dyDescent="0.25"/>
    <row r="497" s="146" customFormat="1" x14ac:dyDescent="0.25"/>
    <row r="498" s="146" customFormat="1" x14ac:dyDescent="0.25"/>
    <row r="499" s="146" customFormat="1" x14ac:dyDescent="0.25"/>
    <row r="500" s="146" customFormat="1" x14ac:dyDescent="0.25"/>
    <row r="501" s="146" customFormat="1" x14ac:dyDescent="0.25"/>
    <row r="502" s="146" customFormat="1" x14ac:dyDescent="0.25"/>
    <row r="503" s="146" customFormat="1" x14ac:dyDescent="0.25"/>
    <row r="504" s="146" customFormat="1" x14ac:dyDescent="0.25"/>
    <row r="505" s="146" customFormat="1" x14ac:dyDescent="0.25"/>
    <row r="506" s="146" customFormat="1" x14ac:dyDescent="0.25"/>
    <row r="507" s="146" customFormat="1" x14ac:dyDescent="0.25"/>
    <row r="508" s="146" customFormat="1" x14ac:dyDescent="0.25"/>
    <row r="509" s="146" customFormat="1" x14ac:dyDescent="0.25"/>
    <row r="510" s="146" customFormat="1" x14ac:dyDescent="0.25"/>
    <row r="511" s="146" customFormat="1" x14ac:dyDescent="0.25"/>
    <row r="512" s="146" customFormat="1" x14ac:dyDescent="0.25"/>
    <row r="513" s="146" customFormat="1" x14ac:dyDescent="0.25"/>
    <row r="514" s="146" customFormat="1" x14ac:dyDescent="0.25"/>
    <row r="515" s="146" customFormat="1" x14ac:dyDescent="0.25"/>
    <row r="516" s="146" customFormat="1" x14ac:dyDescent="0.25"/>
    <row r="517" s="146" customFormat="1" x14ac:dyDescent="0.25"/>
    <row r="518" s="146" customFormat="1" x14ac:dyDescent="0.25"/>
    <row r="519" s="146" customFormat="1" x14ac:dyDescent="0.25"/>
    <row r="520" s="146" customFormat="1" x14ac:dyDescent="0.25"/>
    <row r="521" s="146" customFormat="1" x14ac:dyDescent="0.25"/>
    <row r="522" s="146" customFormat="1" x14ac:dyDescent="0.25"/>
    <row r="523" s="146" customFormat="1" x14ac:dyDescent="0.25"/>
    <row r="524" s="146" customFormat="1" x14ac:dyDescent="0.25"/>
    <row r="525" s="146" customFormat="1" x14ac:dyDescent="0.25"/>
    <row r="526" s="146" customFormat="1" x14ac:dyDescent="0.25"/>
    <row r="527" s="146" customFormat="1" x14ac:dyDescent="0.25"/>
    <row r="528" s="146" customFormat="1" x14ac:dyDescent="0.25"/>
    <row r="529" s="146" customFormat="1" x14ac:dyDescent="0.25"/>
    <row r="530" s="146" customFormat="1" x14ac:dyDescent="0.25"/>
    <row r="531" s="146" customFormat="1" x14ac:dyDescent="0.25"/>
    <row r="532" s="146" customFormat="1" x14ac:dyDescent="0.25"/>
    <row r="533" s="146" customFormat="1" x14ac:dyDescent="0.25"/>
    <row r="534" s="146" customFormat="1" x14ac:dyDescent="0.25"/>
    <row r="535" s="146" customFormat="1" x14ac:dyDescent="0.25"/>
    <row r="536" s="146" customFormat="1" x14ac:dyDescent="0.25"/>
    <row r="537" s="146" customFormat="1" x14ac:dyDescent="0.25"/>
    <row r="538" s="146" customFormat="1" x14ac:dyDescent="0.25"/>
    <row r="539" s="146" customFormat="1" x14ac:dyDescent="0.25"/>
    <row r="540" s="146" customFormat="1" x14ac:dyDescent="0.25"/>
    <row r="541" s="146" customFormat="1" x14ac:dyDescent="0.25"/>
    <row r="542" s="146" customFormat="1" x14ac:dyDescent="0.25"/>
    <row r="543" s="146" customFormat="1" x14ac:dyDescent="0.25"/>
    <row r="544" s="146" customFormat="1" x14ac:dyDescent="0.25"/>
    <row r="545" s="146" customFormat="1" x14ac:dyDescent="0.25"/>
    <row r="546" s="146" customFormat="1" x14ac:dyDescent="0.25"/>
    <row r="547" s="146" customFormat="1" x14ac:dyDescent="0.25"/>
    <row r="548" s="146" customFormat="1" x14ac:dyDescent="0.25"/>
    <row r="549" s="146" customFormat="1" x14ac:dyDescent="0.25"/>
    <row r="550" s="146" customFormat="1" x14ac:dyDescent="0.25"/>
    <row r="551" s="146" customFormat="1" x14ac:dyDescent="0.25"/>
    <row r="552" s="146" customFormat="1" x14ac:dyDescent="0.25"/>
    <row r="553" s="146" customFormat="1" x14ac:dyDescent="0.25"/>
    <row r="554" s="146" customFormat="1" x14ac:dyDescent="0.25"/>
    <row r="555" s="146" customFormat="1" x14ac:dyDescent="0.25"/>
    <row r="556" s="146" customFormat="1" x14ac:dyDescent="0.25"/>
    <row r="557" s="146" customFormat="1" x14ac:dyDescent="0.25"/>
    <row r="558" s="146" customFormat="1" x14ac:dyDescent="0.25"/>
    <row r="559" s="146" customFormat="1" x14ac:dyDescent="0.25"/>
    <row r="560" s="146" customFormat="1" x14ac:dyDescent="0.25"/>
    <row r="561" s="146" customFormat="1" x14ac:dyDescent="0.25"/>
    <row r="562" s="146" customFormat="1" x14ac:dyDescent="0.25"/>
    <row r="563" s="146" customFormat="1" x14ac:dyDescent="0.25"/>
    <row r="564" s="146" customFormat="1" x14ac:dyDescent="0.25"/>
    <row r="565" s="146" customFormat="1" x14ac:dyDescent="0.25"/>
    <row r="566" s="146" customFormat="1" x14ac:dyDescent="0.25"/>
    <row r="567" s="146" customFormat="1" x14ac:dyDescent="0.25"/>
    <row r="568" s="146" customFormat="1" x14ac:dyDescent="0.25"/>
    <row r="569" s="146" customFormat="1" x14ac:dyDescent="0.25"/>
    <row r="570" s="146" customFormat="1" x14ac:dyDescent="0.25"/>
    <row r="571" s="146" customFormat="1" x14ac:dyDescent="0.25"/>
    <row r="572" s="146" customFormat="1" x14ac:dyDescent="0.25"/>
    <row r="573" s="146" customFormat="1" x14ac:dyDescent="0.25"/>
    <row r="574" s="146" customFormat="1" x14ac:dyDescent="0.25"/>
    <row r="575" s="146" customFormat="1" x14ac:dyDescent="0.25"/>
    <row r="576" s="146" customFormat="1" x14ac:dyDescent="0.25"/>
    <row r="577" s="146" customFormat="1" x14ac:dyDescent="0.25"/>
    <row r="578" s="146" customFormat="1" x14ac:dyDescent="0.25"/>
    <row r="579" s="146" customFormat="1" x14ac:dyDescent="0.25"/>
    <row r="580" s="146" customFormat="1" x14ac:dyDescent="0.25"/>
    <row r="581" s="146" customFormat="1" x14ac:dyDescent="0.25"/>
    <row r="582" s="146" customFormat="1" x14ac:dyDescent="0.25"/>
    <row r="583" s="146" customFormat="1" x14ac:dyDescent="0.25"/>
    <row r="584" s="146" customFormat="1" x14ac:dyDescent="0.25"/>
    <row r="585" s="146" customFormat="1" x14ac:dyDescent="0.25"/>
    <row r="586" s="146" customFormat="1" x14ac:dyDescent="0.25"/>
    <row r="587" s="146" customFormat="1" x14ac:dyDescent="0.25"/>
    <row r="588" s="146" customFormat="1" x14ac:dyDescent="0.25"/>
    <row r="589" s="146" customFormat="1" x14ac:dyDescent="0.25"/>
    <row r="590" s="146" customFormat="1" x14ac:dyDescent="0.25"/>
    <row r="591" s="146" customFormat="1" x14ac:dyDescent="0.25"/>
    <row r="592" s="146" customFormat="1" x14ac:dyDescent="0.25"/>
    <row r="593" s="146" customFormat="1" x14ac:dyDescent="0.25"/>
    <row r="594" s="146" customFormat="1" x14ac:dyDescent="0.25"/>
    <row r="595" s="146" customFormat="1" x14ac:dyDescent="0.25"/>
    <row r="596" s="146" customFormat="1" x14ac:dyDescent="0.25"/>
    <row r="597" s="146" customFormat="1" x14ac:dyDescent="0.25"/>
    <row r="598" s="146" customFormat="1" x14ac:dyDescent="0.25"/>
    <row r="599" s="146" customFormat="1" x14ac:dyDescent="0.25"/>
    <row r="600" s="146" customFormat="1" x14ac:dyDescent="0.25"/>
    <row r="601" s="146" customFormat="1" x14ac:dyDescent="0.25"/>
    <row r="602" s="146" customFormat="1" x14ac:dyDescent="0.25"/>
    <row r="603" s="146" customFormat="1" x14ac:dyDescent="0.25"/>
    <row r="604" s="146" customFormat="1" x14ac:dyDescent="0.25"/>
    <row r="605" s="146" customFormat="1" x14ac:dyDescent="0.25"/>
    <row r="606" s="146" customFormat="1" x14ac:dyDescent="0.25"/>
    <row r="607" s="146" customFormat="1" x14ac:dyDescent="0.25"/>
    <row r="608" s="146" customFormat="1" x14ac:dyDescent="0.25"/>
    <row r="609" s="146" customFormat="1" x14ac:dyDescent="0.25"/>
    <row r="610" s="146" customFormat="1" x14ac:dyDescent="0.25"/>
    <row r="611" s="146" customFormat="1" x14ac:dyDescent="0.25"/>
    <row r="612" s="146" customFormat="1" x14ac:dyDescent="0.25"/>
    <row r="613" s="146" customFormat="1" x14ac:dyDescent="0.25"/>
    <row r="614" s="146" customFormat="1" x14ac:dyDescent="0.25"/>
    <row r="615" s="146" customFormat="1" x14ac:dyDescent="0.25"/>
    <row r="616" s="146" customFormat="1" x14ac:dyDescent="0.25"/>
    <row r="617" s="146" customFormat="1" x14ac:dyDescent="0.25"/>
    <row r="618" s="146" customFormat="1" x14ac:dyDescent="0.25"/>
    <row r="619" s="146" customFormat="1" x14ac:dyDescent="0.25"/>
    <row r="620" s="146" customFormat="1" x14ac:dyDescent="0.25"/>
    <row r="621" s="146" customFormat="1" x14ac:dyDescent="0.25"/>
    <row r="622" s="146" customFormat="1" x14ac:dyDescent="0.25"/>
    <row r="623" s="146" customFormat="1" x14ac:dyDescent="0.25"/>
    <row r="624" s="146" customFormat="1" x14ac:dyDescent="0.25"/>
    <row r="625" s="146" customFormat="1" x14ac:dyDescent="0.25"/>
    <row r="626" s="146" customFormat="1" x14ac:dyDescent="0.25"/>
    <row r="627" s="146" customFormat="1" x14ac:dyDescent="0.25"/>
    <row r="628" s="146" customFormat="1" x14ac:dyDescent="0.25"/>
    <row r="629" s="146" customFormat="1" x14ac:dyDescent="0.25"/>
    <row r="630" s="146" customFormat="1" x14ac:dyDescent="0.25"/>
    <row r="631" s="146" customFormat="1" x14ac:dyDescent="0.25"/>
    <row r="632" s="146" customFormat="1" x14ac:dyDescent="0.25"/>
    <row r="633" s="146" customFormat="1" x14ac:dyDescent="0.25"/>
    <row r="634" s="146" customFormat="1" x14ac:dyDescent="0.25"/>
    <row r="635" s="146" customFormat="1" x14ac:dyDescent="0.25"/>
    <row r="636" s="146" customFormat="1" x14ac:dyDescent="0.25"/>
    <row r="637" s="146" customFormat="1" x14ac:dyDescent="0.25"/>
    <row r="638" s="146" customFormat="1" x14ac:dyDescent="0.25"/>
    <row r="639" s="146" customFormat="1" x14ac:dyDescent="0.25"/>
    <row r="640" s="146" customFormat="1" x14ac:dyDescent="0.25"/>
    <row r="641" s="146" customFormat="1" x14ac:dyDescent="0.25"/>
    <row r="642" s="146" customFormat="1" x14ac:dyDescent="0.25"/>
    <row r="643" s="146" customFormat="1" x14ac:dyDescent="0.25"/>
    <row r="644" s="146" customFormat="1" x14ac:dyDescent="0.25"/>
    <row r="645" s="146" customFormat="1" x14ac:dyDescent="0.25"/>
    <row r="646" s="146" customFormat="1" x14ac:dyDescent="0.25"/>
    <row r="647" s="146" customFormat="1" x14ac:dyDescent="0.25"/>
    <row r="648" s="146" customFormat="1" x14ac:dyDescent="0.25"/>
    <row r="649" s="146" customFormat="1" x14ac:dyDescent="0.25"/>
    <row r="650" s="146" customFormat="1" x14ac:dyDescent="0.25"/>
    <row r="651" s="146" customFormat="1" x14ac:dyDescent="0.25"/>
    <row r="652" s="146" customFormat="1" x14ac:dyDescent="0.25"/>
    <row r="653" s="146" customFormat="1" x14ac:dyDescent="0.25"/>
    <row r="654" s="146" customFormat="1" x14ac:dyDescent="0.25"/>
    <row r="655" s="146" customFormat="1" x14ac:dyDescent="0.25"/>
    <row r="656" s="146" customFormat="1" x14ac:dyDescent="0.25"/>
    <row r="657" s="146" customFormat="1" x14ac:dyDescent="0.25"/>
    <row r="658" s="146" customFormat="1" x14ac:dyDescent="0.25"/>
    <row r="659" s="146" customFormat="1" x14ac:dyDescent="0.25"/>
    <row r="660" s="146" customFormat="1" x14ac:dyDescent="0.25"/>
    <row r="661" s="146" customFormat="1" x14ac:dyDescent="0.25"/>
    <row r="662" s="146" customFormat="1" x14ac:dyDescent="0.25"/>
    <row r="663" s="146" customFormat="1" x14ac:dyDescent="0.25"/>
    <row r="664" s="146" customFormat="1" x14ac:dyDescent="0.25"/>
    <row r="665" s="146" customFormat="1" x14ac:dyDescent="0.25"/>
    <row r="666" s="146" customFormat="1" x14ac:dyDescent="0.25"/>
    <row r="667" s="146" customFormat="1" x14ac:dyDescent="0.25"/>
    <row r="668" s="146" customFormat="1" x14ac:dyDescent="0.25"/>
    <row r="669" s="146" customFormat="1" x14ac:dyDescent="0.25"/>
    <row r="670" s="146" customFormat="1" x14ac:dyDescent="0.25"/>
    <row r="671" s="146" customFormat="1" x14ac:dyDescent="0.25"/>
    <row r="672" s="146" customFormat="1" x14ac:dyDescent="0.25"/>
    <row r="673" s="146" customFormat="1" x14ac:dyDescent="0.25"/>
    <row r="674" s="146" customFormat="1" x14ac:dyDescent="0.25"/>
    <row r="675" s="146" customFormat="1" x14ac:dyDescent="0.25"/>
    <row r="676" s="146" customFormat="1" x14ac:dyDescent="0.25"/>
    <row r="677" s="146" customFormat="1" x14ac:dyDescent="0.25"/>
    <row r="678" s="146" customFormat="1" x14ac:dyDescent="0.25"/>
    <row r="679" s="146" customFormat="1" x14ac:dyDescent="0.25"/>
    <row r="680" s="146" customFormat="1" x14ac:dyDescent="0.25"/>
    <row r="681" s="146" customFormat="1" x14ac:dyDescent="0.25"/>
    <row r="682" s="146" customFormat="1" x14ac:dyDescent="0.25"/>
    <row r="683" s="146" customFormat="1" x14ac:dyDescent="0.25"/>
    <row r="684" s="146" customFormat="1" x14ac:dyDescent="0.25"/>
    <row r="685" s="146" customFormat="1" x14ac:dyDescent="0.25"/>
    <row r="686" s="146" customFormat="1" x14ac:dyDescent="0.25"/>
    <row r="687" s="146" customFormat="1" x14ac:dyDescent="0.25"/>
    <row r="688" s="146" customFormat="1" x14ac:dyDescent="0.25"/>
    <row r="689" s="146" customFormat="1" x14ac:dyDescent="0.25"/>
    <row r="690" s="146" customFormat="1" x14ac:dyDescent="0.25"/>
    <row r="691" s="146" customFormat="1" x14ac:dyDescent="0.25"/>
    <row r="692" s="146" customFormat="1" x14ac:dyDescent="0.25"/>
    <row r="693" s="146" customFormat="1" x14ac:dyDescent="0.25"/>
    <row r="694" s="146" customFormat="1" x14ac:dyDescent="0.25"/>
    <row r="695" s="146" customFormat="1" x14ac:dyDescent="0.25"/>
    <row r="696" s="146" customFormat="1" x14ac:dyDescent="0.25"/>
    <row r="697" s="146" customFormat="1" x14ac:dyDescent="0.25"/>
    <row r="698" s="146" customFormat="1" x14ac:dyDescent="0.25"/>
    <row r="699" s="146" customFormat="1" x14ac:dyDescent="0.25"/>
    <row r="700" s="146" customFormat="1" x14ac:dyDescent="0.25"/>
    <row r="701" s="146" customFormat="1" x14ac:dyDescent="0.25"/>
    <row r="702" s="146" customFormat="1" x14ac:dyDescent="0.25"/>
    <row r="703" s="146" customFormat="1" x14ac:dyDescent="0.25"/>
    <row r="704" s="146" customFormat="1" x14ac:dyDescent="0.25"/>
    <row r="705" s="146" customFormat="1" x14ac:dyDescent="0.25"/>
    <row r="706" s="146" customFormat="1" x14ac:dyDescent="0.25"/>
    <row r="707" s="146" customFormat="1" x14ac:dyDescent="0.25"/>
    <row r="708" s="146" customFormat="1" x14ac:dyDescent="0.25"/>
    <row r="709" s="146" customFormat="1" x14ac:dyDescent="0.25"/>
    <row r="710" s="146" customFormat="1" x14ac:dyDescent="0.25"/>
    <row r="711" s="146" customFormat="1" x14ac:dyDescent="0.25"/>
    <row r="712" s="146" customFormat="1" x14ac:dyDescent="0.25"/>
    <row r="713" s="146" customFormat="1" x14ac:dyDescent="0.25"/>
    <row r="714" s="146" customFormat="1" x14ac:dyDescent="0.25"/>
    <row r="715" s="146" customFormat="1" x14ac:dyDescent="0.25"/>
    <row r="716" s="146" customFormat="1" x14ac:dyDescent="0.25"/>
    <row r="717" s="146" customFormat="1" x14ac:dyDescent="0.25"/>
    <row r="718" s="146" customFormat="1" x14ac:dyDescent="0.25"/>
    <row r="719" s="146" customFormat="1" x14ac:dyDescent="0.25"/>
    <row r="720" s="146" customFormat="1" x14ac:dyDescent="0.25"/>
    <row r="721" s="146" customFormat="1" x14ac:dyDescent="0.25"/>
    <row r="722" s="146" customFormat="1" x14ac:dyDescent="0.25"/>
    <row r="723" s="146" customFormat="1" x14ac:dyDescent="0.25"/>
    <row r="724" s="146" customFormat="1" x14ac:dyDescent="0.25"/>
    <row r="725" s="146" customFormat="1" x14ac:dyDescent="0.25"/>
    <row r="726" s="146" customFormat="1" x14ac:dyDescent="0.25"/>
    <row r="727" s="146" customFormat="1" x14ac:dyDescent="0.25"/>
    <row r="728" s="146" customFormat="1" x14ac:dyDescent="0.25"/>
    <row r="729" s="146" customFormat="1" x14ac:dyDescent="0.25"/>
    <row r="730" s="146" customFormat="1" x14ac:dyDescent="0.25"/>
    <row r="731" s="146" customFormat="1" x14ac:dyDescent="0.25"/>
    <row r="732" s="146" customFormat="1" x14ac:dyDescent="0.25"/>
    <row r="733" s="146" customFormat="1" x14ac:dyDescent="0.25"/>
    <row r="734" s="146" customFormat="1" x14ac:dyDescent="0.25"/>
    <row r="735" s="146"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2F30-EC0F-4803-9BBB-1F56F8CF5C72}">
  <sheetPr>
    <tabColor theme="6" tint="-0.249977111117893"/>
  </sheetPr>
  <dimension ref="A1:IX260"/>
  <sheetViews>
    <sheetView zoomScale="41" zoomScaleNormal="41" workbookViewId="0">
      <selection activeCell="D7" sqref="D7"/>
    </sheetView>
  </sheetViews>
  <sheetFormatPr baseColWidth="10" defaultRowHeight="15" x14ac:dyDescent="0.25"/>
  <cols>
    <col min="2" max="2" width="40.42578125" customWidth="1"/>
    <col min="3" max="3" width="74.85546875" hidden="1" customWidth="1"/>
    <col min="4" max="4" width="147.85546875" customWidth="1"/>
    <col min="5" max="5" width="26.140625" style="158" customWidth="1"/>
    <col min="11" max="258" width="11.42578125" style="7"/>
  </cols>
  <sheetData>
    <row r="1" spans="1:10" s="7" customFormat="1" x14ac:dyDescent="0.25">
      <c r="E1" s="166"/>
    </row>
    <row r="2" spans="1:10" ht="33.75" x14ac:dyDescent="0.25">
      <c r="A2" s="7"/>
      <c r="B2" s="475" t="s">
        <v>118</v>
      </c>
      <c r="C2" s="475"/>
      <c r="D2" s="475"/>
      <c r="E2" s="475"/>
      <c r="F2" s="7"/>
      <c r="G2" s="7"/>
      <c r="H2" s="7"/>
      <c r="I2" s="7"/>
      <c r="J2" s="7"/>
    </row>
    <row r="3" spans="1:10" x14ac:dyDescent="0.25">
      <c r="A3" s="7"/>
      <c r="B3" s="135"/>
      <c r="C3" s="135"/>
      <c r="D3" s="135"/>
      <c r="E3" s="166"/>
      <c r="F3" s="7"/>
      <c r="G3" s="7"/>
      <c r="H3" s="7"/>
      <c r="I3" s="7"/>
      <c r="J3" s="7"/>
    </row>
    <row r="4" spans="1:10" ht="60" x14ac:dyDescent="0.25">
      <c r="A4" s="7"/>
      <c r="B4" s="25"/>
      <c r="C4" s="136" t="s">
        <v>119</v>
      </c>
      <c r="D4" s="136" t="s">
        <v>120</v>
      </c>
      <c r="E4" s="166"/>
      <c r="F4" s="7"/>
      <c r="G4" s="7"/>
      <c r="H4" s="7"/>
      <c r="I4" s="7"/>
      <c r="J4" s="7"/>
    </row>
    <row r="5" spans="1:10" ht="76.5" customHeight="1" x14ac:dyDescent="0.25">
      <c r="A5" s="26" t="s">
        <v>121</v>
      </c>
      <c r="B5" s="137" t="s">
        <v>318</v>
      </c>
      <c r="C5" s="138" t="s">
        <v>122</v>
      </c>
      <c r="D5" s="139" t="s">
        <v>47</v>
      </c>
      <c r="E5" s="167">
        <v>0.2</v>
      </c>
      <c r="F5" s="7"/>
      <c r="G5" s="7"/>
      <c r="H5" s="7"/>
      <c r="I5" s="7"/>
      <c r="J5" s="7"/>
    </row>
    <row r="6" spans="1:10" ht="99" x14ac:dyDescent="0.25">
      <c r="A6" s="26" t="s">
        <v>123</v>
      </c>
      <c r="B6" s="140" t="s">
        <v>123</v>
      </c>
      <c r="C6" s="141" t="s">
        <v>124</v>
      </c>
      <c r="D6" s="142" t="s">
        <v>48</v>
      </c>
      <c r="E6" s="167">
        <v>0.4</v>
      </c>
      <c r="F6" s="7"/>
      <c r="G6" s="7"/>
      <c r="H6" s="7"/>
      <c r="I6" s="7"/>
      <c r="J6" s="7"/>
    </row>
    <row r="7" spans="1:10" ht="66" x14ac:dyDescent="0.25">
      <c r="A7" s="26" t="s">
        <v>126</v>
      </c>
      <c r="B7" s="143" t="s">
        <v>319</v>
      </c>
      <c r="C7" s="141" t="s">
        <v>127</v>
      </c>
      <c r="D7" s="142" t="s">
        <v>128</v>
      </c>
      <c r="E7" s="167">
        <v>0.6</v>
      </c>
      <c r="F7" s="7"/>
      <c r="G7" s="7"/>
      <c r="H7" s="7"/>
      <c r="I7" s="7"/>
      <c r="J7" s="7"/>
    </row>
    <row r="8" spans="1:10" ht="66" x14ac:dyDescent="0.25">
      <c r="A8" s="26" t="s">
        <v>129</v>
      </c>
      <c r="B8" s="144" t="s">
        <v>320</v>
      </c>
      <c r="C8" s="141" t="s">
        <v>130</v>
      </c>
      <c r="D8" s="142" t="s">
        <v>358</v>
      </c>
      <c r="E8" s="167">
        <v>0.8</v>
      </c>
      <c r="F8" s="7"/>
      <c r="G8" s="7"/>
      <c r="H8" s="7"/>
      <c r="I8" s="7"/>
      <c r="J8" s="7"/>
    </row>
    <row r="9" spans="1:10" ht="66" x14ac:dyDescent="0.25">
      <c r="A9" s="26" t="s">
        <v>131</v>
      </c>
      <c r="B9" s="145" t="s">
        <v>321</v>
      </c>
      <c r="C9" s="141" t="s">
        <v>132</v>
      </c>
      <c r="D9" s="142" t="s">
        <v>50</v>
      </c>
      <c r="E9" s="167">
        <v>1</v>
      </c>
      <c r="F9" s="7"/>
      <c r="G9" s="7"/>
      <c r="H9" s="7"/>
      <c r="I9" s="7"/>
      <c r="J9" s="7"/>
    </row>
    <row r="10" spans="1:10" ht="20.25" x14ac:dyDescent="0.25">
      <c r="A10" s="26"/>
      <c r="B10" s="26"/>
      <c r="C10" s="27"/>
      <c r="D10" s="27"/>
      <c r="E10" s="166"/>
      <c r="F10" s="7"/>
      <c r="G10" s="7"/>
      <c r="H10" s="7"/>
      <c r="I10" s="7"/>
      <c r="J10" s="7"/>
    </row>
    <row r="11" spans="1:10" ht="60" x14ac:dyDescent="0.25">
      <c r="A11" s="26"/>
      <c r="B11" s="25"/>
      <c r="C11" s="136" t="s">
        <v>119</v>
      </c>
      <c r="D11" s="136" t="s">
        <v>334</v>
      </c>
      <c r="E11" s="166"/>
      <c r="F11" s="7"/>
      <c r="G11" s="7"/>
      <c r="H11" s="7"/>
      <c r="I11" s="7"/>
      <c r="J11" s="7"/>
    </row>
    <row r="12" spans="1:10" ht="79.5" customHeight="1" x14ac:dyDescent="0.25">
      <c r="A12" s="26"/>
      <c r="B12" s="137" t="s">
        <v>318</v>
      </c>
      <c r="C12" s="138" t="s">
        <v>122</v>
      </c>
      <c r="D12" s="183" t="s">
        <v>340</v>
      </c>
      <c r="E12" s="167">
        <v>0.2</v>
      </c>
      <c r="F12" s="7"/>
      <c r="G12" s="7"/>
      <c r="H12" s="7"/>
      <c r="I12" s="7"/>
      <c r="J12" s="7"/>
    </row>
    <row r="13" spans="1:10" ht="33" x14ac:dyDescent="0.25">
      <c r="A13" s="26"/>
      <c r="B13" s="140" t="s">
        <v>123</v>
      </c>
      <c r="C13" s="141" t="s">
        <v>124</v>
      </c>
      <c r="D13" s="183" t="s">
        <v>341</v>
      </c>
      <c r="E13" s="167">
        <v>0.4</v>
      </c>
      <c r="F13" s="7"/>
      <c r="G13" s="7"/>
      <c r="H13" s="7"/>
      <c r="I13" s="7"/>
      <c r="J13" s="7"/>
    </row>
    <row r="14" spans="1:10" ht="33" x14ac:dyDescent="0.25">
      <c r="A14" s="26"/>
      <c r="B14" s="143" t="s">
        <v>319</v>
      </c>
      <c r="C14" s="141" t="s">
        <v>127</v>
      </c>
      <c r="D14" s="183" t="s">
        <v>342</v>
      </c>
      <c r="E14" s="167">
        <v>0.6</v>
      </c>
      <c r="F14" s="7"/>
      <c r="G14" s="7"/>
      <c r="H14" s="7"/>
      <c r="I14" s="7"/>
      <c r="J14" s="7"/>
    </row>
    <row r="15" spans="1:10" ht="33" x14ac:dyDescent="0.25">
      <c r="A15" s="26"/>
      <c r="B15" s="144" t="s">
        <v>320</v>
      </c>
      <c r="C15" s="141" t="s">
        <v>130</v>
      </c>
      <c r="D15" s="183" t="s">
        <v>343</v>
      </c>
      <c r="E15" s="167">
        <v>0.8</v>
      </c>
      <c r="F15" s="7"/>
      <c r="G15" s="7"/>
      <c r="H15" s="7"/>
      <c r="I15" s="7"/>
      <c r="J15" s="7"/>
    </row>
    <row r="16" spans="1:10" ht="46.5" customHeight="1" x14ac:dyDescent="0.25">
      <c r="A16" s="26"/>
      <c r="B16" s="145" t="s">
        <v>321</v>
      </c>
      <c r="C16" s="141" t="s">
        <v>132</v>
      </c>
      <c r="D16" s="183" t="s">
        <v>344</v>
      </c>
      <c r="E16" s="167">
        <v>1</v>
      </c>
      <c r="F16" s="7"/>
      <c r="G16" s="7"/>
      <c r="H16" s="7"/>
      <c r="I16" s="7"/>
      <c r="J16" s="7"/>
    </row>
    <row r="17" spans="1:10" ht="20.25" x14ac:dyDescent="0.25">
      <c r="A17" s="26"/>
      <c r="B17" s="26"/>
      <c r="C17" s="27"/>
      <c r="D17" s="27"/>
      <c r="E17" s="166"/>
      <c r="F17" s="7"/>
      <c r="G17" s="7"/>
      <c r="H17" s="7"/>
      <c r="I17" s="7"/>
      <c r="J17" s="7"/>
    </row>
    <row r="18" spans="1:10" ht="16.5" x14ac:dyDescent="0.25">
      <c r="A18" s="26"/>
      <c r="B18" s="28"/>
      <c r="C18" s="28"/>
      <c r="D18" s="28"/>
      <c r="E18" s="166"/>
      <c r="F18" s="7"/>
      <c r="G18" s="7"/>
      <c r="H18" s="7"/>
      <c r="I18" s="7"/>
      <c r="J18" s="7"/>
    </row>
    <row r="19" spans="1:10" ht="60" x14ac:dyDescent="0.25">
      <c r="A19" s="26"/>
      <c r="B19" s="25"/>
      <c r="C19" s="136" t="s">
        <v>119</v>
      </c>
      <c r="D19" s="136" t="s">
        <v>352</v>
      </c>
      <c r="E19" s="166"/>
      <c r="F19" s="7"/>
      <c r="G19" s="7"/>
      <c r="H19" s="7"/>
      <c r="I19" s="7"/>
      <c r="J19" s="7"/>
    </row>
    <row r="20" spans="1:10" ht="57.75" customHeight="1" x14ac:dyDescent="0.25">
      <c r="A20" s="26"/>
      <c r="B20" s="137" t="s">
        <v>318</v>
      </c>
      <c r="C20" s="138" t="s">
        <v>122</v>
      </c>
      <c r="D20" s="183" t="s">
        <v>335</v>
      </c>
      <c r="E20" s="167">
        <v>0.2</v>
      </c>
      <c r="F20" s="7"/>
      <c r="G20" s="7"/>
      <c r="H20" s="7"/>
      <c r="I20" s="7"/>
      <c r="J20" s="7"/>
    </row>
    <row r="21" spans="1:10" ht="54" customHeight="1" x14ac:dyDescent="0.25">
      <c r="A21" s="26"/>
      <c r="B21" s="140" t="s">
        <v>123</v>
      </c>
      <c r="C21" s="141" t="s">
        <v>124</v>
      </c>
      <c r="D21" s="183" t="s">
        <v>336</v>
      </c>
      <c r="E21" s="167">
        <v>0.4</v>
      </c>
      <c r="F21" s="7"/>
      <c r="G21" s="7"/>
      <c r="H21" s="7"/>
      <c r="I21" s="7"/>
      <c r="J21" s="7"/>
    </row>
    <row r="22" spans="1:10" ht="64.5" customHeight="1" x14ac:dyDescent="0.25">
      <c r="A22" s="26"/>
      <c r="B22" s="143" t="s">
        <v>319</v>
      </c>
      <c r="C22" s="141" t="s">
        <v>127</v>
      </c>
      <c r="D22" s="183" t="s">
        <v>337</v>
      </c>
      <c r="E22" s="167">
        <v>0.6</v>
      </c>
      <c r="F22" s="7"/>
      <c r="G22" s="7"/>
      <c r="H22" s="7"/>
      <c r="I22" s="7"/>
      <c r="J22" s="7"/>
    </row>
    <row r="23" spans="1:10" ht="51.75" customHeight="1" x14ac:dyDescent="0.25">
      <c r="A23" s="26"/>
      <c r="B23" s="144" t="s">
        <v>320</v>
      </c>
      <c r="C23" s="141" t="s">
        <v>130</v>
      </c>
      <c r="D23" s="183" t="s">
        <v>338</v>
      </c>
      <c r="E23" s="167">
        <v>0.8</v>
      </c>
      <c r="F23" s="7"/>
      <c r="G23" s="7"/>
      <c r="H23" s="7"/>
      <c r="I23" s="7"/>
      <c r="J23" s="7"/>
    </row>
    <row r="24" spans="1:10" ht="51.75" customHeight="1" x14ac:dyDescent="0.25">
      <c r="A24" s="26"/>
      <c r="B24" s="145" t="s">
        <v>321</v>
      </c>
      <c r="C24" s="141" t="s">
        <v>132</v>
      </c>
      <c r="D24" s="183" t="s">
        <v>339</v>
      </c>
      <c r="E24" s="167">
        <v>1</v>
      </c>
      <c r="F24" s="7"/>
      <c r="G24" s="7"/>
      <c r="H24" s="7"/>
      <c r="I24" s="7"/>
      <c r="J24" s="7"/>
    </row>
    <row r="25" spans="1:10" ht="16.5" x14ac:dyDescent="0.25">
      <c r="A25" s="26"/>
      <c r="B25" s="28"/>
      <c r="C25" s="28"/>
      <c r="D25" s="28"/>
      <c r="E25" s="166"/>
      <c r="F25" s="7"/>
      <c r="G25" s="7"/>
      <c r="H25" s="7"/>
      <c r="I25" s="7"/>
      <c r="J25" s="7"/>
    </row>
    <row r="26" spans="1:10" ht="16.5" x14ac:dyDescent="0.25">
      <c r="A26" s="26"/>
      <c r="B26" s="28"/>
      <c r="C26" s="28"/>
      <c r="D26" s="28"/>
      <c r="E26" s="166"/>
      <c r="F26" s="7"/>
      <c r="G26" s="7"/>
      <c r="H26" s="7"/>
      <c r="I26" s="7"/>
      <c r="J26" s="7"/>
    </row>
    <row r="27" spans="1:10" ht="16.5" x14ac:dyDescent="0.25">
      <c r="A27" s="26"/>
      <c r="B27" s="28"/>
      <c r="C27" s="28"/>
      <c r="D27" s="28"/>
      <c r="E27" s="166"/>
      <c r="F27" s="7"/>
      <c r="G27" s="7"/>
      <c r="H27" s="7"/>
      <c r="I27" s="7"/>
      <c r="J27" s="7"/>
    </row>
    <row r="28" spans="1:10" ht="16.5" x14ac:dyDescent="0.25">
      <c r="A28" s="26"/>
      <c r="B28" s="28"/>
      <c r="C28" s="28"/>
      <c r="D28" s="28"/>
      <c r="E28" s="166"/>
      <c r="F28" s="7"/>
      <c r="G28" s="7"/>
      <c r="H28" s="7"/>
      <c r="I28" s="7"/>
      <c r="J28" s="7"/>
    </row>
    <row r="29" spans="1:10" ht="60" x14ac:dyDescent="0.25">
      <c r="A29" s="26"/>
      <c r="B29" s="25"/>
      <c r="C29" s="136" t="s">
        <v>119</v>
      </c>
      <c r="D29" s="136" t="s">
        <v>345</v>
      </c>
      <c r="E29" s="166"/>
      <c r="F29" s="7"/>
      <c r="G29" s="7"/>
      <c r="H29" s="7"/>
      <c r="I29" s="7"/>
      <c r="J29" s="7"/>
    </row>
    <row r="30" spans="1:10" ht="75.75" customHeight="1" x14ac:dyDescent="0.25">
      <c r="A30" s="26"/>
      <c r="B30" s="137" t="s">
        <v>318</v>
      </c>
      <c r="C30" s="138" t="s">
        <v>122</v>
      </c>
      <c r="D30" s="183" t="s">
        <v>361</v>
      </c>
      <c r="E30" s="167">
        <v>0.2</v>
      </c>
      <c r="F30" s="7"/>
      <c r="G30" s="7"/>
      <c r="H30" s="7"/>
      <c r="I30" s="7"/>
      <c r="J30" s="7"/>
    </row>
    <row r="31" spans="1:10" ht="65.25" customHeight="1" x14ac:dyDescent="0.25">
      <c r="A31" s="26"/>
      <c r="B31" s="140" t="s">
        <v>123</v>
      </c>
      <c r="C31" s="141" t="s">
        <v>124</v>
      </c>
      <c r="D31" s="183" t="s">
        <v>362</v>
      </c>
      <c r="E31" s="167">
        <v>0.4</v>
      </c>
      <c r="F31" s="7"/>
      <c r="G31" s="7"/>
      <c r="H31" s="7"/>
      <c r="I31" s="7"/>
      <c r="J31" s="7"/>
    </row>
    <row r="32" spans="1:10" ht="57" customHeight="1" x14ac:dyDescent="0.25">
      <c r="A32" s="26"/>
      <c r="B32" s="143" t="s">
        <v>319</v>
      </c>
      <c r="C32" s="141" t="s">
        <v>127</v>
      </c>
      <c r="D32" s="183" t="s">
        <v>346</v>
      </c>
      <c r="E32" s="167">
        <v>0.6</v>
      </c>
      <c r="F32" s="7"/>
      <c r="G32" s="7"/>
      <c r="H32" s="7"/>
      <c r="I32" s="7"/>
      <c r="J32" s="7"/>
    </row>
    <row r="33" spans="1:10" ht="66.75" customHeight="1" x14ac:dyDescent="0.25">
      <c r="A33" s="26"/>
      <c r="B33" s="144" t="s">
        <v>320</v>
      </c>
      <c r="C33" s="141" t="s">
        <v>130</v>
      </c>
      <c r="D33" s="183" t="s">
        <v>363</v>
      </c>
      <c r="E33" s="167">
        <v>0.8</v>
      </c>
      <c r="F33" s="7"/>
      <c r="G33" s="7"/>
      <c r="H33" s="7"/>
      <c r="I33" s="7"/>
      <c r="J33" s="7"/>
    </row>
    <row r="34" spans="1:10" ht="79.5" customHeight="1" x14ac:dyDescent="0.25">
      <c r="A34" s="26"/>
      <c r="B34" s="145" t="s">
        <v>321</v>
      </c>
      <c r="C34" s="141" t="s">
        <v>132</v>
      </c>
      <c r="D34" s="183" t="s">
        <v>364</v>
      </c>
      <c r="E34" s="167">
        <v>1</v>
      </c>
      <c r="F34" s="7"/>
      <c r="G34" s="7"/>
      <c r="H34" s="7"/>
      <c r="I34" s="7"/>
      <c r="J34" s="7"/>
    </row>
    <row r="35" spans="1:10" x14ac:dyDescent="0.25">
      <c r="A35" s="26"/>
      <c r="B35" s="26"/>
      <c r="C35" s="26" t="s">
        <v>133</v>
      </c>
      <c r="D35" s="26" t="s">
        <v>134</v>
      </c>
      <c r="E35" s="166"/>
      <c r="F35" s="7"/>
      <c r="G35" s="7"/>
      <c r="H35" s="7"/>
      <c r="I35" s="7"/>
      <c r="J35" s="7"/>
    </row>
    <row r="36" spans="1:10" x14ac:dyDescent="0.25">
      <c r="A36" s="26"/>
      <c r="B36" s="26"/>
      <c r="C36" s="26"/>
      <c r="D36" s="26"/>
      <c r="E36" s="166"/>
      <c r="F36" s="7"/>
      <c r="G36" s="7"/>
      <c r="H36" s="7"/>
      <c r="I36" s="7"/>
      <c r="J36" s="7"/>
    </row>
    <row r="37" spans="1:10" x14ac:dyDescent="0.25">
      <c r="A37" s="26"/>
      <c r="B37" s="26"/>
      <c r="C37" s="26"/>
      <c r="D37" s="26"/>
      <c r="E37" s="166"/>
      <c r="F37" s="7"/>
      <c r="G37" s="7"/>
      <c r="H37" s="7"/>
      <c r="I37" s="7"/>
      <c r="J37" s="7"/>
    </row>
    <row r="38" spans="1:10" ht="60" x14ac:dyDescent="0.25">
      <c r="A38" s="26"/>
      <c r="B38" s="25"/>
      <c r="C38" s="136" t="s">
        <v>119</v>
      </c>
      <c r="D38" s="136" t="s">
        <v>393</v>
      </c>
      <c r="E38" s="166"/>
      <c r="F38" s="7"/>
      <c r="G38" s="7"/>
      <c r="H38" s="7"/>
      <c r="I38" s="7"/>
      <c r="J38" s="7"/>
    </row>
    <row r="39" spans="1:10" ht="99" x14ac:dyDescent="0.25">
      <c r="A39" s="26"/>
      <c r="B39" s="137" t="s">
        <v>318</v>
      </c>
      <c r="C39" s="138" t="s">
        <v>122</v>
      </c>
      <c r="D39" s="184" t="s">
        <v>389</v>
      </c>
      <c r="E39" s="167">
        <v>0.2</v>
      </c>
      <c r="F39" s="7"/>
      <c r="G39" s="7"/>
      <c r="H39" s="7"/>
      <c r="I39" s="7"/>
      <c r="J39" s="7"/>
    </row>
    <row r="40" spans="1:10" ht="99" x14ac:dyDescent="0.25">
      <c r="A40" s="26"/>
      <c r="B40" s="140" t="s">
        <v>123</v>
      </c>
      <c r="C40" s="141" t="s">
        <v>124</v>
      </c>
      <c r="D40" s="184" t="s">
        <v>390</v>
      </c>
      <c r="E40" s="167">
        <v>0.4</v>
      </c>
      <c r="F40" s="7"/>
      <c r="G40" s="7"/>
      <c r="H40" s="7"/>
      <c r="I40" s="7"/>
      <c r="J40" s="7"/>
    </row>
    <row r="41" spans="1:10" ht="99" x14ac:dyDescent="0.25">
      <c r="A41" s="26"/>
      <c r="B41" s="143" t="s">
        <v>319</v>
      </c>
      <c r="C41" s="141" t="s">
        <v>127</v>
      </c>
      <c r="D41" s="184" t="s">
        <v>391</v>
      </c>
      <c r="E41" s="167">
        <v>0.6</v>
      </c>
      <c r="F41" s="7"/>
      <c r="G41" s="7"/>
      <c r="H41" s="7"/>
      <c r="I41" s="7"/>
      <c r="J41" s="7"/>
    </row>
    <row r="42" spans="1:10" ht="99" x14ac:dyDescent="0.25">
      <c r="A42" s="26"/>
      <c r="B42" s="144" t="s">
        <v>320</v>
      </c>
      <c r="C42" s="141" t="s">
        <v>130</v>
      </c>
      <c r="D42" s="184" t="s">
        <v>392</v>
      </c>
      <c r="E42" s="167">
        <v>0.8</v>
      </c>
      <c r="F42" s="7"/>
      <c r="G42" s="7"/>
      <c r="H42" s="7"/>
      <c r="I42" s="7"/>
      <c r="J42" s="7"/>
    </row>
    <row r="43" spans="1:10" ht="99" x14ac:dyDescent="0.25">
      <c r="A43" s="26"/>
      <c r="B43" s="145" t="s">
        <v>321</v>
      </c>
      <c r="C43" s="141" t="s">
        <v>132</v>
      </c>
      <c r="D43" s="184" t="s">
        <v>394</v>
      </c>
      <c r="E43" s="167">
        <v>1</v>
      </c>
      <c r="F43" s="7"/>
      <c r="G43" s="7"/>
      <c r="H43" s="7"/>
      <c r="I43" s="7"/>
      <c r="J43" s="7"/>
    </row>
    <row r="44" spans="1:10" x14ac:dyDescent="0.25">
      <c r="A44" s="26"/>
      <c r="B44" s="26"/>
      <c r="C44" s="26"/>
      <c r="D44" s="26"/>
      <c r="E44" s="166"/>
      <c r="F44" s="7"/>
      <c r="G44" s="7"/>
      <c r="H44" s="7"/>
      <c r="I44" s="7"/>
      <c r="J44" s="7"/>
    </row>
    <row r="45" spans="1:10" ht="56.25" customHeight="1" x14ac:dyDescent="0.25">
      <c r="A45" s="26"/>
      <c r="B45" s="26"/>
      <c r="C45" s="26"/>
      <c r="D45" s="136" t="s">
        <v>333</v>
      </c>
      <c r="E45" s="166"/>
      <c r="F45" s="7"/>
      <c r="G45" s="7"/>
      <c r="H45" s="7"/>
      <c r="I45" s="7"/>
      <c r="J45" s="7"/>
    </row>
    <row r="46" spans="1:10" ht="94.5" customHeight="1" x14ac:dyDescent="0.25">
      <c r="A46" s="26"/>
      <c r="B46" s="144" t="s">
        <v>320</v>
      </c>
      <c r="C46" s="26"/>
      <c r="D46" s="142" t="s">
        <v>464</v>
      </c>
      <c r="E46" s="167">
        <v>0.8</v>
      </c>
      <c r="F46" s="7"/>
      <c r="G46" s="7"/>
      <c r="H46" s="7"/>
      <c r="I46" s="7"/>
      <c r="J46" s="7"/>
    </row>
    <row r="47" spans="1:10" ht="105.75" customHeight="1" x14ac:dyDescent="0.25">
      <c r="A47" s="26"/>
      <c r="B47" s="145" t="s">
        <v>321</v>
      </c>
      <c r="C47" s="27"/>
      <c r="D47" s="142" t="s">
        <v>465</v>
      </c>
      <c r="E47" s="167">
        <v>1</v>
      </c>
      <c r="F47" s="7"/>
      <c r="G47" s="7"/>
      <c r="H47" s="7"/>
      <c r="I47" s="7"/>
      <c r="J47" s="7"/>
    </row>
    <row r="48" spans="1:10" x14ac:dyDescent="0.25">
      <c r="A48" s="26"/>
      <c r="B48" s="23"/>
      <c r="C48" s="23"/>
      <c r="D48" s="23"/>
      <c r="E48" s="166"/>
      <c r="F48" s="7"/>
      <c r="G48" s="7"/>
      <c r="H48" s="7"/>
      <c r="I48" s="7"/>
      <c r="J48" s="7"/>
    </row>
    <row r="49" spans="1:10" x14ac:dyDescent="0.25">
      <c r="A49" s="26"/>
      <c r="B49" s="23"/>
      <c r="C49" s="23"/>
      <c r="D49" s="23"/>
      <c r="E49" s="166"/>
      <c r="F49" s="7"/>
      <c r="G49" s="7"/>
      <c r="H49" s="7"/>
      <c r="I49" s="7"/>
      <c r="J49" s="7"/>
    </row>
    <row r="50" spans="1:10" ht="20.25" x14ac:dyDescent="0.25">
      <c r="A50" s="26"/>
      <c r="B50" s="26"/>
      <c r="C50" s="27"/>
      <c r="D50" s="27"/>
      <c r="E50" s="166"/>
      <c r="F50" s="7"/>
      <c r="G50" s="7"/>
      <c r="H50" s="7"/>
      <c r="I50" s="7"/>
      <c r="J50" s="7"/>
    </row>
    <row r="51" spans="1:10" ht="46.5" customHeight="1" x14ac:dyDescent="0.25">
      <c r="A51" s="26"/>
      <c r="B51" s="26"/>
      <c r="C51" s="26"/>
      <c r="D51" s="136" t="s">
        <v>466</v>
      </c>
      <c r="E51" s="166"/>
      <c r="F51" s="7"/>
      <c r="G51" s="7"/>
      <c r="H51" s="7"/>
      <c r="I51" s="7"/>
      <c r="J51" s="7"/>
    </row>
    <row r="52" spans="1:10" ht="90" customHeight="1" x14ac:dyDescent="0.25">
      <c r="A52" s="26"/>
      <c r="B52" s="144" t="s">
        <v>320</v>
      </c>
      <c r="C52" s="26"/>
      <c r="D52" s="142" t="s">
        <v>359</v>
      </c>
      <c r="E52" s="167">
        <v>0.8</v>
      </c>
      <c r="F52" s="7"/>
      <c r="G52" s="7"/>
      <c r="H52" s="7"/>
      <c r="I52" s="7"/>
      <c r="J52" s="7"/>
    </row>
    <row r="53" spans="1:10" ht="66" x14ac:dyDescent="0.25">
      <c r="A53" s="26"/>
      <c r="B53" s="145" t="s">
        <v>321</v>
      </c>
      <c r="C53" s="27"/>
      <c r="D53" s="142" t="s">
        <v>360</v>
      </c>
      <c r="E53" s="167">
        <v>1</v>
      </c>
      <c r="F53" s="7"/>
      <c r="G53" s="7"/>
      <c r="H53" s="7"/>
      <c r="I53" s="7"/>
      <c r="J53" s="7"/>
    </row>
    <row r="54" spans="1:10" ht="20.25" x14ac:dyDescent="0.25">
      <c r="A54" s="26"/>
      <c r="B54" s="26"/>
      <c r="C54" s="27"/>
      <c r="D54" s="27"/>
      <c r="E54" s="166"/>
      <c r="F54" s="7"/>
      <c r="G54" s="7"/>
      <c r="H54" s="7"/>
      <c r="I54" s="7"/>
      <c r="J54" s="7"/>
    </row>
    <row r="55" spans="1:10" ht="20.25" x14ac:dyDescent="0.25">
      <c r="A55" s="26"/>
      <c r="B55" s="26"/>
      <c r="C55" s="27"/>
      <c r="D55" s="27"/>
      <c r="E55" s="166"/>
      <c r="F55" s="7"/>
      <c r="G55" s="7"/>
      <c r="H55" s="7"/>
      <c r="I55" s="7"/>
      <c r="J55" s="7"/>
    </row>
    <row r="56" spans="1:10" ht="20.25" x14ac:dyDescent="0.25">
      <c r="A56" s="26"/>
      <c r="B56" s="26"/>
      <c r="C56" s="27"/>
      <c r="D56" s="27"/>
      <c r="E56" s="166"/>
      <c r="F56" s="7"/>
      <c r="G56" s="7"/>
      <c r="H56" s="7"/>
      <c r="I56" s="7"/>
      <c r="J56" s="7"/>
    </row>
    <row r="57" spans="1:10" ht="20.25" x14ac:dyDescent="0.25">
      <c r="A57" s="26"/>
      <c r="B57" s="26"/>
      <c r="C57" s="27"/>
      <c r="D57" s="27"/>
      <c r="E57" s="166"/>
      <c r="F57" s="7"/>
      <c r="G57" s="7"/>
      <c r="H57" s="7"/>
      <c r="I57" s="7"/>
      <c r="J57" s="7"/>
    </row>
    <row r="58" spans="1:10" ht="20.25" x14ac:dyDescent="0.25">
      <c r="A58" s="26"/>
      <c r="B58" s="26"/>
      <c r="C58" s="27"/>
      <c r="D58" s="27"/>
      <c r="E58" s="166"/>
      <c r="F58" s="7"/>
      <c r="G58" s="7"/>
      <c r="H58" s="7"/>
      <c r="I58" s="7"/>
      <c r="J58" s="7"/>
    </row>
    <row r="59" spans="1:10" ht="20.25" x14ac:dyDescent="0.25">
      <c r="A59" s="26"/>
      <c r="B59" s="26"/>
      <c r="C59" s="27"/>
      <c r="D59" s="27"/>
      <c r="E59" s="166"/>
      <c r="F59" s="7"/>
      <c r="G59" s="7"/>
      <c r="H59" s="7"/>
      <c r="I59" s="7"/>
      <c r="J59" s="7"/>
    </row>
    <row r="60" spans="1:10" ht="20.25" x14ac:dyDescent="0.25">
      <c r="A60" s="26"/>
      <c r="B60" s="26"/>
      <c r="C60" s="27"/>
      <c r="D60" s="27"/>
      <c r="E60" s="166"/>
      <c r="F60" s="7"/>
      <c r="G60" s="7"/>
      <c r="H60" s="7"/>
      <c r="I60" s="7"/>
      <c r="J60" s="7"/>
    </row>
    <row r="61" spans="1:10" ht="20.25" x14ac:dyDescent="0.25">
      <c r="A61" s="26"/>
      <c r="B61" s="26"/>
      <c r="C61" s="27"/>
      <c r="D61" s="27"/>
      <c r="E61" s="166"/>
      <c r="F61" s="7"/>
      <c r="G61" s="7"/>
      <c r="H61" s="7"/>
      <c r="I61" s="7"/>
      <c r="J61" s="7"/>
    </row>
    <row r="62" spans="1:10" ht="20.25" x14ac:dyDescent="0.25">
      <c r="A62" s="26"/>
      <c r="B62" s="26"/>
      <c r="C62" s="27"/>
      <c r="D62" s="27"/>
      <c r="E62" s="166"/>
      <c r="F62" s="7"/>
      <c r="G62" s="7"/>
      <c r="H62" s="7"/>
      <c r="I62" s="7"/>
      <c r="J62" s="7"/>
    </row>
    <row r="63" spans="1:10" ht="20.25" x14ac:dyDescent="0.25">
      <c r="A63" s="26"/>
      <c r="B63" s="26"/>
      <c r="C63" s="27"/>
      <c r="D63" s="27"/>
      <c r="E63" s="166"/>
      <c r="F63" s="7"/>
      <c r="G63" s="7"/>
      <c r="H63" s="7"/>
      <c r="I63" s="7"/>
      <c r="J63" s="7"/>
    </row>
    <row r="64" spans="1:10" ht="20.25" x14ac:dyDescent="0.25">
      <c r="A64" s="26"/>
      <c r="B64" s="26"/>
      <c r="C64" s="27"/>
      <c r="D64" s="27"/>
      <c r="E64" s="166"/>
      <c r="F64" s="7"/>
      <c r="G64" s="7"/>
      <c r="H64" s="7"/>
      <c r="I64" s="7"/>
      <c r="J64" s="7"/>
    </row>
    <row r="65" spans="1:10" ht="20.25" x14ac:dyDescent="0.25">
      <c r="A65" s="26"/>
      <c r="B65" s="26"/>
      <c r="C65" s="27"/>
      <c r="D65" s="27"/>
      <c r="E65" s="166"/>
      <c r="F65" s="7"/>
      <c r="G65" s="7"/>
      <c r="H65" s="7"/>
      <c r="I65" s="7"/>
      <c r="J65" s="7"/>
    </row>
    <row r="66" spans="1:10" ht="20.25" x14ac:dyDescent="0.25">
      <c r="A66" s="26"/>
      <c r="B66" s="26"/>
      <c r="C66" s="27"/>
      <c r="D66" s="27"/>
      <c r="E66" s="166"/>
      <c r="F66" s="7"/>
      <c r="G66" s="7"/>
      <c r="H66" s="7"/>
      <c r="I66" s="7"/>
      <c r="J66" s="7"/>
    </row>
    <row r="67" spans="1:10" ht="20.25" x14ac:dyDescent="0.25">
      <c r="A67" s="26"/>
      <c r="B67" s="26"/>
      <c r="C67" s="27"/>
      <c r="D67" s="27"/>
      <c r="E67" s="166"/>
      <c r="F67" s="7"/>
      <c r="G67" s="7"/>
      <c r="H67" s="7"/>
      <c r="I67" s="7"/>
      <c r="J67" s="7"/>
    </row>
    <row r="68" spans="1:10" ht="20.25" x14ac:dyDescent="0.25">
      <c r="A68" s="26"/>
      <c r="B68" s="26"/>
      <c r="C68" s="27"/>
      <c r="D68" s="27"/>
      <c r="E68" s="166"/>
      <c r="F68" s="7"/>
      <c r="G68" s="7"/>
      <c r="H68" s="7"/>
      <c r="I68" s="7"/>
      <c r="J68" s="7"/>
    </row>
    <row r="69" spans="1:10" ht="20.25" x14ac:dyDescent="0.25">
      <c r="A69" s="26"/>
      <c r="B69" s="26"/>
      <c r="C69" s="27"/>
      <c r="D69" s="27"/>
      <c r="E69" s="166"/>
      <c r="F69" s="7"/>
      <c r="G69" s="7"/>
      <c r="H69" s="7"/>
      <c r="I69" s="7"/>
      <c r="J69" s="7"/>
    </row>
    <row r="70" spans="1:10" ht="20.25" x14ac:dyDescent="0.25">
      <c r="A70" s="26"/>
      <c r="B70" s="26"/>
      <c r="C70" s="27"/>
      <c r="D70" s="27"/>
      <c r="E70" s="166"/>
      <c r="F70" s="7"/>
      <c r="G70" s="7"/>
      <c r="H70" s="7"/>
      <c r="I70" s="7"/>
      <c r="J70" s="7"/>
    </row>
    <row r="71" spans="1:10" ht="20.25" x14ac:dyDescent="0.25">
      <c r="A71" s="26"/>
      <c r="B71" s="26"/>
      <c r="C71" s="27"/>
      <c r="D71" s="27"/>
      <c r="E71" s="166"/>
      <c r="F71" s="7"/>
      <c r="G71" s="7"/>
      <c r="H71" s="7"/>
      <c r="I71" s="7"/>
      <c r="J71" s="7"/>
    </row>
    <row r="72" spans="1:10" ht="20.25" x14ac:dyDescent="0.25">
      <c r="A72" s="26"/>
      <c r="B72" s="26"/>
      <c r="C72" s="27"/>
      <c r="D72" s="27"/>
      <c r="E72" s="166"/>
      <c r="F72" s="7"/>
      <c r="G72" s="7"/>
      <c r="H72" s="7"/>
      <c r="I72" s="7"/>
      <c r="J72" s="7"/>
    </row>
    <row r="73" spans="1:10" ht="20.25" x14ac:dyDescent="0.25">
      <c r="A73" s="26"/>
      <c r="B73" s="26"/>
      <c r="C73" s="27"/>
      <c r="D73" s="27"/>
      <c r="E73" s="166"/>
      <c r="F73" s="7"/>
      <c r="G73" s="7"/>
      <c r="H73" s="7"/>
      <c r="I73" s="7"/>
      <c r="J73" s="7"/>
    </row>
    <row r="74" spans="1:10" ht="20.25" x14ac:dyDescent="0.25">
      <c r="A74" s="26"/>
      <c r="B74" s="26"/>
      <c r="C74" s="27"/>
      <c r="D74" s="27"/>
      <c r="E74" s="166"/>
      <c r="F74" s="7"/>
      <c r="G74" s="7"/>
      <c r="H74" s="7"/>
      <c r="I74" s="7"/>
      <c r="J74" s="7"/>
    </row>
    <row r="75" spans="1:10" ht="20.25" x14ac:dyDescent="0.25">
      <c r="A75" s="26"/>
      <c r="B75" s="26"/>
      <c r="C75" s="27"/>
      <c r="D75" s="27"/>
      <c r="E75" s="166"/>
      <c r="F75" s="7"/>
      <c r="G75" s="7"/>
      <c r="H75" s="7"/>
      <c r="I75" s="7"/>
      <c r="J75" s="7"/>
    </row>
    <row r="76" spans="1:10" ht="20.25" x14ac:dyDescent="0.25">
      <c r="A76" s="26"/>
      <c r="B76" s="26"/>
      <c r="C76" s="27"/>
      <c r="D76" s="27"/>
      <c r="E76" s="166"/>
      <c r="F76" s="7"/>
      <c r="G76" s="7"/>
      <c r="H76" s="7"/>
      <c r="I76" s="7"/>
      <c r="J76" s="7"/>
    </row>
    <row r="77" spans="1:10" ht="20.25" x14ac:dyDescent="0.25">
      <c r="A77" s="26"/>
      <c r="B77" s="26"/>
      <c r="C77" s="27"/>
      <c r="D77" s="27"/>
      <c r="E77" s="166"/>
      <c r="F77" s="7"/>
      <c r="G77" s="7"/>
      <c r="H77" s="7"/>
      <c r="I77" s="7"/>
      <c r="J77" s="7"/>
    </row>
    <row r="78" spans="1:10" ht="20.25" x14ac:dyDescent="0.25">
      <c r="A78" s="26"/>
      <c r="B78" s="26"/>
      <c r="C78" s="27"/>
      <c r="D78" s="27"/>
      <c r="E78" s="166"/>
      <c r="F78" s="7"/>
      <c r="G78" s="7"/>
      <c r="H78" s="7"/>
      <c r="I78" s="7"/>
      <c r="J78" s="7"/>
    </row>
    <row r="79" spans="1:10" ht="20.25" x14ac:dyDescent="0.25">
      <c r="A79" s="26"/>
      <c r="B79" s="26"/>
      <c r="C79" s="27"/>
      <c r="D79" s="27"/>
      <c r="E79" s="166"/>
      <c r="F79" s="7"/>
      <c r="G79" s="7"/>
      <c r="H79" s="7"/>
      <c r="I79" s="7"/>
      <c r="J79" s="7"/>
    </row>
    <row r="80" spans="1:10" s="7" customFormat="1" ht="20.25" x14ac:dyDescent="0.25">
      <c r="A80" s="26"/>
      <c r="B80" s="26"/>
      <c r="C80" s="27"/>
      <c r="D80" s="27"/>
      <c r="E80" s="166"/>
    </row>
    <row r="81" spans="1:5" s="7" customFormat="1" ht="20.25" x14ac:dyDescent="0.25">
      <c r="A81" s="26"/>
      <c r="B81" s="26"/>
      <c r="C81" s="27"/>
      <c r="D81" s="27"/>
      <c r="E81" s="166"/>
    </row>
    <row r="82" spans="1:5" s="7" customFormat="1" ht="20.25" x14ac:dyDescent="0.25">
      <c r="A82" s="26"/>
      <c r="B82" s="26"/>
      <c r="C82" s="27"/>
      <c r="D82" s="27"/>
      <c r="E82" s="166"/>
    </row>
    <row r="83" spans="1:5" s="7" customFormat="1" ht="20.25" x14ac:dyDescent="0.25">
      <c r="A83" s="26"/>
      <c r="B83" s="26"/>
      <c r="C83" s="27"/>
      <c r="D83" s="27"/>
      <c r="E83" s="166"/>
    </row>
    <row r="84" spans="1:5" s="7" customFormat="1" ht="20.25" x14ac:dyDescent="0.25">
      <c r="A84" s="26"/>
      <c r="B84" s="26"/>
      <c r="C84" s="27"/>
      <c r="D84" s="27"/>
      <c r="E84" s="166"/>
    </row>
    <row r="85" spans="1:5" s="7" customFormat="1" ht="20.25" x14ac:dyDescent="0.25">
      <c r="A85" s="26"/>
      <c r="B85" s="26"/>
      <c r="C85" s="27"/>
      <c r="D85" s="27"/>
      <c r="E85" s="166"/>
    </row>
    <row r="86" spans="1:5" s="7" customFormat="1" ht="20.25" x14ac:dyDescent="0.25">
      <c r="A86" s="26"/>
      <c r="B86" s="26"/>
      <c r="C86" s="27"/>
      <c r="D86" s="27"/>
      <c r="E86" s="166"/>
    </row>
    <row r="87" spans="1:5" s="7" customFormat="1" ht="20.25" x14ac:dyDescent="0.25">
      <c r="A87" s="26"/>
      <c r="B87" s="26"/>
      <c r="C87" s="27"/>
      <c r="D87" s="27"/>
      <c r="E87" s="166"/>
    </row>
    <row r="88" spans="1:5" s="7" customFormat="1" ht="20.25" x14ac:dyDescent="0.25">
      <c r="A88" s="26"/>
      <c r="B88" s="26"/>
      <c r="C88" s="27"/>
      <c r="D88" s="27"/>
      <c r="E88" s="166"/>
    </row>
    <row r="89" spans="1:5" s="7" customFormat="1" ht="20.25" x14ac:dyDescent="0.25">
      <c r="A89" s="26"/>
      <c r="B89" s="26"/>
      <c r="C89" s="27"/>
      <c r="D89" s="27"/>
      <c r="E89" s="166"/>
    </row>
    <row r="90" spans="1:5" s="7" customFormat="1" ht="20.25" x14ac:dyDescent="0.25">
      <c r="A90" s="26"/>
      <c r="B90" s="26"/>
      <c r="C90" s="27"/>
      <c r="D90" s="27"/>
      <c r="E90" s="166"/>
    </row>
    <row r="91" spans="1:5" s="7" customFormat="1" ht="20.25" x14ac:dyDescent="0.25">
      <c r="A91" s="26"/>
      <c r="B91" s="26"/>
      <c r="C91" s="27"/>
      <c r="D91" s="27"/>
      <c r="E91" s="166"/>
    </row>
    <row r="92" spans="1:5" s="7" customFormat="1" ht="20.25" x14ac:dyDescent="0.25">
      <c r="A92" s="26"/>
      <c r="B92" s="26"/>
      <c r="C92" s="27"/>
      <c r="D92" s="27"/>
      <c r="E92" s="166"/>
    </row>
    <row r="93" spans="1:5" s="7" customFormat="1" ht="20.25" x14ac:dyDescent="0.25">
      <c r="A93" s="26"/>
      <c r="B93" s="26"/>
      <c r="C93" s="27"/>
      <c r="D93" s="27"/>
      <c r="E93" s="166"/>
    </row>
    <row r="94" spans="1:5" s="7" customFormat="1" ht="20.25" x14ac:dyDescent="0.25">
      <c r="A94" s="26"/>
      <c r="B94" s="26"/>
      <c r="C94" s="27"/>
      <c r="D94" s="27"/>
      <c r="E94" s="166"/>
    </row>
    <row r="95" spans="1:5" s="7" customFormat="1" ht="20.25" x14ac:dyDescent="0.25">
      <c r="A95" s="26"/>
      <c r="B95" s="26"/>
      <c r="C95" s="27"/>
      <c r="D95" s="27"/>
      <c r="E95" s="166"/>
    </row>
    <row r="96" spans="1:5" s="7" customFormat="1" ht="20.25" x14ac:dyDescent="0.25">
      <c r="A96" s="26"/>
      <c r="B96" s="26"/>
      <c r="C96" s="27"/>
      <c r="D96" s="27"/>
      <c r="E96" s="166"/>
    </row>
    <row r="97" spans="1:5" s="7" customFormat="1" ht="20.25" x14ac:dyDescent="0.25">
      <c r="A97" s="26"/>
      <c r="B97" s="26"/>
      <c r="C97" s="27"/>
      <c r="D97" s="27"/>
      <c r="E97" s="166"/>
    </row>
    <row r="98" spans="1:5" s="7" customFormat="1" ht="20.25" x14ac:dyDescent="0.25">
      <c r="A98" s="26"/>
      <c r="B98" s="26"/>
      <c r="C98" s="27"/>
      <c r="D98" s="27"/>
      <c r="E98" s="166"/>
    </row>
    <row r="99" spans="1:5" s="7" customFormat="1" ht="20.25" x14ac:dyDescent="0.25">
      <c r="A99" s="26"/>
      <c r="B99" s="26"/>
      <c r="C99" s="27"/>
      <c r="D99" s="27"/>
      <c r="E99" s="166"/>
    </row>
    <row r="100" spans="1:5" s="7" customFormat="1" ht="20.25" x14ac:dyDescent="0.25">
      <c r="A100" s="26"/>
      <c r="B100" s="26"/>
      <c r="C100" s="27"/>
      <c r="D100" s="27"/>
      <c r="E100" s="166"/>
    </row>
    <row r="101" spans="1:5" s="7" customFormat="1" ht="20.25" x14ac:dyDescent="0.25">
      <c r="A101" s="26"/>
      <c r="B101" s="26"/>
      <c r="C101" s="27"/>
      <c r="D101" s="27"/>
      <c r="E101" s="166"/>
    </row>
    <row r="102" spans="1:5" s="7" customFormat="1" ht="20.25" x14ac:dyDescent="0.25">
      <c r="A102" s="26"/>
      <c r="B102" s="26"/>
      <c r="C102" s="27"/>
      <c r="D102" s="27"/>
      <c r="E102" s="166"/>
    </row>
    <row r="103" spans="1:5" s="7" customFormat="1" ht="20.25" x14ac:dyDescent="0.25">
      <c r="A103" s="26"/>
      <c r="B103" s="26"/>
      <c r="C103" s="27"/>
      <c r="D103" s="27"/>
      <c r="E103" s="166"/>
    </row>
    <row r="104" spans="1:5" s="7" customFormat="1" ht="20.25" x14ac:dyDescent="0.25">
      <c r="A104" s="26"/>
      <c r="B104" s="26"/>
      <c r="C104" s="27"/>
      <c r="D104" s="27"/>
      <c r="E104" s="166"/>
    </row>
    <row r="105" spans="1:5" s="7" customFormat="1" ht="20.25" x14ac:dyDescent="0.25">
      <c r="A105" s="26"/>
      <c r="B105" s="26"/>
      <c r="C105" s="27"/>
      <c r="D105" s="27"/>
      <c r="E105" s="166"/>
    </row>
    <row r="106" spans="1:5" s="7" customFormat="1" ht="20.25" x14ac:dyDescent="0.25">
      <c r="A106" s="26"/>
      <c r="B106" s="26"/>
      <c r="C106" s="27"/>
      <c r="D106" s="27"/>
      <c r="E106" s="166"/>
    </row>
    <row r="107" spans="1:5" s="7" customFormat="1" ht="20.25" x14ac:dyDescent="0.25">
      <c r="A107" s="26"/>
      <c r="B107" s="26"/>
      <c r="C107" s="27"/>
      <c r="D107" s="27"/>
      <c r="E107" s="166"/>
    </row>
    <row r="108" spans="1:5" s="7" customFormat="1" ht="20.25" x14ac:dyDescent="0.25">
      <c r="A108" s="26"/>
      <c r="B108" s="26"/>
      <c r="C108" s="27"/>
      <c r="D108" s="27"/>
      <c r="E108" s="166"/>
    </row>
    <row r="109" spans="1:5" s="7" customFormat="1" ht="20.25" x14ac:dyDescent="0.25">
      <c r="A109" s="26"/>
      <c r="B109" s="26"/>
      <c r="C109" s="27"/>
      <c r="D109" s="27"/>
      <c r="E109" s="166"/>
    </row>
    <row r="110" spans="1:5" s="7" customFormat="1" ht="20.25" x14ac:dyDescent="0.25">
      <c r="A110" s="26"/>
      <c r="B110" s="26"/>
      <c r="C110" s="27"/>
      <c r="D110" s="27"/>
      <c r="E110" s="166"/>
    </row>
    <row r="111" spans="1:5" s="7" customFormat="1" ht="20.25" x14ac:dyDescent="0.25">
      <c r="A111" s="26"/>
      <c r="B111" s="26"/>
      <c r="C111" s="27"/>
      <c r="D111" s="27"/>
      <c r="E111" s="166"/>
    </row>
    <row r="112" spans="1:5" s="7" customFormat="1" ht="20.25" x14ac:dyDescent="0.25">
      <c r="A112" s="26"/>
      <c r="B112" s="26"/>
      <c r="C112" s="27"/>
      <c r="D112" s="27"/>
      <c r="E112" s="166"/>
    </row>
    <row r="113" spans="1:5" s="7" customFormat="1" ht="20.25" x14ac:dyDescent="0.25">
      <c r="A113" s="26"/>
      <c r="B113" s="26"/>
      <c r="C113" s="27"/>
      <c r="D113" s="27"/>
      <c r="E113" s="166"/>
    </row>
    <row r="114" spans="1:5" s="7" customFormat="1" ht="20.25" x14ac:dyDescent="0.25">
      <c r="A114" s="26"/>
      <c r="B114" s="26"/>
      <c r="C114" s="27"/>
      <c r="D114" s="27"/>
      <c r="E114" s="166"/>
    </row>
    <row r="115" spans="1:5" s="7" customFormat="1" ht="20.25" x14ac:dyDescent="0.25">
      <c r="A115" s="26"/>
      <c r="B115" s="26"/>
      <c r="C115" s="27"/>
      <c r="D115" s="27"/>
      <c r="E115" s="166"/>
    </row>
    <row r="116" spans="1:5" s="7" customFormat="1" ht="20.25" x14ac:dyDescent="0.25">
      <c r="A116" s="26"/>
      <c r="B116" s="26"/>
      <c r="C116" s="27"/>
      <c r="D116" s="27"/>
      <c r="E116" s="166"/>
    </row>
    <row r="117" spans="1:5" s="7" customFormat="1" ht="20.25" x14ac:dyDescent="0.25">
      <c r="A117" s="26"/>
      <c r="B117" s="26"/>
      <c r="C117" s="27"/>
      <c r="D117" s="27"/>
      <c r="E117" s="166"/>
    </row>
    <row r="118" spans="1:5" s="7" customFormat="1" ht="20.25" x14ac:dyDescent="0.25">
      <c r="A118" s="26"/>
      <c r="B118" s="26"/>
      <c r="C118" s="27"/>
      <c r="D118" s="27"/>
      <c r="E118" s="166"/>
    </row>
    <row r="119" spans="1:5" s="7" customFormat="1" ht="20.25" x14ac:dyDescent="0.25">
      <c r="A119" s="26"/>
      <c r="B119" s="26"/>
      <c r="C119" s="27"/>
      <c r="D119" s="27"/>
      <c r="E119" s="166"/>
    </row>
    <row r="120" spans="1:5" s="7" customFormat="1" ht="20.25" x14ac:dyDescent="0.25">
      <c r="A120" s="26"/>
      <c r="B120" s="26"/>
      <c r="C120" s="27"/>
      <c r="D120" s="27"/>
      <c r="E120" s="166"/>
    </row>
    <row r="121" spans="1:5" s="7" customFormat="1" ht="20.25" x14ac:dyDescent="0.25">
      <c r="A121" s="26"/>
      <c r="B121" s="26"/>
      <c r="C121" s="27"/>
      <c r="D121" s="27"/>
      <c r="E121" s="166"/>
    </row>
    <row r="122" spans="1:5" s="7" customFormat="1" ht="20.25" x14ac:dyDescent="0.25">
      <c r="A122" s="26"/>
      <c r="B122" s="26"/>
      <c r="C122" s="27"/>
      <c r="D122" s="27"/>
      <c r="E122" s="166"/>
    </row>
    <row r="123" spans="1:5" s="7" customFormat="1" ht="20.25" x14ac:dyDescent="0.25">
      <c r="A123" s="26"/>
      <c r="B123" s="26"/>
      <c r="C123" s="27"/>
      <c r="D123" s="27"/>
      <c r="E123" s="166"/>
    </row>
    <row r="124" spans="1:5" s="7" customFormat="1" ht="20.25" x14ac:dyDescent="0.25">
      <c r="A124" s="26"/>
      <c r="B124" s="26"/>
      <c r="C124" s="27"/>
      <c r="D124" s="27"/>
      <c r="E124" s="166"/>
    </row>
    <row r="125" spans="1:5" s="7" customFormat="1" ht="20.25" x14ac:dyDescent="0.25">
      <c r="A125" s="26"/>
      <c r="B125" s="26"/>
      <c r="C125" s="27"/>
      <c r="D125" s="27"/>
      <c r="E125" s="166"/>
    </row>
    <row r="126" spans="1:5" s="7" customFormat="1" ht="20.25" x14ac:dyDescent="0.25">
      <c r="A126" s="26"/>
      <c r="B126" s="26"/>
      <c r="C126" s="27"/>
      <c r="D126" s="27"/>
      <c r="E126" s="166"/>
    </row>
    <row r="127" spans="1:5" s="7" customFormat="1" ht="20.25" x14ac:dyDescent="0.25">
      <c r="A127" s="26"/>
      <c r="B127" s="26"/>
      <c r="C127" s="27"/>
      <c r="D127" s="27"/>
      <c r="E127" s="166"/>
    </row>
    <row r="128" spans="1:5" s="7" customFormat="1" ht="20.25" x14ac:dyDescent="0.25">
      <c r="A128" s="26"/>
      <c r="B128" s="26"/>
      <c r="C128" s="27"/>
      <c r="D128" s="27"/>
      <c r="E128" s="166"/>
    </row>
    <row r="129" spans="1:5" s="7" customFormat="1" ht="20.25" x14ac:dyDescent="0.25">
      <c r="A129" s="26"/>
      <c r="B129" s="26"/>
      <c r="C129" s="27"/>
      <c r="D129" s="27"/>
      <c r="E129" s="166"/>
    </row>
    <row r="130" spans="1:5" s="7" customFormat="1" ht="20.25" x14ac:dyDescent="0.25">
      <c r="A130" s="26"/>
      <c r="B130" s="26"/>
      <c r="C130" s="27"/>
      <c r="D130" s="27"/>
      <c r="E130" s="166"/>
    </row>
    <row r="131" spans="1:5" s="7" customFormat="1" ht="20.25" x14ac:dyDescent="0.25">
      <c r="A131" s="26"/>
      <c r="B131" s="26"/>
      <c r="C131" s="27"/>
      <c r="D131" s="27"/>
      <c r="E131" s="166"/>
    </row>
    <row r="132" spans="1:5" s="7" customFormat="1" ht="20.25" x14ac:dyDescent="0.25">
      <c r="A132" s="26"/>
      <c r="B132" s="26"/>
      <c r="C132" s="27"/>
      <c r="D132" s="27"/>
      <c r="E132" s="166"/>
    </row>
    <row r="133" spans="1:5" s="7" customFormat="1" ht="20.25" x14ac:dyDescent="0.25">
      <c r="A133" s="26"/>
      <c r="B133" s="26"/>
      <c r="C133" s="27"/>
      <c r="D133" s="27"/>
      <c r="E133" s="166"/>
    </row>
    <row r="134" spans="1:5" s="7" customFormat="1" ht="20.25" x14ac:dyDescent="0.25">
      <c r="A134" s="26"/>
      <c r="B134" s="26"/>
      <c r="C134" s="27"/>
      <c r="D134" s="27"/>
      <c r="E134" s="166"/>
    </row>
    <row r="135" spans="1:5" s="7" customFormat="1" ht="20.25" x14ac:dyDescent="0.25">
      <c r="A135" s="26"/>
      <c r="B135" s="26"/>
      <c r="C135" s="27"/>
      <c r="D135" s="27"/>
      <c r="E135" s="166"/>
    </row>
    <row r="136" spans="1:5" s="7" customFormat="1" ht="20.25" x14ac:dyDescent="0.25">
      <c r="A136" s="26"/>
      <c r="B136" s="26"/>
      <c r="C136" s="27"/>
      <c r="D136" s="27"/>
      <c r="E136" s="166"/>
    </row>
    <row r="137" spans="1:5" s="7" customFormat="1" ht="20.25" x14ac:dyDescent="0.25">
      <c r="A137" s="26"/>
      <c r="B137" s="26"/>
      <c r="C137" s="27"/>
      <c r="D137" s="27"/>
      <c r="E137" s="166"/>
    </row>
    <row r="138" spans="1:5" s="7" customFormat="1" ht="20.25" x14ac:dyDescent="0.25">
      <c r="A138" s="26"/>
      <c r="B138" s="26"/>
      <c r="C138" s="27"/>
      <c r="D138" s="27"/>
      <c r="E138" s="166"/>
    </row>
    <row r="139" spans="1:5" s="7" customFormat="1" ht="20.25" x14ac:dyDescent="0.25">
      <c r="A139" s="26"/>
      <c r="B139" s="26"/>
      <c r="C139" s="27"/>
      <c r="D139" s="27"/>
      <c r="E139" s="166"/>
    </row>
    <row r="140" spans="1:5" s="7" customFormat="1" ht="20.25" x14ac:dyDescent="0.25">
      <c r="A140" s="26"/>
      <c r="B140" s="26"/>
      <c r="C140" s="27"/>
      <c r="D140" s="27"/>
      <c r="E140" s="166"/>
    </row>
    <row r="141" spans="1:5" s="7" customFormat="1" ht="20.25" x14ac:dyDescent="0.25">
      <c r="A141" s="26"/>
      <c r="B141" s="26"/>
      <c r="C141" s="27"/>
      <c r="D141" s="27"/>
      <c r="E141" s="166"/>
    </row>
    <row r="142" spans="1:5" s="7" customFormat="1" ht="20.25" x14ac:dyDescent="0.25">
      <c r="A142" s="26"/>
      <c r="B142" s="26"/>
      <c r="C142" s="27"/>
      <c r="D142" s="27"/>
      <c r="E142" s="166"/>
    </row>
    <row r="143" spans="1:5" s="7" customFormat="1" ht="20.25" x14ac:dyDescent="0.25">
      <c r="A143" s="26"/>
      <c r="B143" s="26"/>
      <c r="C143" s="27"/>
      <c r="D143" s="27"/>
      <c r="E143" s="166"/>
    </row>
    <row r="144" spans="1:5" s="7" customFormat="1" ht="20.25" x14ac:dyDescent="0.25">
      <c r="A144" s="26"/>
      <c r="B144" s="26"/>
      <c r="C144" s="27"/>
      <c r="D144" s="27"/>
      <c r="E144" s="166"/>
    </row>
    <row r="145" spans="1:5" s="7" customFormat="1" ht="20.25" x14ac:dyDescent="0.25">
      <c r="A145" s="26"/>
      <c r="B145" s="26"/>
      <c r="C145" s="27"/>
      <c r="D145" s="27"/>
      <c r="E145" s="166"/>
    </row>
    <row r="146" spans="1:5" s="7" customFormat="1" ht="20.25" x14ac:dyDescent="0.25">
      <c r="A146" s="26"/>
      <c r="B146" s="26"/>
      <c r="C146" s="27"/>
      <c r="D146" s="27"/>
      <c r="E146" s="166"/>
    </row>
    <row r="147" spans="1:5" s="7" customFormat="1" ht="20.25" x14ac:dyDescent="0.25">
      <c r="A147" s="26"/>
      <c r="B147" s="26"/>
      <c r="C147" s="27"/>
      <c r="D147" s="27"/>
      <c r="E147" s="166"/>
    </row>
    <row r="148" spans="1:5" s="7" customFormat="1" ht="20.25" x14ac:dyDescent="0.25">
      <c r="A148" s="26"/>
      <c r="B148" s="26"/>
      <c r="C148" s="27"/>
      <c r="D148" s="27"/>
      <c r="E148" s="166"/>
    </row>
    <row r="149" spans="1:5" s="7" customFormat="1" ht="20.25" x14ac:dyDescent="0.25">
      <c r="A149" s="26"/>
      <c r="B149" s="26"/>
      <c r="C149" s="27"/>
      <c r="D149" s="27"/>
      <c r="E149" s="166"/>
    </row>
    <row r="150" spans="1:5" s="7" customFormat="1" ht="20.25" x14ac:dyDescent="0.25">
      <c r="A150" s="26"/>
      <c r="B150" s="26"/>
      <c r="C150" s="27"/>
      <c r="D150" s="27"/>
      <c r="E150" s="166"/>
    </row>
    <row r="151" spans="1:5" s="7" customFormat="1" ht="20.25" x14ac:dyDescent="0.25">
      <c r="A151" s="26"/>
      <c r="B151" s="26"/>
      <c r="C151" s="27"/>
      <c r="D151" s="27"/>
      <c r="E151" s="166"/>
    </row>
    <row r="152" spans="1:5" s="7" customFormat="1" ht="20.25" x14ac:dyDescent="0.25">
      <c r="A152" s="26"/>
      <c r="B152" s="26"/>
      <c r="C152" s="27"/>
      <c r="D152" s="27"/>
      <c r="E152" s="166"/>
    </row>
    <row r="153" spans="1:5" s="7" customFormat="1" ht="20.25" x14ac:dyDescent="0.25">
      <c r="A153" s="26"/>
      <c r="B153" s="26"/>
      <c r="C153" s="27"/>
      <c r="D153" s="27"/>
      <c r="E153" s="166"/>
    </row>
    <row r="154" spans="1:5" s="7" customFormat="1" ht="20.25" x14ac:dyDescent="0.25">
      <c r="A154" s="26"/>
      <c r="B154" s="26"/>
      <c r="C154" s="27"/>
      <c r="D154" s="27"/>
      <c r="E154" s="166"/>
    </row>
    <row r="155" spans="1:5" s="7" customFormat="1" ht="20.25" x14ac:dyDescent="0.25">
      <c r="A155" s="26"/>
      <c r="B155" s="26"/>
      <c r="C155" s="27"/>
      <c r="D155" s="27"/>
      <c r="E155" s="166"/>
    </row>
    <row r="156" spans="1:5" s="7" customFormat="1" ht="20.25" x14ac:dyDescent="0.25">
      <c r="A156" s="26"/>
      <c r="B156" s="26"/>
      <c r="C156" s="27"/>
      <c r="D156" s="27"/>
      <c r="E156" s="166"/>
    </row>
    <row r="157" spans="1:5" s="7" customFormat="1" ht="20.25" x14ac:dyDescent="0.25">
      <c r="A157" s="26"/>
      <c r="B157" s="26"/>
      <c r="C157" s="27"/>
      <c r="D157" s="27"/>
      <c r="E157" s="166"/>
    </row>
    <row r="158" spans="1:5" s="7" customFormat="1" ht="20.25" x14ac:dyDescent="0.25">
      <c r="A158" s="26"/>
      <c r="B158" s="26"/>
      <c r="C158" s="27"/>
      <c r="D158" s="27"/>
      <c r="E158" s="166"/>
    </row>
    <row r="159" spans="1:5" s="7" customFormat="1" ht="20.25" x14ac:dyDescent="0.25">
      <c r="A159" s="26"/>
      <c r="B159" s="26"/>
      <c r="C159" s="27"/>
      <c r="D159" s="27"/>
      <c r="E159" s="166"/>
    </row>
    <row r="160" spans="1:5" s="7" customFormat="1" ht="20.25" x14ac:dyDescent="0.25">
      <c r="A160" s="26"/>
      <c r="B160" s="26"/>
      <c r="C160" s="27"/>
      <c r="D160" s="27"/>
      <c r="E160" s="166"/>
    </row>
    <row r="161" spans="1:5" s="7" customFormat="1" ht="20.25" x14ac:dyDescent="0.25">
      <c r="A161" s="26"/>
      <c r="B161" s="26"/>
      <c r="C161" s="27"/>
      <c r="D161" s="27"/>
      <c r="E161" s="166"/>
    </row>
    <row r="162" spans="1:5" s="7" customFormat="1" ht="20.25" x14ac:dyDescent="0.25">
      <c r="A162" s="26"/>
      <c r="B162" s="26"/>
      <c r="C162" s="27"/>
      <c r="D162" s="27"/>
      <c r="E162" s="166"/>
    </row>
    <row r="163" spans="1:5" s="7" customFormat="1" ht="20.25" x14ac:dyDescent="0.25">
      <c r="A163" s="26"/>
      <c r="B163" s="26"/>
      <c r="C163" s="27"/>
      <c r="D163" s="27"/>
      <c r="E163" s="166"/>
    </row>
    <row r="164" spans="1:5" s="7" customFormat="1" ht="20.25" x14ac:dyDescent="0.25">
      <c r="A164" s="26"/>
      <c r="B164" s="26"/>
      <c r="C164" s="27"/>
      <c r="D164" s="27"/>
      <c r="E164" s="166"/>
    </row>
    <row r="165" spans="1:5" s="7" customFormat="1" ht="20.25" x14ac:dyDescent="0.25">
      <c r="A165" s="26"/>
      <c r="B165" s="26"/>
      <c r="C165" s="27"/>
      <c r="D165" s="27"/>
      <c r="E165" s="166"/>
    </row>
    <row r="166" spans="1:5" s="7" customFormat="1" ht="20.25" x14ac:dyDescent="0.25">
      <c r="A166" s="26"/>
      <c r="B166" s="26"/>
      <c r="C166" s="27"/>
      <c r="D166" s="27"/>
      <c r="E166" s="166"/>
    </row>
    <row r="167" spans="1:5" s="7" customFormat="1" ht="20.25" x14ac:dyDescent="0.25">
      <c r="A167" s="26"/>
      <c r="B167" s="26"/>
      <c r="C167" s="27"/>
      <c r="D167" s="27"/>
      <c r="E167" s="166"/>
    </row>
    <row r="168" spans="1:5" s="7" customFormat="1" ht="20.25" x14ac:dyDescent="0.25">
      <c r="A168" s="26"/>
      <c r="B168" s="26"/>
      <c r="C168" s="27"/>
      <c r="D168" s="27"/>
      <c r="E168" s="166"/>
    </row>
    <row r="169" spans="1:5" s="7" customFormat="1" ht="20.25" x14ac:dyDescent="0.25">
      <c r="A169" s="26"/>
      <c r="B169" s="26"/>
      <c r="C169" s="27"/>
      <c r="D169" s="27"/>
      <c r="E169" s="166"/>
    </row>
    <row r="170" spans="1:5" s="7" customFormat="1" ht="20.25" x14ac:dyDescent="0.25">
      <c r="A170" s="26"/>
      <c r="B170" s="26"/>
      <c r="C170" s="27"/>
      <c r="D170" s="27"/>
      <c r="E170" s="166"/>
    </row>
    <row r="171" spans="1:5" s="7" customFormat="1" ht="20.25" x14ac:dyDescent="0.25">
      <c r="A171" s="26"/>
      <c r="B171" s="26"/>
      <c r="C171" s="27"/>
      <c r="D171" s="27"/>
      <c r="E171" s="166"/>
    </row>
    <row r="172" spans="1:5" s="7" customFormat="1" ht="20.25" x14ac:dyDescent="0.25">
      <c r="A172" s="26"/>
      <c r="B172" s="26"/>
      <c r="C172" s="27"/>
      <c r="D172" s="27"/>
      <c r="E172" s="166"/>
    </row>
    <row r="173" spans="1:5" s="7" customFormat="1" ht="20.25" x14ac:dyDescent="0.25">
      <c r="A173" s="26"/>
      <c r="B173" s="26"/>
      <c r="C173" s="27"/>
      <c r="D173" s="27"/>
      <c r="E173" s="166"/>
    </row>
    <row r="174" spans="1:5" s="7" customFormat="1" ht="20.25" x14ac:dyDescent="0.25">
      <c r="A174" s="26"/>
      <c r="B174" s="26"/>
      <c r="C174" s="27"/>
      <c r="D174" s="27"/>
      <c r="E174" s="166"/>
    </row>
    <row r="175" spans="1:5" s="7" customFormat="1" ht="20.25" x14ac:dyDescent="0.25">
      <c r="A175" s="26"/>
      <c r="B175" s="26"/>
      <c r="C175" s="27"/>
      <c r="D175" s="27"/>
      <c r="E175" s="166"/>
    </row>
    <row r="176" spans="1:5" s="7" customFormat="1" ht="20.25" x14ac:dyDescent="0.25">
      <c r="A176" s="26"/>
      <c r="B176" s="26"/>
      <c r="C176" s="27"/>
      <c r="D176" s="27"/>
      <c r="E176" s="166"/>
    </row>
    <row r="177" spans="1:5" s="7" customFormat="1" ht="20.25" x14ac:dyDescent="0.25">
      <c r="A177" s="26"/>
      <c r="B177" s="26"/>
      <c r="C177" s="27"/>
      <c r="D177" s="27"/>
      <c r="E177" s="166"/>
    </row>
    <row r="178" spans="1:5" s="7" customFormat="1" ht="20.25" x14ac:dyDescent="0.25">
      <c r="A178" s="26"/>
      <c r="B178" s="26"/>
      <c r="C178" s="27"/>
      <c r="D178" s="27"/>
      <c r="E178" s="166"/>
    </row>
    <row r="179" spans="1:5" s="7" customFormat="1" ht="20.25" x14ac:dyDescent="0.25">
      <c r="A179" s="26"/>
      <c r="B179" s="26"/>
      <c r="C179" s="27"/>
      <c r="D179" s="27"/>
      <c r="E179" s="166"/>
    </row>
    <row r="180" spans="1:5" s="7" customFormat="1" ht="20.25" x14ac:dyDescent="0.25">
      <c r="A180" s="26"/>
      <c r="B180" s="26"/>
      <c r="C180" s="27"/>
      <c r="D180" s="27"/>
      <c r="E180" s="166"/>
    </row>
    <row r="181" spans="1:5" s="7" customFormat="1" ht="20.25" x14ac:dyDescent="0.25">
      <c r="A181" s="26"/>
      <c r="B181" s="26"/>
      <c r="C181" s="27"/>
      <c r="D181" s="27"/>
      <c r="E181" s="166"/>
    </row>
    <row r="182" spans="1:5" s="7" customFormat="1" ht="20.25" x14ac:dyDescent="0.25">
      <c r="A182" s="26"/>
      <c r="B182" s="26"/>
      <c r="C182" s="27"/>
      <c r="D182" s="27"/>
      <c r="E182" s="166"/>
    </row>
    <row r="183" spans="1:5" s="7" customFormat="1" ht="20.25" x14ac:dyDescent="0.25">
      <c r="A183" s="26"/>
      <c r="B183" s="26"/>
      <c r="C183" s="27"/>
      <c r="D183" s="27"/>
      <c r="E183" s="166"/>
    </row>
    <row r="184" spans="1:5" s="7" customFormat="1" ht="20.25" x14ac:dyDescent="0.25">
      <c r="A184" s="26"/>
      <c r="B184" s="26"/>
      <c r="C184" s="27"/>
      <c r="D184" s="27"/>
      <c r="E184" s="166"/>
    </row>
    <row r="185" spans="1:5" s="7" customFormat="1" ht="20.25" x14ac:dyDescent="0.25">
      <c r="A185" s="26"/>
      <c r="B185" s="26"/>
      <c r="C185" s="27"/>
      <c r="D185" s="27"/>
      <c r="E185" s="166"/>
    </row>
    <row r="186" spans="1:5" s="7" customFormat="1" ht="20.25" x14ac:dyDescent="0.25">
      <c r="A186" s="26"/>
      <c r="B186" s="26"/>
      <c r="C186" s="27"/>
      <c r="D186" s="27"/>
      <c r="E186" s="166"/>
    </row>
    <row r="187" spans="1:5" s="7" customFormat="1" ht="20.25" x14ac:dyDescent="0.25">
      <c r="A187" s="26"/>
      <c r="B187" s="26"/>
      <c r="C187" s="27"/>
      <c r="D187" s="27"/>
      <c r="E187" s="166"/>
    </row>
    <row r="188" spans="1:5" s="7" customFormat="1" ht="20.25" x14ac:dyDescent="0.25">
      <c r="A188" s="26"/>
      <c r="B188" s="26"/>
      <c r="C188" s="27"/>
      <c r="D188" s="27"/>
      <c r="E188" s="166"/>
    </row>
    <row r="189" spans="1:5" s="7" customFormat="1" ht="20.25" x14ac:dyDescent="0.25">
      <c r="A189" s="26"/>
      <c r="B189" s="26"/>
      <c r="C189" s="27"/>
      <c r="D189" s="27"/>
      <c r="E189" s="166"/>
    </row>
    <row r="190" spans="1:5" s="7" customFormat="1" ht="20.25" x14ac:dyDescent="0.25">
      <c r="A190" s="26"/>
      <c r="B190" s="26"/>
      <c r="C190" s="27"/>
      <c r="D190" s="27"/>
      <c r="E190" s="166"/>
    </row>
    <row r="191" spans="1:5" s="7" customFormat="1" ht="20.25" x14ac:dyDescent="0.25">
      <c r="A191" s="26"/>
      <c r="B191" s="26"/>
      <c r="C191" s="27"/>
      <c r="D191" s="27"/>
      <c r="E191" s="166"/>
    </row>
    <row r="192" spans="1:5" s="7" customFormat="1" ht="20.25" x14ac:dyDescent="0.25">
      <c r="A192" s="26"/>
      <c r="B192" s="26"/>
      <c r="C192" s="27"/>
      <c r="D192" s="27"/>
      <c r="E192" s="166"/>
    </row>
    <row r="193" spans="1:5" s="7" customFormat="1" ht="20.25" x14ac:dyDescent="0.25">
      <c r="A193" s="26"/>
      <c r="B193" s="26"/>
      <c r="C193" s="27"/>
      <c r="D193" s="27"/>
      <c r="E193" s="166"/>
    </row>
    <row r="194" spans="1:5" s="7" customFormat="1" ht="20.25" x14ac:dyDescent="0.25">
      <c r="A194" s="26"/>
      <c r="B194" s="26"/>
      <c r="C194" s="27"/>
      <c r="D194" s="27"/>
      <c r="E194" s="166"/>
    </row>
    <row r="195" spans="1:5" s="7" customFormat="1" ht="20.25" x14ac:dyDescent="0.25">
      <c r="A195" s="26"/>
      <c r="B195" s="26"/>
      <c r="C195" s="27"/>
      <c r="D195" s="27"/>
      <c r="E195" s="166"/>
    </row>
    <row r="196" spans="1:5" s="7" customFormat="1" ht="20.25" x14ac:dyDescent="0.25">
      <c r="A196" s="26"/>
      <c r="B196" s="26"/>
      <c r="C196" s="27"/>
      <c r="D196" s="27"/>
      <c r="E196" s="166"/>
    </row>
    <row r="197" spans="1:5" s="7" customFormat="1" ht="20.25" x14ac:dyDescent="0.25">
      <c r="A197" s="26"/>
      <c r="B197" s="26"/>
      <c r="C197" s="27"/>
      <c r="D197" s="27"/>
      <c r="E197" s="166"/>
    </row>
    <row r="198" spans="1:5" s="7" customFormat="1" ht="20.25" x14ac:dyDescent="0.25">
      <c r="A198" s="26"/>
      <c r="B198" s="26"/>
      <c r="C198" s="27"/>
      <c r="D198" s="27"/>
      <c r="E198" s="166"/>
    </row>
    <row r="199" spans="1:5" s="7" customFormat="1" ht="20.25" x14ac:dyDescent="0.25">
      <c r="A199" s="26"/>
      <c r="B199" s="26"/>
      <c r="C199" s="27"/>
      <c r="D199" s="27"/>
      <c r="E199" s="166"/>
    </row>
    <row r="200" spans="1:5" s="7" customFormat="1" ht="20.25" x14ac:dyDescent="0.25">
      <c r="A200" s="26"/>
      <c r="B200" s="26"/>
      <c r="C200" s="27"/>
      <c r="D200" s="27"/>
      <c r="E200" s="166"/>
    </row>
    <row r="201" spans="1:5" s="7" customFormat="1" ht="20.25" x14ac:dyDescent="0.25">
      <c r="A201" s="26"/>
      <c r="B201" s="26"/>
      <c r="C201" s="27"/>
      <c r="D201" s="27"/>
      <c r="E201" s="166"/>
    </row>
    <row r="202" spans="1:5" s="7" customFormat="1" ht="20.25" x14ac:dyDescent="0.25">
      <c r="A202" s="26"/>
      <c r="B202" s="26"/>
      <c r="C202" s="27"/>
      <c r="D202" s="27"/>
      <c r="E202" s="166"/>
    </row>
    <row r="203" spans="1:5" s="7" customFormat="1" ht="20.25" x14ac:dyDescent="0.25">
      <c r="A203" s="26"/>
      <c r="B203" s="26"/>
      <c r="C203" s="27"/>
      <c r="D203" s="27"/>
      <c r="E203" s="166"/>
    </row>
    <row r="204" spans="1:5" s="7" customFormat="1" ht="20.25" x14ac:dyDescent="0.25">
      <c r="A204" s="26"/>
      <c r="B204" s="26"/>
      <c r="C204" s="27"/>
      <c r="D204" s="27"/>
      <c r="E204" s="166"/>
    </row>
    <row r="205" spans="1:5" s="7" customFormat="1" ht="20.25" x14ac:dyDescent="0.25">
      <c r="A205" s="26"/>
      <c r="B205" s="26"/>
      <c r="C205" s="27"/>
      <c r="D205" s="27"/>
      <c r="E205" s="166"/>
    </row>
    <row r="206" spans="1:5" s="7" customFormat="1" ht="20.25" x14ac:dyDescent="0.25">
      <c r="A206" s="26"/>
      <c r="B206" s="26"/>
      <c r="C206" s="27"/>
      <c r="D206" s="27"/>
      <c r="E206" s="166"/>
    </row>
    <row r="207" spans="1:5" s="7" customFormat="1" ht="20.25" x14ac:dyDescent="0.25">
      <c r="A207" s="26"/>
      <c r="B207" s="26"/>
      <c r="C207" s="27"/>
      <c r="D207" s="27"/>
      <c r="E207" s="166"/>
    </row>
    <row r="208" spans="1:5" s="7" customFormat="1" ht="20.25" x14ac:dyDescent="0.25">
      <c r="A208" s="26"/>
      <c r="B208" s="26"/>
      <c r="C208" s="27"/>
      <c r="D208" s="27"/>
      <c r="E208" s="166"/>
    </row>
    <row r="209" spans="1:5" s="7" customFormat="1" ht="20.25" x14ac:dyDescent="0.25">
      <c r="A209" s="26"/>
      <c r="B209" s="26"/>
      <c r="C209" s="27"/>
      <c r="D209" s="27"/>
      <c r="E209" s="166"/>
    </row>
    <row r="210" spans="1:5" s="7" customFormat="1" ht="20.25" x14ac:dyDescent="0.25">
      <c r="A210" s="26"/>
      <c r="B210" s="26"/>
      <c r="C210" s="27"/>
      <c r="D210" s="27"/>
      <c r="E210" s="166"/>
    </row>
    <row r="211" spans="1:5" s="7" customFormat="1" ht="20.25" x14ac:dyDescent="0.25">
      <c r="A211" s="26"/>
      <c r="B211" s="26"/>
      <c r="C211" s="27"/>
      <c r="D211" s="27"/>
      <c r="E211" s="166"/>
    </row>
    <row r="212" spans="1:5" s="7" customFormat="1" ht="20.25" x14ac:dyDescent="0.25">
      <c r="A212" s="26"/>
      <c r="B212" s="26"/>
      <c r="C212" s="27"/>
      <c r="D212" s="27"/>
      <c r="E212" s="166"/>
    </row>
    <row r="213" spans="1:5" s="7" customFormat="1" ht="20.25" x14ac:dyDescent="0.25">
      <c r="A213" s="26"/>
      <c r="B213" s="26"/>
      <c r="C213" s="27"/>
      <c r="D213" s="27"/>
      <c r="E213" s="166"/>
    </row>
    <row r="214" spans="1:5" s="7" customFormat="1" ht="20.25" x14ac:dyDescent="0.25">
      <c r="A214" s="26"/>
      <c r="B214" s="26"/>
      <c r="C214" s="27"/>
      <c r="D214" s="27"/>
      <c r="E214" s="166"/>
    </row>
    <row r="215" spans="1:5" s="7" customFormat="1" ht="20.25" x14ac:dyDescent="0.25">
      <c r="A215" s="26"/>
      <c r="B215" s="26"/>
      <c r="C215" s="27"/>
      <c r="D215" s="27"/>
      <c r="E215" s="166"/>
    </row>
    <row r="216" spans="1:5" s="7" customFormat="1" ht="20.25" x14ac:dyDescent="0.25">
      <c r="A216" s="26"/>
      <c r="B216" s="26"/>
      <c r="C216" s="27"/>
      <c r="D216" s="27"/>
      <c r="E216" s="166"/>
    </row>
    <row r="217" spans="1:5" s="7" customFormat="1" ht="20.25" x14ac:dyDescent="0.25">
      <c r="A217" s="26"/>
      <c r="B217" s="26"/>
      <c r="C217" s="27"/>
      <c r="D217" s="27"/>
      <c r="E217" s="166"/>
    </row>
    <row r="218" spans="1:5" s="7" customFormat="1" ht="20.25" x14ac:dyDescent="0.25">
      <c r="A218" s="26"/>
      <c r="B218" s="26"/>
      <c r="C218" s="27"/>
      <c r="D218" s="27"/>
      <c r="E218" s="166"/>
    </row>
    <row r="219" spans="1:5" s="7" customFormat="1" ht="20.25" x14ac:dyDescent="0.25">
      <c r="A219" s="26"/>
      <c r="B219" s="26"/>
      <c r="C219" s="27"/>
      <c r="D219" s="27"/>
      <c r="E219" s="166"/>
    </row>
    <row r="220" spans="1:5" s="7" customFormat="1" ht="20.25" x14ac:dyDescent="0.25">
      <c r="A220" s="26"/>
      <c r="B220" s="26"/>
      <c r="C220" s="27"/>
      <c r="D220" s="27"/>
      <c r="E220" s="166"/>
    </row>
    <row r="221" spans="1:5" s="7" customFormat="1" ht="20.25" x14ac:dyDescent="0.25">
      <c r="A221" s="26"/>
      <c r="B221" s="26"/>
      <c r="C221" s="27"/>
      <c r="D221" s="27"/>
      <c r="E221" s="166"/>
    </row>
    <row r="222" spans="1:5" s="7" customFormat="1" ht="20.25" x14ac:dyDescent="0.25">
      <c r="A222" s="26"/>
      <c r="B222" s="26"/>
      <c r="C222" s="27"/>
      <c r="D222" s="27"/>
      <c r="E222" s="166"/>
    </row>
    <row r="223" spans="1:5" s="7" customFormat="1" ht="20.25" x14ac:dyDescent="0.25">
      <c r="A223" s="26"/>
      <c r="B223" s="26"/>
      <c r="C223" s="27"/>
      <c r="D223" s="27"/>
      <c r="E223" s="166"/>
    </row>
    <row r="224" spans="1:5" s="7" customFormat="1" ht="20.25" x14ac:dyDescent="0.25">
      <c r="A224" s="26"/>
      <c r="B224" s="26"/>
      <c r="C224" s="27"/>
      <c r="D224" s="27"/>
      <c r="E224" s="166"/>
    </row>
    <row r="225" spans="1:7" s="7" customFormat="1" ht="20.25" x14ac:dyDescent="0.25">
      <c r="A225" s="26"/>
      <c r="B225" s="26"/>
      <c r="C225" s="27"/>
      <c r="D225" s="27"/>
      <c r="E225" s="166"/>
    </row>
    <row r="226" spans="1:7" s="7" customFormat="1" ht="20.25" x14ac:dyDescent="0.25">
      <c r="A226" s="26"/>
      <c r="B226" s="26"/>
      <c r="C226" s="27"/>
      <c r="D226" s="27"/>
      <c r="E226" s="166"/>
    </row>
    <row r="227" spans="1:7" s="7" customFormat="1" ht="20.25" x14ac:dyDescent="0.25">
      <c r="A227" s="26"/>
      <c r="B227" s="26"/>
      <c r="C227" s="27"/>
      <c r="D227" s="27"/>
      <c r="E227" s="166"/>
    </row>
    <row r="228" spans="1:7" s="7" customFormat="1" ht="20.25" x14ac:dyDescent="0.25">
      <c r="A228" s="26"/>
      <c r="B228" s="26"/>
      <c r="C228" s="27"/>
      <c r="D228" s="27"/>
      <c r="E228" s="166"/>
    </row>
    <row r="229" spans="1:7" s="7" customFormat="1" ht="20.25" x14ac:dyDescent="0.25">
      <c r="A229" s="26"/>
      <c r="B229" s="26"/>
      <c r="C229" s="27"/>
      <c r="D229" s="27"/>
      <c r="E229" s="166"/>
    </row>
    <row r="230" spans="1:7" s="7" customFormat="1" ht="20.25" x14ac:dyDescent="0.25">
      <c r="A230" s="26"/>
      <c r="B230" s="26"/>
      <c r="C230" s="27"/>
      <c r="D230" s="27"/>
      <c r="E230" s="166"/>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135</v>
      </c>
      <c r="C237" s="31" t="s">
        <v>136</v>
      </c>
      <c r="D237" t="s">
        <v>135</v>
      </c>
      <c r="E237" s="158" t="s">
        <v>136</v>
      </c>
    </row>
    <row r="238" spans="1:7" ht="21" x14ac:dyDescent="0.35">
      <c r="A238" s="7"/>
      <c r="B238" s="32" t="s">
        <v>137</v>
      </c>
      <c r="C238" s="32" t="s">
        <v>138</v>
      </c>
      <c r="D238" t="s">
        <v>137</v>
      </c>
      <c r="F238" t="s">
        <v>137</v>
      </c>
      <c r="G238" t="e">
        <f>IF(NOT(ISERROR(MATCH(F238,_xlfn.ANCHORARRAY(B249),0))),#REF!&amp;"Por favor no seleccionar los criterios de impacto",F238)</f>
        <v>#REF!</v>
      </c>
    </row>
    <row r="239" spans="1:7" ht="21" x14ac:dyDescent="0.35">
      <c r="A239" s="7"/>
      <c r="B239" s="32" t="s">
        <v>137</v>
      </c>
      <c r="C239" s="32" t="s">
        <v>124</v>
      </c>
      <c r="E239" s="158" t="s">
        <v>138</v>
      </c>
    </row>
    <row r="240" spans="1:7" ht="21" x14ac:dyDescent="0.35">
      <c r="A240" s="7"/>
      <c r="B240" s="32" t="s">
        <v>137</v>
      </c>
      <c r="C240" s="32" t="s">
        <v>127</v>
      </c>
      <c r="E240" s="158" t="s">
        <v>124</v>
      </c>
    </row>
    <row r="241" spans="1:5" ht="21" x14ac:dyDescent="0.35">
      <c r="A241" s="7"/>
      <c r="B241" s="32" t="s">
        <v>137</v>
      </c>
      <c r="C241" s="32" t="s">
        <v>130</v>
      </c>
      <c r="E241" s="158" t="s">
        <v>127</v>
      </c>
    </row>
    <row r="242" spans="1:5" ht="21" x14ac:dyDescent="0.35">
      <c r="A242" s="7"/>
      <c r="B242" s="32" t="s">
        <v>137</v>
      </c>
      <c r="C242" s="32" t="s">
        <v>132</v>
      </c>
      <c r="E242" s="158" t="s">
        <v>130</v>
      </c>
    </row>
    <row r="243" spans="1:5" ht="21" x14ac:dyDescent="0.35">
      <c r="A243" s="7"/>
      <c r="B243" s="32" t="s">
        <v>120</v>
      </c>
      <c r="C243" s="32" t="s">
        <v>47</v>
      </c>
      <c r="E243" s="158" t="s">
        <v>132</v>
      </c>
    </row>
    <row r="244" spans="1:5" ht="21" x14ac:dyDescent="0.35">
      <c r="A244" s="7"/>
      <c r="B244" s="32" t="s">
        <v>120</v>
      </c>
      <c r="C244" s="32" t="s">
        <v>125</v>
      </c>
      <c r="D244" t="s">
        <v>120</v>
      </c>
    </row>
    <row r="245" spans="1:5" ht="21" x14ac:dyDescent="0.35">
      <c r="A245" s="7"/>
      <c r="B245" s="32" t="s">
        <v>120</v>
      </c>
      <c r="C245" s="32" t="s">
        <v>128</v>
      </c>
      <c r="E245" s="158" t="s">
        <v>47</v>
      </c>
    </row>
    <row r="246" spans="1:5" ht="21" x14ac:dyDescent="0.35">
      <c r="A246" s="7"/>
      <c r="B246" s="32" t="s">
        <v>120</v>
      </c>
      <c r="C246" s="32" t="s">
        <v>49</v>
      </c>
      <c r="E246" s="158" t="s">
        <v>125</v>
      </c>
    </row>
    <row r="247" spans="1:5" ht="21" x14ac:dyDescent="0.35">
      <c r="A247" s="7"/>
      <c r="B247" s="32" t="s">
        <v>120</v>
      </c>
      <c r="C247" s="32" t="s">
        <v>50</v>
      </c>
      <c r="E247" s="158" t="s">
        <v>128</v>
      </c>
    </row>
    <row r="248" spans="1:5" x14ac:dyDescent="0.25">
      <c r="A248" s="7"/>
      <c r="B248" s="33"/>
      <c r="C248" s="33"/>
      <c r="E248" s="158" t="s">
        <v>49</v>
      </c>
    </row>
    <row r="249" spans="1:5" x14ac:dyDescent="0.25">
      <c r="A249" s="7"/>
      <c r="B249" s="33" t="str" cm="1">
        <f t="array" ref="B249:B251">_xlfn.UNIQUE(Tabla13[[#All],[Criterios]])</f>
        <v>Criterios</v>
      </c>
      <c r="C249" s="33"/>
      <c r="E249" s="158" t="s">
        <v>50</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41C57F9E-EBD2-402F-9CB2-68B0DF1CB14B}">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J4" workbookViewId="0">
      <selection activeCell="Q15" sqref="Q15"/>
    </sheetView>
  </sheetViews>
  <sheetFormatPr baseColWidth="10" defaultRowHeight="15" x14ac:dyDescent="0.25"/>
  <cols>
    <col min="2" max="2" width="25.5703125" customWidth="1"/>
    <col min="6" max="6" width="27.42578125" customWidth="1"/>
    <col min="7" max="7" width="24.7109375" style="160" customWidth="1"/>
    <col min="8" max="8" width="11.42578125" style="160"/>
    <col min="9" max="9" width="18.28515625" style="160" customWidth="1"/>
    <col min="10" max="12" width="11.42578125" style="160"/>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60" t="s">
        <v>23</v>
      </c>
      <c r="H1" s="160" t="s">
        <v>15</v>
      </c>
    </row>
    <row r="4" spans="2:26" x14ac:dyDescent="0.25">
      <c r="B4" t="s">
        <v>256</v>
      </c>
      <c r="C4" t="s">
        <v>165</v>
      </c>
      <c r="F4" t="s">
        <v>52</v>
      </c>
      <c r="G4" s="159" t="s">
        <v>281</v>
      </c>
      <c r="H4" s="159">
        <v>0.2</v>
      </c>
      <c r="I4" s="159"/>
      <c r="K4" s="159"/>
      <c r="Q4" t="s">
        <v>282</v>
      </c>
      <c r="R4" s="159">
        <v>0.5</v>
      </c>
      <c r="S4" s="160" t="s">
        <v>110</v>
      </c>
      <c r="T4" s="159">
        <v>0.3</v>
      </c>
      <c r="U4" s="160" t="s">
        <v>123</v>
      </c>
      <c r="V4" s="159">
        <v>0.4</v>
      </c>
      <c r="W4" s="160" t="s">
        <v>126</v>
      </c>
    </row>
    <row r="5" spans="2:26" x14ac:dyDescent="0.25">
      <c r="B5" t="s">
        <v>257</v>
      </c>
      <c r="C5" t="s">
        <v>165</v>
      </c>
      <c r="F5" t="s">
        <v>53</v>
      </c>
      <c r="G5" s="159" t="s">
        <v>281</v>
      </c>
      <c r="H5" s="159">
        <v>0.2</v>
      </c>
      <c r="I5" s="159"/>
      <c r="K5" s="159"/>
      <c r="Q5" t="s">
        <v>283</v>
      </c>
      <c r="R5" s="159">
        <v>0.45</v>
      </c>
      <c r="S5" s="160" t="s">
        <v>110</v>
      </c>
      <c r="T5" s="159">
        <v>0.36</v>
      </c>
      <c r="U5" s="160" t="s">
        <v>123</v>
      </c>
      <c r="V5" s="159">
        <v>0.4</v>
      </c>
      <c r="W5" s="160" t="s">
        <v>126</v>
      </c>
    </row>
    <row r="6" spans="2:26" x14ac:dyDescent="0.25">
      <c r="B6" t="s">
        <v>258</v>
      </c>
      <c r="C6" t="s">
        <v>126</v>
      </c>
      <c r="F6" t="s">
        <v>54</v>
      </c>
      <c r="G6" s="159" t="s">
        <v>112</v>
      </c>
      <c r="H6" s="159">
        <v>0.6</v>
      </c>
      <c r="I6" s="159" t="s">
        <v>314</v>
      </c>
      <c r="K6" s="159"/>
      <c r="Q6" t="s">
        <v>284</v>
      </c>
      <c r="R6" s="159">
        <v>0.4</v>
      </c>
      <c r="S6" s="160" t="s">
        <v>110</v>
      </c>
      <c r="T6" s="159">
        <v>0.36</v>
      </c>
      <c r="U6" s="160" t="s">
        <v>123</v>
      </c>
      <c r="V6" s="159">
        <v>0.4</v>
      </c>
      <c r="W6" s="160" t="s">
        <v>126</v>
      </c>
    </row>
    <row r="7" spans="2:26" x14ac:dyDescent="0.25">
      <c r="B7" t="s">
        <v>259</v>
      </c>
      <c r="C7" t="s">
        <v>255</v>
      </c>
      <c r="G7" s="159"/>
      <c r="I7" s="159"/>
      <c r="K7" s="159"/>
      <c r="Q7" t="s">
        <v>285</v>
      </c>
      <c r="R7" s="159">
        <v>0.35</v>
      </c>
      <c r="S7" s="160" t="s">
        <v>112</v>
      </c>
      <c r="T7" s="159">
        <v>0.42</v>
      </c>
      <c r="U7" s="160" t="s">
        <v>123</v>
      </c>
      <c r="V7" s="159">
        <v>0.4</v>
      </c>
      <c r="W7" s="160" t="s">
        <v>126</v>
      </c>
    </row>
    <row r="8" spans="2:26" x14ac:dyDescent="0.25">
      <c r="B8" t="s">
        <v>260</v>
      </c>
      <c r="C8" t="s">
        <v>160</v>
      </c>
      <c r="G8" s="159"/>
      <c r="I8" s="159"/>
      <c r="K8" s="159"/>
      <c r="Q8" t="s">
        <v>286</v>
      </c>
      <c r="R8" s="159">
        <v>0.35</v>
      </c>
      <c r="S8" s="160" t="s">
        <v>112</v>
      </c>
      <c r="T8" s="159">
        <v>0.6</v>
      </c>
      <c r="U8" s="160" t="s">
        <v>123</v>
      </c>
      <c r="V8" s="159">
        <v>0.26</v>
      </c>
      <c r="W8" s="160" t="s">
        <v>126</v>
      </c>
    </row>
    <row r="9" spans="2:26" x14ac:dyDescent="0.25">
      <c r="B9" t="s">
        <v>262</v>
      </c>
      <c r="C9" t="s">
        <v>165</v>
      </c>
      <c r="G9" s="159"/>
      <c r="I9" s="159"/>
      <c r="K9" s="159"/>
      <c r="Q9" t="s">
        <v>287</v>
      </c>
      <c r="R9" s="159">
        <v>0.3</v>
      </c>
      <c r="S9" s="160" t="s">
        <v>112</v>
      </c>
      <c r="T9" s="159">
        <v>0.6</v>
      </c>
      <c r="U9" s="160" t="s">
        <v>123</v>
      </c>
      <c r="V9" s="159">
        <v>0.3</v>
      </c>
      <c r="W9" s="160" t="s">
        <v>126</v>
      </c>
    </row>
    <row r="10" spans="2:26" x14ac:dyDescent="0.25">
      <c r="B10" t="s">
        <v>263</v>
      </c>
      <c r="C10" t="s">
        <v>126</v>
      </c>
    </row>
    <row r="11" spans="2:26" x14ac:dyDescent="0.25">
      <c r="B11" t="s">
        <v>264</v>
      </c>
      <c r="C11" t="s">
        <v>126</v>
      </c>
      <c r="F11" t="s">
        <v>256</v>
      </c>
      <c r="G11" s="160" t="s">
        <v>109</v>
      </c>
      <c r="H11" s="159">
        <v>0.1</v>
      </c>
      <c r="I11" s="160" t="s">
        <v>281</v>
      </c>
      <c r="J11" s="159">
        <v>0.2</v>
      </c>
      <c r="K11" s="160" t="s">
        <v>165</v>
      </c>
    </row>
    <row r="12" spans="2:26" x14ac:dyDescent="0.25">
      <c r="B12" t="s">
        <v>265</v>
      </c>
      <c r="C12" t="s">
        <v>255</v>
      </c>
      <c r="F12" t="s">
        <v>257</v>
      </c>
      <c r="G12" s="160" t="s">
        <v>109</v>
      </c>
      <c r="H12" s="159">
        <v>0.1</v>
      </c>
      <c r="I12" s="160" t="s">
        <v>123</v>
      </c>
      <c r="J12" s="159">
        <v>0.4</v>
      </c>
      <c r="K12" s="160" t="s">
        <v>165</v>
      </c>
      <c r="Q12" t="s">
        <v>14</v>
      </c>
      <c r="R12" t="s">
        <v>315</v>
      </c>
      <c r="S12" s="160" t="s">
        <v>18</v>
      </c>
      <c r="T12" t="s">
        <v>31</v>
      </c>
      <c r="U12" s="160" t="s">
        <v>32</v>
      </c>
      <c r="V12" t="s">
        <v>316</v>
      </c>
      <c r="W12" s="160" t="s">
        <v>15</v>
      </c>
      <c r="X12" t="s">
        <v>23</v>
      </c>
      <c r="Y12" s="160" t="s">
        <v>15</v>
      </c>
      <c r="Z12" t="s">
        <v>317</v>
      </c>
    </row>
    <row r="13" spans="2:26" x14ac:dyDescent="0.25">
      <c r="B13" t="s">
        <v>266</v>
      </c>
      <c r="C13" t="s">
        <v>160</v>
      </c>
      <c r="F13" t="s">
        <v>258</v>
      </c>
      <c r="G13" s="160" t="s">
        <v>109</v>
      </c>
      <c r="H13" s="159">
        <v>0.1</v>
      </c>
      <c r="I13" s="160" t="s">
        <v>126</v>
      </c>
      <c r="J13" s="159">
        <v>0.6</v>
      </c>
      <c r="K13" s="160" t="s">
        <v>126</v>
      </c>
      <c r="Q13" t="s">
        <v>109</v>
      </c>
      <c r="R13" t="s">
        <v>281</v>
      </c>
      <c r="S13" t="s">
        <v>165</v>
      </c>
      <c r="T13" t="s">
        <v>52</v>
      </c>
      <c r="U13" t="s">
        <v>56</v>
      </c>
      <c r="V13" t="s">
        <v>109</v>
      </c>
      <c r="W13" s="158">
        <v>0.1</v>
      </c>
      <c r="X13" t="s">
        <v>281</v>
      </c>
      <c r="Y13" s="158">
        <v>0.2</v>
      </c>
      <c r="Z13" t="s">
        <v>165</v>
      </c>
    </row>
    <row r="14" spans="2:26" x14ac:dyDescent="0.25">
      <c r="B14" t="s">
        <v>267</v>
      </c>
      <c r="C14" t="s">
        <v>126</v>
      </c>
      <c r="F14" t="s">
        <v>259</v>
      </c>
      <c r="G14" s="160" t="s">
        <v>109</v>
      </c>
      <c r="H14" s="159">
        <v>0.1</v>
      </c>
      <c r="I14" s="160" t="s">
        <v>129</v>
      </c>
      <c r="J14" s="159">
        <v>0.8</v>
      </c>
      <c r="K14" s="160" t="s">
        <v>162</v>
      </c>
      <c r="Q14" t="s">
        <v>109</v>
      </c>
      <c r="R14" t="s">
        <v>123</v>
      </c>
      <c r="S14" t="s">
        <v>165</v>
      </c>
      <c r="T14" t="s">
        <v>52</v>
      </c>
      <c r="U14" t="s">
        <v>56</v>
      </c>
      <c r="V14" t="s">
        <v>109</v>
      </c>
      <c r="W14" s="158">
        <v>0.1</v>
      </c>
      <c r="X14" t="s">
        <v>123</v>
      </c>
      <c r="Y14" s="158">
        <v>0.4</v>
      </c>
      <c r="Z14" t="s">
        <v>165</v>
      </c>
    </row>
    <row r="15" spans="2:26" x14ac:dyDescent="0.25">
      <c r="B15" t="s">
        <v>261</v>
      </c>
      <c r="C15" t="s">
        <v>126</v>
      </c>
      <c r="F15" t="s">
        <v>260</v>
      </c>
      <c r="G15" s="160" t="s">
        <v>109</v>
      </c>
      <c r="H15" s="159">
        <v>0.1</v>
      </c>
      <c r="I15" s="160" t="s">
        <v>131</v>
      </c>
      <c r="J15" s="159">
        <v>1</v>
      </c>
      <c r="K15" s="160" t="s">
        <v>160</v>
      </c>
      <c r="Q15" t="s">
        <v>109</v>
      </c>
      <c r="R15" t="s">
        <v>126</v>
      </c>
      <c r="S15" t="s">
        <v>126</v>
      </c>
      <c r="T15" t="s">
        <v>52</v>
      </c>
      <c r="U15" t="s">
        <v>56</v>
      </c>
      <c r="V15" t="s">
        <v>109</v>
      </c>
      <c r="W15" s="158">
        <v>0.1</v>
      </c>
      <c r="X15" t="s">
        <v>126</v>
      </c>
      <c r="Y15" s="158">
        <v>0.6</v>
      </c>
      <c r="Z15" t="s">
        <v>126</v>
      </c>
    </row>
    <row r="16" spans="2:26" x14ac:dyDescent="0.25">
      <c r="B16" t="s">
        <v>277</v>
      </c>
      <c r="C16" t="s">
        <v>126</v>
      </c>
      <c r="F16" t="s">
        <v>262</v>
      </c>
      <c r="G16" s="160" t="s">
        <v>109</v>
      </c>
      <c r="H16" s="159">
        <v>0.2</v>
      </c>
      <c r="I16" s="160" t="s">
        <v>281</v>
      </c>
      <c r="J16" s="159">
        <v>0.2</v>
      </c>
      <c r="K16" s="160" t="s">
        <v>165</v>
      </c>
      <c r="T16" t="s">
        <v>52</v>
      </c>
      <c r="U16" t="s">
        <v>56</v>
      </c>
    </row>
    <row r="17" spans="2:21" x14ac:dyDescent="0.25">
      <c r="B17" t="s">
        <v>268</v>
      </c>
      <c r="C17" t="s">
        <v>255</v>
      </c>
      <c r="F17" t="s">
        <v>263</v>
      </c>
      <c r="G17" s="160" t="s">
        <v>109</v>
      </c>
      <c r="H17" s="159">
        <v>0.2</v>
      </c>
      <c r="I17" s="160" t="s">
        <v>123</v>
      </c>
      <c r="J17" s="159">
        <v>0.4</v>
      </c>
      <c r="K17" s="160" t="s">
        <v>165</v>
      </c>
      <c r="R17" s="159">
        <v>0.5</v>
      </c>
      <c r="S17" s="158">
        <v>0.5</v>
      </c>
      <c r="T17" t="s">
        <v>52</v>
      </c>
      <c r="U17" t="s">
        <v>56</v>
      </c>
    </row>
    <row r="18" spans="2:21" x14ac:dyDescent="0.25">
      <c r="B18" t="s">
        <v>269</v>
      </c>
      <c r="C18" t="s">
        <v>160</v>
      </c>
      <c r="F18" t="s">
        <v>264</v>
      </c>
      <c r="G18" s="160" t="s">
        <v>109</v>
      </c>
      <c r="H18" s="159">
        <v>0.2</v>
      </c>
      <c r="I18" s="160" t="s">
        <v>126</v>
      </c>
      <c r="J18" s="159">
        <v>0.6</v>
      </c>
      <c r="K18" s="160" t="s">
        <v>126</v>
      </c>
      <c r="R18" s="159">
        <v>0.45</v>
      </c>
      <c r="S18" s="158">
        <v>0.35</v>
      </c>
      <c r="T18" t="s">
        <v>52</v>
      </c>
      <c r="U18" t="s">
        <v>56</v>
      </c>
    </row>
    <row r="19" spans="2:21" x14ac:dyDescent="0.25">
      <c r="B19" t="s">
        <v>270</v>
      </c>
      <c r="C19" t="s">
        <v>126</v>
      </c>
      <c r="F19" t="s">
        <v>265</v>
      </c>
      <c r="G19" s="160" t="s">
        <v>109</v>
      </c>
      <c r="H19" s="159">
        <v>0.2</v>
      </c>
      <c r="I19" s="160" t="s">
        <v>129</v>
      </c>
      <c r="J19" s="159">
        <v>0.8</v>
      </c>
      <c r="K19" s="160" t="s">
        <v>162</v>
      </c>
      <c r="R19" s="159">
        <v>0.4</v>
      </c>
      <c r="T19" t="s">
        <v>52</v>
      </c>
      <c r="U19" t="s">
        <v>56</v>
      </c>
    </row>
    <row r="20" spans="2:21" x14ac:dyDescent="0.25">
      <c r="B20" t="s">
        <v>271</v>
      </c>
      <c r="C20" t="s">
        <v>126</v>
      </c>
      <c r="F20" t="s">
        <v>266</v>
      </c>
      <c r="G20" s="160" t="s">
        <v>109</v>
      </c>
      <c r="H20" s="159">
        <v>0.2</v>
      </c>
      <c r="I20" s="160" t="s">
        <v>131</v>
      </c>
      <c r="J20" s="159">
        <v>1</v>
      </c>
      <c r="K20" s="160" t="s">
        <v>160</v>
      </c>
      <c r="R20" s="159">
        <v>0.35</v>
      </c>
      <c r="T20" t="s">
        <v>52</v>
      </c>
      <c r="U20" t="s">
        <v>56</v>
      </c>
    </row>
    <row r="21" spans="2:21" x14ac:dyDescent="0.25">
      <c r="B21" t="s">
        <v>272</v>
      </c>
      <c r="C21" t="s">
        <v>255</v>
      </c>
      <c r="F21" t="s">
        <v>267</v>
      </c>
      <c r="G21" s="160" t="s">
        <v>110</v>
      </c>
      <c r="H21" s="159">
        <v>0.3</v>
      </c>
      <c r="I21" s="160" t="s">
        <v>281</v>
      </c>
      <c r="J21" s="159">
        <v>0.2</v>
      </c>
      <c r="K21" s="160" t="s">
        <v>165</v>
      </c>
      <c r="R21" s="159">
        <v>0.35</v>
      </c>
      <c r="T21" t="s">
        <v>52</v>
      </c>
      <c r="U21" t="s">
        <v>56</v>
      </c>
    </row>
    <row r="22" spans="2:21" x14ac:dyDescent="0.25">
      <c r="B22" t="s">
        <v>273</v>
      </c>
      <c r="C22" t="s">
        <v>255</v>
      </c>
      <c r="F22" t="s">
        <v>261</v>
      </c>
      <c r="G22" s="160" t="s">
        <v>110</v>
      </c>
      <c r="H22" s="159">
        <v>0.3</v>
      </c>
      <c r="I22" s="160" t="s">
        <v>123</v>
      </c>
      <c r="J22" s="159">
        <v>0.4</v>
      </c>
      <c r="K22" s="160" t="s">
        <v>126</v>
      </c>
      <c r="R22" s="159">
        <v>0.3</v>
      </c>
      <c r="T22" t="s">
        <v>52</v>
      </c>
      <c r="U22" t="s">
        <v>56</v>
      </c>
    </row>
    <row r="23" spans="2:21" x14ac:dyDescent="0.25">
      <c r="B23" t="s">
        <v>274</v>
      </c>
      <c r="C23" t="s">
        <v>160</v>
      </c>
      <c r="F23" t="s">
        <v>277</v>
      </c>
      <c r="G23" s="160" t="s">
        <v>110</v>
      </c>
      <c r="H23" s="159">
        <v>0.3</v>
      </c>
      <c r="I23" s="160" t="s">
        <v>126</v>
      </c>
      <c r="J23" s="159">
        <v>0.6</v>
      </c>
      <c r="K23" s="160" t="s">
        <v>126</v>
      </c>
      <c r="T23" t="s">
        <v>52</v>
      </c>
      <c r="U23" t="s">
        <v>56</v>
      </c>
    </row>
    <row r="24" spans="2:21" x14ac:dyDescent="0.25">
      <c r="B24" t="s">
        <v>322</v>
      </c>
      <c r="C24" t="s">
        <v>255</v>
      </c>
      <c r="F24" t="s">
        <v>268</v>
      </c>
      <c r="G24" s="160" t="s">
        <v>110</v>
      </c>
      <c r="H24" s="159">
        <v>0.3</v>
      </c>
      <c r="I24" s="160" t="s">
        <v>129</v>
      </c>
      <c r="J24" s="159">
        <v>0.8</v>
      </c>
      <c r="K24" s="160" t="s">
        <v>162</v>
      </c>
      <c r="T24" t="s">
        <v>52</v>
      </c>
      <c r="U24" t="s">
        <v>56</v>
      </c>
    </row>
    <row r="25" spans="2:21" x14ac:dyDescent="0.25">
      <c r="B25" t="s">
        <v>323</v>
      </c>
      <c r="C25" t="s">
        <v>255</v>
      </c>
      <c r="F25" t="s">
        <v>269</v>
      </c>
      <c r="G25" s="160" t="s">
        <v>110</v>
      </c>
      <c r="H25" s="159">
        <v>0.3</v>
      </c>
      <c r="I25" s="160" t="s">
        <v>131</v>
      </c>
      <c r="J25" s="159">
        <v>1</v>
      </c>
      <c r="K25" s="160" t="s">
        <v>160</v>
      </c>
    </row>
    <row r="26" spans="2:21" x14ac:dyDescent="0.25">
      <c r="B26" t="s">
        <v>324</v>
      </c>
      <c r="C26" t="s">
        <v>255</v>
      </c>
      <c r="F26" t="s">
        <v>270</v>
      </c>
      <c r="G26" s="160" t="s">
        <v>110</v>
      </c>
      <c r="H26" s="159">
        <v>0.4</v>
      </c>
      <c r="I26" s="160" t="s">
        <v>281</v>
      </c>
      <c r="J26" s="159">
        <v>0.2</v>
      </c>
      <c r="K26" s="160" t="s">
        <v>165</v>
      </c>
    </row>
    <row r="27" spans="2:21" x14ac:dyDescent="0.25">
      <c r="B27" t="s">
        <v>325</v>
      </c>
      <c r="C27" t="s">
        <v>255</v>
      </c>
      <c r="F27" t="s">
        <v>271</v>
      </c>
      <c r="G27" s="160" t="s">
        <v>110</v>
      </c>
      <c r="H27" s="159">
        <v>0.4</v>
      </c>
      <c r="I27" s="160" t="s">
        <v>123</v>
      </c>
      <c r="J27" s="159">
        <v>0.4</v>
      </c>
      <c r="K27" s="160" t="s">
        <v>126</v>
      </c>
    </row>
    <row r="28" spans="2:21" x14ac:dyDescent="0.25">
      <c r="B28" t="s">
        <v>326</v>
      </c>
      <c r="C28" t="s">
        <v>160</v>
      </c>
      <c r="F28" t="s">
        <v>272</v>
      </c>
      <c r="G28" s="160" t="s">
        <v>110</v>
      </c>
      <c r="H28" s="159">
        <v>0.4</v>
      </c>
      <c r="I28" s="160" t="s">
        <v>126</v>
      </c>
      <c r="J28" s="159">
        <v>0.6</v>
      </c>
      <c r="K28" s="160" t="s">
        <v>126</v>
      </c>
    </row>
    <row r="29" spans="2:21" x14ac:dyDescent="0.25">
      <c r="F29" t="s">
        <v>273</v>
      </c>
      <c r="G29" s="160" t="s">
        <v>110</v>
      </c>
      <c r="H29" s="159">
        <v>0.4</v>
      </c>
      <c r="I29" s="160" t="s">
        <v>129</v>
      </c>
      <c r="J29" s="159">
        <v>0.8</v>
      </c>
      <c r="K29" s="160" t="s">
        <v>162</v>
      </c>
    </row>
    <row r="30" spans="2:21" x14ac:dyDescent="0.25">
      <c r="F30" t="s">
        <v>274</v>
      </c>
      <c r="G30" s="160" t="s">
        <v>110</v>
      </c>
      <c r="H30" s="159">
        <v>0.4</v>
      </c>
      <c r="I30" s="160" t="s">
        <v>131</v>
      </c>
      <c r="J30" s="159">
        <v>1</v>
      </c>
      <c r="K30" s="160" t="s">
        <v>160</v>
      </c>
    </row>
    <row r="31" spans="2:21" x14ac:dyDescent="0.25">
      <c r="F31" t="s">
        <v>275</v>
      </c>
      <c r="G31" s="160" t="s">
        <v>112</v>
      </c>
      <c r="H31" s="159">
        <v>0.5</v>
      </c>
      <c r="I31" s="160" t="s">
        <v>281</v>
      </c>
      <c r="J31" s="159">
        <v>0.2</v>
      </c>
      <c r="K31" s="160" t="s">
        <v>126</v>
      </c>
    </row>
    <row r="32" spans="2:21" x14ac:dyDescent="0.25">
      <c r="F32" t="s">
        <v>276</v>
      </c>
      <c r="G32" s="160" t="s">
        <v>112</v>
      </c>
      <c r="H32" s="159">
        <v>0.5</v>
      </c>
      <c r="I32" s="160" t="s">
        <v>123</v>
      </c>
      <c r="J32" s="159">
        <v>0.4</v>
      </c>
      <c r="K32" s="160" t="s">
        <v>126</v>
      </c>
    </row>
    <row r="33" spans="6:11" x14ac:dyDescent="0.25">
      <c r="F33" t="s">
        <v>278</v>
      </c>
      <c r="G33" s="160" t="s">
        <v>112</v>
      </c>
      <c r="H33" s="159">
        <v>0.5</v>
      </c>
      <c r="I33" s="160" t="s">
        <v>126</v>
      </c>
      <c r="J33" s="159">
        <v>0.6</v>
      </c>
      <c r="K33" s="160" t="s">
        <v>126</v>
      </c>
    </row>
    <row r="34" spans="6:11" x14ac:dyDescent="0.25">
      <c r="F34" t="s">
        <v>280</v>
      </c>
      <c r="G34" s="160" t="s">
        <v>112</v>
      </c>
      <c r="H34" s="159">
        <v>0.5</v>
      </c>
      <c r="I34" s="160" t="s">
        <v>129</v>
      </c>
      <c r="J34" s="159">
        <v>0.8</v>
      </c>
      <c r="K34" s="160" t="s">
        <v>162</v>
      </c>
    </row>
    <row r="35" spans="6:11" x14ac:dyDescent="0.25">
      <c r="F35" t="s">
        <v>279</v>
      </c>
      <c r="G35" s="160" t="s">
        <v>112</v>
      </c>
      <c r="H35" s="159">
        <v>0.5</v>
      </c>
      <c r="I35" s="160" t="s">
        <v>131</v>
      </c>
      <c r="J35" s="159">
        <v>1</v>
      </c>
      <c r="K35" s="160" t="s">
        <v>160</v>
      </c>
    </row>
    <row r="37" spans="6:11" ht="45" x14ac:dyDescent="0.25">
      <c r="G37" s="161" t="s">
        <v>289</v>
      </c>
    </row>
    <row r="38" spans="6:11" ht="105" x14ac:dyDescent="0.25">
      <c r="G38" s="161" t="s">
        <v>290</v>
      </c>
    </row>
    <row r="39" spans="6:11" ht="75" x14ac:dyDescent="0.25">
      <c r="G39" s="161" t="s">
        <v>291</v>
      </c>
    </row>
    <row r="40" spans="6:11" ht="75" x14ac:dyDescent="0.25">
      <c r="G40" s="161" t="s">
        <v>292</v>
      </c>
    </row>
    <row r="41" spans="6:11" ht="75" x14ac:dyDescent="0.25">
      <c r="G41" s="161" t="s">
        <v>293</v>
      </c>
    </row>
    <row r="42" spans="6:11" ht="45" x14ac:dyDescent="0.25">
      <c r="G42" s="161" t="s">
        <v>294</v>
      </c>
    </row>
    <row r="43" spans="6:11" ht="105" x14ac:dyDescent="0.25">
      <c r="G43" s="161" t="s">
        <v>295</v>
      </c>
    </row>
    <row r="44" spans="6:11" ht="75" x14ac:dyDescent="0.25">
      <c r="G44" s="161" t="s">
        <v>296</v>
      </c>
    </row>
    <row r="45" spans="6:11" ht="75" x14ac:dyDescent="0.25">
      <c r="G45" s="161" t="s">
        <v>297</v>
      </c>
    </row>
    <row r="46" spans="6:11" ht="75" x14ac:dyDescent="0.25">
      <c r="G46" s="161" t="s">
        <v>298</v>
      </c>
    </row>
    <row r="47" spans="6:11" ht="45" x14ac:dyDescent="0.25">
      <c r="G47" s="161" t="s">
        <v>299</v>
      </c>
    </row>
    <row r="48" spans="6:11" ht="105" x14ac:dyDescent="0.25">
      <c r="G48" s="161" t="s">
        <v>300</v>
      </c>
    </row>
    <row r="49" spans="7:7" ht="75" x14ac:dyDescent="0.25">
      <c r="G49" s="161" t="s">
        <v>301</v>
      </c>
    </row>
    <row r="50" spans="7:7" ht="75" x14ac:dyDescent="0.25">
      <c r="G50" s="161" t="s">
        <v>302</v>
      </c>
    </row>
    <row r="51" spans="7:7" ht="75" x14ac:dyDescent="0.25">
      <c r="G51" s="161" t="s">
        <v>303</v>
      </c>
    </row>
    <row r="52" spans="7:7" ht="45" x14ac:dyDescent="0.25">
      <c r="G52" s="161" t="s">
        <v>304</v>
      </c>
    </row>
    <row r="53" spans="7:7" ht="105" x14ac:dyDescent="0.25">
      <c r="G53" s="161" t="s">
        <v>305</v>
      </c>
    </row>
    <row r="54" spans="7:7" ht="75" x14ac:dyDescent="0.25">
      <c r="G54" s="161" t="s">
        <v>306</v>
      </c>
    </row>
    <row r="55" spans="7:7" ht="75" x14ac:dyDescent="0.25">
      <c r="G55" s="161" t="s">
        <v>307</v>
      </c>
    </row>
    <row r="56" spans="7:7" ht="75" x14ac:dyDescent="0.25">
      <c r="G56" s="161" t="s">
        <v>308</v>
      </c>
    </row>
    <row r="57" spans="7:7" ht="45" x14ac:dyDescent="0.25">
      <c r="G57" s="161" t="s">
        <v>309</v>
      </c>
    </row>
    <row r="58" spans="7:7" ht="105" x14ac:dyDescent="0.25">
      <c r="G58" s="161" t="s">
        <v>310</v>
      </c>
    </row>
    <row r="59" spans="7:7" ht="75" x14ac:dyDescent="0.25">
      <c r="G59" s="161" t="s">
        <v>311</v>
      </c>
    </row>
    <row r="60" spans="7:7" ht="75" x14ac:dyDescent="0.25">
      <c r="G60" s="161" t="s">
        <v>312</v>
      </c>
    </row>
    <row r="61" spans="7:7" ht="75" x14ac:dyDescent="0.25">
      <c r="G61" s="161" t="s">
        <v>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Instructivo</vt:lpstr>
      <vt:lpstr>Análisis de Contexto </vt:lpstr>
      <vt:lpstr>Estrategias </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2021-04-16T16:11:31Z</dcterms:created>
  <dcterms:modified xsi:type="dcterms:W3CDTF">2021-08-11T15:15:53Z</dcterms:modified>
</cp:coreProperties>
</file>