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B147F6E1-4198-4088-A2D5-5C5F9EB406B5}" xr6:coauthVersionLast="47" xr6:coauthVersionMax="47" xr10:uidLastSave="{00000000-0000-0000-0000-000000000000}"/>
  <bookViews>
    <workbookView xWindow="-120" yWindow="-120" windowWidth="20730" windowHeight="11040" tabRatio="898" firstSheet="2" activeTab="5" xr2:uid="{00000000-000D-0000-FFFF-FFFF00000000}"/>
  </bookViews>
  <sheets>
    <sheet name="1- Presentación " sheetId="10" r:id="rId1"/>
    <sheet name="Conceptos 37001 " sheetId="37" r:id="rId2"/>
    <sheet name="2- Análisis de Contexto " sheetId="38" r:id="rId3"/>
    <sheet name="3_Info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s>
  <definedNames>
    <definedName name="_xlnm.Print_Area" localSheetId="2">'2- Análisis de Contexto '!$A$1:$F$86</definedName>
    <definedName name="_xlnm.Print_Area" localSheetId="3">'3_Info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0" i="28" l="1"/>
  <c r="R71" i="28"/>
  <c r="K61" i="27"/>
  <c r="R61" i="28"/>
  <c r="S60" i="28" s="1"/>
  <c r="K50" i="28"/>
  <c r="K40" i="28"/>
  <c r="S20" i="28"/>
  <c r="S10" i="28"/>
  <c r="S50" i="28"/>
  <c r="C60" i="28" l="1"/>
  <c r="C61" i="28"/>
  <c r="L41" i="28"/>
  <c r="C32" i="28"/>
  <c r="C70" i="29" l="1"/>
  <c r="C70" i="18" s="1"/>
  <c r="B70" i="29"/>
  <c r="B70" i="34" s="1"/>
  <c r="E70" i="29"/>
  <c r="J77" i="28"/>
  <c r="J76" i="28"/>
  <c r="J75" i="28"/>
  <c r="J74" i="28"/>
  <c r="J73" i="28"/>
  <c r="R72" i="28"/>
  <c r="J72" i="28"/>
  <c r="L71" i="28"/>
  <c r="J71" i="28"/>
  <c r="C71" i="28"/>
  <c r="R70" i="28"/>
  <c r="L70" i="28"/>
  <c r="J70" i="28"/>
  <c r="C70" i="28"/>
  <c r="B70" i="28"/>
  <c r="L79" i="27"/>
  <c r="K79" i="27" s="1"/>
  <c r="L78" i="27"/>
  <c r="K78" i="27" s="1"/>
  <c r="L77" i="27"/>
  <c r="K77" i="27" s="1"/>
  <c r="L76" i="27"/>
  <c r="K76" i="27" s="1"/>
  <c r="L75" i="27"/>
  <c r="K75" i="27" s="1"/>
  <c r="L74" i="27"/>
  <c r="K74" i="27"/>
  <c r="L73" i="27"/>
  <c r="K73" i="27" s="1"/>
  <c r="L72" i="27"/>
  <c r="K72" i="27" s="1"/>
  <c r="L71" i="27"/>
  <c r="K71" i="27" s="1"/>
  <c r="L70" i="27"/>
  <c r="K70" i="27" s="1"/>
  <c r="G70" i="27"/>
  <c r="H70" i="27" s="1"/>
  <c r="F70" i="29" s="1"/>
  <c r="K70" i="28" l="1"/>
  <c r="T70" i="28" s="1"/>
  <c r="J70" i="29" s="1"/>
  <c r="C70" i="34"/>
  <c r="B70" i="18"/>
  <c r="M70" i="27"/>
  <c r="U70" i="28" l="1"/>
  <c r="K70" i="29" s="1"/>
  <c r="E70" i="18" s="1"/>
  <c r="N70" i="27"/>
  <c r="H70" i="29" s="1"/>
  <c r="G70" i="29"/>
  <c r="D70" i="18"/>
  <c r="D70" i="34"/>
  <c r="E70" i="34" l="1"/>
  <c r="V70" i="28"/>
  <c r="M70" i="29" s="1"/>
  <c r="F70" i="34" s="1"/>
  <c r="E79" i="29"/>
  <c r="E78" i="29"/>
  <c r="E77" i="29"/>
  <c r="E76" i="29"/>
  <c r="E75" i="29"/>
  <c r="E74" i="29"/>
  <c r="E73" i="29"/>
  <c r="E72" i="29"/>
  <c r="E71" i="29"/>
  <c r="L70" i="29"/>
  <c r="C70" i="36"/>
  <c r="E69" i="29"/>
  <c r="E68" i="29"/>
  <c r="E67" i="29"/>
  <c r="E66" i="29"/>
  <c r="E65" i="29"/>
  <c r="E64" i="29"/>
  <c r="E63" i="29"/>
  <c r="E62" i="29"/>
  <c r="E61" i="29"/>
  <c r="L60" i="29"/>
  <c r="E60" i="29"/>
  <c r="C60" i="29"/>
  <c r="C60" i="36" s="1"/>
  <c r="B60" i="29"/>
  <c r="B60" i="36" s="1"/>
  <c r="F70" i="18" l="1"/>
  <c r="B60" i="18"/>
  <c r="B60" i="34"/>
  <c r="B60" i="35"/>
  <c r="C60" i="18"/>
  <c r="C60" i="34"/>
  <c r="C60" i="35"/>
  <c r="B70" i="35"/>
  <c r="B70" i="36"/>
  <c r="C70" i="35"/>
  <c r="E70" i="36" l="1"/>
  <c r="E70" i="35"/>
  <c r="D70" i="36"/>
  <c r="D70" i="35"/>
  <c r="B60" i="28"/>
  <c r="J60" i="28"/>
  <c r="K60" i="28" s="1"/>
  <c r="L60" i="28"/>
  <c r="R60" i="28"/>
  <c r="J61" i="28"/>
  <c r="L61" i="28"/>
  <c r="J62" i="28"/>
  <c r="J63" i="28"/>
  <c r="J64" i="28"/>
  <c r="J65" i="28"/>
  <c r="J66" i="28"/>
  <c r="J67" i="28"/>
  <c r="C24" i="28"/>
  <c r="L22" i="28"/>
  <c r="L69" i="27"/>
  <c r="L68" i="27"/>
  <c r="L67" i="27"/>
  <c r="K67" i="27" s="1"/>
  <c r="L66" i="27"/>
  <c r="K66" i="27" s="1"/>
  <c r="L65" i="27"/>
  <c r="K65" i="27" s="1"/>
  <c r="L64" i="27"/>
  <c r="K64" i="27" s="1"/>
  <c r="L63" i="27"/>
  <c r="K63" i="27" s="1"/>
  <c r="L62" i="27"/>
  <c r="K62" i="27" s="1"/>
  <c r="L61" i="27"/>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F70" i="36" l="1"/>
  <c r="F70" i="35"/>
  <c r="K60" i="27"/>
  <c r="M60" i="27"/>
  <c r="G60" i="29" s="1"/>
  <c r="K69" i="27"/>
  <c r="T60" i="28"/>
  <c r="J60" i="29" s="1"/>
  <c r="K68" i="27"/>
  <c r="M50" i="27"/>
  <c r="M40" i="27"/>
  <c r="A40" i="28"/>
  <c r="A30" i="28"/>
  <c r="A20" i="28"/>
  <c r="N60" i="27" l="1"/>
  <c r="H60" i="29" s="1"/>
  <c r="D60" i="18"/>
  <c r="D60" i="36"/>
  <c r="D60" i="35"/>
  <c r="D60" i="34"/>
  <c r="U60" i="28"/>
  <c r="L50" i="28"/>
  <c r="B20" i="28"/>
  <c r="B30" i="28"/>
  <c r="B40" i="28"/>
  <c r="L40" i="28"/>
  <c r="L32" i="28"/>
  <c r="L30" i="28"/>
  <c r="L29" i="28"/>
  <c r="L21" i="28"/>
  <c r="L20" i="28"/>
  <c r="L11" i="28"/>
  <c r="L12" i="28"/>
  <c r="L13" i="28"/>
  <c r="L15" i="28"/>
  <c r="L16" i="28"/>
  <c r="L17" i="28"/>
  <c r="L18" i="28"/>
  <c r="L19" i="28"/>
  <c r="L30" i="29"/>
  <c r="C50" i="29"/>
  <c r="B50" i="29"/>
  <c r="L40" i="29"/>
  <c r="C40" i="29"/>
  <c r="B40" i="29"/>
  <c r="A40" i="29"/>
  <c r="C30" i="29"/>
  <c r="B30" i="29"/>
  <c r="A30" i="29"/>
  <c r="C50" i="28"/>
  <c r="C51" i="28"/>
  <c r="C52" i="28"/>
  <c r="C53" i="28"/>
  <c r="C40" i="28"/>
  <c r="C41" i="28"/>
  <c r="C30" i="28"/>
  <c r="B40" i="36" l="1"/>
  <c r="B40" i="35"/>
  <c r="B40" i="34"/>
  <c r="C40" i="34"/>
  <c r="C40" i="36"/>
  <c r="C40" i="35"/>
  <c r="A40" i="35"/>
  <c r="A40" i="34"/>
  <c r="A40" i="36"/>
  <c r="B50" i="36"/>
  <c r="B50" i="35"/>
  <c r="B50" i="34"/>
  <c r="C30" i="35"/>
  <c r="C30" i="36"/>
  <c r="C30" i="34"/>
  <c r="C50" i="36"/>
  <c r="C50" i="35"/>
  <c r="C50" i="34"/>
  <c r="A30" i="36"/>
  <c r="A30" i="35"/>
  <c r="A30" i="34"/>
  <c r="B30" i="36"/>
  <c r="B30" i="35"/>
  <c r="B30" i="34"/>
  <c r="V60" i="28"/>
  <c r="M60" i="29" s="1"/>
  <c r="K60" i="29"/>
  <c r="B40" i="18"/>
  <c r="C50" i="18"/>
  <c r="C30" i="18"/>
  <c r="A30" i="18"/>
  <c r="B50" i="18"/>
  <c r="B30" i="18"/>
  <c r="C40" i="18"/>
  <c r="A40" i="18"/>
  <c r="G50" i="29"/>
  <c r="E60" i="36" l="1"/>
  <c r="E60" i="34"/>
  <c r="E60" i="35"/>
  <c r="E60" i="18"/>
  <c r="F60" i="36"/>
  <c r="F60" i="35"/>
  <c r="F60" i="34"/>
  <c r="F60" i="18"/>
  <c r="G40" i="29"/>
  <c r="G30" i="27" l="1"/>
  <c r="H30" i="27" s="1"/>
  <c r="C14" i="28"/>
  <c r="F30" i="29" l="1"/>
  <c r="M30" i="27"/>
  <c r="G10" i="27"/>
  <c r="G20" i="27"/>
  <c r="O30" i="27" l="1"/>
  <c r="G30" i="29"/>
  <c r="N30" i="27"/>
  <c r="H30" i="29" s="1"/>
  <c r="C23" i="28"/>
  <c r="C20" i="28" l="1"/>
  <c r="J20" i="28"/>
  <c r="R20" i="28"/>
  <c r="C21" i="28"/>
  <c r="J21" i="28"/>
  <c r="R21" i="28"/>
  <c r="C22" i="28"/>
  <c r="J22" i="28"/>
  <c r="R22" i="28"/>
  <c r="J23" i="28"/>
  <c r="R23" i="28"/>
  <c r="J24" i="28"/>
  <c r="R24" i="28"/>
  <c r="C25" i="28"/>
  <c r="J25" i="28"/>
  <c r="C26" i="28"/>
  <c r="J26" i="28"/>
  <c r="C27" i="28"/>
  <c r="J27" i="28"/>
  <c r="C28" i="28"/>
  <c r="J28" i="28"/>
  <c r="C29" i="28"/>
  <c r="J29" i="28"/>
  <c r="J30" i="28"/>
  <c r="R30" i="28"/>
  <c r="J31" i="28"/>
  <c r="J32" i="28"/>
  <c r="R32" i="28"/>
  <c r="J33" i="28"/>
  <c r="J34" i="28"/>
  <c r="J35" i="28"/>
  <c r="J36" i="28"/>
  <c r="J37" i="28"/>
  <c r="J38" i="28"/>
  <c r="J39" i="28"/>
  <c r="J40" i="28"/>
  <c r="R40" i="28"/>
  <c r="J41" i="28"/>
  <c r="J42" i="28"/>
  <c r="J43" i="28"/>
  <c r="J44" i="28"/>
  <c r="J45" i="28"/>
  <c r="J46" i="28"/>
  <c r="J47" i="28"/>
  <c r="J48" i="28"/>
  <c r="J49" i="28"/>
  <c r="J59" i="28"/>
  <c r="J58" i="28"/>
  <c r="J57" i="28"/>
  <c r="J56" i="28"/>
  <c r="J55" i="28"/>
  <c r="J54" i="28"/>
  <c r="J53" i="28"/>
  <c r="R52" i="28"/>
  <c r="J52" i="28"/>
  <c r="R51" i="28"/>
  <c r="J51" i="28"/>
  <c r="R50" i="28"/>
  <c r="J50" i="28"/>
  <c r="B50" i="28"/>
  <c r="K30" i="28" l="1"/>
  <c r="T30" i="28" s="1"/>
  <c r="S40" i="28"/>
  <c r="U40" i="28" s="1"/>
  <c r="S30" i="28"/>
  <c r="U30" i="28" s="1"/>
  <c r="K20" i="28"/>
  <c r="G40" i="27" l="1"/>
  <c r="N40" i="27" s="1"/>
  <c r="F40" i="29" l="1"/>
  <c r="T40" i="28"/>
  <c r="H40" i="29"/>
  <c r="O40" i="27" l="1"/>
  <c r="G50" i="27" l="1"/>
  <c r="H50" i="27" s="1"/>
  <c r="N50" i="27" s="1"/>
  <c r="C13" i="28"/>
  <c r="H50" i="29" l="1"/>
  <c r="F50" i="29"/>
  <c r="J30" i="29"/>
  <c r="T50" i="28"/>
  <c r="J50" i="29" s="1"/>
  <c r="D50" i="34" l="1"/>
  <c r="D50" i="36"/>
  <c r="D50" i="35"/>
  <c r="D30" i="34"/>
  <c r="D30" i="36"/>
  <c r="D30" i="35"/>
  <c r="D30" i="18"/>
  <c r="D50" i="18"/>
  <c r="J40" i="29"/>
  <c r="U50" i="28"/>
  <c r="K50" i="29" s="1"/>
  <c r="K30" i="29"/>
  <c r="O50" i="27"/>
  <c r="E50" i="34" l="1"/>
  <c r="E50" i="36"/>
  <c r="E50" i="35"/>
  <c r="E30" i="36"/>
  <c r="E30" i="35"/>
  <c r="E30" i="34"/>
  <c r="D40" i="36"/>
  <c r="D40" i="35"/>
  <c r="D40" i="34"/>
  <c r="E50" i="18"/>
  <c r="E30" i="18"/>
  <c r="D40" i="18"/>
  <c r="V50" i="28"/>
  <c r="M50" i="29" s="1"/>
  <c r="K40" i="29"/>
  <c r="V30" i="28"/>
  <c r="M30" i="29" s="1"/>
  <c r="F50" i="36" l="1"/>
  <c r="F50" i="35"/>
  <c r="F50" i="34"/>
  <c r="F30" i="36"/>
  <c r="F30" i="35"/>
  <c r="F30" i="34"/>
  <c r="E40" i="35"/>
  <c r="E40" i="34"/>
  <c r="E40" i="36"/>
  <c r="F50" i="18"/>
  <c r="F30" i="18"/>
  <c r="E40" i="18"/>
  <c r="V40" i="28"/>
  <c r="M40" i="29" s="1"/>
  <c r="A10" i="28"/>
  <c r="B10" i="28"/>
  <c r="I33" i="5" a="1"/>
  <c r="I33" i="5" s="1"/>
  <c r="F40" i="36" l="1"/>
  <c r="F40" i="35"/>
  <c r="F40" i="34"/>
  <c r="F40" i="18"/>
  <c r="C20" i="29"/>
  <c r="C10" i="29"/>
  <c r="I27" i="5" a="1"/>
  <c r="C10" i="36" l="1"/>
  <c r="C10" i="35"/>
  <c r="C10" i="34"/>
  <c r="C20" i="36"/>
  <c r="C20" i="35"/>
  <c r="C20" i="34"/>
  <c r="I27" i="5"/>
  <c r="L10" i="28"/>
  <c r="C11" i="28"/>
  <c r="C12" i="28"/>
  <c r="C10" i="28"/>
  <c r="L10" i="27" l="1"/>
  <c r="K10" i="27" s="1"/>
  <c r="I21" i="5"/>
  <c r="I22" i="5"/>
  <c r="C20" i="18" l="1"/>
  <c r="C10" i="18"/>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A20" i="36" l="1"/>
  <c r="A20" i="35"/>
  <c r="A20" i="34"/>
  <c r="B20" i="36"/>
  <c r="B20" i="35"/>
  <c r="B20" i="34"/>
  <c r="B20" i="18"/>
  <c r="A20" i="18"/>
  <c r="K10" i="28"/>
  <c r="U10" i="28"/>
  <c r="H10" i="27" l="1"/>
  <c r="H20" i="27"/>
  <c r="N20" i="27" l="1"/>
  <c r="H20" i="29" s="1"/>
  <c r="T20" i="28"/>
  <c r="V20"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<sst xmlns="http://schemas.openxmlformats.org/spreadsheetml/2006/main" count="942" uniqueCount="527">
  <si>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</si>
  <si>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</si>
  <si>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</si>
  <si>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</si>
  <si>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</si>
  <si>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</si>
  <si>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</si>
  <si>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</si>
  <si>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</si>
  <si>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</si>
  <si>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</si>
  <si>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</si>
  <si>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</si>
  <si>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</si>
  <si>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</si>
  <si>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</si>
  <si>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</si>
  <si>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</si>
  <si>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</si>
  <si>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</si>
  <si>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</si>
  <si>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</si>
  <si>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</si>
  <si>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</si>
  <si>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</si>
  <si>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</si>
  <si>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</si>
  <si>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</si>
  <si>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</si>
  <si>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</si>
  <si>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</si>
  <si>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</si>
  <si>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</si>
  <si>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</si>
  <si>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</si>
  <si>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</si>
  <si>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</si>
  <si>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</si>
  <si>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</si>
  <si>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</si>
  <si>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</si>
  <si>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</si>
  <si>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</si>
  <si>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 xml:space="preserve">Incremento de la credibilidad y confianza en la administración de justicia al implementar y certificar sus Sistemas de Gestión. 
</t>
  </si>
  <si>
    <t>Interrupción del servicio público de Administrar Justicia a causa del pandemias y sus variantes.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</si>
  <si>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</si>
  <si>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</si>
  <si>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</si>
  <si>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</si>
  <si>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</si>
  <si>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</si>
  <si>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</si>
  <si>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</si>
  <si>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</si>
  <si>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</si>
  <si>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</si>
  <si>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</si>
  <si>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</si>
  <si>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</si>
  <si>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</si>
  <si>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</si>
  <si>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</si>
  <si>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</si>
  <si>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</si>
  <si>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</si>
  <si>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</si>
  <si>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</si>
  <si>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</si>
  <si>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</si>
  <si>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</si>
  <si>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</si>
  <si>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</si>
  <si>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</si>
  <si>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</si>
  <si>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</si>
  <si>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</si>
  <si>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</si>
  <si>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</si>
  <si>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</si>
  <si>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</si>
  <si>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</si>
  <si>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</si>
  <si>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</si>
  <si>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</si>
  <si>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</si>
  <si>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</si>
  <si>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</si>
  <si>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</si>
  <si>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</si>
  <si>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</si>
  <si>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</si>
  <si>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</si>
  <si>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</si>
  <si>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</si>
  <si>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</si>
  <si>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</si>
  <si>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</si>
  <si>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</si>
  <si>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</si>
  <si>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</si>
  <si>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</si>
  <si>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</si>
  <si>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</si>
  <si>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</si>
  <si>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</si>
  <si>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</si>
  <si>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</si>
  <si>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</si>
  <si>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</si>
  <si>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</si>
  <si>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</si>
  <si>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</si>
  <si>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</si>
  <si>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</si>
  <si>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</si>
  <si>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</si>
  <si>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</si>
  <si>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</si>
  <si>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</si>
  <si>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</si>
  <si>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</si>
  <si>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</si>
  <si>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</si>
  <si>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</si>
  <si>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</si>
  <si>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</si>
  <si>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</si>
  <si>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</si>
  <si>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</si>
  <si>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</si>
  <si>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</si>
  <si>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</si>
  <si>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</si>
  <si>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</si>
  <si>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</si>
  <si>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</si>
  <si>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</si>
  <si>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</si>
  <si>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</si>
  <si>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</si>
  <si>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</si>
  <si>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</si>
  <si>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</si>
  <si>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</si>
  <si>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</si>
  <si>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</si>
  <si>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</si>
  <si>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</si>
  <si>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</si>
  <si>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</si>
  <si>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</si>
  <si>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</si>
  <si>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</si>
  <si>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</si>
  <si>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</si>
  <si>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</si>
  <si>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</si>
  <si>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</si>
  <si>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</si>
  <si>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</si>
  <si>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</si>
  <si>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</si>
  <si>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</si>
  <si>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</si>
  <si>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</si>
  <si>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</si>
  <si>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</si>
  <si>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</si>
  <si>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</si>
  <si>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</si>
  <si>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</si>
  <si>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</si>
  <si>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</si>
  <si>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</si>
  <si>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</si>
  <si>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</si>
  <si>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</si>
  <si>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</si>
  <si>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</si>
  <si>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</si>
  <si>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</si>
  <si>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</si>
  <si>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</si>
  <si>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</si>
  <si>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</si>
  <si>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</si>
  <si>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</si>
  <si>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</si>
  <si>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</si>
  <si>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</si>
  <si>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</si>
  <si>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</si>
  <si>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</si>
  <si>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</si>
  <si>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</si>
  <si>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</si>
  <si>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</si>
  <si>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</si>
  <si>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</si>
  <si>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</si>
  <si>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</si>
  <si>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</si>
  <si>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</si>
  <si>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</si>
  <si>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</si>
  <si>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</si>
  <si>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</si>
  <si>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</si>
  <si>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</si>
  <si>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</si>
  <si>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</si>
  <si>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</si>
  <si>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</si>
  <si>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</si>
  <si>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</si>
  <si>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</si>
  <si>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</si>
  <si>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</si>
  <si>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</si>
  <si>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</si>
  <si>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</si>
  <si>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</si>
  <si>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</si>
  <si>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</si>
  <si>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</si>
  <si>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</si>
  <si>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</si>
  <si>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</si>
  <si>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</si>
  <si>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</si>
  <si>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</si>
  <si>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</si>
  <si>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</si>
  <si>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</si>
  <si>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</si>
  <si>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</si>
  <si>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</si>
  <si>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</si>
  <si>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</si>
  <si>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</si>
  <si>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</si>
  <si>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</si>
  <si>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</si>
  <si>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</si>
  <si>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</si>
  <si>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</si>
  <si>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</si>
  <si>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</si>
  <si>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</si>
  <si>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</si>
  <si>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</si>
  <si>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</si>
  <si>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</si>
  <si>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</si>
  <si>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</si>
  <si>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</si>
  <si>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</si>
  <si>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</si>
  <si>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</si>
  <si>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</si>
  <si>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</si>
  <si>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</si>
  <si>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</si>
  <si>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</si>
  <si>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</si>
  <si>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</si>
  <si>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</si>
  <si>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</si>
  <si>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</si>
  <si>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</si>
  <si>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</si>
  <si>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</si>
  <si>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</si>
  <si>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</si>
  <si>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</si>
  <si>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</si>
  <si>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</si>
  <si>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</si>
  <si>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ose da  respuesta a las solicitudes de los usuarios de la administración de justicia en materia penal, después del  término legal establecido para decidir sobre los conflictos presentados a los jueces.</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</si>
  <si>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</si>
  <si>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</si>
  <si>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</si>
  <si>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</si>
  <si>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</si>
  <si>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</si>
  <si>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</si>
  <si>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</si>
  <si>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0 a 48 horas habiles al año o afectación mínima</t>
  </si>
  <si>
    <t>4.Fallas en la planeación  para el desarrollo de las tareas propias del despacho.</t>
  </si>
  <si>
    <t>Incumplimiento de las metas establecidas</t>
  </si>
  <si>
    <t>Incumplimiento del 60% de los indicadores del proceso</t>
  </si>
  <si>
    <t>5.  Fallas e insuficiencia de las herramientas tecnológicas.</t>
  </si>
  <si>
    <t xml:space="preserve">Incumplimientos en la realizacion de audiencias </t>
  </si>
  <si>
    <t xml:space="preserve">No se atiende la  solicitud  de un fiscal o parte interesada para la realización de una audiencia preliminar o no se cumple  la programción de audiencias de Conocimiento. </t>
  </si>
  <si>
    <t xml:space="preserve">1. Inasistencia del Juez </t>
  </si>
  <si>
    <t xml:space="preserve">2. Falta de tiempo para  la realización.
</t>
  </si>
  <si>
    <t>Incumplimiento del 40% de los indicadores del proceso</t>
  </si>
  <si>
    <t>3. Programación de audiencias sin tener en cuenta tiempos de duración para su realización.</t>
  </si>
  <si>
    <t>Entre 49 a 96 horas  habiles al año  o afectación baja</t>
  </si>
  <si>
    <t>5.Fallas en el servicio de internet,  conectividad  irregular.</t>
  </si>
  <si>
    <t xml:space="preserve"> Efectuar notificaciones que no cumplan con los requistos</t>
  </si>
  <si>
    <r>
      <t>No se realizan las  notificaciones , no se erfectuan  oportunamente o no se aplica aplicar la normatividad (</t>
    </r>
    <r>
      <rPr>
        <sz val="11"/>
        <color rgb="FF00B050"/>
        <rFont val="Calibri"/>
        <family val="2"/>
        <scheme val="minor"/>
      </rPr>
      <t>Aca esta como riesgo porque es el producto de este proceso)</t>
    </r>
  </si>
  <si>
    <t>1. Errores en la digitación</t>
  </si>
  <si>
    <t>2.Incumplimiento del procedimiento de reparto.</t>
  </si>
  <si>
    <t>Entre e 97 a 192 horas  habiles al año o afectación baja</t>
  </si>
  <si>
    <t xml:space="preserve">3. Falta de personal para atender el  volúmen de solicitudes recibidas. </t>
  </si>
  <si>
    <t>4. Falta de comunicación y de oportunidad en la  actualización de las novedades de los juzgados.</t>
  </si>
  <si>
    <t>5. No incluir en el reparto la totalidad de las solicitudes o escritos de acusación recibidos por correo electrónico.</t>
  </si>
  <si>
    <t>Efectuar el reparto judicial incumpliendo requisitos</t>
  </si>
  <si>
    <t>Realizar el reparto incumplimiento los principios  y condiciones establecidas para su realización</t>
  </si>
  <si>
    <t xml:space="preserve">1.  Direcciones físicas o electrónicas  de las partes interesadas erradas. </t>
  </si>
  <si>
    <t>Muy Baja - 1</t>
  </si>
  <si>
    <t>2.  Falta de seguimiento y control al cumplimiento efectivo de la actividad asignada.</t>
  </si>
  <si>
    <t>Interrupción o afectación en la prestación del servicio administrativo</t>
  </si>
  <si>
    <t>Pérdida de documentos</t>
  </si>
  <si>
    <t>Extravío temporal o definitivo de los  documentos de los procesos judiciales</t>
  </si>
  <si>
    <t xml:space="preserve">1. Falta de implementación del expediente electrónico en todas las dependencias y juzgados.
</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</si>
  <si>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</si>
  <si>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</si>
  <si>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</si>
  <si>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</si>
  <si>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 xml:space="preserve">Recibir , ofrecer, prometer , entregar o aceptar dádivas o beneficios a nombre propio o de terceros para  expedir, alterar,retener , extraviar o entregar  documentos  sin el lleno de requisitos legales </t>
  </si>
  <si>
    <t xml:space="preserve">De la entidad y sector justicia a nivel internacional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</si>
  <si>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</si>
  <si>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</si>
  <si>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</si>
  <si>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De la entidad y sector justicia a nivel nacional </t>
  </si>
  <si>
    <t>Afectación al  presupuesto en un valor  &lt;5% y  ≥20%.</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</si>
  <si>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</si>
  <si>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</si>
  <si>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</si>
  <si>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</si>
  <si>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</si>
  <si>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</si>
  <si>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</si>
  <si>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</si>
  <si>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</si>
  <si>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</si>
  <si>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</si>
  <si>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</si>
  <si>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</si>
  <si>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</si>
  <si>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</si>
  <si>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</si>
  <si>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</si>
  <si>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</si>
  <si>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</si>
  <si>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(Responsable) El Consejo Seccional,  (periodicidad), anualmente
(qué hace)  revisa Estadísticas en SIERJU (cómo lo hace) . Analizando las cargas de trabajo y  la productividad de los juzgados
(desviación ) Si los resultados superan los estandares establecidos tramita la creación de juzgados de descongestión.
(evidencia). Como registro del control quedan actas de visistas del Consejo y acuerdos de creación de juzgados. 
SI ESTA ACTIVIDAD SE HACE ANTES DE QUE SE PRESENTE LA SOBRECARGA DE TRABAJO O SEA CON PROYECCIONES (seria preventivo)  si se hace despues seria una accion correctiva .</t>
  </si>
  <si>
    <t>CUANDO  HAY  NOTIFICACIONES QUE NO CUMPLEN  LOS REQUISITOS ,  SEGUN EL TRATAMIENTO DE SALIDAS NO CONFORMES SE VUELVEN A HACER  ,  PERO QUE SE HACE PARA  MITIGAR EL IMPACTO SOBRE EL SERVICIO(LA DEMORA O INTERRUPCION), SI EL TRATAMIENTO QUE SE DE COMO SALIDA NO CONFORME SIRVE. ESE SERIA EL CONTROL.</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</si>
  <si>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</si>
  <si>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</si>
  <si>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</si>
  <si>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</si>
  <si>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</si>
  <si>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</si>
  <si>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</si>
  <si>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</si>
  <si>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</si>
  <si>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</si>
  <si>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</si>
  <si>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</si>
  <si>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</si>
  <si>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</si>
  <si>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</si>
  <si>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</si>
  <si>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</si>
  <si>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</si>
  <si>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</si>
  <si>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</si>
  <si>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</si>
  <si>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</si>
  <si>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</si>
  <si>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</si>
  <si>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</si>
  <si>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</si>
  <si>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</si>
  <si>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</si>
  <si>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</si>
  <si>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</si>
  <si>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</si>
  <si>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</si>
  <si>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</si>
  <si>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</si>
  <si>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</si>
  <si>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</si>
  <si>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</si>
  <si>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</si>
  <si>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</si>
  <si>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</si>
  <si>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</si>
  <si>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</si>
  <si>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</si>
  <si>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</si>
  <si>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Catastrófico</t>
  </si>
  <si>
    <t>Afectación al presupuesto en un valor ≥0,5%.</t>
  </si>
  <si>
    <t>Afectación al presupuesto en un valor &lt;0,5% y ≥1%.</t>
  </si>
  <si>
    <t>Incumplimiento del 20% de los indicadores del proceso</t>
  </si>
  <si>
    <t>Incumplimiento del 80% de los indicadores del proceso</t>
  </si>
  <si>
    <t>Incumplimiento del 100% de los indicadores del proceso</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</si>
  <si>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</si>
  <si>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</si>
  <si>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</si>
  <si>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</si>
  <si>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</si>
  <si>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</si>
  <si>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</si>
  <si>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</si>
  <si>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</si>
  <si>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</si>
  <si>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</si>
  <si>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</si>
  <si>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</si>
  <si>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</si>
  <si>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</si>
  <si>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</si>
  <si>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</si>
  <si>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</si>
  <si>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</si>
  <si>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</si>
  <si>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</si>
  <si>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</si>
  <si>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</si>
  <si>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</si>
  <si>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</si>
  <si>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</si>
  <si>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</si>
  <si>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</si>
  <si>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</si>
  <si>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</si>
  <si>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</si>
  <si>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</si>
  <si>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</si>
  <si>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</si>
  <si>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</si>
  <si>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</si>
  <si>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</si>
  <si>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</si>
  <si>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</si>
  <si>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</si>
  <si>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</si>
  <si>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</si>
  <si>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</si>
  <si>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</si>
  <si>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</si>
  <si>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</si>
  <si>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</si>
  <si>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</si>
  <si>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</si>
  <si>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</si>
  <si>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</si>
  <si>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</si>
  <si>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</si>
  <si>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</si>
  <si>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</si>
  <si>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</si>
  <si>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</si>
  <si>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</si>
  <si>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</si>
  <si>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</si>
  <si>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</si>
  <si>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</si>
  <si>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</si>
  <si>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</si>
  <si>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</si>
  <si>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</si>
  <si>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</si>
  <si>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</si>
  <si>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</si>
  <si>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</si>
  <si>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</si>
  <si>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</si>
  <si>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</si>
  <si>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</si>
  <si>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</si>
  <si>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</si>
  <si>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VER OBJETIVOS DE LA CARACTERIZACIÓN DE LOS SIGUIENTES PROCESOS: 
MACROPROCESOS ESTRATÉGICOS: 
- PROCESO DE PLANEACIÓN DEL SGC
- PROCESO DE MEJORAMIENTO DEL SGC
MACROPROCESOS MISIONALES:
- RESTITUCIÓN DE TIERRAS
- ACCIONES CONSTITUCIONALES
MACROPORCESOS DE APOYO:
- PROCESO GESTIÓN DE RECURSO
- PROCESO GESTIÓN DEL TALENTO HUMANO</t>
  </si>
  <si>
    <t xml:space="preserve">JURISDICCIÓN ORDINARIA CIVIL ESPECIALIZADA EN RESTITUCIÓN DE TIERRAS DE EL CARMEN DE BOLIVAR </t>
  </si>
  <si>
    <t>TODOS LOS PROCESOS</t>
  </si>
  <si>
    <t>DIRECCION SECCIONAL DE ADMINISTRACIÓN JUDICIAL</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</si>
  <si>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</si>
  <si>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</si>
  <si>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Protocolos y manuales para el uso de las Tics y de herramientas ofimáticas, con el fin de evitar la afectación en la realización de las audiencias.</t>
  </si>
  <si>
    <t>Promoviendo medidas ambientes saludables y seguros con sellos de bioseguridad y fomentando el autocuidado.</t>
  </si>
  <si>
    <t>ley 2213 de 2022</t>
  </si>
  <si>
    <t>Presupuesto insuficiente asignado para  la vigencia 2024 de la Rama Judicial</t>
  </si>
  <si>
    <t>No realización de audiencias  por factores atribuibles a las partes interesadas externas (no traslados a las sedes judiciales de manera presencial, desconocimiento de las partes en el uso Tics, no asistencia de las partes procesales necesarias en el proceso)</t>
  </si>
  <si>
    <t>.Interrupción del servicio público de Administrar Justicia a causa del conflicto armado de la región.</t>
  </si>
  <si>
    <t>Acercamiento de la Administración de Justicia  entre los actores no formales de la justicia (Grupos y minorías Indígenas, género)</t>
  </si>
  <si>
    <t>Protocolos para el tratamiento de riesgos mayormente en salidas a terreno(Inspecciones Judiciales - Entregas presenciales- Verificaciones)</t>
  </si>
  <si>
    <t>Participación del sector justicia en los Comités Nacionales, Departamentales y Municipales de Emergencias.</t>
  </si>
  <si>
    <t xml:space="preserve"> Protocolos de bioseguridad por el sector justicia.</t>
  </si>
  <si>
    <t>Digitalización de expedientes, trámites virtuales y capacitaciones en herrmanientas TIC.</t>
  </si>
  <si>
    <t>Mantener la certificación operaciones bioseguras: Sellos de bioseguridad huella de confianza</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</si>
  <si>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</si>
  <si>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</si>
  <si>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</si>
  <si>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</si>
  <si>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</si>
  <si>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</si>
  <si>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</si>
  <si>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</si>
  <si>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14,15,16</t>
  </si>
  <si>
    <t xml:space="preserve">La Unidad de Analisis Estadistico junto con el Consejo Superior y Seccional de la Judicatura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</si>
  <si>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Se lleva el control de los terminos de todas las demandas y/o Acciones Constitucionales repartidas , lo cual se ve reflejado en las estadisiticas SIERJU y en los Indicadores</t>
  </si>
  <si>
    <t>La Juez y la Secretaria evisa las acciones constitucionales y demandas  allegadas y las fechas para dar respuesta oportuna de conforme la ley lo establece, designa un reponsable para su seguimiento y respuesta, como registro queda el archivo de seguimiento de las acciones constitucionales y demandas</t>
  </si>
  <si>
    <t>El Auxiliar de Sistemas del despacho periodicamente, reporta los incidentes tecnológicos a mesa de ayuda y al departamento de sistemas, para que se solucione prontamente los problemas tecnológicos reportados(Falla de conectividad)</t>
  </si>
  <si>
    <t>La Juez  del despacho  semanalmente,
revisa los registros de control o planificadores y los ingresos del reparto, para actualizar la planificación y verificar fechas de las actuaciones, asi como el cronograna de audiencias e Inspecciones.</t>
  </si>
  <si>
    <t xml:space="preserve">La Juez  del despacho y la citadora encargada de las coordinaciones de audiencias diariamente,  hace seguimiento a la  planificación de audiencias,  revisando el tipo de audiencias a realizar  y los tiempos programados para cada una, ajustando la programación si requiere incluir o hacer cambios imprevistos, Como registro del control queda el planificador y las actuaciones documentadas. </t>
  </si>
  <si>
    <t>Aplicación del Procedimiento de Acciones de Gestión - reprogramación de audiencias</t>
  </si>
  <si>
    <t xml:space="preserve"> El secretario del despacho diariamente,  ingresa los datos para la realización de citaciones y notificaciones  registrando en el aplicativo establecido, los datos de la audiencia y los de los intervinientes, revisa antes de confirmar la elaboración que los datos sean correctos, como registro del control quedan los datos en el aplicativo ingresados por el secretario, los cuales no pueden ser cambiados.</t>
  </si>
  <si>
    <t>El empleado encargado verifica que los datos aportados por el solicitante sean los que ingresa al aplicativo,  confrontando la información aportada por el solicitante y confirmando que lo digitado o seleccionado en el aplicativo es correcto(OneDrive-Portal2,0 Web TIerras).</t>
  </si>
  <si>
    <t>Reparto de acciones constitucionales realizado por TYBA(oficina de reparto) y las demandas se realiza reparto por un auxiliar de sistemas de los 3 despachos mensualmente</t>
  </si>
  <si>
    <t>Acciones de respuesta ante noticias que afectan la imagen de la entidad</t>
  </si>
  <si>
    <t>El depsacho cuenta con la totalidad de los expedientes Digitalizados o enteramente 0 Papel, se realiza respaldo tanto en la OneDrive como een el portal de Restitucion de Tierras 2,0</t>
  </si>
  <si>
    <t>El  Consejo superior de la Judicatura - Unidad de Proyectos especiales de Tecnología y CENDOJ realiza el Plan para la implementación y de transformacion Digital el cual se ve reflejado en las plataformas para uso oportuno del registro de todas las actuaciones.</t>
  </si>
  <si>
    <t>La juez , la secretaria , el auxiliar de sistemas y demas empleados encargados realizan un control de todas las actuaciones registradas asi como memoriales , constancias de notificacion entre otras.</t>
  </si>
  <si>
    <t>El  Consejo superior de la Judicatura - Unidad de Proyectos especiales de Tecnología y CENDOJ realiza el Plan para la implementación y de transformacion Digital el cual se ve reflejado en el Portal WEB 2,0 Tierras el cual en su registro hace las veces de tabla de retencion documental ya que cumple con los mismos criterios-</t>
  </si>
  <si>
    <t xml:space="preserve">4 .Notificaciones judiciales erradas o inoportunas </t>
  </si>
  <si>
    <t>1. Falta de ética de los servidores públicos (Debilidades en principios y valores)</t>
  </si>
  <si>
    <t>2. Falta de ética de terceros interesados  (Debilidades principios y valores)</t>
  </si>
  <si>
    <t>3. Debilidad en los controles de los procedimientos</t>
  </si>
  <si>
    <t xml:space="preserve"> Realizar trámites sin el cumplimiento de los requisitos legales  o  con informacion falsa</t>
  </si>
  <si>
    <t>Acciones de respuesta ante noticias que afectan la imagen de la entidad.</t>
  </si>
  <si>
    <t>1.Realización de programas de formación, capacitación y sensibilización en temas de Probidad y ética de lo público</t>
  </si>
  <si>
    <t xml:space="preserve">Socialización constante del SGAS del CSJ </t>
  </si>
  <si>
    <t>Aplicación del Procedimiento de Acciones de Gestió</t>
  </si>
  <si>
    <t>Administrar justicia dirigiendo la actuación procesal, hacia la emisión de una decisión de carácter definitivo mediante la aplicación de la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</si>
</sst>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rgb="FFFF0000"/>
      <name val="Calibri"/>
      <family val="2"/>
      <scheme val="minor"/>
    </font>
    <font>
      <sz val="11"/>
      <color rgb="FF444444"/>
      <name val="Calibri"/>
      <family val="2"/>
      <charset val="1"/>
    </font>
    <font>
      <sz val="11"/>
      <color theme="1"/>
      <name val="Belyrium"/>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s>
  <borders count="14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style="thin">
        <color rgb="FF000000"/>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03">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6"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68"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0" fontId="24" fillId="19" borderId="6" xfId="0" applyFont="1" applyFill="1" applyBorder="1" applyAlignment="1" applyProtection="1">
      <alignment horizontal="justify" vertical="center" wrapText="1"/>
      <protection locked="0"/>
    </xf>
    <xf numFmtId="0" fontId="24" fillId="19" borderId="32" xfId="0" applyFont="1" applyFill="1" applyBorder="1" applyAlignment="1" applyProtection="1">
      <alignment horizontal="justify" vertical="center" wrapText="1"/>
      <protection locked="0"/>
    </xf>
    <xf numFmtId="0" fontId="69"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0" fontId="12" fillId="0" borderId="29" xfId="0" applyFont="1" applyBorder="1" applyAlignment="1" applyProtection="1">
      <alignment horizontal="justify" vertical="center" wrapText="1"/>
      <protection locked="0"/>
    </xf>
    <xf numFmtId="0" fontId="70" fillId="3" borderId="6" xfId="0" applyFont="1" applyFill="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3" fillId="3" borderId="0" xfId="0" applyFont="1" applyFill="1"/>
    <xf numFmtId="0" fontId="67" fillId="0" borderId="0" xfId="0" applyFont="1" applyAlignment="1">
      <alignment horizontal="center" vertical="center" wrapText="1"/>
    </xf>
    <xf numFmtId="0" fontId="64" fillId="3" borderId="0" xfId="0" applyFont="1" applyFill="1"/>
    <xf numFmtId="0" fontId="65" fillId="0" borderId="0" xfId="0" applyFont="1" applyAlignment="1">
      <alignment horizontal="justify" vertical="center" wrapText="1" readingOrder="1"/>
    </xf>
    <xf numFmtId="0" fontId="65" fillId="0" borderId="0" xfId="0" applyFont="1" applyAlignment="1">
      <alignment horizontal="left" vertical="center" wrapText="1"/>
    </xf>
    <xf numFmtId="0" fontId="63" fillId="0" borderId="0" xfId="0" applyFont="1"/>
    <xf numFmtId="0" fontId="77" fillId="0" borderId="6" xfId="0" applyFont="1" applyBorder="1" applyAlignment="1">
      <alignment horizontal="justify" vertical="center" wrapText="1"/>
    </xf>
    <xf numFmtId="0" fontId="77" fillId="0" borderId="6" xfId="0" applyFont="1" applyBorder="1" applyAlignment="1">
      <alignment horizontal="left" vertical="top" wrapText="1"/>
    </xf>
    <xf numFmtId="0" fontId="78" fillId="0" borderId="6" xfId="0" applyFont="1" applyBorder="1" applyAlignment="1">
      <alignment horizontal="justify" vertical="center" wrapText="1"/>
    </xf>
    <xf numFmtId="0" fontId="77" fillId="0" borderId="21" xfId="0" applyFont="1" applyBorder="1" applyAlignment="1">
      <alignment horizontal="justify" vertical="center" wrapText="1"/>
    </xf>
    <xf numFmtId="0" fontId="12" fillId="3" borderId="20" xfId="0" applyFont="1" applyFill="1" applyBorder="1" applyAlignment="1">
      <alignment horizontal="center" vertical="center" wrapText="1"/>
    </xf>
    <xf numFmtId="0" fontId="79" fillId="3" borderId="121" xfId="0" applyFont="1" applyFill="1" applyBorder="1" applyAlignment="1">
      <alignment horizontal="center" vertical="center" wrapText="1"/>
    </xf>
    <xf numFmtId="0" fontId="79" fillId="3" borderId="77" xfId="0" applyFont="1" applyFill="1" applyBorder="1" applyAlignment="1">
      <alignment horizontal="center" vertical="center" wrapText="1"/>
    </xf>
    <xf numFmtId="0" fontId="80" fillId="3" borderId="75" xfId="0" applyFont="1" applyFill="1" applyBorder="1" applyAlignment="1">
      <alignment horizontal="center" vertical="center" wrapText="1"/>
    </xf>
    <xf numFmtId="0" fontId="80" fillId="3" borderId="17" xfId="0" applyFont="1" applyFill="1" applyBorder="1" applyAlignment="1">
      <alignment horizontal="center" vertical="center" wrapText="1"/>
    </xf>
    <xf numFmtId="0" fontId="79" fillId="3" borderId="122" xfId="0" applyFont="1" applyFill="1" applyBorder="1" applyAlignment="1">
      <alignment horizontal="center" vertical="center" wrapText="1"/>
    </xf>
    <xf numFmtId="0" fontId="79" fillId="3" borderId="12" xfId="0" applyFont="1" applyFill="1" applyBorder="1" applyAlignment="1">
      <alignment horizontal="center" vertical="center" wrapText="1"/>
    </xf>
    <xf numFmtId="14" fontId="80" fillId="3" borderId="17" xfId="0" applyNumberFormat="1" applyFont="1" applyFill="1" applyBorder="1" applyAlignment="1">
      <alignment horizontal="center" vertical="center" wrapText="1"/>
    </xf>
    <xf numFmtId="0" fontId="81" fillId="0" borderId="0" xfId="0" applyFont="1" applyAlignment="1" applyProtection="1">
      <alignment vertical="center"/>
      <protection locked="0"/>
    </xf>
    <xf numFmtId="0" fontId="81" fillId="0" borderId="0" xfId="0" applyFont="1" applyProtection="1">
      <protection locked="0"/>
    </xf>
    <xf numFmtId="0" fontId="81" fillId="0" borderId="0" xfId="0" applyFont="1"/>
    <xf numFmtId="0" fontId="83" fillId="20" borderId="123" xfId="0" applyFont="1" applyFill="1" applyBorder="1" applyAlignment="1" applyProtection="1">
      <alignment horizontal="left" vertical="center" wrapText="1"/>
      <protection locked="0"/>
    </xf>
    <xf numFmtId="0" fontId="83" fillId="20" borderId="123" xfId="0" applyFont="1" applyFill="1" applyBorder="1" applyAlignment="1" applyProtection="1">
      <alignment horizontal="center" vertical="center"/>
      <protection locked="0"/>
    </xf>
    <xf numFmtId="0" fontId="84" fillId="5" borderId="123" xfId="0" applyFont="1" applyFill="1" applyBorder="1" applyAlignment="1" applyProtection="1">
      <alignment horizontal="center" vertical="center" wrapText="1"/>
      <protection locked="0"/>
    </xf>
    <xf numFmtId="0" fontId="81" fillId="0" borderId="0" xfId="0" applyFont="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Alignment="1" applyProtection="1">
      <alignment horizontal="left"/>
      <protection locked="0"/>
    </xf>
    <xf numFmtId="0" fontId="81" fillId="0" borderId="0" xfId="0" applyFont="1" applyAlignment="1" applyProtection="1">
      <alignment horizontal="center"/>
      <protection locked="0"/>
    </xf>
    <xf numFmtId="0" fontId="85" fillId="21" borderId="126" xfId="0" applyFont="1" applyFill="1" applyBorder="1" applyAlignment="1">
      <alignment horizontal="center" vertical="center" wrapText="1" readingOrder="1"/>
    </xf>
    <xf numFmtId="0" fontId="87" fillId="3" borderId="126" xfId="0" applyFont="1" applyFill="1" applyBorder="1" applyAlignment="1">
      <alignment horizontal="center" vertical="center" wrapText="1" readingOrder="1"/>
    </xf>
    <xf numFmtId="0" fontId="87" fillId="3" borderId="126" xfId="0" applyFont="1" applyFill="1" applyBorder="1" applyAlignment="1">
      <alignment horizontal="left" vertical="center" wrapText="1"/>
    </xf>
    <xf numFmtId="0" fontId="87" fillId="3" borderId="126" xfId="0" applyFont="1" applyFill="1" applyBorder="1" applyAlignment="1">
      <alignment horizontal="center" vertical="center" wrapText="1"/>
    </xf>
    <xf numFmtId="0" fontId="81" fillId="3" borderId="0" xfId="0" applyFont="1" applyFill="1"/>
    <xf numFmtId="0" fontId="87" fillId="0" borderId="126" xfId="0" applyFont="1" applyBorder="1" applyAlignment="1">
      <alignment horizontal="center" vertical="center" wrapText="1" readingOrder="1"/>
    </xf>
    <xf numFmtId="0" fontId="87" fillId="0" borderId="126" xfId="0" applyFont="1" applyBorder="1" applyAlignment="1">
      <alignment horizontal="left" vertical="center" wrapText="1"/>
    </xf>
    <xf numFmtId="0" fontId="84" fillId="0" borderId="0" xfId="0" applyFont="1" applyAlignment="1">
      <alignment vertical="center" wrapText="1"/>
    </xf>
    <xf numFmtId="0" fontId="85" fillId="0" borderId="126" xfId="0" applyFont="1" applyBorder="1" applyAlignment="1">
      <alignment vertical="center" wrapText="1" readingOrder="1"/>
    </xf>
    <xf numFmtId="0" fontId="87" fillId="3" borderId="126" xfId="0" applyFont="1" applyFill="1" applyBorder="1" applyAlignment="1">
      <alignment horizontal="left" vertical="center" wrapText="1" readingOrder="1"/>
    </xf>
    <xf numFmtId="0" fontId="83" fillId="0" borderId="0" xfId="0" applyFont="1"/>
    <xf numFmtId="0" fontId="87" fillId="3" borderId="126" xfId="0" applyFont="1" applyFill="1" applyBorder="1" applyAlignment="1">
      <alignment vertical="center" wrapText="1"/>
    </xf>
    <xf numFmtId="0" fontId="87" fillId="3" borderId="126" xfId="0" applyFont="1" applyFill="1" applyBorder="1" applyAlignment="1">
      <alignment vertical="center" wrapText="1" readingOrder="1"/>
    </xf>
    <xf numFmtId="0" fontId="87" fillId="3" borderId="126" xfId="0" applyFont="1" applyFill="1" applyBorder="1" applyAlignment="1">
      <alignment vertical="center"/>
    </xf>
    <xf numFmtId="0" fontId="87" fillId="3" borderId="127" xfId="0" applyFont="1" applyFill="1" applyBorder="1" applyAlignment="1">
      <alignment horizontal="center" vertical="center" wrapText="1" readingOrder="1"/>
    </xf>
    <xf numFmtId="0" fontId="87" fillId="3" borderId="127" xfId="0" applyFont="1" applyFill="1" applyBorder="1" applyAlignment="1">
      <alignment horizontal="left" vertical="center" wrapText="1"/>
    </xf>
    <xf numFmtId="0" fontId="81" fillId="0" borderId="0" xfId="0" applyFont="1" applyAlignment="1">
      <alignment horizontal="left"/>
    </xf>
    <xf numFmtId="0" fontId="81" fillId="0" borderId="0" xfId="0" applyFont="1" applyAlignment="1">
      <alignment horizontal="center"/>
    </xf>
    <xf numFmtId="0" fontId="88" fillId="0" borderId="0" xfId="0" applyFont="1" applyAlignment="1">
      <alignment wrapText="1"/>
    </xf>
    <xf numFmtId="0" fontId="90" fillId="0" borderId="0" xfId="0" applyFont="1"/>
    <xf numFmtId="0" fontId="92" fillId="21" borderId="123" xfId="0" applyFont="1" applyFill="1" applyBorder="1" applyAlignment="1">
      <alignment horizontal="center" vertical="center"/>
    </xf>
    <xf numFmtId="0" fontId="92" fillId="5" borderId="123" xfId="0" applyFont="1" applyFill="1" applyBorder="1" applyAlignment="1">
      <alignment horizontal="center" vertical="center"/>
    </xf>
    <xf numFmtId="0" fontId="92" fillId="5" borderId="123" xfId="0" applyFont="1" applyFill="1" applyBorder="1" applyAlignment="1">
      <alignment vertical="center" wrapText="1"/>
    </xf>
    <xf numFmtId="0" fontId="92" fillId="3" borderId="123" xfId="0" applyFont="1" applyFill="1" applyBorder="1" applyAlignment="1">
      <alignment horizontal="left" vertical="top" wrapText="1"/>
    </xf>
    <xf numFmtId="0" fontId="93" fillId="3" borderId="123" xfId="0" applyFont="1" applyFill="1" applyBorder="1" applyAlignment="1">
      <alignment horizontal="center" vertical="center" wrapText="1"/>
    </xf>
    <xf numFmtId="0" fontId="94" fillId="3" borderId="123" xfId="0" applyFont="1" applyFill="1" applyBorder="1" applyAlignment="1">
      <alignment horizontal="center" vertical="center" wrapText="1"/>
    </xf>
    <xf numFmtId="0" fontId="94" fillId="3" borderId="123" xfId="0" applyFont="1" applyFill="1" applyBorder="1" applyAlignment="1">
      <alignment horizontal="left" vertical="center"/>
    </xf>
    <xf numFmtId="0" fontId="92" fillId="0" borderId="123" xfId="0" applyFont="1" applyBorder="1" applyAlignment="1">
      <alignment vertical="top" wrapText="1"/>
    </xf>
    <xf numFmtId="0" fontId="93" fillId="3" borderId="123" xfId="0" applyFont="1" applyFill="1" applyBorder="1" applyAlignment="1">
      <alignment horizontal="center" vertical="center"/>
    </xf>
    <xf numFmtId="0" fontId="94" fillId="3" borderId="123" xfId="0" applyFont="1" applyFill="1" applyBorder="1" applyAlignment="1">
      <alignment horizontal="center" vertical="center"/>
    </xf>
    <xf numFmtId="0" fontId="92" fillId="3" borderId="123" xfId="0" applyFont="1" applyFill="1" applyBorder="1" applyAlignment="1">
      <alignment horizontal="left" vertical="center" wrapText="1"/>
    </xf>
    <xf numFmtId="0" fontId="92" fillId="0" borderId="123" xfId="0" applyFont="1" applyBorder="1" applyAlignment="1">
      <alignment horizontal="left" vertical="center" wrapText="1"/>
    </xf>
    <xf numFmtId="0" fontId="94" fillId="0" borderId="123" xfId="0" applyFont="1" applyBorder="1" applyAlignment="1">
      <alignment horizontal="left" vertical="center"/>
    </xf>
    <xf numFmtId="0" fontId="90" fillId="0" borderId="0" xfId="0" applyFont="1" applyAlignment="1">
      <alignment horizontal="left"/>
    </xf>
    <xf numFmtId="0" fontId="88" fillId="0" borderId="0" xfId="0" applyFont="1" applyAlignment="1">
      <alignment horizontal="center"/>
    </xf>
    <xf numFmtId="0" fontId="90"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5" fillId="0" borderId="127" xfId="0" applyFont="1" applyBorder="1" applyAlignment="1">
      <alignment horizontal="center" vertical="center" wrapText="1" readingOrder="1"/>
    </xf>
    <xf numFmtId="0" fontId="87" fillId="3" borderId="6" xfId="0" applyFont="1" applyFill="1" applyBorder="1" applyAlignment="1">
      <alignment horizontal="center" vertical="center" wrapText="1"/>
    </xf>
    <xf numFmtId="0" fontId="96" fillId="0" borderId="130" xfId="0" applyFont="1" applyBorder="1" applyAlignment="1">
      <alignment vertical="center" wrapText="1"/>
    </xf>
    <xf numFmtId="0" fontId="81" fillId="0" borderId="131" xfId="0" applyFont="1" applyBorder="1" applyAlignment="1">
      <alignment horizontal="center"/>
    </xf>
    <xf numFmtId="0" fontId="81" fillId="0" borderId="131" xfId="0" applyFont="1" applyBorder="1"/>
    <xf numFmtId="0" fontId="97" fillId="0" borderId="132" xfId="0" applyFont="1" applyBorder="1" applyAlignment="1">
      <alignment horizontal="center" vertical="center" wrapText="1"/>
    </xf>
    <xf numFmtId="0" fontId="97" fillId="0" borderId="135" xfId="0" applyFont="1" applyBorder="1" applyAlignment="1">
      <alignment horizontal="center" vertical="center" wrapText="1"/>
    </xf>
    <xf numFmtId="0" fontId="97" fillId="0" borderId="136" xfId="0" applyFont="1" applyBorder="1" applyAlignment="1">
      <alignment horizontal="center" vertical="center" wrapText="1"/>
    </xf>
    <xf numFmtId="0" fontId="81" fillId="0" borderId="137" xfId="0" applyFont="1" applyBorder="1"/>
    <xf numFmtId="0" fontId="97" fillId="0" borderId="138" xfId="0" applyFont="1" applyBorder="1" applyAlignment="1">
      <alignment horizontal="center" vertical="center" wrapText="1"/>
    </xf>
    <xf numFmtId="0" fontId="97" fillId="0" borderId="141" xfId="0" applyFont="1" applyBorder="1" applyAlignment="1">
      <alignment horizontal="center" vertical="center" wrapText="1"/>
    </xf>
    <xf numFmtId="0" fontId="97" fillId="0" borderId="142" xfId="0" applyFont="1" applyBorder="1" applyAlignment="1">
      <alignment horizontal="center" vertical="center" wrapText="1"/>
    </xf>
    <xf numFmtId="0" fontId="81" fillId="0" borderId="136" xfId="0" applyFont="1" applyBorder="1"/>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2" fillId="0" borderId="0" xfId="0" applyFont="1" applyAlignment="1" applyProtection="1">
      <alignment horizontal="center" vertical="center" wrapText="1"/>
      <protection locked="0"/>
    </xf>
    <xf numFmtId="0" fontId="84" fillId="5" borderId="124" xfId="0" applyFont="1" applyFill="1" applyBorder="1" applyAlignment="1" applyProtection="1">
      <alignment horizontal="center" vertical="center" wrapText="1"/>
      <protection locked="0"/>
    </xf>
    <xf numFmtId="0" fontId="84" fillId="5" borderId="125" xfId="0" applyFont="1" applyFill="1" applyBorder="1" applyAlignment="1" applyProtection="1">
      <alignment horizontal="center" vertical="center" wrapText="1"/>
      <protection locked="0"/>
    </xf>
    <xf numFmtId="0" fontId="84" fillId="5" borderId="123" xfId="0" applyFont="1" applyFill="1" applyBorder="1" applyAlignment="1" applyProtection="1">
      <alignment horizontal="center" vertical="center"/>
      <protection locked="0"/>
    </xf>
    <xf numFmtId="0" fontId="83" fillId="5" borderId="123" xfId="0" applyFont="1" applyFill="1" applyBorder="1" applyAlignment="1" applyProtection="1">
      <alignment horizontal="center" vertical="center"/>
      <protection locked="0"/>
    </xf>
    <xf numFmtId="0" fontId="85" fillId="0" borderId="123" xfId="0" applyFont="1" applyBorder="1" applyAlignment="1" applyProtection="1">
      <alignment horizontal="center" vertical="center"/>
      <protection locked="0"/>
    </xf>
    <xf numFmtId="0" fontId="85" fillId="21" borderId="123" xfId="0" applyFont="1" applyFill="1" applyBorder="1" applyAlignment="1" applyProtection="1">
      <alignment horizontal="center" vertical="center"/>
      <protection locked="0"/>
    </xf>
    <xf numFmtId="0" fontId="83" fillId="5" borderId="123" xfId="0" applyFont="1" applyFill="1" applyBorder="1" applyAlignment="1" applyProtection="1">
      <alignment horizontal="left" vertical="center" wrapText="1"/>
      <protection locked="0"/>
    </xf>
    <xf numFmtId="0" fontId="83" fillId="5" borderId="123" xfId="0" applyFont="1" applyFill="1" applyBorder="1" applyAlignment="1" applyProtection="1">
      <alignment horizontal="left" vertical="center"/>
      <protection locked="0"/>
    </xf>
    <xf numFmtId="0" fontId="84" fillId="5" borderId="123" xfId="0" applyFont="1" applyFill="1" applyBorder="1" applyAlignment="1" applyProtection="1">
      <alignment horizontal="left" vertical="center" wrapText="1"/>
      <protection locked="0"/>
    </xf>
    <xf numFmtId="0" fontId="86" fillId="20" borderId="126" xfId="0" applyFont="1" applyFill="1" applyBorder="1" applyAlignment="1">
      <alignment horizontal="center" vertical="center" wrapText="1" readingOrder="1"/>
    </xf>
    <xf numFmtId="0" fontId="85" fillId="3" borderId="126" xfId="0" applyFont="1" applyFill="1" applyBorder="1" applyAlignment="1">
      <alignment horizontal="center" vertical="center" wrapText="1" readingOrder="1"/>
    </xf>
    <xf numFmtId="0" fontId="85" fillId="0" borderId="126" xfId="0" applyFont="1" applyBorder="1" applyAlignment="1">
      <alignment horizontal="left" vertical="center" wrapText="1" readingOrder="1"/>
    </xf>
    <xf numFmtId="0" fontId="85" fillId="0" borderId="127" xfId="0" applyFont="1" applyBorder="1" applyAlignment="1">
      <alignment horizontal="center" vertical="center" wrapText="1" readingOrder="1"/>
    </xf>
    <xf numFmtId="0" fontId="85" fillId="0" borderId="129" xfId="0" applyFont="1" applyBorder="1" applyAlignment="1">
      <alignment horizontal="center" vertical="center" wrapText="1" readingOrder="1"/>
    </xf>
    <xf numFmtId="0" fontId="85" fillId="0" borderId="128" xfId="0" applyFont="1" applyBorder="1" applyAlignment="1">
      <alignment horizontal="center" vertical="center" wrapText="1" readingOrder="1"/>
    </xf>
    <xf numFmtId="0" fontId="87" fillId="0" borderId="127" xfId="0" applyFont="1" applyBorder="1" applyAlignment="1">
      <alignment horizontal="center" vertical="center" wrapText="1" readingOrder="1"/>
    </xf>
    <xf numFmtId="0" fontId="87" fillId="0" borderId="128" xfId="0" applyFont="1" applyBorder="1" applyAlignment="1">
      <alignment horizontal="center" vertical="center" wrapText="1" readingOrder="1"/>
    </xf>
    <xf numFmtId="0" fontId="87" fillId="0" borderId="127" xfId="0" applyFont="1" applyBorder="1" applyAlignment="1">
      <alignment horizontal="center" vertical="center" wrapText="1"/>
    </xf>
    <xf numFmtId="0" fontId="87" fillId="0" borderId="128" xfId="0" applyFont="1" applyBorder="1" applyAlignment="1">
      <alignment horizontal="center" vertical="center" wrapText="1"/>
    </xf>
    <xf numFmtId="0" fontId="87" fillId="0" borderId="129" xfId="0" applyFont="1" applyBorder="1" applyAlignment="1">
      <alignment horizontal="center" vertical="center" wrapText="1" readingOrder="1"/>
    </xf>
    <xf numFmtId="0" fontId="87" fillId="3" borderId="127" xfId="0" applyFont="1" applyFill="1" applyBorder="1" applyAlignment="1">
      <alignment horizontal="left" vertical="center" wrapText="1"/>
    </xf>
    <xf numFmtId="0" fontId="87" fillId="3" borderId="129" xfId="0" applyFont="1" applyFill="1" applyBorder="1" applyAlignment="1">
      <alignment horizontal="left" vertical="center" wrapText="1"/>
    </xf>
    <xf numFmtId="0" fontId="87" fillId="3" borderId="128" xfId="0" applyFont="1" applyFill="1" applyBorder="1" applyAlignment="1">
      <alignment horizontal="left" vertical="center" wrapText="1"/>
    </xf>
    <xf numFmtId="0" fontId="85" fillId="0" borderId="126" xfId="0" applyFont="1" applyBorder="1" applyAlignment="1">
      <alignment horizontal="center" vertical="center" wrapText="1" readingOrder="1"/>
    </xf>
    <xf numFmtId="0" fontId="87" fillId="3" borderId="127" xfId="0" applyFont="1" applyFill="1" applyBorder="1" applyAlignment="1">
      <alignment horizontal="center" vertical="center" wrapText="1" readingOrder="1"/>
    </xf>
    <xf numFmtId="0" fontId="87" fillId="3" borderId="128" xfId="0" applyFont="1" applyFill="1" applyBorder="1" applyAlignment="1">
      <alignment horizontal="center" vertical="center" wrapText="1" readingOrder="1"/>
    </xf>
    <xf numFmtId="0" fontId="87" fillId="3" borderId="129" xfId="0" applyFont="1" applyFill="1" applyBorder="1" applyAlignment="1">
      <alignment horizontal="center" vertical="center" wrapText="1" readingOrder="1"/>
    </xf>
    <xf numFmtId="0" fontId="87" fillId="3" borderId="127" xfId="0" applyFont="1" applyFill="1" applyBorder="1" applyAlignment="1">
      <alignment horizontal="center" vertical="center" wrapText="1"/>
    </xf>
    <xf numFmtId="0" fontId="87" fillId="3" borderId="129" xfId="0" applyFont="1" applyFill="1" applyBorder="1" applyAlignment="1">
      <alignment horizontal="center" vertical="center" wrapText="1"/>
    </xf>
    <xf numFmtId="0" fontId="87" fillId="3" borderId="128" xfId="0" applyFont="1" applyFill="1" applyBorder="1" applyAlignment="1">
      <alignment horizontal="center" vertical="center" wrapText="1"/>
    </xf>
    <xf numFmtId="0" fontId="87" fillId="3" borderId="127" xfId="0" applyFont="1" applyFill="1" applyBorder="1" applyAlignment="1">
      <alignment horizontal="left" vertical="center" wrapText="1" readingOrder="1"/>
    </xf>
    <xf numFmtId="0" fontId="87" fillId="3" borderId="129" xfId="0" applyFont="1" applyFill="1" applyBorder="1" applyAlignment="1">
      <alignment horizontal="left" vertical="center" wrapText="1" readingOrder="1"/>
    </xf>
    <xf numFmtId="0" fontId="87" fillId="3" borderId="128" xfId="0" applyFont="1" applyFill="1" applyBorder="1" applyAlignment="1">
      <alignment horizontal="left" vertical="center" wrapText="1" readingOrder="1"/>
    </xf>
    <xf numFmtId="0" fontId="97" fillId="0" borderId="133" xfId="0" applyFont="1" applyBorder="1" applyAlignment="1">
      <alignment horizontal="center" vertical="center" wrapText="1"/>
    </xf>
    <xf numFmtId="0" fontId="97" fillId="0" borderId="134" xfId="0" applyFont="1" applyBorder="1" applyAlignment="1">
      <alignment horizontal="center" vertical="center"/>
    </xf>
    <xf numFmtId="0" fontId="97" fillId="0" borderId="139" xfId="0" applyFont="1" applyBorder="1" applyAlignment="1">
      <alignment horizontal="center" vertical="center" wrapText="1"/>
    </xf>
    <xf numFmtId="0" fontId="97" fillId="0" borderId="140" xfId="0" applyFont="1" applyBorder="1" applyAlignment="1">
      <alignment horizontal="center" vertical="center"/>
    </xf>
    <xf numFmtId="0" fontId="89" fillId="0" borderId="0" xfId="0" applyFont="1" applyAlignment="1">
      <alignment horizontal="center" vertical="center" wrapText="1"/>
    </xf>
    <xf numFmtId="0" fontId="91" fillId="20" borderId="123" xfId="0" applyFont="1" applyFill="1" applyBorder="1" applyAlignment="1">
      <alignment horizontal="center"/>
    </xf>
    <xf numFmtId="0" fontId="92" fillId="21" borderId="123" xfId="0" applyFont="1" applyFill="1" applyBorder="1" applyAlignment="1">
      <alignment horizontal="center" vertical="center" wrapText="1"/>
    </xf>
    <xf numFmtId="0" fontId="92" fillId="21" borderId="123" xfId="0" applyFont="1" applyFill="1" applyBorder="1" applyAlignment="1">
      <alignment horizontal="center" vertical="center"/>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11" xfId="1" applyFont="1" applyFill="1" applyBorder="1" applyAlignment="1">
      <alignment horizontal="center" vertical="center"/>
    </xf>
    <xf numFmtId="0" fontId="62" fillId="4" borderId="89" xfId="1" applyFont="1" applyFill="1" applyBorder="1" applyAlignment="1">
      <alignment horizontal="center" vertical="center"/>
    </xf>
    <xf numFmtId="0" fontId="61" fillId="3" borderId="112" xfId="0" applyFont="1" applyFill="1" applyBorder="1" applyAlignment="1">
      <alignment horizontal="left" vertical="center" wrapText="1"/>
    </xf>
    <xf numFmtId="0" fontId="61" fillId="3" borderId="113" xfId="0" applyFont="1" applyFill="1" applyBorder="1" applyAlignment="1">
      <alignment horizontal="left" vertical="center" wrapText="1"/>
    </xf>
    <xf numFmtId="0" fontId="55" fillId="3" borderId="114" xfId="1" applyFont="1" applyFill="1" applyBorder="1" applyAlignment="1">
      <alignment horizontal="justify" vertical="center" wrapText="1"/>
    </xf>
    <xf numFmtId="0" fontId="55" fillId="3" borderId="115" xfId="1" applyFont="1" applyFill="1" applyBorder="1" applyAlignment="1">
      <alignment horizontal="justify" vertical="center" wrapText="1"/>
    </xf>
    <xf numFmtId="0" fontId="61" fillId="3" borderId="116" xfId="0" applyFont="1" applyFill="1" applyBorder="1" applyAlignment="1">
      <alignment vertical="center" wrapText="1"/>
    </xf>
    <xf numFmtId="0" fontId="61" fillId="3" borderId="112" xfId="0" applyFont="1" applyFill="1" applyBorder="1" applyAlignment="1">
      <alignment vertical="center" wrapText="1"/>
    </xf>
    <xf numFmtId="0" fontId="61" fillId="3" borderId="117" xfId="0" applyFont="1" applyFill="1" applyBorder="1" applyAlignment="1">
      <alignment vertical="center" wrapText="1"/>
    </xf>
    <xf numFmtId="0" fontId="61" fillId="3" borderId="118" xfId="0" applyFont="1" applyFill="1" applyBorder="1" applyAlignment="1">
      <alignment vertical="center" wrapText="1"/>
    </xf>
    <xf numFmtId="0" fontId="61" fillId="3" borderId="113" xfId="0" applyFont="1" applyFill="1" applyBorder="1" applyAlignment="1">
      <alignmen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61" fillId="7" borderId="6" xfId="0" applyFont="1" applyFill="1" applyBorder="1" applyAlignment="1">
      <alignment horizontal="left" vertical="center" wrapText="1"/>
    </xf>
    <xf numFmtId="0" fontId="55" fillId="3" borderId="119"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75" fillId="3" borderId="6" xfId="1" applyFont="1" applyFill="1" applyBorder="1" applyAlignment="1">
      <alignment horizontal="justify" vertical="center" wrapText="1"/>
    </xf>
    <xf numFmtId="0" fontId="75"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75"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75" fillId="3" borderId="0" xfId="1" applyFont="1" applyFill="1" applyAlignment="1">
      <alignment horizontal="center" vertical="center" wrapText="1"/>
    </xf>
    <xf numFmtId="0" fontId="75" fillId="3" borderId="0" xfId="1" applyFont="1" applyFill="1" applyAlignment="1">
      <alignment horizontal="justify"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95" fillId="19" borderId="86" xfId="0" applyFont="1" applyFill="1" applyBorder="1" applyAlignment="1">
      <alignment horizontal="center" vertical="center" wrapText="1"/>
    </xf>
    <xf numFmtId="0" fontId="95" fillId="19" borderId="87" xfId="0" applyFont="1" applyFill="1" applyBorder="1" applyAlignment="1">
      <alignment horizontal="center" vertical="center" wrapText="1"/>
    </xf>
    <xf numFmtId="0" fontId="95" fillId="19" borderId="88" xfId="0" applyFont="1" applyFill="1"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27" fillId="0" borderId="25" xfId="0" applyFon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77" fillId="0" borderId="42" xfId="0" applyFont="1" applyBorder="1" applyAlignment="1">
      <alignment horizontal="center" vertical="center" wrapText="1"/>
    </xf>
    <xf numFmtId="0" fontId="77" fillId="0" borderId="120" xfId="0" applyFont="1" applyBorder="1" applyAlignment="1">
      <alignment horizontal="center" vertical="center" wrapText="1"/>
    </xf>
    <xf numFmtId="0" fontId="77" fillId="0" borderId="25" xfId="0" applyFont="1" applyBorder="1" applyAlignment="1">
      <alignment horizontal="center" vertical="center" wrapText="1"/>
    </xf>
    <xf numFmtId="0" fontId="77" fillId="0" borderId="43" xfId="0" applyFont="1" applyBorder="1" applyAlignment="1">
      <alignment horizontal="center" vertical="center" wrapText="1"/>
    </xf>
    <xf numFmtId="0" fontId="0" fillId="0" borderId="42" xfId="0" applyBorder="1" applyAlignment="1">
      <alignment horizontal="center" vertical="center" wrapText="1"/>
    </xf>
    <xf numFmtId="9" fontId="0" fillId="0" borderId="25" xfId="4"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52" fillId="0" borderId="3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1" xfId="0" applyFont="1"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9" fontId="53" fillId="0" borderId="32"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2" fillId="3" borderId="26" xfId="0" applyFont="1" applyFill="1" applyBorder="1" applyAlignment="1" applyProtection="1">
      <alignment horizontal="justify" vertical="center" wrapText="1"/>
      <protection locked="0"/>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0" fillId="3" borderId="41" xfId="0"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9" fontId="0" fillId="0" borderId="41"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43" xfId="0" applyFont="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76" fillId="10" borderId="11" xfId="0" applyFont="1" applyFill="1" applyBorder="1" applyAlignment="1">
      <alignment horizontal="center" vertical="center" wrapText="1"/>
    </xf>
    <xf numFmtId="0" fontId="76" fillId="10" borderId="0" xfId="0" applyFont="1" applyFill="1" applyAlignment="1">
      <alignment horizontal="center" vertical="center" wrapText="1"/>
    </xf>
    <xf numFmtId="0" fontId="76"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120" xfId="0"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3" borderId="9" xfId="0" applyFill="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10" xfId="0" applyBorder="1" applyAlignment="1">
      <alignment horizontal="center" vertical="center" wrapText="1"/>
    </xf>
    <xf numFmtId="0" fontId="27" fillId="0" borderId="29" xfId="0"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6" xfId="0" applyFill="1" applyBorder="1" applyAlignment="1">
      <alignment horizontal="center" vertical="center" wrapText="1"/>
    </xf>
    <xf numFmtId="0" fontId="27" fillId="0" borderId="20" xfId="0" applyFont="1"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9" fontId="0" fillId="0" borderId="41" xfId="0" applyNumberFormat="1" applyBorder="1" applyAlignment="1">
      <alignment horizontal="center" vertical="center" wrapText="1"/>
    </xf>
    <xf numFmtId="0" fontId="0" fillId="3" borderId="96" xfId="0"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1" fontId="35" fillId="0" borderId="86" xfId="0" applyNumberFormat="1" applyFont="1" applyBorder="1" applyAlignment="1" applyProtection="1">
      <alignment horizontal="center" vertical="center" wrapText="1"/>
      <protection locked="0"/>
    </xf>
    <xf numFmtId="0" fontId="13" fillId="0" borderId="32" xfId="0" applyFont="1" applyBorder="1" applyAlignment="1">
      <alignment horizontal="center" vertical="center"/>
    </xf>
    <xf numFmtId="0" fontId="13" fillId="0" borderId="71" xfId="0"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1" fontId="35" fillId="11" borderId="40" xfId="0" applyNumberFormat="1" applyFont="1" applyFill="1" applyBorder="1" applyAlignment="1" applyProtection="1">
      <alignment horizontal="center" vertical="center" wrapText="1"/>
      <protection locked="0"/>
    </xf>
    <xf numFmtId="1" fontId="35" fillId="11" borderId="42" xfId="0" applyNumberFormat="1" applyFont="1" applyFill="1" applyBorder="1" applyAlignment="1" applyProtection="1">
      <alignment horizontal="center" vertical="center" wrapText="1"/>
      <protection locked="0"/>
    </xf>
    <xf numFmtId="1" fontId="35" fillId="11" borderId="120"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35" fillId="0" borderId="41" xfId="0" applyNumberFormat="1" applyFont="1" applyBorder="1" applyAlignment="1" applyProtection="1">
      <alignment horizontal="center" vertical="center" wrapText="1"/>
      <protection locked="0"/>
    </xf>
    <xf numFmtId="1" fontId="35" fillId="0" borderId="25" xfId="0" applyNumberFormat="1" applyFont="1" applyBorder="1" applyAlignment="1" applyProtection="1">
      <alignment horizontal="center" vertical="center" wrapText="1"/>
      <protection locked="0"/>
    </xf>
    <xf numFmtId="1" fontId="35" fillId="0" borderId="43" xfId="0" applyNumberFormat="1" applyFont="1" applyBorder="1" applyAlignment="1" applyProtection="1">
      <alignment horizontal="center" vertical="center" wrapText="1"/>
      <protection locked="0"/>
    </xf>
    <xf numFmtId="1" fontId="24" fillId="0" borderId="41" xfId="0" applyNumberFormat="1" applyFont="1" applyBorder="1" applyAlignment="1">
      <alignment horizontal="center" vertical="center"/>
    </xf>
    <xf numFmtId="1" fontId="24" fillId="0" borderId="25" xfId="0" applyNumberFormat="1" applyFont="1" applyBorder="1" applyAlignment="1">
      <alignment horizontal="center" vertical="center"/>
    </xf>
    <xf numFmtId="1" fontId="24" fillId="0" borderId="43" xfId="0" applyNumberFormat="1" applyFont="1" applyBorder="1" applyAlignment="1">
      <alignment horizontal="center" vertical="center"/>
    </xf>
    <xf numFmtId="1" fontId="35" fillId="0" borderId="41" xfId="0" applyNumberFormat="1" applyFont="1" applyBorder="1" applyAlignment="1">
      <alignment horizontal="center" vertical="center"/>
    </xf>
    <xf numFmtId="1" fontId="35" fillId="0" borderId="25" xfId="0" applyNumberFormat="1" applyFont="1" applyBorder="1" applyAlignment="1">
      <alignment horizontal="center" vertical="center"/>
    </xf>
    <xf numFmtId="1" fontId="35" fillId="0" borderId="43" xfId="0" applyNumberFormat="1" applyFont="1" applyBorder="1" applyAlignment="1">
      <alignment horizontal="center" vertical="center"/>
    </xf>
    <xf numFmtId="2" fontId="39" fillId="0" borderId="32" xfId="3" applyNumberFormat="1" applyFont="1" applyBorder="1" applyAlignment="1">
      <alignment horizontal="justify" vertical="center" wrapText="1"/>
    </xf>
    <xf numFmtId="2" fontId="39" fillId="0" borderId="6" xfId="3" applyNumberFormat="1" applyFont="1" applyBorder="1" applyAlignment="1">
      <alignment horizontal="justify" vertical="center" wrapText="1"/>
    </xf>
    <xf numFmtId="2" fontId="39" fillId="0" borderId="21" xfId="3" applyNumberFormat="1" applyFont="1" applyBorder="1" applyAlignment="1">
      <alignment horizontal="justify" vertical="center" wrapText="1"/>
    </xf>
    <xf numFmtId="2" fontId="39" fillId="0" borderId="20" xfId="3" applyNumberFormat="1" applyFont="1" applyBorder="1" applyAlignment="1">
      <alignment horizontal="justify" vertical="center" wrapText="1"/>
    </xf>
    <xf numFmtId="2" fontId="39" fillId="0" borderId="29" xfId="3" applyNumberFormat="1" applyFont="1" applyBorder="1" applyAlignment="1">
      <alignment horizontal="justify" vertical="center" wrapText="1"/>
    </xf>
    <xf numFmtId="0" fontId="39" fillId="0" borderId="0" xfId="0" applyFont="1" applyAlignment="1">
      <alignment wrapText="1"/>
    </xf>
    <xf numFmtId="0" fontId="24" fillId="0" borderId="25" xfId="0" applyFont="1" applyBorder="1" applyAlignment="1" applyProtection="1">
      <alignment horizontal="left" vertical="top" wrapText="1"/>
      <protection locked="0"/>
    </xf>
    <xf numFmtId="0" fontId="24" fillId="0" borderId="55" xfId="0" applyFont="1" applyBorder="1" applyAlignment="1" applyProtection="1">
      <alignment horizontal="left" vertical="top" wrapText="1"/>
      <protection locked="0"/>
    </xf>
    <xf numFmtId="0" fontId="13" fillId="0" borderId="55" xfId="0" applyFont="1" applyBorder="1" applyAlignment="1" applyProtection="1">
      <alignment horizontal="left" vertical="top" wrapText="1"/>
      <protection locked="0"/>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703">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9"/>
        </patternFill>
      </fill>
    </dxf>
    <dxf>
      <font>
        <color theme="1"/>
      </font>
      <fill>
        <patternFill>
          <bgColor rgb="FF92D050"/>
        </patternFill>
      </fill>
    </dxf>
    <dxf>
      <fill>
        <patternFill>
          <bgColor theme="9"/>
        </patternFill>
      </fill>
    </dxf>
    <dxf>
      <fill>
        <patternFill>
          <bgColor theme="9"/>
        </patternFill>
      </fill>
    </dxf>
    <dxf>
      <font>
        <color theme="1"/>
      </font>
    </dxf>
    <dxf>
      <fill>
        <patternFill>
          <bgColor theme="9"/>
        </patternFill>
      </fill>
    </dxf>
    <dxf>
      <font>
        <color theme="1"/>
      </font>
      <fill>
        <patternFill>
          <bgColor rgb="FF00B05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ont>
        <color rgb="FF9C0006"/>
      </font>
      <fill>
        <patternFill>
          <bgColor rgb="FFFFC7CE"/>
        </patternFill>
      </fill>
    </dxf>
    <dxf>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92D050"/>
        </patternFill>
      </fill>
    </dxf>
    <dxf>
      <font>
        <color rgb="FF9C0006"/>
      </font>
      <fill>
        <patternFill>
          <bgColor rgb="FFFFC7CE"/>
        </patternFill>
      </fill>
    </dxf>
    <dxf>
      <fill>
        <patternFill>
          <bgColor rgb="FF00B05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dxf>
    <dxf>
      <fill>
        <patternFill>
          <bgColor theme="9"/>
        </patternFill>
      </fill>
    </dxf>
    <dxf>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rgb="FF9C0006"/>
      </font>
      <fill>
        <patternFill>
          <bgColor rgb="FFFFC7CE"/>
        </patternFill>
      </fill>
    </dxf>
    <dxf>
      <fill>
        <patternFill>
          <bgColor theme="7" tint="0.39994506668294322"/>
        </patternFill>
      </fill>
    </dxf>
    <dxf>
      <font>
        <color auto="1"/>
      </font>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FFC7CE"/>
        </patternFill>
      </fill>
    </dxf>
    <dxf>
      <fill>
        <patternFill>
          <bgColor rgb="FF00B050"/>
        </patternFill>
      </fill>
    </dxf>
    <dxf>
      <font>
        <color theme="1"/>
      </font>
      <fill>
        <patternFill>
          <bgColor rgb="FF92D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auto="1"/>
      </font>
    </dxf>
    <dxf>
      <font>
        <color theme="1"/>
      </font>
      <fill>
        <patternFill>
          <bgColor rgb="FFFF0000"/>
        </patternFill>
      </fill>
    </dxf>
    <dxf>
      <fill>
        <patternFill>
          <bgColor theme="7" tint="0.39994506668294322"/>
        </patternFill>
      </fill>
    </dxf>
    <dxf>
      <font>
        <color theme="1"/>
      </font>
      <fill>
        <patternFill>
          <bgColor rgb="FF00B050"/>
        </patternFill>
      </fill>
    </dxf>
    <dxf>
      <font>
        <color theme="1"/>
      </font>
      <fill>
        <patternFill>
          <bgColor rgb="FFFFC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theme="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ont>
        <color theme="1"/>
      </font>
      <fill>
        <patternFill>
          <bgColor rgb="FFFF0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fill>
        <patternFill>
          <bgColor rgb="FF92D050"/>
        </patternFill>
      </fill>
    </dxf>
    <dxf>
      <fill>
        <patternFill>
          <bgColor theme="9"/>
        </patternFill>
      </fill>
    </dxf>
    <dxf>
      <fill>
        <patternFill>
          <bgColor theme="9"/>
        </patternFill>
      </fill>
    </dxf>
    <dxf>
      <fill>
        <patternFill>
          <bgColor theme="9"/>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92D050"/>
        </patternFill>
      </fill>
    </dxf>
    <dxf>
      <fill>
        <patternFill>
          <bgColor rgb="FF92D050"/>
        </patternFill>
      </fill>
    </dxf>
    <dxf>
      <fill>
        <patternFill>
          <bgColor rgb="FF00B050"/>
        </patternFill>
      </fill>
    </dxf>
    <dxf>
      <font>
        <color rgb="FF006100"/>
      </font>
      <fill>
        <patternFill>
          <bgColor rgb="FFC6EFCE"/>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rgb="FF00B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ont>
        <color theme="1"/>
      </font>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10557</xdr:colOff>
      <xdr:row>8</xdr:row>
      <xdr:rowOff>184308</xdr:rowOff>
    </xdr:from>
    <xdr:ext cx="1539240" cy="1508760"/>
    <xdr:sp macro="" textlink="">
      <xdr:nvSpPr>
        <xdr:cNvPr id="2" name="CuadroTexto 1">
          <a:extLst>
            <a:ext uri="{FF2B5EF4-FFF2-40B4-BE49-F238E27FC236}">
              <a16:creationId xmlns:a16="http://schemas.microsoft.com/office/drawing/2014/main" id="{5C6A68DA-BA16-4460-B1A6-3DD966D65AED}"/>
            </a:ext>
          </a:extLst>
        </xdr:cNvPr>
        <xdr:cNvSpPr txBox="1"/>
      </xdr:nvSpPr>
      <xdr:spPr>
        <a:xfrm>
          <a:off x="14364732" y="6413658"/>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A6844027-7E8B-4447-8051-8C91D2B95D26}"/>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A52B518D-092F-4B77-937B-D54E84047029}"/>
            </a:ext>
          </a:extLst>
        </xdr:cNvPr>
        <xdr:cNvPicPr>
          <a:picLocks noChangeAspect="1"/>
        </xdr:cNvPicPr>
      </xdr:nvPicPr>
      <xdr:blipFill>
        <a:blip xmlns:r="http://schemas.openxmlformats.org/officeDocument/2006/relationships" r:embed="rId2"/>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D8C4909F-06B6-4D96-9BBB-29456882AAA7}"/>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A32BA1A4-153C-401A-AA16-422E5B9784DB}"/>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95AAE8AC-612A-4E8C-BE71-2ABD493E4761}"/>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etbcsj-my.sharepoint.com/personal/sigccgena_cendoj_ramajudicial_gov_co/Documents/2.%20PROCESOS%20MISIONALES/09.%20GESTI&#211;N%20DE%20PROCESOS%20DE%20JURISDICCI&#211;N%20DE%20TIERRAS/2.%20JUZGADOS%20TIERRAS/05.%20Plan%20de%20Accion/SIGCMA_PLANES%20DE%20ACCI&#211;N_2024_V22_10F_V2%20(3).xlsm" TargetMode="External"/><Relationship Id="rId2" Type="http://schemas.microsoft.com/office/2019/04/relationships/externalLinkLongPath" Target="https://etbcsj-my.sharepoint.com/personal/sigccgena_cendoj_ramajudicial_gov_co/Documents/2.%20PROCESOS%20MISIONALES/09.%20GESTI&#211;N%20DE%20PROCESOS%20DE%20JURISDICCI&#211;N%20DE%20TIERRAS/2.%20JUZGADOS%20TIERRAS/05.%20Plan%20de%20Accion/SIGCMA_PLANES%20DE%20ACCI&#211;N_2024_V22_10F_V2%20(3).xlsm?DE2284E3" TargetMode="External"/><Relationship Id="rId1" Type="http://schemas.openxmlformats.org/officeDocument/2006/relationships/externalLinkPath" Target="file:///\\DE2284E3\SIGCMA_PLANES%20DE%20ACCI&#211;N_2024_V22_10F_V2%2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4" zoomScale="130" zoomScaleNormal="130" workbookViewId="0">
      <selection activeCell="C11" sqref="C11:I11"/>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18"/>
      <c r="B1" s="318"/>
      <c r="C1" s="318"/>
      <c r="D1" s="318"/>
      <c r="E1" s="318"/>
      <c r="F1" s="318"/>
    </row>
    <row r="5" spans="1:9">
      <c r="D5" s="14"/>
      <c r="E5" s="14"/>
      <c r="F5" s="14"/>
      <c r="G5" s="14"/>
      <c r="H5" s="14"/>
    </row>
    <row r="6" spans="1:9" ht="16.7" customHeight="1">
      <c r="D6" s="14"/>
      <c r="E6" s="14"/>
      <c r="F6" s="14"/>
      <c r="G6" s="14"/>
      <c r="H6" s="14"/>
    </row>
    <row r="7" spans="1:9" ht="33.75">
      <c r="A7" s="319" t="s">
        <v>0</v>
      </c>
      <c r="B7" s="319"/>
      <c r="C7" s="319"/>
      <c r="D7" s="319"/>
      <c r="E7" s="319"/>
      <c r="F7" s="319"/>
      <c r="G7" s="319"/>
      <c r="H7" s="319"/>
      <c r="I7" s="319"/>
    </row>
    <row r="9" spans="1:9" s="7" customFormat="1" ht="63.75">
      <c r="A9" s="8" t="s">
        <v>1</v>
      </c>
      <c r="B9" s="320"/>
      <c r="C9" s="320"/>
      <c r="D9" s="320"/>
      <c r="E9" s="320"/>
      <c r="F9" s="320"/>
      <c r="G9" s="320"/>
      <c r="H9" s="320"/>
      <c r="I9" s="320"/>
    </row>
    <row r="10" spans="1:9" s="7" customFormat="1" ht="21" customHeight="1">
      <c r="A10" s="12"/>
      <c r="B10" s="13"/>
      <c r="C10" s="13"/>
      <c r="D10" s="12"/>
      <c r="E10" s="11"/>
    </row>
    <row r="11" spans="1:9" s="7" customFormat="1" ht="63.75">
      <c r="A11" s="8" t="s">
        <v>2</v>
      </c>
      <c r="B11" s="301"/>
      <c r="C11" s="316"/>
      <c r="D11" s="316"/>
      <c r="E11" s="316"/>
      <c r="F11" s="316"/>
      <c r="G11" s="316"/>
      <c r="H11" s="316"/>
      <c r="I11" s="316"/>
    </row>
    <row r="12" spans="1:9" ht="12.75" customHeight="1">
      <c r="A12" s="300" t="s">
        <v>2</v>
      </c>
      <c r="B12" s="301"/>
      <c r="C12" s="316"/>
      <c r="D12" s="316"/>
      <c r="E12" s="316"/>
      <c r="F12" s="316"/>
      <c r="G12" s="316"/>
      <c r="H12" s="316"/>
      <c r="I12" s="316"/>
    </row>
    <row r="13" spans="1:9" ht="12.75" customHeight="1">
      <c r="A13" s="9" t="s">
        <v>3</v>
      </c>
      <c r="B13" s="316"/>
      <c r="C13" s="316"/>
      <c r="D13" s="316"/>
      <c r="E13" s="316"/>
      <c r="F13" s="316"/>
      <c r="G13" s="316"/>
      <c r="H13" s="316"/>
      <c r="I13" s="316"/>
    </row>
    <row r="14" spans="1:9" s="7" customFormat="1" ht="25.5">
      <c r="A14" s="9" t="s">
        <v>4</v>
      </c>
      <c r="B14" s="316"/>
      <c r="C14" s="316"/>
      <c r="D14" s="316"/>
      <c r="E14" s="316"/>
      <c r="F14" s="316"/>
      <c r="G14" s="316"/>
      <c r="H14" s="316"/>
      <c r="I14" s="316"/>
    </row>
    <row r="15" spans="1:9" s="7" customFormat="1" ht="25.5">
      <c r="A15" s="9" t="s">
        <v>5</v>
      </c>
      <c r="B15" s="316"/>
      <c r="C15" s="316"/>
      <c r="D15" s="316"/>
      <c r="E15" s="316"/>
      <c r="F15" s="316"/>
      <c r="G15" s="316"/>
      <c r="H15" s="316"/>
      <c r="I15" s="316"/>
    </row>
    <row r="16" spans="1:9" s="7" customFormat="1" ht="25.5">
      <c r="A16" s="8" t="s">
        <v>6</v>
      </c>
      <c r="B16" s="317"/>
      <c r="C16" s="317"/>
      <c r="D16" s="317"/>
      <c r="E16" s="317"/>
      <c r="F16" s="317"/>
      <c r="G16" s="317"/>
      <c r="H16" s="317"/>
      <c r="I16" s="317"/>
    </row>
    <row r="18" spans="1:9" s="7" customFormat="1" ht="24.75" customHeight="1">
      <c r="A18" s="8" t="s">
        <v>7</v>
      </c>
      <c r="B18" s="315"/>
      <c r="C18" s="315"/>
      <c r="D18" s="315"/>
      <c r="E18" s="315"/>
      <c r="F18" s="315"/>
      <c r="G18" s="315"/>
      <c r="H18" s="315"/>
      <c r="I18" s="315"/>
    </row>
    <row r="20" spans="1:9" ht="15.75" thickBot="1"/>
    <row r="21" spans="1:9" ht="12.75" customHeight="1">
      <c r="B21" s="246" t="s">
        <v>8</v>
      </c>
      <c r="C21" s="247" t="s">
        <v>9</v>
      </c>
      <c r="D21" s="247" t="s">
        <v>10</v>
      </c>
      <c r="E21" s="247" t="s">
        <v>11</v>
      </c>
    </row>
    <row r="22" spans="1:9" ht="12.75" customHeight="1" thickBot="1">
      <c r="B22" s="248" t="s">
        <v>12</v>
      </c>
      <c r="C22" s="249" t="s">
        <v>13</v>
      </c>
      <c r="D22" s="249" t="s">
        <v>14</v>
      </c>
      <c r="E22" s="249" t="s">
        <v>15</v>
      </c>
    </row>
    <row r="23" spans="1:9" ht="12.75" customHeight="1">
      <c r="B23" s="250" t="s">
        <v>16</v>
      </c>
      <c r="C23" s="251" t="s">
        <v>7</v>
      </c>
      <c r="D23" s="251" t="s">
        <v>7</v>
      </c>
      <c r="E23" s="251" t="s">
        <v>7</v>
      </c>
    </row>
    <row r="24" spans="1:9" ht="12.75" customHeight="1" thickBot="1">
      <c r="B24" s="248">
        <v>1</v>
      </c>
      <c r="C24" s="252">
        <v>45243</v>
      </c>
      <c r="D24" s="252">
        <v>45272</v>
      </c>
      <c r="E24" s="252">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baseColWidth="10" defaultColWidth="11.42578125" defaultRowHeight="15"/>
  <sheetData>
    <row r="2" spans="2:10" ht="18.75">
      <c r="B2" s="321" t="s">
        <v>17</v>
      </c>
      <c r="C2" s="321"/>
      <c r="D2" s="321"/>
      <c r="E2" s="321"/>
      <c r="F2" s="321"/>
      <c r="G2" s="321"/>
      <c r="H2" s="321"/>
      <c r="I2" s="321"/>
      <c r="J2" s="321"/>
    </row>
    <row r="3" spans="2:10" ht="15.75" thickBot="1"/>
    <row r="4" spans="2:10">
      <c r="B4" s="322" t="s">
        <v>18</v>
      </c>
      <c r="C4" s="323"/>
      <c r="D4" s="323"/>
      <c r="E4" s="323"/>
      <c r="F4" s="323"/>
      <c r="G4" s="323"/>
      <c r="H4" s="323"/>
      <c r="I4" s="323"/>
      <c r="J4" s="324"/>
    </row>
    <row r="5" spans="2:10">
      <c r="B5" s="325"/>
      <c r="C5" s="326"/>
      <c r="D5" s="326"/>
      <c r="E5" s="326"/>
      <c r="F5" s="326"/>
      <c r="G5" s="326"/>
      <c r="H5" s="326"/>
      <c r="I5" s="326"/>
      <c r="J5" s="327"/>
    </row>
    <row r="6" spans="2:10">
      <c r="B6" s="325"/>
      <c r="C6" s="326"/>
      <c r="D6" s="326"/>
      <c r="E6" s="326"/>
      <c r="F6" s="326"/>
      <c r="G6" s="326"/>
      <c r="H6" s="326"/>
      <c r="I6" s="326"/>
      <c r="J6" s="327"/>
    </row>
    <row r="7" spans="2:10" ht="15.75" thickBot="1">
      <c r="B7" s="328"/>
      <c r="C7" s="329"/>
      <c r="D7" s="329"/>
      <c r="E7" s="329"/>
      <c r="F7" s="329"/>
      <c r="G7" s="329"/>
      <c r="H7" s="329"/>
      <c r="I7" s="329"/>
      <c r="J7" s="330"/>
    </row>
    <row r="8" spans="2:10" ht="15.75" thickBot="1"/>
    <row r="9" spans="2:10">
      <c r="B9" s="322" t="s">
        <v>19</v>
      </c>
      <c r="C9" s="323"/>
      <c r="D9" s="323"/>
      <c r="E9" s="323"/>
      <c r="F9" s="323"/>
      <c r="G9" s="323"/>
      <c r="H9" s="323"/>
      <c r="I9" s="323"/>
      <c r="J9" s="324"/>
    </row>
    <row r="10" spans="2:10">
      <c r="B10" s="325"/>
      <c r="C10" s="326"/>
      <c r="D10" s="326"/>
      <c r="E10" s="326"/>
      <c r="F10" s="326"/>
      <c r="G10" s="326"/>
      <c r="H10" s="326"/>
      <c r="I10" s="326"/>
      <c r="J10" s="327"/>
    </row>
    <row r="11" spans="2:10">
      <c r="B11" s="325"/>
      <c r="C11" s="326"/>
      <c r="D11" s="326"/>
      <c r="E11" s="326"/>
      <c r="F11" s="326"/>
      <c r="G11" s="326"/>
      <c r="H11" s="326"/>
      <c r="I11" s="326"/>
      <c r="J11" s="327"/>
    </row>
    <row r="12" spans="2:10">
      <c r="B12" s="325"/>
      <c r="C12" s="326"/>
      <c r="D12" s="326"/>
      <c r="E12" s="326"/>
      <c r="F12" s="326"/>
      <c r="G12" s="326"/>
      <c r="H12" s="326"/>
      <c r="I12" s="326"/>
      <c r="J12" s="327"/>
    </row>
    <row r="13" spans="2:10">
      <c r="B13" s="325"/>
      <c r="C13" s="326"/>
      <c r="D13" s="326"/>
      <c r="E13" s="326"/>
      <c r="F13" s="326"/>
      <c r="G13" s="326"/>
      <c r="H13" s="326"/>
      <c r="I13" s="326"/>
      <c r="J13" s="327"/>
    </row>
    <row r="14" spans="2:10">
      <c r="B14" s="325"/>
      <c r="C14" s="326"/>
      <c r="D14" s="326"/>
      <c r="E14" s="326"/>
      <c r="F14" s="326"/>
      <c r="G14" s="326"/>
      <c r="H14" s="326"/>
      <c r="I14" s="326"/>
      <c r="J14" s="327"/>
    </row>
    <row r="15" spans="2:10" ht="15.75" thickBot="1">
      <c r="B15" s="328"/>
      <c r="C15" s="329"/>
      <c r="D15" s="329"/>
      <c r="E15" s="329"/>
      <c r="F15" s="329"/>
      <c r="G15" s="329"/>
      <c r="H15" s="329"/>
      <c r="I15" s="329"/>
      <c r="J15" s="330"/>
    </row>
    <row r="16" spans="2:10" ht="15.75" thickBot="1"/>
    <row r="17" spans="2:10">
      <c r="B17" s="322" t="s">
        <v>20</v>
      </c>
      <c r="C17" s="323"/>
      <c r="D17" s="323"/>
      <c r="E17" s="323"/>
      <c r="F17" s="323"/>
      <c r="G17" s="323"/>
      <c r="H17" s="323"/>
      <c r="I17" s="323"/>
      <c r="J17" s="324"/>
    </row>
    <row r="18" spans="2:10">
      <c r="B18" s="325"/>
      <c r="C18" s="326"/>
      <c r="D18" s="326"/>
      <c r="E18" s="326"/>
      <c r="F18" s="326"/>
      <c r="G18" s="326"/>
      <c r="H18" s="326"/>
      <c r="I18" s="326"/>
      <c r="J18" s="327"/>
    </row>
    <row r="19" spans="2:10">
      <c r="B19" s="325"/>
      <c r="C19" s="326"/>
      <c r="D19" s="326"/>
      <c r="E19" s="326"/>
      <c r="F19" s="326"/>
      <c r="G19" s="326"/>
      <c r="H19" s="326"/>
      <c r="I19" s="326"/>
      <c r="J19" s="327"/>
    </row>
    <row r="20" spans="2:10" ht="15.75" thickBot="1">
      <c r="B20" s="328"/>
      <c r="C20" s="329"/>
      <c r="D20" s="329"/>
      <c r="E20" s="329"/>
      <c r="F20" s="329"/>
      <c r="G20" s="329"/>
      <c r="H20" s="329"/>
      <c r="I20" s="329"/>
      <c r="J20" s="330"/>
    </row>
    <row r="21" spans="2:10" ht="15.75" thickBot="1"/>
    <row r="22" spans="2:10">
      <c r="B22" s="322" t="s">
        <v>21</v>
      </c>
      <c r="C22" s="323"/>
      <c r="D22" s="323"/>
      <c r="E22" s="323"/>
      <c r="F22" s="323"/>
      <c r="G22" s="323"/>
      <c r="H22" s="323"/>
      <c r="I22" s="323"/>
      <c r="J22" s="324"/>
    </row>
    <row r="23" spans="2:10">
      <c r="B23" s="325"/>
      <c r="C23" s="326"/>
      <c r="D23" s="326"/>
      <c r="E23" s="326"/>
      <c r="F23" s="326"/>
      <c r="G23" s="326"/>
      <c r="H23" s="326"/>
      <c r="I23" s="326"/>
      <c r="J23" s="327"/>
    </row>
    <row r="24" spans="2:10">
      <c r="B24" s="325"/>
      <c r="C24" s="326"/>
      <c r="D24" s="326"/>
      <c r="E24" s="326"/>
      <c r="F24" s="326"/>
      <c r="G24" s="326"/>
      <c r="H24" s="326"/>
      <c r="I24" s="326"/>
      <c r="J24" s="327"/>
    </row>
    <row r="25" spans="2:10">
      <c r="B25" s="325"/>
      <c r="C25" s="326"/>
      <c r="D25" s="326"/>
      <c r="E25" s="326"/>
      <c r="F25" s="326"/>
      <c r="G25" s="326"/>
      <c r="H25" s="326"/>
      <c r="I25" s="326"/>
      <c r="J25" s="327"/>
    </row>
    <row r="26" spans="2:10">
      <c r="B26" s="325"/>
      <c r="C26" s="326"/>
      <c r="D26" s="326"/>
      <c r="E26" s="326"/>
      <c r="F26" s="326"/>
      <c r="G26" s="326"/>
      <c r="H26" s="326"/>
      <c r="I26" s="326"/>
      <c r="J26" s="327"/>
    </row>
    <row r="27" spans="2:10">
      <c r="B27" s="325"/>
      <c r="C27" s="326"/>
      <c r="D27" s="326"/>
      <c r="E27" s="326"/>
      <c r="F27" s="326"/>
      <c r="G27" s="326"/>
      <c r="H27" s="326"/>
      <c r="I27" s="326"/>
      <c r="J27" s="327"/>
    </row>
    <row r="28" spans="2:10">
      <c r="B28" s="325"/>
      <c r="C28" s="326"/>
      <c r="D28" s="326"/>
      <c r="E28" s="326"/>
      <c r="F28" s="326"/>
      <c r="G28" s="326"/>
      <c r="H28" s="326"/>
      <c r="I28" s="326"/>
      <c r="J28" s="327"/>
    </row>
    <row r="29" spans="2:10">
      <c r="B29" s="325"/>
      <c r="C29" s="326"/>
      <c r="D29" s="326"/>
      <c r="E29" s="326"/>
      <c r="F29" s="326"/>
      <c r="G29" s="326"/>
      <c r="H29" s="326"/>
      <c r="I29" s="326"/>
      <c r="J29" s="327"/>
    </row>
    <row r="30" spans="2:10" ht="15.75" thickBot="1">
      <c r="B30" s="328"/>
      <c r="C30" s="329"/>
      <c r="D30" s="329"/>
      <c r="E30" s="329"/>
      <c r="F30" s="329"/>
      <c r="G30" s="329"/>
      <c r="H30" s="329"/>
      <c r="I30" s="329"/>
      <c r="J30" s="330"/>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C256-6890-41C9-916B-494707C75F6B}">
  <sheetPr codeName="Sheet7"/>
  <dimension ref="A1:J88"/>
  <sheetViews>
    <sheetView showGridLines="0" view="pageBreakPreview" topLeftCell="A47" zoomScale="96" zoomScaleNormal="96" zoomScaleSheetLayoutView="96" workbookViewId="0">
      <selection activeCell="B50" sqref="B50"/>
    </sheetView>
  </sheetViews>
  <sheetFormatPr baseColWidth="10" defaultColWidth="10.42578125" defaultRowHeight="14.25"/>
  <cols>
    <col min="1" max="1" width="53.28515625" style="280" customWidth="1"/>
    <col min="2" max="2" width="15.42578125" style="281" customWidth="1"/>
    <col min="3" max="3" width="50.42578125" style="255" customWidth="1"/>
    <col min="4" max="4" width="35.5703125" style="281" customWidth="1"/>
    <col min="5" max="5" width="55.85546875" style="255" customWidth="1"/>
    <col min="6" max="6" width="4.7109375" style="255" customWidth="1"/>
    <col min="7" max="16384" width="10.42578125" style="255"/>
  </cols>
  <sheetData>
    <row r="1" spans="1:8" ht="80.099999999999994" customHeight="1">
      <c r="A1" s="253"/>
      <c r="B1" s="331" t="s">
        <v>22</v>
      </c>
      <c r="C1" s="331"/>
      <c r="D1" s="331"/>
      <c r="E1" s="253"/>
      <c r="F1" s="254"/>
      <c r="G1" s="254"/>
      <c r="H1" s="254"/>
    </row>
    <row r="2" spans="1:8" ht="54.75" customHeight="1">
      <c r="A2" s="256" t="s">
        <v>23</v>
      </c>
      <c r="B2" s="332" t="s">
        <v>478</v>
      </c>
      <c r="C2" s="333"/>
      <c r="D2" s="257" t="s">
        <v>24</v>
      </c>
      <c r="E2" s="258" t="s">
        <v>477</v>
      </c>
    </row>
    <row r="3" spans="1:8" ht="16.7" customHeight="1">
      <c r="A3" s="259"/>
      <c r="B3" s="260"/>
      <c r="C3" s="260"/>
      <c r="D3" s="261"/>
      <c r="E3" s="260"/>
    </row>
    <row r="4" spans="1:8" ht="54.75" customHeight="1">
      <c r="A4" s="256" t="s">
        <v>25</v>
      </c>
      <c r="B4" s="334" t="s">
        <v>476</v>
      </c>
      <c r="C4" s="335"/>
      <c r="D4" s="335"/>
      <c r="E4" s="335"/>
    </row>
    <row r="5" spans="1:8" ht="13.35" customHeight="1">
      <c r="A5" s="262"/>
      <c r="B5" s="263"/>
      <c r="D5" s="261"/>
      <c r="E5" s="261"/>
    </row>
    <row r="6" spans="1:8" ht="21" customHeight="1">
      <c r="A6" s="336" t="s">
        <v>26</v>
      </c>
      <c r="B6" s="337" t="s">
        <v>27</v>
      </c>
      <c r="C6" s="337"/>
      <c r="D6" s="337" t="s">
        <v>28</v>
      </c>
      <c r="E6" s="337"/>
    </row>
    <row r="7" spans="1:8" ht="230.25" customHeight="1">
      <c r="A7" s="336"/>
      <c r="B7" s="338"/>
      <c r="C7" s="339"/>
      <c r="D7" s="340" t="s">
        <v>475</v>
      </c>
      <c r="E7" s="340"/>
    </row>
    <row r="8" spans="1:8" ht="21" customHeight="1">
      <c r="A8" s="262"/>
      <c r="B8" s="263"/>
      <c r="D8" s="261"/>
      <c r="E8" s="261"/>
    </row>
    <row r="9" spans="1:8" ht="20.100000000000001" customHeight="1">
      <c r="A9" s="341" t="s">
        <v>29</v>
      </c>
      <c r="B9" s="341"/>
      <c r="C9" s="341"/>
      <c r="D9" s="341"/>
      <c r="E9" s="341"/>
    </row>
    <row r="10" spans="1:8" ht="20.100000000000001" customHeight="1">
      <c r="A10" s="264" t="s">
        <v>30</v>
      </c>
      <c r="B10" s="264" t="s">
        <v>31</v>
      </c>
      <c r="C10" s="264" t="s">
        <v>32</v>
      </c>
      <c r="D10" s="264" t="s">
        <v>33</v>
      </c>
      <c r="E10" s="264" t="s">
        <v>34</v>
      </c>
    </row>
    <row r="11" spans="1:8" s="268" customFormat="1" ht="118.5" customHeight="1">
      <c r="A11" s="342" t="s">
        <v>35</v>
      </c>
      <c r="B11" s="265">
        <v>1</v>
      </c>
      <c r="C11" s="266" t="s">
        <v>36</v>
      </c>
      <c r="D11" s="267">
        <v>1</v>
      </c>
      <c r="E11" s="266" t="s">
        <v>479</v>
      </c>
    </row>
    <row r="12" spans="1:8" s="268" customFormat="1" ht="113.25" customHeight="1">
      <c r="A12" s="342"/>
      <c r="B12" s="265">
        <v>2</v>
      </c>
      <c r="C12" s="266" t="s">
        <v>37</v>
      </c>
      <c r="D12" s="303">
        <v>2</v>
      </c>
      <c r="E12" s="304" t="s">
        <v>480</v>
      </c>
      <c r="H12" s="268" t="s">
        <v>483</v>
      </c>
    </row>
    <row r="13" spans="1:8" ht="80.099999999999994" customHeight="1">
      <c r="A13" s="343" t="s">
        <v>38</v>
      </c>
      <c r="B13" s="269">
        <v>3</v>
      </c>
      <c r="C13" s="270" t="s">
        <v>484</v>
      </c>
      <c r="D13" s="269">
        <v>3</v>
      </c>
      <c r="E13" s="270" t="s">
        <v>39</v>
      </c>
    </row>
    <row r="14" spans="1:8" ht="80.099999999999994" customHeight="1">
      <c r="A14" s="343"/>
      <c r="B14" s="269">
        <v>4</v>
      </c>
      <c r="C14" s="270" t="s">
        <v>40</v>
      </c>
      <c r="D14" s="269"/>
      <c r="E14" s="270"/>
    </row>
    <row r="15" spans="1:8" ht="80.099999999999994" customHeight="1">
      <c r="A15" s="343"/>
      <c r="B15" s="269">
        <v>5</v>
      </c>
      <c r="C15" s="270" t="s">
        <v>41</v>
      </c>
      <c r="D15" s="269"/>
      <c r="E15" s="270"/>
    </row>
    <row r="16" spans="1:8" ht="101.25" customHeight="1">
      <c r="A16" s="344" t="s">
        <v>42</v>
      </c>
      <c r="B16" s="347">
        <v>6</v>
      </c>
      <c r="C16" s="349" t="s">
        <v>485</v>
      </c>
      <c r="D16" s="269">
        <v>4</v>
      </c>
      <c r="E16" s="270" t="s">
        <v>43</v>
      </c>
    </row>
    <row r="17" spans="1:10" ht="101.25" customHeight="1">
      <c r="A17" s="345"/>
      <c r="B17" s="348"/>
      <c r="C17" s="350"/>
      <c r="D17" s="269">
        <v>5</v>
      </c>
      <c r="E17" s="270" t="s">
        <v>481</v>
      </c>
    </row>
    <row r="18" spans="1:10" ht="80.099999999999994" customHeight="1">
      <c r="A18" s="345"/>
      <c r="B18" s="269">
        <v>7</v>
      </c>
      <c r="C18" s="270" t="s">
        <v>44</v>
      </c>
      <c r="D18" s="269">
        <v>6</v>
      </c>
      <c r="E18" s="266" t="s">
        <v>482</v>
      </c>
    </row>
    <row r="19" spans="1:10" ht="80.099999999999994" customHeight="1">
      <c r="A19" s="345"/>
      <c r="B19" s="269">
        <v>8</v>
      </c>
      <c r="C19" s="270" t="s">
        <v>486</v>
      </c>
      <c r="D19" s="347">
        <v>7</v>
      </c>
      <c r="E19" s="352" t="s">
        <v>487</v>
      </c>
    </row>
    <row r="20" spans="1:10" ht="80.099999999999994" customHeight="1">
      <c r="A20" s="345"/>
      <c r="B20" s="269">
        <v>9</v>
      </c>
      <c r="C20" s="270" t="s">
        <v>45</v>
      </c>
      <c r="D20" s="351"/>
      <c r="E20" s="353"/>
    </row>
    <row r="21" spans="1:10" ht="80.099999999999994" customHeight="1">
      <c r="A21" s="345"/>
      <c r="B21" s="269">
        <v>10</v>
      </c>
      <c r="C21" s="270" t="s">
        <v>46</v>
      </c>
      <c r="D21" s="348"/>
      <c r="E21" s="354"/>
    </row>
    <row r="22" spans="1:10" ht="80.099999999999994" customHeight="1">
      <c r="A22" s="345"/>
      <c r="B22" s="269">
        <v>11</v>
      </c>
      <c r="C22" s="270" t="s">
        <v>47</v>
      </c>
      <c r="D22" s="269"/>
      <c r="E22" s="266"/>
      <c r="J22" s="271"/>
    </row>
    <row r="23" spans="1:10" ht="80.099999999999994" customHeight="1">
      <c r="A23" s="345"/>
      <c r="B23" s="269">
        <v>12</v>
      </c>
      <c r="C23" s="270" t="s">
        <v>48</v>
      </c>
      <c r="D23" s="269">
        <v>8</v>
      </c>
      <c r="E23" s="270" t="s">
        <v>488</v>
      </c>
      <c r="J23" s="271"/>
    </row>
    <row r="24" spans="1:10" ht="80.099999999999994" customHeight="1">
      <c r="A24" s="346"/>
      <c r="B24" s="269">
        <v>13</v>
      </c>
      <c r="C24" s="270" t="s">
        <v>49</v>
      </c>
      <c r="D24" s="269"/>
      <c r="E24" s="270"/>
      <c r="J24" s="271"/>
    </row>
    <row r="25" spans="1:10" ht="80.099999999999994" customHeight="1">
      <c r="A25" s="355" t="s">
        <v>50</v>
      </c>
      <c r="B25" s="269">
        <v>14</v>
      </c>
      <c r="C25" s="266" t="s">
        <v>51</v>
      </c>
      <c r="D25" s="265">
        <v>9</v>
      </c>
      <c r="E25" s="266" t="s">
        <v>52</v>
      </c>
    </row>
    <row r="26" spans="1:10" ht="80.099999999999994" customHeight="1">
      <c r="A26" s="355"/>
      <c r="B26" s="269">
        <v>15</v>
      </c>
      <c r="C26" s="266" t="s">
        <v>53</v>
      </c>
      <c r="D26" s="265">
        <v>10</v>
      </c>
      <c r="E26" s="266" t="s">
        <v>54</v>
      </c>
    </row>
    <row r="27" spans="1:10" ht="80.099999999999994" customHeight="1">
      <c r="A27" s="355"/>
      <c r="B27" s="269">
        <v>16</v>
      </c>
      <c r="C27" s="266" t="s">
        <v>55</v>
      </c>
      <c r="D27" s="356">
        <v>11</v>
      </c>
      <c r="E27" s="352" t="s">
        <v>56</v>
      </c>
    </row>
    <row r="28" spans="1:10" ht="80.099999999999994" customHeight="1">
      <c r="A28" s="355"/>
      <c r="B28" s="269">
        <v>17</v>
      </c>
      <c r="C28" s="266" t="s">
        <v>57</v>
      </c>
      <c r="D28" s="357"/>
      <c r="E28" s="354"/>
    </row>
    <row r="29" spans="1:10" ht="174.6" customHeight="1">
      <c r="A29" s="272" t="s">
        <v>58</v>
      </c>
      <c r="B29" s="269">
        <v>18</v>
      </c>
      <c r="C29" s="266" t="s">
        <v>59</v>
      </c>
      <c r="D29" s="265">
        <v>12</v>
      </c>
      <c r="E29" s="266" t="s">
        <v>60</v>
      </c>
    </row>
    <row r="30" spans="1:10" ht="48.75" customHeight="1">
      <c r="A30" s="355" t="s">
        <v>61</v>
      </c>
      <c r="B30" s="269">
        <v>19</v>
      </c>
      <c r="C30" s="273" t="s">
        <v>62</v>
      </c>
      <c r="D30" s="269">
        <v>13</v>
      </c>
      <c r="E30" s="270" t="s">
        <v>489</v>
      </c>
    </row>
    <row r="31" spans="1:10" ht="87" customHeight="1">
      <c r="A31" s="355"/>
      <c r="B31" s="269">
        <v>20</v>
      </c>
      <c r="C31" s="273" t="s">
        <v>63</v>
      </c>
      <c r="D31" s="269">
        <v>14</v>
      </c>
      <c r="E31" s="270" t="s">
        <v>490</v>
      </c>
    </row>
    <row r="32" spans="1:10" ht="20.100000000000001" customHeight="1">
      <c r="A32" s="341" t="s">
        <v>64</v>
      </c>
      <c r="B32" s="341"/>
      <c r="C32" s="341"/>
      <c r="D32" s="341"/>
      <c r="E32" s="341"/>
    </row>
    <row r="33" spans="1:5" ht="20.100000000000001" customHeight="1">
      <c r="A33" s="264" t="s">
        <v>30</v>
      </c>
      <c r="B33" s="264" t="s">
        <v>31</v>
      </c>
      <c r="C33" s="264" t="s">
        <v>65</v>
      </c>
      <c r="D33" s="264" t="s">
        <v>33</v>
      </c>
      <c r="E33" s="264" t="s">
        <v>66</v>
      </c>
    </row>
    <row r="34" spans="1:5" ht="98.45" customHeight="1">
      <c r="A34" s="355" t="s">
        <v>67</v>
      </c>
      <c r="B34" s="265">
        <v>1</v>
      </c>
      <c r="C34" s="266" t="s">
        <v>68</v>
      </c>
      <c r="D34" s="265">
        <v>1</v>
      </c>
      <c r="E34" s="266" t="s">
        <v>69</v>
      </c>
    </row>
    <row r="35" spans="1:5" ht="81" customHeight="1">
      <c r="A35" s="355"/>
      <c r="B35" s="356">
        <v>2</v>
      </c>
      <c r="C35" s="359" t="s">
        <v>70</v>
      </c>
      <c r="D35" s="265">
        <v>2</v>
      </c>
      <c r="E35" s="266" t="s">
        <v>71</v>
      </c>
    </row>
    <row r="36" spans="1:5" ht="92.1" customHeight="1">
      <c r="A36" s="355"/>
      <c r="B36" s="358"/>
      <c r="C36" s="360"/>
      <c r="D36" s="265">
        <v>3</v>
      </c>
      <c r="E36" s="266" t="s">
        <v>72</v>
      </c>
    </row>
    <row r="37" spans="1:5" ht="68.25" customHeight="1">
      <c r="A37" s="355"/>
      <c r="B37" s="358"/>
      <c r="C37" s="360"/>
      <c r="D37" s="265">
        <v>4</v>
      </c>
      <c r="E37" s="266" t="s">
        <v>73</v>
      </c>
    </row>
    <row r="38" spans="1:5" ht="68.25" customHeight="1">
      <c r="A38" s="355"/>
      <c r="B38" s="358"/>
      <c r="C38" s="360"/>
      <c r="D38" s="265">
        <v>5</v>
      </c>
      <c r="E38" s="266" t="s">
        <v>74</v>
      </c>
    </row>
    <row r="39" spans="1:5" ht="41.45" customHeight="1">
      <c r="A39" s="355"/>
      <c r="B39" s="358"/>
      <c r="C39" s="360"/>
      <c r="D39" s="265">
        <v>6</v>
      </c>
      <c r="E39" s="266" t="s">
        <v>75</v>
      </c>
    </row>
    <row r="40" spans="1:5" ht="49.5" customHeight="1">
      <c r="A40" s="355"/>
      <c r="B40" s="357"/>
      <c r="C40" s="361"/>
      <c r="D40" s="265">
        <v>7</v>
      </c>
      <c r="E40" s="273" t="s">
        <v>76</v>
      </c>
    </row>
    <row r="41" spans="1:5" ht="49.5" customHeight="1">
      <c r="A41" s="355" t="s">
        <v>77</v>
      </c>
      <c r="B41" s="356">
        <v>3</v>
      </c>
      <c r="C41" s="362" t="s">
        <v>78</v>
      </c>
      <c r="D41" s="265">
        <v>8</v>
      </c>
      <c r="E41" s="273" t="s">
        <v>79</v>
      </c>
    </row>
    <row r="42" spans="1:5" ht="49.5" customHeight="1">
      <c r="A42" s="355"/>
      <c r="B42" s="358"/>
      <c r="C42" s="363"/>
      <c r="D42" s="265">
        <v>9</v>
      </c>
      <c r="E42" s="273" t="s">
        <v>80</v>
      </c>
    </row>
    <row r="43" spans="1:5" s="274" customFormat="1" ht="68.25" customHeight="1">
      <c r="A43" s="355"/>
      <c r="B43" s="358"/>
      <c r="C43" s="363"/>
      <c r="D43" s="265">
        <v>10</v>
      </c>
      <c r="E43" s="273" t="s">
        <v>81</v>
      </c>
    </row>
    <row r="44" spans="1:5" s="274" customFormat="1" ht="78.75" customHeight="1">
      <c r="A44" s="355"/>
      <c r="B44" s="357"/>
      <c r="C44" s="364"/>
      <c r="D44" s="265">
        <v>11</v>
      </c>
      <c r="E44" s="273" t="s">
        <v>82</v>
      </c>
    </row>
    <row r="45" spans="1:5" s="274" customFormat="1" ht="42.75">
      <c r="A45" s="355" t="s">
        <v>83</v>
      </c>
      <c r="B45" s="265">
        <v>4</v>
      </c>
      <c r="C45" s="266" t="s">
        <v>84</v>
      </c>
      <c r="D45" s="265">
        <v>12</v>
      </c>
      <c r="E45" s="275" t="s">
        <v>85</v>
      </c>
    </row>
    <row r="46" spans="1:5" s="274" customFormat="1" ht="55.5" customHeight="1">
      <c r="A46" s="355"/>
      <c r="B46" s="265">
        <v>5</v>
      </c>
      <c r="C46" s="266" t="s">
        <v>86</v>
      </c>
      <c r="D46" s="265"/>
      <c r="E46" s="266"/>
    </row>
    <row r="47" spans="1:5" s="274" customFormat="1" ht="57">
      <c r="A47" s="355"/>
      <c r="B47" s="265">
        <v>6</v>
      </c>
      <c r="C47" s="266" t="s">
        <v>87</v>
      </c>
      <c r="D47" s="265">
        <v>13</v>
      </c>
      <c r="E47" s="266" t="s">
        <v>88</v>
      </c>
    </row>
    <row r="48" spans="1:5" s="274" customFormat="1" ht="61.5" customHeight="1">
      <c r="A48" s="355"/>
      <c r="B48" s="265">
        <v>7</v>
      </c>
      <c r="C48" s="266" t="s">
        <v>89</v>
      </c>
      <c r="D48" s="265">
        <v>14</v>
      </c>
      <c r="E48" s="266" t="s">
        <v>90</v>
      </c>
    </row>
    <row r="49" spans="1:5" ht="71.25" customHeight="1">
      <c r="A49" s="355"/>
      <c r="B49" s="265">
        <v>8</v>
      </c>
      <c r="C49" s="275" t="s">
        <v>91</v>
      </c>
      <c r="D49" s="265">
        <v>15</v>
      </c>
      <c r="E49" s="266" t="s">
        <v>92</v>
      </c>
    </row>
    <row r="50" spans="1:5" ht="105" customHeight="1">
      <c r="A50" s="355"/>
      <c r="B50" s="265">
        <v>9</v>
      </c>
      <c r="C50" s="266" t="s">
        <v>93</v>
      </c>
      <c r="D50" s="265">
        <v>16</v>
      </c>
      <c r="E50" s="266" t="s">
        <v>94</v>
      </c>
    </row>
    <row r="51" spans="1:5" ht="116.25" customHeight="1">
      <c r="A51" s="355" t="s">
        <v>95</v>
      </c>
      <c r="B51" s="265">
        <v>10</v>
      </c>
      <c r="C51" s="266" t="s">
        <v>96</v>
      </c>
      <c r="D51" s="265">
        <v>17</v>
      </c>
      <c r="E51" s="266" t="s">
        <v>97</v>
      </c>
    </row>
    <row r="52" spans="1:5" ht="62.45" customHeight="1">
      <c r="A52" s="355"/>
      <c r="B52" s="265">
        <v>11</v>
      </c>
      <c r="C52" s="266" t="s">
        <v>98</v>
      </c>
      <c r="D52" s="267">
        <v>18</v>
      </c>
      <c r="E52" s="266" t="s">
        <v>99</v>
      </c>
    </row>
    <row r="53" spans="1:5" ht="42.75">
      <c r="A53" s="355"/>
      <c r="B53" s="265">
        <v>12</v>
      </c>
      <c r="C53" s="266" t="s">
        <v>100</v>
      </c>
      <c r="D53" s="267">
        <v>19</v>
      </c>
      <c r="E53" s="266" t="s">
        <v>101</v>
      </c>
    </row>
    <row r="54" spans="1:5" ht="57">
      <c r="A54" s="355" t="s">
        <v>102</v>
      </c>
      <c r="B54" s="265">
        <v>13</v>
      </c>
      <c r="C54" s="266" t="s">
        <v>103</v>
      </c>
      <c r="D54" s="267">
        <v>20</v>
      </c>
      <c r="E54" s="275" t="s">
        <v>104</v>
      </c>
    </row>
    <row r="55" spans="1:5" ht="28.5">
      <c r="A55" s="355"/>
      <c r="B55" s="265">
        <v>14</v>
      </c>
      <c r="C55" s="266" t="s">
        <v>105</v>
      </c>
      <c r="D55" s="267">
        <v>21</v>
      </c>
      <c r="E55" s="275" t="s">
        <v>106</v>
      </c>
    </row>
    <row r="56" spans="1:5" ht="85.5">
      <c r="A56" s="355"/>
      <c r="B56" s="265">
        <v>15</v>
      </c>
      <c r="C56" s="266" t="s">
        <v>107</v>
      </c>
      <c r="D56" s="267">
        <v>22</v>
      </c>
      <c r="E56" s="275" t="s">
        <v>491</v>
      </c>
    </row>
    <row r="57" spans="1:5" ht="28.5">
      <c r="A57" s="355"/>
      <c r="B57" s="265">
        <v>16</v>
      </c>
      <c r="C57" s="266" t="s">
        <v>108</v>
      </c>
      <c r="D57" s="267"/>
      <c r="E57" s="275"/>
    </row>
    <row r="58" spans="1:5" ht="28.5">
      <c r="A58" s="355"/>
      <c r="B58" s="265">
        <v>17</v>
      </c>
      <c r="C58" s="266" t="s">
        <v>109</v>
      </c>
      <c r="D58" s="267"/>
      <c r="E58" s="275"/>
    </row>
    <row r="59" spans="1:5" ht="28.5">
      <c r="A59" s="355"/>
      <c r="B59" s="265">
        <v>18</v>
      </c>
      <c r="C59" s="266" t="s">
        <v>110</v>
      </c>
      <c r="D59" s="267"/>
      <c r="E59" s="275"/>
    </row>
    <row r="60" spans="1:5" ht="28.5">
      <c r="A60" s="355"/>
      <c r="B60" s="265">
        <v>19</v>
      </c>
      <c r="C60" s="266" t="s">
        <v>111</v>
      </c>
      <c r="D60" s="267"/>
      <c r="E60" s="275"/>
    </row>
    <row r="61" spans="1:5" ht="42.75">
      <c r="A61" s="355"/>
      <c r="B61" s="265">
        <v>20</v>
      </c>
      <c r="C61" s="266" t="s">
        <v>112</v>
      </c>
      <c r="D61" s="267"/>
      <c r="E61" s="275"/>
    </row>
    <row r="62" spans="1:5" ht="57">
      <c r="A62" s="355"/>
      <c r="B62" s="265">
        <v>21</v>
      </c>
      <c r="C62" s="266" t="s">
        <v>113</v>
      </c>
      <c r="D62" s="267"/>
      <c r="E62" s="275"/>
    </row>
    <row r="63" spans="1:5" ht="28.5">
      <c r="A63" s="355"/>
      <c r="B63" s="265">
        <v>22</v>
      </c>
      <c r="C63" s="266" t="s">
        <v>114</v>
      </c>
      <c r="D63" s="267"/>
      <c r="E63" s="276"/>
    </row>
    <row r="64" spans="1:5" ht="42.75">
      <c r="A64" s="355" t="s">
        <v>115</v>
      </c>
      <c r="B64" s="265">
        <v>23</v>
      </c>
      <c r="C64" s="266" t="s">
        <v>116</v>
      </c>
      <c r="D64" s="267">
        <v>23</v>
      </c>
      <c r="E64" s="275" t="s">
        <v>117</v>
      </c>
    </row>
    <row r="65" spans="1:5" ht="42.75">
      <c r="A65" s="355"/>
      <c r="B65" s="265">
        <v>24</v>
      </c>
      <c r="C65" s="266" t="s">
        <v>118</v>
      </c>
      <c r="D65" s="267">
        <v>24</v>
      </c>
      <c r="E65" s="266" t="s">
        <v>119</v>
      </c>
    </row>
    <row r="66" spans="1:5" ht="28.5">
      <c r="A66" s="355"/>
      <c r="B66" s="265">
        <v>25</v>
      </c>
      <c r="C66" s="266" t="s">
        <v>120</v>
      </c>
      <c r="D66" s="267"/>
      <c r="E66" s="275"/>
    </row>
    <row r="67" spans="1:5" ht="71.25">
      <c r="A67" s="302" t="s">
        <v>121</v>
      </c>
      <c r="B67" s="265">
        <v>26</v>
      </c>
      <c r="C67" s="266" t="s">
        <v>122</v>
      </c>
      <c r="D67" s="267">
        <v>25</v>
      </c>
      <c r="E67" s="275" t="s">
        <v>123</v>
      </c>
    </row>
    <row r="68" spans="1:5" ht="77.099999999999994" customHeight="1">
      <c r="A68" s="355" t="s">
        <v>124</v>
      </c>
      <c r="B68" s="356">
        <v>27</v>
      </c>
      <c r="C68" s="352" t="s">
        <v>125</v>
      </c>
      <c r="D68" s="267">
        <v>26</v>
      </c>
      <c r="E68" s="266" t="s">
        <v>126</v>
      </c>
    </row>
    <row r="69" spans="1:5" ht="45.75" customHeight="1">
      <c r="A69" s="355"/>
      <c r="B69" s="357"/>
      <c r="C69" s="354"/>
      <c r="D69" s="267">
        <v>27</v>
      </c>
      <c r="E69" s="266" t="s">
        <v>127</v>
      </c>
    </row>
    <row r="70" spans="1:5" ht="50.1" customHeight="1">
      <c r="A70" s="355" t="s">
        <v>128</v>
      </c>
      <c r="B70" s="265">
        <v>28</v>
      </c>
      <c r="C70" s="275" t="s">
        <v>129</v>
      </c>
      <c r="D70" s="267">
        <v>28</v>
      </c>
      <c r="E70" s="275" t="s">
        <v>130</v>
      </c>
    </row>
    <row r="71" spans="1:5" ht="50.1" customHeight="1">
      <c r="A71" s="355"/>
      <c r="B71" s="356">
        <v>29</v>
      </c>
      <c r="C71" s="352" t="s">
        <v>131</v>
      </c>
      <c r="D71" s="267">
        <v>29</v>
      </c>
      <c r="E71" s="275" t="s">
        <v>132</v>
      </c>
    </row>
    <row r="72" spans="1:5" ht="50.1" customHeight="1">
      <c r="A72" s="355"/>
      <c r="B72" s="358"/>
      <c r="C72" s="353"/>
      <c r="D72" s="267">
        <v>30</v>
      </c>
      <c r="E72" s="275" t="s">
        <v>133</v>
      </c>
    </row>
    <row r="73" spans="1:5" ht="50.1" customHeight="1">
      <c r="A73" s="355"/>
      <c r="B73" s="358"/>
      <c r="C73" s="353"/>
      <c r="D73" s="267">
        <v>31</v>
      </c>
      <c r="E73" s="275" t="s">
        <v>134</v>
      </c>
    </row>
    <row r="74" spans="1:5" ht="50.1" customHeight="1">
      <c r="A74" s="355"/>
      <c r="B74" s="358"/>
      <c r="C74" s="353"/>
      <c r="D74" s="267">
        <v>32</v>
      </c>
      <c r="E74" s="275" t="s">
        <v>135</v>
      </c>
    </row>
    <row r="75" spans="1:5" ht="50.1" customHeight="1">
      <c r="A75" s="355"/>
      <c r="B75" s="358"/>
      <c r="C75" s="353"/>
      <c r="D75" s="267">
        <v>33</v>
      </c>
      <c r="E75" s="275" t="s">
        <v>136</v>
      </c>
    </row>
    <row r="76" spans="1:5" ht="50.1" customHeight="1">
      <c r="A76" s="355"/>
      <c r="B76" s="358"/>
      <c r="C76" s="353"/>
      <c r="D76" s="267">
        <v>34</v>
      </c>
      <c r="E76" s="277" t="s">
        <v>137</v>
      </c>
    </row>
    <row r="77" spans="1:5" ht="39.950000000000003" customHeight="1">
      <c r="A77" s="355"/>
      <c r="B77" s="357"/>
      <c r="C77" s="354"/>
      <c r="D77" s="267">
        <v>35</v>
      </c>
      <c r="E77" s="275" t="s">
        <v>138</v>
      </c>
    </row>
    <row r="78" spans="1:5" ht="39.950000000000003" customHeight="1">
      <c r="A78" s="344" t="s">
        <v>139</v>
      </c>
      <c r="B78" s="265">
        <v>30</v>
      </c>
      <c r="C78" s="266" t="s">
        <v>140</v>
      </c>
      <c r="D78" s="267">
        <v>36</v>
      </c>
      <c r="E78" s="266" t="s">
        <v>141</v>
      </c>
    </row>
    <row r="79" spans="1:5" ht="72" customHeight="1">
      <c r="A79" s="345"/>
      <c r="B79" s="265">
        <v>31</v>
      </c>
      <c r="C79" s="266" t="s">
        <v>142</v>
      </c>
      <c r="D79" s="267">
        <v>37</v>
      </c>
      <c r="E79" s="266" t="s">
        <v>143</v>
      </c>
    </row>
    <row r="80" spans="1:5" ht="72" customHeight="1">
      <c r="A80" s="345"/>
      <c r="B80" s="265">
        <v>32</v>
      </c>
      <c r="C80" s="266" t="s">
        <v>144</v>
      </c>
      <c r="D80" s="267">
        <v>38</v>
      </c>
      <c r="E80" s="266" t="s">
        <v>492</v>
      </c>
    </row>
    <row r="81" spans="1:10" ht="72" customHeight="1">
      <c r="A81" s="345"/>
      <c r="B81" s="265">
        <v>33</v>
      </c>
      <c r="C81" s="266" t="s">
        <v>145</v>
      </c>
      <c r="D81" s="267">
        <v>39</v>
      </c>
      <c r="E81" s="266" t="s">
        <v>146</v>
      </c>
      <c r="J81" s="255" t="s">
        <v>147</v>
      </c>
    </row>
    <row r="82" spans="1:10" ht="77.25" customHeight="1">
      <c r="A82" s="345"/>
      <c r="B82" s="278">
        <v>34</v>
      </c>
      <c r="C82" s="279" t="s">
        <v>148</v>
      </c>
      <c r="D82" s="267">
        <v>40</v>
      </c>
      <c r="E82" s="279" t="s">
        <v>149</v>
      </c>
    </row>
    <row r="83" spans="1:10">
      <c r="B83" s="305"/>
      <c r="C83" s="306"/>
      <c r="D83" s="305"/>
    </row>
    <row r="84" spans="1:10" ht="45.75" customHeight="1">
      <c r="A84" s="307" t="s">
        <v>493</v>
      </c>
      <c r="B84" s="365" t="s">
        <v>494</v>
      </c>
      <c r="C84" s="366"/>
      <c r="D84" s="308" t="s">
        <v>495</v>
      </c>
      <c r="E84" s="309" t="s">
        <v>496</v>
      </c>
      <c r="F84" s="310"/>
    </row>
    <row r="85" spans="1:10" ht="36" customHeight="1">
      <c r="A85" s="311" t="s">
        <v>497</v>
      </c>
      <c r="B85" s="367" t="s">
        <v>498</v>
      </c>
      <c r="C85" s="368"/>
      <c r="D85" s="312" t="s">
        <v>499</v>
      </c>
      <c r="E85" s="313" t="s">
        <v>500</v>
      </c>
      <c r="F85" s="310"/>
    </row>
    <row r="86" spans="1:10" ht="18" customHeight="1">
      <c r="E86" s="314"/>
    </row>
    <row r="87" spans="1:10" ht="36" customHeight="1"/>
    <row r="88" spans="1:10" ht="36" customHeight="1"/>
  </sheetData>
  <mergeCells count="40">
    <mergeCell ref="A78:A82"/>
    <mergeCell ref="B84:C84"/>
    <mergeCell ref="B85:C85"/>
    <mergeCell ref="A64:A66"/>
    <mergeCell ref="A68:A69"/>
    <mergeCell ref="B68:B69"/>
    <mergeCell ref="C68:C69"/>
    <mergeCell ref="A70:A77"/>
    <mergeCell ref="B71:B77"/>
    <mergeCell ref="C71:C77"/>
    <mergeCell ref="A54:A63"/>
    <mergeCell ref="A25:A28"/>
    <mergeCell ref="D27:D28"/>
    <mergeCell ref="E27:E28"/>
    <mergeCell ref="A30:A31"/>
    <mergeCell ref="A32:E32"/>
    <mergeCell ref="A34:A40"/>
    <mergeCell ref="B35:B40"/>
    <mergeCell ref="C35:C40"/>
    <mergeCell ref="A41:A44"/>
    <mergeCell ref="B41:B44"/>
    <mergeCell ref="C41:C44"/>
    <mergeCell ref="A45:A50"/>
    <mergeCell ref="A51:A53"/>
    <mergeCell ref="A9:E9"/>
    <mergeCell ref="A11:A12"/>
    <mergeCell ref="A13:A15"/>
    <mergeCell ref="A16:A24"/>
    <mergeCell ref="B16:B17"/>
    <mergeCell ref="C16:C17"/>
    <mergeCell ref="D19:D21"/>
    <mergeCell ref="E19:E21"/>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8458-6C5E-4F89-ABA7-496714B7C1A0}">
  <sheetPr codeName="Sheet5"/>
  <dimension ref="A1:F13"/>
  <sheetViews>
    <sheetView showGridLines="0" view="pageBreakPreview" topLeftCell="A9" zoomScaleNormal="90" workbookViewId="0">
      <selection activeCell="C17" sqref="C17"/>
    </sheetView>
  </sheetViews>
  <sheetFormatPr baseColWidth="10" defaultColWidth="10.42578125" defaultRowHeight="15"/>
  <cols>
    <col min="1" max="1" width="60.85546875" style="297" customWidth="1"/>
    <col min="2" max="2" width="15.85546875" style="298" customWidth="1"/>
    <col min="3" max="5" width="15.85546875" style="299" customWidth="1"/>
    <col min="6" max="6" width="40.85546875" style="297" customWidth="1"/>
    <col min="7" max="7" width="2.7109375" style="283" customWidth="1"/>
    <col min="8" max="16384" width="10.42578125" style="283"/>
  </cols>
  <sheetData>
    <row r="1" spans="1:6" ht="80.099999999999994" customHeight="1">
      <c r="A1" s="282"/>
      <c r="B1" s="369" t="s">
        <v>150</v>
      </c>
      <c r="C1" s="369"/>
      <c r="D1" s="369"/>
      <c r="E1" s="369"/>
      <c r="F1" s="282"/>
    </row>
    <row r="2" spans="1:6">
      <c r="A2" s="370" t="s">
        <v>151</v>
      </c>
      <c r="B2" s="370"/>
      <c r="C2" s="370"/>
      <c r="D2" s="370"/>
      <c r="E2" s="370"/>
      <c r="F2" s="370"/>
    </row>
    <row r="3" spans="1:6" ht="28.5" customHeight="1">
      <c r="A3" s="371" t="s">
        <v>152</v>
      </c>
      <c r="B3" s="372" t="s">
        <v>153</v>
      </c>
      <c r="C3" s="372"/>
      <c r="D3" s="372"/>
      <c r="E3" s="372"/>
      <c r="F3" s="284" t="s">
        <v>154</v>
      </c>
    </row>
    <row r="4" spans="1:6" ht="46.5" customHeight="1">
      <c r="A4" s="371"/>
      <c r="B4" s="285" t="s">
        <v>155</v>
      </c>
      <c r="C4" s="285" t="s">
        <v>156</v>
      </c>
      <c r="D4" s="285" t="s">
        <v>157</v>
      </c>
      <c r="E4" s="285" t="s">
        <v>158</v>
      </c>
      <c r="F4" s="286"/>
    </row>
    <row r="5" spans="1:6" ht="65.099999999999994" customHeight="1">
      <c r="A5" s="287" t="s">
        <v>159</v>
      </c>
      <c r="B5" s="288"/>
      <c r="C5" s="289"/>
      <c r="D5" s="289">
        <v>8.9</v>
      </c>
      <c r="E5" s="289">
        <v>13.16</v>
      </c>
      <c r="F5" s="290" t="s">
        <v>160</v>
      </c>
    </row>
    <row r="6" spans="1:6" ht="65.099999999999994" customHeight="1">
      <c r="A6" s="291" t="s">
        <v>161</v>
      </c>
      <c r="B6" s="288"/>
      <c r="C6" s="289"/>
      <c r="D6" s="289">
        <v>11</v>
      </c>
      <c r="E6" s="289" t="s">
        <v>162</v>
      </c>
      <c r="F6" s="290" t="s">
        <v>160</v>
      </c>
    </row>
    <row r="7" spans="1:6" ht="65.099999999999994" customHeight="1">
      <c r="A7" s="291" t="s">
        <v>163</v>
      </c>
      <c r="B7" s="292"/>
      <c r="C7" s="293"/>
      <c r="D7" s="293">
        <v>1</v>
      </c>
      <c r="E7" s="293" t="s">
        <v>164</v>
      </c>
      <c r="F7" s="290" t="s">
        <v>160</v>
      </c>
    </row>
    <row r="8" spans="1:6" ht="65.099999999999994" customHeight="1">
      <c r="A8" s="294" t="s">
        <v>165</v>
      </c>
      <c r="B8" s="292">
        <v>17</v>
      </c>
      <c r="C8" s="293">
        <v>3.4</v>
      </c>
      <c r="D8" s="293" t="s">
        <v>166</v>
      </c>
      <c r="E8" s="293" t="s">
        <v>167</v>
      </c>
      <c r="F8" s="290" t="s">
        <v>160</v>
      </c>
    </row>
    <row r="9" spans="1:6" ht="78.95" customHeight="1">
      <c r="A9" s="294" t="s">
        <v>168</v>
      </c>
      <c r="B9" s="292" t="s">
        <v>501</v>
      </c>
      <c r="C9" s="292">
        <v>7</v>
      </c>
      <c r="D9" s="289" t="s">
        <v>169</v>
      </c>
      <c r="E9" s="289" t="s">
        <v>170</v>
      </c>
      <c r="F9" s="290" t="s">
        <v>160</v>
      </c>
    </row>
    <row r="10" spans="1:6" ht="65.099999999999994" customHeight="1">
      <c r="A10" s="291" t="s">
        <v>171</v>
      </c>
      <c r="B10" s="288"/>
      <c r="C10" s="289"/>
      <c r="D10" s="289" t="s">
        <v>172</v>
      </c>
      <c r="E10" s="289">
        <v>28</v>
      </c>
      <c r="F10" s="290" t="s">
        <v>160</v>
      </c>
    </row>
    <row r="11" spans="1:6" ht="65.099999999999994" customHeight="1">
      <c r="A11" s="295" t="s">
        <v>173</v>
      </c>
      <c r="B11" s="292"/>
      <c r="C11" s="293"/>
      <c r="D11" s="293" t="s">
        <v>174</v>
      </c>
      <c r="E11" s="293">
        <v>20.21</v>
      </c>
      <c r="F11" s="296" t="s">
        <v>160</v>
      </c>
    </row>
    <row r="12" spans="1:6" ht="65.099999999999994" customHeight="1">
      <c r="A12" s="295" t="s">
        <v>175</v>
      </c>
      <c r="B12" s="292"/>
      <c r="C12" s="293"/>
      <c r="D12" s="289" t="s">
        <v>176</v>
      </c>
      <c r="E12" s="293" t="s">
        <v>177</v>
      </c>
      <c r="F12" s="296" t="s">
        <v>160</v>
      </c>
    </row>
    <row r="13" spans="1:6" ht="65.099999999999994" customHeight="1">
      <c r="A13" s="295" t="s">
        <v>178</v>
      </c>
      <c r="B13" s="292">
        <v>2.1800000000000002</v>
      </c>
      <c r="C13" s="293">
        <v>9</v>
      </c>
      <c r="D13" s="293">
        <v>1</v>
      </c>
      <c r="E13" s="293" t="s">
        <v>179</v>
      </c>
      <c r="F13" s="296" t="s">
        <v>180</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AC1E6CE3-5C7A-47D9-BF48-181AE261F0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3C94075B-67CC-4D7E-9118-5360871208A2}"/>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73" t="s">
        <v>181</v>
      </c>
      <c r="C2" s="374"/>
      <c r="D2" s="374"/>
      <c r="E2" s="374"/>
      <c r="F2" s="374"/>
      <c r="G2" s="375"/>
    </row>
    <row r="3" spans="2:9" ht="15">
      <c r="B3" s="376" t="s">
        <v>182</v>
      </c>
      <c r="C3" s="377"/>
      <c r="D3" s="378"/>
      <c r="E3" s="378"/>
      <c r="F3" s="378"/>
      <c r="G3" s="379"/>
    </row>
    <row r="4" spans="2:9" ht="88.5" customHeight="1">
      <c r="B4" s="380" t="s">
        <v>183</v>
      </c>
      <c r="C4" s="381"/>
      <c r="D4" s="381"/>
      <c r="E4" s="381"/>
      <c r="F4" s="381"/>
      <c r="G4" s="382"/>
    </row>
    <row r="5" spans="2:9" ht="15">
      <c r="B5" s="124"/>
      <c r="C5" s="136"/>
      <c r="D5" s="137"/>
      <c r="E5" s="138"/>
      <c r="F5" s="138"/>
      <c r="G5" s="138"/>
    </row>
    <row r="6" spans="2:9" ht="16.5" customHeight="1">
      <c r="B6" s="383" t="s">
        <v>184</v>
      </c>
      <c r="C6" s="384"/>
      <c r="D6" s="384"/>
      <c r="E6" s="384"/>
      <c r="F6" s="384"/>
      <c r="G6" s="385"/>
    </row>
    <row r="7" spans="2:9" ht="76.5" customHeight="1">
      <c r="B7" s="383"/>
      <c r="C7" s="384"/>
      <c r="D7" s="384"/>
      <c r="E7" s="384"/>
      <c r="F7" s="384"/>
      <c r="G7" s="385"/>
    </row>
    <row r="8" spans="2:9" ht="15" thickBot="1">
      <c r="B8" s="139"/>
      <c r="C8" s="140"/>
      <c r="D8" s="140"/>
      <c r="E8" s="141"/>
      <c r="F8" s="142"/>
      <c r="G8" s="142"/>
    </row>
    <row r="9" spans="2:9">
      <c r="B9" s="143"/>
      <c r="C9" s="221" t="s">
        <v>185</v>
      </c>
      <c r="D9" s="386" t="s">
        <v>186</v>
      </c>
      <c r="E9" s="387"/>
      <c r="F9" s="388" t="s">
        <v>187</v>
      </c>
      <c r="G9" s="389"/>
    </row>
    <row r="10" spans="2:9" ht="15" customHeight="1">
      <c r="B10" s="144"/>
      <c r="C10" s="126">
        <v>5</v>
      </c>
      <c r="D10" s="390" t="s">
        <v>188</v>
      </c>
      <c r="E10" s="391"/>
      <c r="F10" s="392" t="s">
        <v>189</v>
      </c>
      <c r="G10" s="393"/>
      <c r="H10" s="419"/>
      <c r="I10" s="419"/>
    </row>
    <row r="11" spans="2:9">
      <c r="B11" s="144"/>
      <c r="C11" s="126">
        <v>5</v>
      </c>
      <c r="D11" s="390" t="s">
        <v>190</v>
      </c>
      <c r="E11" s="391"/>
      <c r="F11" s="392" t="s">
        <v>191</v>
      </c>
      <c r="G11" s="393"/>
      <c r="H11" s="419"/>
      <c r="I11" s="419"/>
    </row>
    <row r="12" spans="2:9">
      <c r="B12" s="144"/>
      <c r="C12" s="126">
        <v>5</v>
      </c>
      <c r="D12" s="390" t="s">
        <v>192</v>
      </c>
      <c r="E12" s="391"/>
      <c r="F12" s="392" t="s">
        <v>193</v>
      </c>
      <c r="G12" s="393"/>
      <c r="H12" s="419"/>
      <c r="I12" s="419"/>
    </row>
    <row r="13" spans="2:9" ht="27.75" customHeight="1">
      <c r="B13" s="144"/>
      <c r="C13" s="126">
        <v>5</v>
      </c>
      <c r="D13" s="390" t="s">
        <v>194</v>
      </c>
      <c r="E13" s="391"/>
      <c r="F13" s="392" t="s">
        <v>195</v>
      </c>
      <c r="G13" s="393"/>
      <c r="H13" s="419"/>
      <c r="I13" s="419"/>
    </row>
    <row r="14" spans="2:9">
      <c r="B14" s="144"/>
      <c r="C14" s="126">
        <v>5</v>
      </c>
      <c r="D14" s="390" t="s">
        <v>196</v>
      </c>
      <c r="E14" s="391"/>
      <c r="F14" s="392" t="s">
        <v>197</v>
      </c>
      <c r="G14" s="393"/>
      <c r="H14" s="419"/>
      <c r="I14" s="419"/>
    </row>
    <row r="15" spans="2:9" ht="41.25" customHeight="1">
      <c r="B15" s="144"/>
      <c r="C15" s="126">
        <v>5</v>
      </c>
      <c r="D15" s="390" t="s">
        <v>198</v>
      </c>
      <c r="E15" s="391"/>
      <c r="F15" s="392" t="s">
        <v>199</v>
      </c>
      <c r="G15" s="393"/>
      <c r="H15" s="419"/>
      <c r="I15" s="419"/>
    </row>
    <row r="16" spans="2:9" ht="41.25" customHeight="1">
      <c r="B16" s="144"/>
      <c r="C16" s="126">
        <v>5</v>
      </c>
      <c r="D16" s="394" t="s">
        <v>200</v>
      </c>
      <c r="E16" s="395"/>
      <c r="F16" s="392" t="s">
        <v>201</v>
      </c>
      <c r="G16" s="393"/>
      <c r="H16" s="419"/>
      <c r="I16" s="419"/>
    </row>
    <row r="17" spans="2:9" ht="51.75" customHeight="1">
      <c r="B17" s="144"/>
      <c r="C17" s="126">
        <v>5</v>
      </c>
      <c r="D17" s="395" t="s">
        <v>202</v>
      </c>
      <c r="E17" s="398"/>
      <c r="F17" s="392" t="s">
        <v>203</v>
      </c>
      <c r="G17" s="393"/>
      <c r="H17" s="419"/>
      <c r="I17" s="419"/>
    </row>
    <row r="18" spans="2:9" ht="51.75" customHeight="1">
      <c r="B18" s="144"/>
      <c r="C18" s="126">
        <v>5</v>
      </c>
      <c r="D18" s="394" t="s">
        <v>204</v>
      </c>
      <c r="E18" s="395"/>
      <c r="F18" s="392" t="s">
        <v>205</v>
      </c>
      <c r="G18" s="393"/>
      <c r="H18" s="419"/>
      <c r="I18" s="419"/>
    </row>
    <row r="19" spans="2:9" ht="51.75" customHeight="1">
      <c r="B19" s="144"/>
      <c r="C19" s="126">
        <v>5</v>
      </c>
      <c r="D19" s="222" t="s">
        <v>206</v>
      </c>
      <c r="E19" s="223"/>
      <c r="F19" s="392" t="s">
        <v>207</v>
      </c>
      <c r="G19" s="393"/>
      <c r="H19" s="419"/>
      <c r="I19" s="419"/>
    </row>
    <row r="20" spans="2:9" ht="51.75" customHeight="1">
      <c r="B20" s="144"/>
      <c r="C20" s="126">
        <v>5</v>
      </c>
      <c r="D20" s="222" t="s">
        <v>208</v>
      </c>
      <c r="E20" s="223"/>
      <c r="F20" s="392" t="s">
        <v>209</v>
      </c>
      <c r="G20" s="393"/>
      <c r="H20" s="419"/>
      <c r="I20" s="419"/>
    </row>
    <row r="21" spans="2:9" ht="66.75" customHeight="1">
      <c r="B21" s="144"/>
      <c r="C21" s="126">
        <v>5</v>
      </c>
      <c r="D21" s="394" t="s">
        <v>210</v>
      </c>
      <c r="E21" s="395"/>
      <c r="F21" s="392" t="s">
        <v>211</v>
      </c>
      <c r="G21" s="393"/>
      <c r="H21" s="419"/>
      <c r="I21" s="419"/>
    </row>
    <row r="22" spans="2:9" ht="36" customHeight="1">
      <c r="B22" s="144"/>
      <c r="C22" s="126">
        <v>5</v>
      </c>
      <c r="D22" s="396" t="s">
        <v>212</v>
      </c>
      <c r="E22" s="397"/>
      <c r="F22" s="392" t="s">
        <v>213</v>
      </c>
      <c r="G22" s="393"/>
      <c r="H22" s="428"/>
      <c r="I22" s="428"/>
    </row>
    <row r="23" spans="2:9" ht="26.25" customHeight="1">
      <c r="B23" s="144"/>
      <c r="C23" s="126">
        <v>5</v>
      </c>
      <c r="D23" s="411" t="s">
        <v>214</v>
      </c>
      <c r="E23" s="411"/>
      <c r="F23" s="412" t="s">
        <v>215</v>
      </c>
      <c r="G23" s="393"/>
      <c r="H23" s="419"/>
      <c r="I23" s="419"/>
    </row>
    <row r="24" spans="2:9" ht="26.25" customHeight="1">
      <c r="B24" s="144"/>
      <c r="C24" s="126">
        <v>5</v>
      </c>
      <c r="D24" s="411" t="s">
        <v>216</v>
      </c>
      <c r="E24" s="411"/>
      <c r="F24" s="412" t="s">
        <v>217</v>
      </c>
      <c r="G24" s="393"/>
      <c r="H24" s="419"/>
      <c r="I24" s="419"/>
    </row>
    <row r="25" spans="2:9" ht="26.25" customHeight="1">
      <c r="B25" s="144"/>
      <c r="C25" s="126">
        <v>5</v>
      </c>
      <c r="D25" s="413" t="s">
        <v>218</v>
      </c>
      <c r="E25" s="414"/>
      <c r="F25" s="412" t="s">
        <v>219</v>
      </c>
      <c r="G25" s="393"/>
      <c r="H25" s="419"/>
      <c r="I25" s="419"/>
    </row>
    <row r="26" spans="2:9" ht="27" customHeight="1">
      <c r="B26" s="145"/>
      <c r="C26" s="399" t="s">
        <v>220</v>
      </c>
      <c r="D26" s="400"/>
      <c r="E26" s="400"/>
      <c r="F26" s="400"/>
      <c r="G26" s="401"/>
    </row>
    <row r="27" spans="2:9" ht="27" customHeight="1">
      <c r="B27" s="402" t="s">
        <v>221</v>
      </c>
      <c r="C27" s="403"/>
      <c r="D27" s="403"/>
      <c r="E27" s="403"/>
      <c r="F27" s="403"/>
      <c r="G27" s="404"/>
    </row>
    <row r="28" spans="2:9" ht="10.5" customHeight="1">
      <c r="B28" s="146"/>
      <c r="D28" s="147"/>
      <c r="E28" s="148"/>
      <c r="F28" s="149"/>
      <c r="G28" s="149"/>
    </row>
    <row r="29" spans="2:9">
      <c r="B29" s="146"/>
      <c r="C29" s="150"/>
      <c r="D29" s="405" t="s">
        <v>186</v>
      </c>
      <c r="E29" s="405"/>
      <c r="F29" s="406" t="s">
        <v>187</v>
      </c>
      <c r="G29" s="407"/>
    </row>
    <row r="30" spans="2:9">
      <c r="B30" s="146"/>
      <c r="D30" s="408" t="s">
        <v>188</v>
      </c>
      <c r="E30" s="408"/>
      <c r="F30" s="409" t="s">
        <v>222</v>
      </c>
      <c r="G30" s="410"/>
      <c r="H30" s="419"/>
      <c r="I30" s="419"/>
    </row>
    <row r="31" spans="2:9">
      <c r="B31" s="146"/>
      <c r="D31" s="408" t="s">
        <v>190</v>
      </c>
      <c r="E31" s="408"/>
      <c r="F31" s="409" t="s">
        <v>223</v>
      </c>
      <c r="G31" s="410"/>
      <c r="H31" s="419"/>
      <c r="I31" s="419"/>
    </row>
    <row r="32" spans="2:9">
      <c r="B32" s="146"/>
      <c r="D32" s="408" t="s">
        <v>192</v>
      </c>
      <c r="E32" s="408"/>
      <c r="F32" s="409" t="s">
        <v>224</v>
      </c>
      <c r="G32" s="410"/>
      <c r="H32" s="419"/>
      <c r="I32" s="419"/>
    </row>
    <row r="33" spans="2:9">
      <c r="B33" s="146"/>
      <c r="D33" s="408" t="s">
        <v>194</v>
      </c>
      <c r="E33" s="408"/>
      <c r="F33" s="409" t="s">
        <v>225</v>
      </c>
      <c r="G33" s="410"/>
      <c r="H33" s="419"/>
      <c r="I33" s="419"/>
    </row>
    <row r="34" spans="2:9">
      <c r="B34" s="146"/>
      <c r="D34" s="408" t="s">
        <v>196</v>
      </c>
      <c r="E34" s="408"/>
      <c r="F34" s="409" t="s">
        <v>226</v>
      </c>
      <c r="G34" s="410"/>
      <c r="H34" s="419"/>
      <c r="I34" s="419"/>
    </row>
    <row r="35" spans="2:9" ht="40.9" customHeight="1">
      <c r="B35" s="146"/>
      <c r="D35" s="408" t="s">
        <v>227</v>
      </c>
      <c r="E35" s="408"/>
      <c r="F35" s="409" t="s">
        <v>228</v>
      </c>
      <c r="G35" s="410"/>
      <c r="H35" s="419"/>
      <c r="I35" s="419"/>
    </row>
    <row r="36" spans="2:9" ht="42" customHeight="1">
      <c r="B36" s="125"/>
      <c r="C36" s="151"/>
      <c r="D36" s="408" t="s">
        <v>229</v>
      </c>
      <c r="E36" s="408"/>
      <c r="F36" s="409" t="s">
        <v>230</v>
      </c>
      <c r="G36" s="410"/>
      <c r="H36" s="429"/>
      <c r="I36" s="429"/>
    </row>
    <row r="37" spans="2:9" ht="30.75" customHeight="1">
      <c r="B37" s="125"/>
      <c r="C37" s="151"/>
      <c r="D37" s="408" t="s">
        <v>231</v>
      </c>
      <c r="E37" s="408"/>
      <c r="F37" s="415" t="s">
        <v>232</v>
      </c>
      <c r="G37" s="416"/>
      <c r="H37" s="429"/>
      <c r="I37" s="429"/>
    </row>
    <row r="38" spans="2:9" ht="33" customHeight="1">
      <c r="B38" s="125"/>
      <c r="C38" s="151"/>
      <c r="D38" s="408" t="s">
        <v>233</v>
      </c>
      <c r="E38" s="408"/>
      <c r="F38" s="415" t="s">
        <v>232</v>
      </c>
      <c r="G38" s="416"/>
      <c r="H38" s="429"/>
      <c r="I38" s="429"/>
    </row>
    <row r="39" spans="2:9" ht="30" customHeight="1">
      <c r="B39" s="125"/>
      <c r="C39" s="151"/>
      <c r="D39" s="408" t="s">
        <v>234</v>
      </c>
      <c r="E39" s="408"/>
      <c r="F39" s="415" t="s">
        <v>232</v>
      </c>
      <c r="G39" s="416"/>
      <c r="H39" s="429"/>
      <c r="I39" s="429"/>
    </row>
    <row r="40" spans="2:9" ht="30" customHeight="1">
      <c r="B40" s="125"/>
      <c r="C40" s="151"/>
      <c r="D40" s="408" t="s">
        <v>235</v>
      </c>
      <c r="E40" s="408"/>
      <c r="F40" s="415" t="s">
        <v>232</v>
      </c>
      <c r="G40" s="416"/>
      <c r="H40" s="429"/>
      <c r="I40" s="429"/>
    </row>
    <row r="41" spans="2:9" ht="30" customHeight="1">
      <c r="B41" s="125"/>
      <c r="C41" s="151"/>
      <c r="D41" s="417" t="s">
        <v>236</v>
      </c>
      <c r="E41" s="418"/>
      <c r="F41" s="409" t="s">
        <v>237</v>
      </c>
      <c r="G41" s="410"/>
      <c r="H41" s="429"/>
      <c r="I41" s="429"/>
    </row>
    <row r="42" spans="2:9" ht="35.25" customHeight="1">
      <c r="B42" s="125"/>
      <c r="C42" s="151"/>
      <c r="D42" s="408" t="s">
        <v>238</v>
      </c>
      <c r="E42" s="408"/>
      <c r="F42" s="409" t="s">
        <v>239</v>
      </c>
      <c r="G42" s="410"/>
      <c r="H42" s="429"/>
      <c r="I42" s="429"/>
    </row>
    <row r="43" spans="2:9" ht="31.5" customHeight="1">
      <c r="B43" s="125"/>
      <c r="C43" s="151"/>
      <c r="D43" s="408" t="s">
        <v>231</v>
      </c>
      <c r="E43" s="408"/>
      <c r="F43" s="415" t="s">
        <v>232</v>
      </c>
      <c r="G43" s="416"/>
      <c r="H43" s="429"/>
      <c r="I43" s="429"/>
    </row>
    <row r="44" spans="2:9" ht="35.25" customHeight="1">
      <c r="B44" s="125"/>
      <c r="C44" s="151"/>
      <c r="D44" s="408" t="s">
        <v>240</v>
      </c>
      <c r="E44" s="408"/>
      <c r="F44" s="415" t="s">
        <v>232</v>
      </c>
      <c r="G44" s="416"/>
      <c r="H44" s="429"/>
      <c r="I44" s="429"/>
    </row>
    <row r="45" spans="2:9" ht="57" customHeight="1">
      <c r="B45" s="125"/>
      <c r="C45" s="151"/>
      <c r="D45" s="408" t="s">
        <v>235</v>
      </c>
      <c r="E45" s="408"/>
      <c r="F45" s="415" t="s">
        <v>232</v>
      </c>
      <c r="G45" s="416"/>
      <c r="H45" s="429"/>
      <c r="I45" s="429"/>
    </row>
    <row r="46" spans="2:9" ht="32.25" customHeight="1">
      <c r="B46" s="125"/>
      <c r="C46" s="151"/>
      <c r="D46" s="408" t="s">
        <v>233</v>
      </c>
      <c r="E46" s="408"/>
      <c r="F46" s="415" t="s">
        <v>232</v>
      </c>
      <c r="G46" s="416"/>
      <c r="H46" s="429"/>
      <c r="I46" s="429"/>
    </row>
    <row r="47" spans="2:9" ht="32.25" customHeight="1">
      <c r="B47" s="125"/>
      <c r="C47" s="151"/>
      <c r="D47" s="417" t="s">
        <v>241</v>
      </c>
      <c r="E47" s="418"/>
      <c r="F47" s="426" t="s">
        <v>242</v>
      </c>
      <c r="G47" s="427"/>
      <c r="H47" s="429"/>
      <c r="I47" s="429"/>
    </row>
    <row r="48" spans="2:9" ht="32.25" customHeight="1">
      <c r="B48" s="125"/>
      <c r="C48" s="151"/>
      <c r="D48" s="408" t="s">
        <v>243</v>
      </c>
      <c r="E48" s="408"/>
      <c r="F48" s="409" t="s">
        <v>244</v>
      </c>
      <c r="G48" s="410"/>
      <c r="H48" s="429"/>
      <c r="I48" s="429"/>
    </row>
    <row r="49" spans="2:9" ht="32.25" customHeight="1">
      <c r="B49" s="125"/>
      <c r="C49" s="151"/>
      <c r="D49" s="408" t="s">
        <v>245</v>
      </c>
      <c r="E49" s="408"/>
      <c r="F49" s="409" t="s">
        <v>246</v>
      </c>
      <c r="G49" s="410"/>
      <c r="H49" s="429"/>
      <c r="I49" s="429"/>
    </row>
    <row r="50" spans="2:9" ht="32.25" customHeight="1">
      <c r="B50" s="125"/>
      <c r="C50" s="151"/>
      <c r="D50" s="408" t="s">
        <v>247</v>
      </c>
      <c r="E50" s="408"/>
      <c r="F50" s="409" t="s">
        <v>248</v>
      </c>
      <c r="G50" s="410"/>
      <c r="H50" s="429"/>
      <c r="I50" s="429"/>
    </row>
    <row r="51" spans="2:9" ht="32.25" customHeight="1">
      <c r="B51" s="125"/>
      <c r="C51" s="151"/>
      <c r="D51" s="147"/>
      <c r="E51" s="147"/>
      <c r="F51" s="149"/>
      <c r="G51" s="149"/>
      <c r="H51" s="429"/>
      <c r="I51" s="429"/>
    </row>
    <row r="52" spans="2:9" ht="32.25" customHeight="1">
      <c r="B52" s="125"/>
      <c r="C52" s="151"/>
      <c r="D52" s="147"/>
      <c r="E52" s="147"/>
      <c r="F52" s="149"/>
      <c r="G52" s="149"/>
    </row>
    <row r="53" spans="2:9" ht="32.25" customHeight="1">
      <c r="B53" s="125"/>
      <c r="C53" s="151"/>
      <c r="D53" s="147"/>
      <c r="E53" s="147"/>
      <c r="F53" s="149"/>
      <c r="G53" s="149"/>
    </row>
    <row r="54" spans="2:9" ht="21.75" customHeight="1">
      <c r="B54" s="420" t="s">
        <v>249</v>
      </c>
      <c r="C54" s="421"/>
      <c r="D54" s="421"/>
      <c r="E54" s="421"/>
      <c r="F54" s="421"/>
      <c r="G54" s="422"/>
    </row>
    <row r="55" spans="2:9" ht="21.75" customHeight="1">
      <c r="B55" s="420" t="s">
        <v>250</v>
      </c>
      <c r="C55" s="421"/>
      <c r="D55" s="421"/>
      <c r="E55" s="421"/>
      <c r="F55" s="421"/>
      <c r="G55" s="422"/>
    </row>
    <row r="56" spans="2:9" ht="20.25" customHeight="1">
      <c r="B56" s="420" t="s">
        <v>251</v>
      </c>
      <c r="C56" s="421"/>
      <c r="D56" s="421"/>
      <c r="E56" s="421"/>
      <c r="F56" s="421"/>
      <c r="G56" s="422"/>
    </row>
    <row r="57" spans="2:9" ht="20.25" customHeight="1">
      <c r="B57" s="420" t="s">
        <v>252</v>
      </c>
      <c r="C57" s="421"/>
      <c r="D57" s="421"/>
      <c r="E57" s="421"/>
      <c r="F57" s="421"/>
      <c r="G57" s="422"/>
    </row>
    <row r="58" spans="2:9" ht="18" customHeight="1" thickBot="1">
      <c r="B58" s="423" t="s">
        <v>253</v>
      </c>
      <c r="C58" s="424"/>
      <c r="D58" s="424"/>
      <c r="E58" s="424"/>
      <c r="F58" s="424"/>
      <c r="G58" s="425"/>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9"/>
  <sheetViews>
    <sheetView showGridLines="0" tabSelected="1" topLeftCell="A51" zoomScale="115" zoomScaleNormal="115" zoomScalePageLayoutView="50" workbookViewId="0">
      <selection activeCell="A5" sqref="A5:C5"/>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32"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57"/>
      <c r="B1" s="458"/>
      <c r="C1" s="458"/>
      <c r="D1" s="41"/>
      <c r="E1" s="42"/>
      <c r="F1" s="42"/>
      <c r="G1" s="42"/>
      <c r="H1" s="42"/>
      <c r="I1" s="42"/>
      <c r="J1" s="42"/>
      <c r="K1" s="42"/>
      <c r="L1" s="231"/>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59"/>
      <c r="B2" s="460"/>
      <c r="C2" s="460"/>
      <c r="D2" s="36"/>
      <c r="E2" s="35"/>
      <c r="F2" s="35"/>
      <c r="G2" s="35"/>
      <c r="H2" s="35"/>
      <c r="I2" s="35"/>
      <c r="J2" s="35"/>
      <c r="K2" s="35"/>
      <c r="L2" s="220"/>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0"/>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61" t="s">
        <v>254</v>
      </c>
      <c r="B4" s="461"/>
      <c r="C4" s="461"/>
      <c r="D4" s="486" t="s">
        <v>477</v>
      </c>
      <c r="E4" s="487"/>
      <c r="F4" s="487"/>
      <c r="G4" s="487"/>
      <c r="H4" s="487"/>
      <c r="I4" s="487"/>
      <c r="J4" s="487"/>
      <c r="K4" s="487"/>
      <c r="L4" s="487"/>
      <c r="M4" s="487"/>
      <c r="N4" s="488"/>
      <c r="O4" s="196"/>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61" t="s">
        <v>255</v>
      </c>
      <c r="B5" s="461"/>
      <c r="C5" s="461"/>
      <c r="D5" s="496" t="s">
        <v>526</v>
      </c>
      <c r="E5" s="487"/>
      <c r="F5" s="487"/>
      <c r="G5" s="487"/>
      <c r="H5" s="487"/>
      <c r="I5" s="487"/>
      <c r="J5" s="487"/>
      <c r="K5" s="487"/>
      <c r="L5" s="487"/>
      <c r="M5" s="487"/>
      <c r="N5" s="488"/>
      <c r="O5" s="19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61" t="s">
        <v>256</v>
      </c>
      <c r="B6" s="461"/>
      <c r="C6" s="461"/>
      <c r="D6" s="486" t="s">
        <v>476</v>
      </c>
      <c r="E6" s="487"/>
      <c r="F6" s="487"/>
      <c r="G6" s="487"/>
      <c r="H6" s="487"/>
      <c r="I6" s="487"/>
      <c r="J6" s="487"/>
      <c r="K6" s="487"/>
      <c r="L6" s="487"/>
      <c r="M6" s="487"/>
      <c r="N6" s="488"/>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257</v>
      </c>
      <c r="B7" s="156"/>
      <c r="C7" s="156"/>
      <c r="D7" s="465" t="s">
        <v>258</v>
      </c>
      <c r="E7" s="489" t="s">
        <v>259</v>
      </c>
      <c r="F7" s="490"/>
      <c r="G7" s="490"/>
      <c r="H7" s="491"/>
      <c r="I7" s="493" t="s">
        <v>260</v>
      </c>
      <c r="J7" s="494"/>
      <c r="K7" s="494"/>
      <c r="L7" s="494"/>
      <c r="M7" s="495"/>
      <c r="N7" s="497" t="s">
        <v>261</v>
      </c>
      <c r="O7" s="498"/>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62" t="s">
        <v>262</v>
      </c>
      <c r="B8" s="464" t="s">
        <v>263</v>
      </c>
      <c r="C8" s="133" t="s">
        <v>264</v>
      </c>
      <c r="D8" s="465"/>
      <c r="E8" s="478" t="s">
        <v>202</v>
      </c>
      <c r="F8" s="478" t="s">
        <v>265</v>
      </c>
      <c r="G8" s="478" t="s">
        <v>266</v>
      </c>
      <c r="H8" s="478" t="s">
        <v>208</v>
      </c>
      <c r="I8" s="492" t="s">
        <v>267</v>
      </c>
      <c r="J8" s="127" t="s">
        <v>268</v>
      </c>
      <c r="K8" s="492" t="s">
        <v>260</v>
      </c>
      <c r="L8" s="492" t="s">
        <v>269</v>
      </c>
      <c r="M8" s="492" t="s">
        <v>270</v>
      </c>
      <c r="N8" s="512" t="s">
        <v>271</v>
      </c>
      <c r="O8" s="512" t="s">
        <v>272</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63"/>
      <c r="B9" s="465"/>
      <c r="C9" s="98" t="s">
        <v>273</v>
      </c>
      <c r="D9" s="465"/>
      <c r="E9" s="479"/>
      <c r="F9" s="479"/>
      <c r="G9" s="479"/>
      <c r="H9" s="479"/>
      <c r="I9" s="479"/>
      <c r="J9" s="134" t="s">
        <v>274</v>
      </c>
      <c r="K9" s="479" t="s">
        <v>275</v>
      </c>
      <c r="L9" s="479"/>
      <c r="M9" s="479" t="s">
        <v>275</v>
      </c>
      <c r="N9" s="514"/>
      <c r="O9" s="513"/>
      <c r="P9" s="17"/>
      <c r="Q9" s="19" t="s">
        <v>276</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63" customHeight="1" thickBot="1">
      <c r="A10" s="472">
        <v>1</v>
      </c>
      <c r="B10" s="469" t="s">
        <v>277</v>
      </c>
      <c r="C10" s="466" t="s">
        <v>278</v>
      </c>
      <c r="D10" s="160" t="s">
        <v>279</v>
      </c>
      <c r="E10" s="475">
        <v>60</v>
      </c>
      <c r="F10" s="475">
        <v>2</v>
      </c>
      <c r="G10" s="480">
        <f>+F10/E10</f>
        <v>3.3333333333333333E-2</v>
      </c>
      <c r="H10" s="483"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286</v>
      </c>
      <c r="J10" s="173" t="s">
        <v>287</v>
      </c>
      <c r="K10" s="161" t="str">
        <f>IFERROR(CONCATENATE(INDEX('8- Políticas de Administración '!$B$16:$F$53,MATCH('5- Identificación de Riesgos'!J10,'8- Políticas de Administración '!$C$16:$C$54,0),1)," - ",L10),"")</f>
        <v>Leve - 1</v>
      </c>
      <c r="L10" s="193">
        <f>IFERROR(VLOOKUP(INDEX('8- Políticas de Administración '!$B$16:$F$63,MATCH('5- Identificación de Riesgos'!J10,'8- Políticas de Administración '!$C$16:$C$64,0),1),'8- Políticas de Administración '!$B$16:$F$64,5,FALSE),"")</f>
        <v>1</v>
      </c>
      <c r="M10" s="455" t="str">
        <f>IFERROR(CONCATENATE(INDEX('8- Políticas de Administración '!$B$16:$F$53,MATCH(ROUND(AVERAGE(L10:L19),0),'8- Políticas de Administración '!$F$16:$F$53,0),1)," - ",ROUND(AVERAGE(L10:L19),0)),"")</f>
        <v>Menor - 2</v>
      </c>
      <c r="N10" s="452" t="str">
        <f>IFERROR(CONCATENATE(VLOOKUP((LEFT(H10,LEN(H10)-4)&amp;LEFT(M10,LEN(M10)-4)),'9- Matriz de Calor '!$D$18:$E$42,2,0)," - ",RIGHT(H10,1)*RIGHT(M10,1)),"")</f>
        <v>Bajo - 2</v>
      </c>
      <c r="O10" s="518">
        <f>RIGHT(H10,1)*RIGHT(M10,1)</f>
        <v>2</v>
      </c>
      <c r="P10" s="17"/>
    </row>
    <row r="11" spans="1:257" ht="45">
      <c r="A11" s="473"/>
      <c r="B11" s="470"/>
      <c r="C11" s="467"/>
      <c r="D11" s="170" t="s">
        <v>282</v>
      </c>
      <c r="E11" s="476"/>
      <c r="F11" s="476"/>
      <c r="G11" s="481"/>
      <c r="H11" s="484"/>
      <c r="I11" s="162" t="s">
        <v>313</v>
      </c>
      <c r="J11" s="97" t="s">
        <v>402</v>
      </c>
      <c r="K11" s="161" t="str">
        <f>IFERROR(CONCATENATE(INDEX('8- Políticas de Administración '!$B$16:$F$53,MATCH('5- Identificación de Riesgos'!J10,'8- Políticas de Administración '!$C$16:$C$54,0),1)," - ",L11),"")</f>
        <v>Leve - 1</v>
      </c>
      <c r="L11" s="194">
        <f>IFERROR(VLOOKUP(INDEX('8- Políticas de Administración '!$B$16:$F$63,MATCH('5- Identificación de Riesgos'!J11,'8- Políticas de Administración '!$C$16:$C$64,0),1),'8- Políticas de Administración '!$B$16:$F$64,5,FALSE),"")</f>
        <v>1</v>
      </c>
      <c r="M11" s="441"/>
      <c r="N11" s="453"/>
      <c r="O11" s="518"/>
      <c r="P11" s="17"/>
    </row>
    <row r="12" spans="1:257" ht="57.75" customHeight="1" thickBot="1">
      <c r="A12" s="473"/>
      <c r="B12" s="470"/>
      <c r="C12" s="467"/>
      <c r="D12" s="171" t="s">
        <v>285</v>
      </c>
      <c r="E12" s="476"/>
      <c r="F12" s="476"/>
      <c r="G12" s="481"/>
      <c r="H12" s="484"/>
      <c r="I12" s="162"/>
      <c r="J12" s="97"/>
      <c r="K12" s="162" t="str">
        <f>IFERROR(CONCATENATE(INDEX('8- Políticas de Administración '!$B$16:$F$53,MATCH('5- Identificación de Riesgos'!J12,'8- Políticas de Administración '!$C$16:$C$54,0),1)," - ",L12),"")</f>
        <v/>
      </c>
      <c r="L12" s="194" t="str">
        <f>IFERROR(VLOOKUP(INDEX('8- Políticas de Administración '!$B$16:$F$63,MATCH('5- Identificación de Riesgos'!J12,'8- Políticas de Administración '!$C$16:$C$64,0),1),'8- Políticas de Administración '!$B$16:$F$64,5,FALSE),"")</f>
        <v/>
      </c>
      <c r="M12" s="441"/>
      <c r="N12" s="453"/>
      <c r="O12" s="518"/>
      <c r="P12" s="17"/>
    </row>
    <row r="13" spans="1:257" ht="63.75" customHeight="1" thickBot="1">
      <c r="A13" s="473"/>
      <c r="B13" s="470"/>
      <c r="C13" s="467"/>
      <c r="D13" s="171" t="s">
        <v>288</v>
      </c>
      <c r="E13" s="476"/>
      <c r="F13" s="476"/>
      <c r="G13" s="481"/>
      <c r="H13" s="484"/>
      <c r="I13" s="162" t="s">
        <v>280</v>
      </c>
      <c r="J13" s="97" t="s">
        <v>391</v>
      </c>
      <c r="K13" s="161" t="str">
        <f>IFERROR(CONCATENATE(INDEX('8- Políticas de Administración '!$B$16:$F$53,MATCH('5- Identificación de Riesgos'!J13,'8- Políticas de Administración '!$C$16:$C$54,0),1)," - ",L13),"")</f>
        <v>Moderado - 3</v>
      </c>
      <c r="L13" s="194">
        <f>IFERROR(VLOOKUP(INDEX('8- Políticas de Administración '!$B$16:$F$63,MATCH('5- Identificación de Riesgos'!J13,'8- Políticas de Administración '!$C$16:$C$64,0),1),'8- Políticas de Administración '!$B$16:$F$64,5,FALSE),"")</f>
        <v>3</v>
      </c>
      <c r="M13" s="441"/>
      <c r="N13" s="453"/>
      <c r="O13" s="518"/>
      <c r="P13" s="17"/>
    </row>
    <row r="14" spans="1:257" ht="54.75" customHeight="1" thickBot="1">
      <c r="A14" s="473"/>
      <c r="B14" s="470"/>
      <c r="C14" s="467"/>
      <c r="D14" s="170" t="s">
        <v>291</v>
      </c>
      <c r="E14" s="476"/>
      <c r="F14" s="476"/>
      <c r="G14" s="481"/>
      <c r="H14" s="484"/>
      <c r="I14" s="162"/>
      <c r="J14" s="97"/>
      <c r="K14" s="161" t="str">
        <f>IFERROR(CONCATENATE(INDEX('8- Políticas de Administración '!$B$16:$F$53,MATCH('5- Identificación de Riesgos'!J14,'8- Políticas de Administración '!$C$16:$C$54,0),1)," - ",L14),"")</f>
        <v/>
      </c>
      <c r="L14" s="194" t="str">
        <f>IFERROR(VLOOKUP(INDEX('8- Políticas de Administración '!$B$16:$F$63,MATCH('5- Identificación de Riesgos'!J14,'8- Políticas de Administración '!$C$16:$C$64,0),1),'8- Políticas de Administración '!$B$16:$F$64,5,FALSE),"")</f>
        <v/>
      </c>
      <c r="M14" s="441"/>
      <c r="N14" s="453"/>
      <c r="O14" s="518"/>
      <c r="P14" s="17"/>
    </row>
    <row r="15" spans="1:257" ht="17.25" thickBot="1">
      <c r="A15" s="473"/>
      <c r="B15" s="470"/>
      <c r="C15" s="467"/>
      <c r="D15" s="170"/>
      <c r="E15" s="476"/>
      <c r="F15" s="476"/>
      <c r="G15" s="481"/>
      <c r="H15" s="484"/>
      <c r="I15" s="162"/>
      <c r="J15" s="97"/>
      <c r="K15" s="161" t="str">
        <f>IFERROR(CONCATENATE(INDEX('8- Políticas de Administración '!$B$16:$F$53,MATCH('5- Identificación de Riesgos'!J15,'8- Políticas de Administración '!$C$16:$C$54,0),1)," - ",L15),"")</f>
        <v/>
      </c>
      <c r="L15" s="194" t="str">
        <f>IFERROR(VLOOKUP(INDEX('8- Políticas de Administración '!$B$16:$F$63,MATCH('5- Identificación de Riesgos'!J15,'8- Políticas de Administración '!$C$16:$C$64,0),1),'8- Políticas de Administración '!$B$16:$F$64,5,FALSE),"")</f>
        <v/>
      </c>
      <c r="M15" s="441"/>
      <c r="N15" s="453"/>
      <c r="O15" s="518"/>
      <c r="P15" s="17"/>
    </row>
    <row r="16" spans="1:257" ht="17.25" thickBot="1">
      <c r="A16" s="473"/>
      <c r="B16" s="470"/>
      <c r="C16" s="467"/>
      <c r="D16" s="170"/>
      <c r="E16" s="476"/>
      <c r="F16" s="476"/>
      <c r="G16" s="481"/>
      <c r="H16" s="484"/>
      <c r="I16" s="162"/>
      <c r="J16" s="97"/>
      <c r="K16" s="161" t="str">
        <f>IFERROR(CONCATENATE(INDEX('8- Políticas de Administración '!$B$16:$F$53,MATCH('5- Identificación de Riesgos'!J16,'8- Políticas de Administración '!$C$16:$C$54,0),1)," - ",L16),"")</f>
        <v/>
      </c>
      <c r="L16" s="194" t="str">
        <f>IFERROR(VLOOKUP(INDEX('8- Políticas de Administración '!$B$16:$F$63,MATCH('5- Identificación de Riesgos'!J16,'8- Políticas de Administración '!$C$16:$C$64,0),1),'8- Políticas de Administración '!$B$16:$F$64,5,FALSE),"")</f>
        <v/>
      </c>
      <c r="M16" s="441"/>
      <c r="N16" s="453"/>
      <c r="O16" s="518"/>
      <c r="P16" s="17"/>
    </row>
    <row r="17" spans="1:16" ht="17.25" thickBot="1">
      <c r="A17" s="473"/>
      <c r="B17" s="470"/>
      <c r="C17" s="467"/>
      <c r="D17" s="170"/>
      <c r="E17" s="476"/>
      <c r="F17" s="476"/>
      <c r="G17" s="481"/>
      <c r="H17" s="484"/>
      <c r="I17" s="162"/>
      <c r="J17" s="97"/>
      <c r="K17" s="161" t="str">
        <f>IFERROR(CONCATENATE(INDEX('8- Políticas de Administración '!$B$16:$F$53,MATCH('5- Identificación de Riesgos'!J17,'8- Políticas de Administración '!$C$16:$C$54,0),1)," - ",L17),"")</f>
        <v/>
      </c>
      <c r="L17" s="194" t="str">
        <f>IFERROR(VLOOKUP(INDEX('8- Políticas de Administración '!$B$16:$F$63,MATCH('5- Identificación de Riesgos'!J17,'8- Políticas de Administración '!$C$16:$C$64,0),1),'8- Políticas de Administración '!$B$16:$F$64,5,FALSE),"")</f>
        <v/>
      </c>
      <c r="M17" s="441"/>
      <c r="N17" s="453"/>
      <c r="O17" s="518"/>
      <c r="P17" s="17"/>
    </row>
    <row r="18" spans="1:16" ht="16.5">
      <c r="A18" s="473"/>
      <c r="B18" s="470"/>
      <c r="C18" s="467"/>
      <c r="D18" s="170"/>
      <c r="E18" s="476"/>
      <c r="F18" s="476"/>
      <c r="G18" s="481"/>
      <c r="H18" s="484"/>
      <c r="I18" s="162"/>
      <c r="J18" s="97"/>
      <c r="K18" s="161" t="str">
        <f>IFERROR(CONCATENATE(INDEX('8- Políticas de Administración '!$B$16:$F$53,MATCH('5- Identificación de Riesgos'!J18,'8- Políticas de Administración '!$C$16:$C$54,0),1)," - ",L18),"")</f>
        <v/>
      </c>
      <c r="L18" s="194" t="str">
        <f>IFERROR(VLOOKUP(INDEX('8- Políticas de Administración '!$B$16:$F$63,MATCH('5- Identificación de Riesgos'!J18,'8- Políticas de Administración '!$C$16:$C$64,0),1),'8- Políticas de Administración '!$B$16:$F$64,5,FALSE),"")</f>
        <v/>
      </c>
      <c r="M18" s="441"/>
      <c r="N18" s="453"/>
      <c r="O18" s="518"/>
      <c r="P18" s="17"/>
    </row>
    <row r="19" spans="1:16" ht="17.25" thickBot="1">
      <c r="A19" s="474"/>
      <c r="B19" s="471"/>
      <c r="C19" s="468"/>
      <c r="D19" s="172"/>
      <c r="E19" s="477"/>
      <c r="F19" s="477"/>
      <c r="G19" s="482"/>
      <c r="H19" s="485"/>
      <c r="I19" s="163"/>
      <c r="J19" s="174"/>
      <c r="K19" s="163" t="str">
        <f>IFERROR(CONCATENATE(INDEX('8- Políticas de Administración '!$B$16:$F$53,MATCH('5- Identificación de Riesgos'!J19,'8- Políticas de Administración '!$C$16:$C$54,0),1)," - ",L19),"")</f>
        <v/>
      </c>
      <c r="L19" s="195" t="str">
        <f>IFERROR(VLOOKUP(INDEX('8- Políticas de Administración '!$B$16:$F$63,MATCH('5- Identificación de Riesgos'!J19,'8- Políticas de Administración '!$C$16:$C$64,0),1),'8- Políticas de Administración '!$B$16:$F$64,5,FALSE),"")</f>
        <v/>
      </c>
      <c r="M19" s="456"/>
      <c r="N19" s="454"/>
      <c r="O19" s="518"/>
      <c r="P19" s="17"/>
    </row>
    <row r="20" spans="1:16" ht="45">
      <c r="A20" s="472">
        <v>2</v>
      </c>
      <c r="B20" s="499" t="s">
        <v>292</v>
      </c>
      <c r="C20" s="519" t="s">
        <v>293</v>
      </c>
      <c r="D20" s="202" t="s">
        <v>294</v>
      </c>
      <c r="E20" s="455">
        <v>166</v>
      </c>
      <c r="F20" s="455">
        <v>10</v>
      </c>
      <c r="G20" s="503">
        <f t="shared" ref="G20" si="0">F20/E20</f>
        <v>6.0240963855421686E-2</v>
      </c>
      <c r="H20" s="483"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Baja - 2</v>
      </c>
      <c r="I20" s="161" t="s">
        <v>280</v>
      </c>
      <c r="J20" s="173" t="s">
        <v>281</v>
      </c>
      <c r="K20" s="161" t="str">
        <f>IFERROR(CONCATENATE(INDEX('8- Políticas de Administración '!$B$16:$F$53,MATCH('5- Identificación de Riesgos'!J20,'8- Políticas de Administración '!$C$16:$C$54,0),1)," - ",L20),"")</f>
        <v>Menor - 2</v>
      </c>
      <c r="L20" s="193">
        <f>IFERROR(VLOOKUP(INDEX('8- Políticas de Administración '!$B$16:$F$63,MATCH('5- Identificación de Riesgos'!J20,'8- Políticas de Administración '!$C$16:$C$64,0),1),'8- Políticas de Administración '!$B$16:$F$64,5,FALSE),"")</f>
        <v>2</v>
      </c>
      <c r="M20" s="455" t="str">
        <f>IFERROR(CONCATENATE(INDEX('8- Políticas de Administración '!$B$16:$F$53,MATCH(ROUND(AVERAGE(L20:L29),0),'8- Políticas de Administración '!$F$16:$F$53,0),1)," - ",ROUND(AVERAGE(L20:L29),0)),"")</f>
        <v>Menor - 2</v>
      </c>
      <c r="N20" s="452" t="str">
        <f>IFERROR(CONCATENATE(VLOOKUP((LEFT(H20,LEN(H20)-4)&amp;LEFT(M20,LEN(M20)-4)),'9- Matriz de Calor '!$D$18:$E$42,2,0)," - ",RIGHT(H20,1)*RIGHT(M20,1)),"")</f>
        <v>Moderado - 4</v>
      </c>
      <c r="O20" s="518">
        <f>RIGHT(H20,1)*RIGHT(M20,1)</f>
        <v>4</v>
      </c>
    </row>
    <row r="21" spans="1:16" ht="30">
      <c r="A21" s="473"/>
      <c r="B21" s="470"/>
      <c r="C21" s="520"/>
      <c r="D21" s="202" t="s">
        <v>295</v>
      </c>
      <c r="E21" s="441"/>
      <c r="F21" s="441"/>
      <c r="G21" s="504"/>
      <c r="H21" s="484"/>
      <c r="I21" s="162" t="s">
        <v>289</v>
      </c>
      <c r="J21" s="97" t="s">
        <v>396</v>
      </c>
      <c r="K21" s="162" t="str">
        <f>IFERROR(CONCATENATE(INDEX('8- Políticas de Administración '!$B$16:$F$53,MATCH('5- Identificación de Riesgos'!J21,'8- Políticas de Administración '!$C$16:$C$54,0),1)," - ",L21),"")</f>
        <v>Leve - 1</v>
      </c>
      <c r="L21" s="194">
        <f>IFERROR(VLOOKUP(INDEX('8- Políticas de Administración '!$B$16:$F$63,MATCH('5- Identificación de Riesgos'!J21,'8- Políticas de Administración '!$C$16:$C$64,0),1),'8- Políticas de Administración '!$B$16:$F$64,5,FALSE),"")</f>
        <v>1</v>
      </c>
      <c r="M21" s="441"/>
      <c r="N21" s="453"/>
      <c r="O21" s="518"/>
    </row>
    <row r="22" spans="1:16" ht="30">
      <c r="A22" s="473"/>
      <c r="B22" s="470"/>
      <c r="C22" s="520"/>
      <c r="D22" s="202" t="s">
        <v>297</v>
      </c>
      <c r="E22" s="441"/>
      <c r="F22" s="441"/>
      <c r="G22" s="504"/>
      <c r="H22" s="484"/>
      <c r="I22" s="162" t="s">
        <v>286</v>
      </c>
      <c r="J22" s="97" t="s">
        <v>298</v>
      </c>
      <c r="K22" s="162" t="str">
        <f>IFERROR(CONCATENATE(INDEX('8- Políticas de Administración '!$B$16:$F$53,MATCH('5- Identificación de Riesgos'!J22,'8- Políticas de Administración '!$C$16:$C$54,0),1)," - ",L22),"")</f>
        <v>Menor - 2</v>
      </c>
      <c r="L22" s="194">
        <f>IFERROR(VLOOKUP(INDEX('8- Políticas de Administración '!$B$16:$F$63,MATCH('5- Identificación de Riesgos'!J22,'8- Políticas de Administración '!$C$16:$C$64,0),1),'8- Políticas de Administración '!$B$16:$F$64,5,FALSE),"")</f>
        <v>2</v>
      </c>
      <c r="M22" s="441"/>
      <c r="N22" s="453"/>
      <c r="O22" s="518"/>
    </row>
    <row r="23" spans="1:16" ht="69" customHeight="1">
      <c r="A23" s="473"/>
      <c r="B23" s="470"/>
      <c r="C23" s="520"/>
      <c r="D23" s="203" t="s">
        <v>517</v>
      </c>
      <c r="E23" s="441"/>
      <c r="F23" s="441"/>
      <c r="G23" s="504"/>
      <c r="H23" s="484"/>
      <c r="I23" s="162"/>
      <c r="J23" s="97"/>
      <c r="K23" s="162" t="str">
        <f>IFERROR(CONCATENATE(INDEX('8- Políticas de Administración '!$B$16:$F$53,MATCH('5- Identificación de Riesgos'!J23,'8- Políticas de Administración '!$C$16:$C$54,0),1)," - ",L23),"")</f>
        <v/>
      </c>
      <c r="L23" s="194" t="str">
        <f>IFERROR(VLOOKUP(INDEX('8- Políticas de Administración '!$B$16:$F$63,MATCH('5- Identificación de Riesgos'!J23,'8- Políticas de Administración '!$C$16:$C$64,0),1),'8- Políticas de Administración '!$B$16:$F$64,5,FALSE),"")</f>
        <v/>
      </c>
      <c r="M23" s="441"/>
      <c r="N23" s="453"/>
      <c r="O23" s="518"/>
    </row>
    <row r="24" spans="1:16" ht="45" customHeight="1">
      <c r="A24" s="473"/>
      <c r="B24" s="470"/>
      <c r="C24" s="520"/>
      <c r="D24" s="202" t="s">
        <v>299</v>
      </c>
      <c r="E24" s="441"/>
      <c r="F24" s="441"/>
      <c r="G24" s="504"/>
      <c r="H24" s="484"/>
      <c r="I24" s="162"/>
      <c r="J24" s="97"/>
      <c r="K24" s="162" t="str">
        <f>IFERROR(CONCATENATE(INDEX('8- Políticas de Administración '!$B$16:$F$53,MATCH('5- Identificación de Riesgos'!J24,'8- Políticas de Administración '!$C$16:$C$54,0),1)," - ",L24),"")</f>
        <v/>
      </c>
      <c r="L24" s="194" t="str">
        <f>IFERROR(VLOOKUP(INDEX('8- Políticas de Administración '!$B$16:$F$63,MATCH('5- Identificación de Riesgos'!J24,'8- Políticas de Administración '!$C$16:$C$64,0),1),'8- Políticas de Administración '!$B$16:$F$64,5,FALSE),"")</f>
        <v/>
      </c>
      <c r="M24" s="441"/>
      <c r="N24" s="453"/>
      <c r="O24" s="518"/>
    </row>
    <row r="25" spans="1:16" ht="58.5" customHeight="1">
      <c r="A25" s="473"/>
      <c r="B25" s="470"/>
      <c r="C25" s="520"/>
      <c r="D25" s="202"/>
      <c r="E25" s="441"/>
      <c r="F25" s="441"/>
      <c r="G25" s="504"/>
      <c r="H25" s="484"/>
      <c r="I25" s="162"/>
      <c r="J25" s="97"/>
      <c r="K25" s="162" t="str">
        <f>IFERROR(CONCATENATE(INDEX('8- Políticas de Administración '!$B$16:$F$53,MATCH('5- Identificación de Riesgos'!J25,'8- Políticas de Administración '!$C$16:$C$54,0),1)," - ",L25),"")</f>
        <v/>
      </c>
      <c r="L25" s="194" t="str">
        <f>IFERROR(VLOOKUP(INDEX('8- Políticas de Administración '!$B$16:$F$63,MATCH('5- Identificación de Riesgos'!J25,'8- Políticas de Administración '!$C$16:$C$64,0),1),'8- Políticas de Administración '!$B$16:$F$64,5,FALSE),"")</f>
        <v/>
      </c>
      <c r="M25" s="441"/>
      <c r="N25" s="453"/>
      <c r="O25" s="518"/>
    </row>
    <row r="26" spans="1:16">
      <c r="A26" s="473"/>
      <c r="B26" s="470"/>
      <c r="C26" s="520"/>
      <c r="D26" s="204"/>
      <c r="E26" s="441"/>
      <c r="F26" s="441"/>
      <c r="G26" s="504"/>
      <c r="H26" s="484"/>
      <c r="I26" s="162"/>
      <c r="J26" s="97"/>
      <c r="K26" s="162" t="str">
        <f>IFERROR(CONCATENATE(INDEX('8- Políticas de Administración '!$B$16:$F$53,MATCH('5- Identificación de Riesgos'!J26,'8- Políticas de Administración '!$C$16:$C$54,0),1)," - ",L26),"")</f>
        <v/>
      </c>
      <c r="L26" s="194" t="str">
        <f>IFERROR(VLOOKUP(INDEX('8- Políticas de Administración '!$B$16:$F$63,MATCH('5- Identificación de Riesgos'!J26,'8- Políticas de Administración '!$C$16:$C$64,0),1),'8- Políticas de Administración '!$B$16:$F$64,5,FALSE),"")</f>
        <v/>
      </c>
      <c r="M26" s="441"/>
      <c r="N26" s="453"/>
      <c r="O26" s="518"/>
    </row>
    <row r="27" spans="1:16">
      <c r="A27" s="473"/>
      <c r="B27" s="470"/>
      <c r="C27" s="520"/>
      <c r="D27" s="202"/>
      <c r="E27" s="441"/>
      <c r="F27" s="441"/>
      <c r="G27" s="504"/>
      <c r="H27" s="484"/>
      <c r="I27" s="162"/>
      <c r="J27" s="97"/>
      <c r="K27" s="162" t="str">
        <f>IFERROR(CONCATENATE(INDEX('8- Políticas de Administración '!$B$16:$F$53,MATCH('5- Identificación de Riesgos'!J27,'8- Políticas de Administración '!$C$16:$C$54,0),1)," - ",L27),"")</f>
        <v/>
      </c>
      <c r="L27" s="194" t="str">
        <f>IFERROR(VLOOKUP(INDEX('8- Políticas de Administración '!$B$16:$F$63,MATCH('5- Identificación de Riesgos'!J27,'8- Políticas de Administración '!$C$16:$C$64,0),1),'8- Políticas de Administración '!$B$16:$F$64,5,FALSE),"")</f>
        <v/>
      </c>
      <c r="M27" s="441"/>
      <c r="N27" s="453"/>
      <c r="O27" s="518"/>
    </row>
    <row r="28" spans="1:16">
      <c r="A28" s="473"/>
      <c r="B28" s="470"/>
      <c r="C28" s="520"/>
      <c r="D28" s="204"/>
      <c r="E28" s="441"/>
      <c r="F28" s="441"/>
      <c r="G28" s="504"/>
      <c r="H28" s="484"/>
      <c r="I28" s="162"/>
      <c r="J28" s="97"/>
      <c r="K28" s="162" t="str">
        <f>IFERROR(CONCATENATE(INDEX('8- Políticas de Administración '!$B$16:$F$53,MATCH('5- Identificación de Riesgos'!J28,'8- Políticas de Administración '!$C$16:$C$54,0),1)," - ",L28),"")</f>
        <v/>
      </c>
      <c r="L28" s="194" t="str">
        <f>IFERROR(VLOOKUP(INDEX('8- Políticas de Administración '!$B$16:$F$63,MATCH('5- Identificación de Riesgos'!J28,'8- Políticas de Administración '!$C$16:$C$64,0),1),'8- Políticas de Administración '!$B$16:$F$64,5,FALSE),"")</f>
        <v/>
      </c>
      <c r="M28" s="441"/>
      <c r="N28" s="453"/>
      <c r="O28" s="518"/>
    </row>
    <row r="29" spans="1:16" ht="15.75" thickBot="1">
      <c r="A29" s="474"/>
      <c r="B29" s="471"/>
      <c r="C29" s="521"/>
      <c r="D29" s="205"/>
      <c r="E29" s="456"/>
      <c r="F29" s="456"/>
      <c r="G29" s="505"/>
      <c r="H29" s="485"/>
      <c r="I29" s="163"/>
      <c r="J29" s="174"/>
      <c r="K29" s="163" t="str">
        <f>IFERROR(CONCATENATE(INDEX('8- Políticas de Administración '!$B$16:$F$53,MATCH('5- Identificación de Riesgos'!J29,'8- Políticas de Administración '!$C$16:$C$54,0),1)," - ",L29),"")</f>
        <v/>
      </c>
      <c r="L29" s="195" t="str">
        <f>IFERROR(VLOOKUP(INDEX('8- Políticas de Administración '!$B$16:$F$63,MATCH('5- Identificación de Riesgos'!J29,'8- Políticas de Administración '!$C$16:$C$64,0),1),'8- Políticas de Administración '!$B$16:$F$64,5,FALSE),"")</f>
        <v/>
      </c>
      <c r="M29" s="456"/>
      <c r="N29" s="454"/>
      <c r="O29" s="518"/>
    </row>
    <row r="30" spans="1:16" ht="45">
      <c r="A30" s="472">
        <v>3</v>
      </c>
      <c r="B30" s="499" t="s">
        <v>300</v>
      </c>
      <c r="C30" s="500" t="s">
        <v>301</v>
      </c>
      <c r="D30" s="206" t="s">
        <v>302</v>
      </c>
      <c r="E30" s="455">
        <v>1120</v>
      </c>
      <c r="F30" s="455">
        <v>12</v>
      </c>
      <c r="G30" s="503">
        <f t="shared" ref="G30" si="1">F30/E30</f>
        <v>1.0714285714285714E-2</v>
      </c>
      <c r="H30" s="483"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280</v>
      </c>
      <c r="J30" s="173" t="s">
        <v>281</v>
      </c>
      <c r="K30" s="161" t="str">
        <f>IFERROR(CONCATENATE(INDEX('8- Políticas de Administración '!$B$16:$F$53,MATCH('5- Identificación de Riesgos'!J30,'8- Políticas de Administración '!$C$16:$C$54,0),1)," - ",L30),"")</f>
        <v>Menor - 2</v>
      </c>
      <c r="L30" s="193">
        <f>IFERROR(VLOOKUP(INDEX('8- Políticas de Administración '!$B$16:$F$63,MATCH('5- Identificación de Riesgos'!J30,'8- Políticas de Administración '!$C$16:$C$64,0),1),'8- Políticas de Administración '!$B$16:$F$64,5,FALSE),"")</f>
        <v>2</v>
      </c>
      <c r="M30" s="455" t="str">
        <f>IFERROR(CONCATENATE(INDEX('8- Políticas de Administración '!$B$16:$F$53,MATCH(ROUND(AVERAGE(L30:L39),0),'8- Políticas de Administración '!$F$16:$F$53,0),1)," - ",ROUND(AVERAGE(L30:L39),0)),"")</f>
        <v>Menor - 2</v>
      </c>
      <c r="N30" s="452" t="str">
        <f>IFERROR(CONCATENATE(VLOOKUP((LEFT(H30,LEN(H30)-4)&amp;LEFT(M30,LEN(M30)-4)),'9- Matriz de Calor '!$D$18:$E$42,2,0)," - ",RIGHT(H30,1)*RIGHT(M30,1)),"")</f>
        <v>Bajo - 2</v>
      </c>
      <c r="O30" s="518">
        <f>RIGHT(H30,1)*RIGHT(M30,1)</f>
        <v>2</v>
      </c>
    </row>
    <row r="31" spans="1:16" ht="30">
      <c r="A31" s="473"/>
      <c r="B31" s="470"/>
      <c r="C31" s="501"/>
      <c r="D31" s="201" t="s">
        <v>303</v>
      </c>
      <c r="E31" s="441"/>
      <c r="F31" s="441"/>
      <c r="G31" s="504"/>
      <c r="H31" s="484"/>
      <c r="I31" s="162" t="s">
        <v>289</v>
      </c>
      <c r="J31" s="97" t="s">
        <v>396</v>
      </c>
      <c r="K31" s="162" t="str">
        <f>IFERROR(CONCATENATE(INDEX('8- Políticas de Administración '!$B$16:$F$53,MATCH('5- Identificación de Riesgos'!J31,'8- Políticas de Administración '!$C$16:$C$54,0),1)," - ",L31),"")</f>
        <v>Leve - 1</v>
      </c>
      <c r="L31" s="194">
        <f>IFERROR(VLOOKUP(INDEX('8- Políticas de Administración '!$B$16:$F$63,MATCH('5- Identificación de Riesgos'!J31,'8- Políticas de Administración '!$C$16:$C$64,0),1),'8- Políticas de Administración '!$B$16:$F$64,5,FALSE),"")</f>
        <v>1</v>
      </c>
      <c r="M31" s="441"/>
      <c r="N31" s="453"/>
      <c r="O31" s="518"/>
    </row>
    <row r="32" spans="1:16" ht="30">
      <c r="A32" s="473"/>
      <c r="B32" s="470"/>
      <c r="C32" s="501"/>
      <c r="D32" s="201" t="s">
        <v>305</v>
      </c>
      <c r="E32" s="441"/>
      <c r="F32" s="441"/>
      <c r="G32" s="504"/>
      <c r="H32" s="484"/>
      <c r="I32" s="162" t="s">
        <v>286</v>
      </c>
      <c r="J32" s="97" t="s">
        <v>298</v>
      </c>
      <c r="K32" s="162" t="str">
        <f>IFERROR(CONCATENATE(INDEX('8- Políticas de Administración '!$B$16:$F$53,MATCH('5- Identificación de Riesgos'!J32,'8- Políticas de Administración '!$C$16:$C$54,0),1)," - ",L32),"")</f>
        <v>Menor - 2</v>
      </c>
      <c r="L32" s="194">
        <f>IFERROR(VLOOKUP(INDEX('8- Políticas de Administración '!$B$16:$F$63,MATCH('5- Identificación de Riesgos'!J32,'8- Políticas de Administración '!$C$16:$C$64,0),1),'8- Políticas de Administración '!$B$16:$F$64,5,FALSE),"")</f>
        <v>2</v>
      </c>
      <c r="M32" s="441"/>
      <c r="N32" s="453"/>
      <c r="O32" s="518"/>
    </row>
    <row r="33" spans="1:15" ht="30">
      <c r="A33" s="473"/>
      <c r="B33" s="470"/>
      <c r="C33" s="501"/>
      <c r="D33" s="201" t="s">
        <v>306</v>
      </c>
      <c r="E33" s="441"/>
      <c r="F33" s="441"/>
      <c r="G33" s="504"/>
      <c r="H33" s="484"/>
      <c r="I33" s="162"/>
      <c r="J33" s="97"/>
      <c r="K33" s="162" t="str">
        <f>IFERROR(CONCATENATE(INDEX('8- Políticas de Administración '!$B$16:$F$53,MATCH('5- Identificación de Riesgos'!J33,'8- Políticas de Administración '!$C$16:$C$54,0),1)," - ",L33),"")</f>
        <v/>
      </c>
      <c r="L33" s="194" t="str">
        <f>IFERROR(VLOOKUP(INDEX('8- Políticas de Administración '!$B$16:$F$63,MATCH('5- Identificación de Riesgos'!J33,'8- Políticas de Administración '!$C$16:$C$64,0),1),'8- Políticas de Administración '!$B$16:$F$64,5,FALSE),"")</f>
        <v/>
      </c>
      <c r="M33" s="441"/>
      <c r="N33" s="453"/>
      <c r="O33" s="518"/>
    </row>
    <row r="34" spans="1:15" ht="30">
      <c r="A34" s="473"/>
      <c r="B34" s="470"/>
      <c r="C34" s="501"/>
      <c r="D34" s="201" t="s">
        <v>307</v>
      </c>
      <c r="E34" s="441"/>
      <c r="F34" s="441"/>
      <c r="G34" s="504"/>
      <c r="H34" s="484"/>
      <c r="I34" s="162"/>
      <c r="J34" s="97"/>
      <c r="K34" s="162" t="str">
        <f>IFERROR(CONCATENATE(INDEX('8- Políticas de Administración '!$B$16:$F$53,MATCH('5- Identificación de Riesgos'!J34,'8- Políticas de Administración '!$C$16:$C$54,0),1)," - ",L34),"")</f>
        <v/>
      </c>
      <c r="L34" s="194" t="str">
        <f>IFERROR(VLOOKUP(INDEX('8- Políticas de Administración '!$B$16:$F$63,MATCH('5- Identificación de Riesgos'!J34,'8- Políticas de Administración '!$C$16:$C$64,0),1),'8- Políticas de Administración '!$B$16:$F$64,5,FALSE),"")</f>
        <v/>
      </c>
      <c r="M34" s="441"/>
      <c r="N34" s="453"/>
      <c r="O34" s="518"/>
    </row>
    <row r="35" spans="1:15">
      <c r="A35" s="473"/>
      <c r="B35" s="470"/>
      <c r="C35" s="501"/>
      <c r="D35" s="201"/>
      <c r="E35" s="441"/>
      <c r="F35" s="441"/>
      <c r="G35" s="504"/>
      <c r="H35" s="484"/>
      <c r="I35" s="162"/>
      <c r="J35" s="97"/>
      <c r="K35" s="162" t="str">
        <f>IFERROR(CONCATENATE(INDEX('8- Políticas de Administración '!$B$16:$F$53,MATCH('5- Identificación de Riesgos'!J35,'8- Políticas de Administración '!$C$16:$C$54,0),1)," - ",L35),"")</f>
        <v/>
      </c>
      <c r="L35" s="194" t="str">
        <f>IFERROR(VLOOKUP(INDEX('8- Políticas de Administración '!$B$16:$F$63,MATCH('5- Identificación de Riesgos'!J35,'8- Políticas de Administración '!$C$16:$C$64,0),1),'8- Políticas de Administración '!$B$16:$F$64,5,FALSE),"")</f>
        <v/>
      </c>
      <c r="M35" s="441"/>
      <c r="N35" s="453"/>
      <c r="O35" s="518"/>
    </row>
    <row r="36" spans="1:15">
      <c r="A36" s="473"/>
      <c r="B36" s="470"/>
      <c r="C36" s="501"/>
      <c r="D36" s="164"/>
      <c r="E36" s="441"/>
      <c r="F36" s="441"/>
      <c r="G36" s="504"/>
      <c r="H36" s="484"/>
      <c r="I36" s="162"/>
      <c r="J36" s="97"/>
      <c r="K36" s="162" t="str">
        <f>IFERROR(CONCATENATE(INDEX('8- Políticas de Administración '!$B$16:$F$53,MATCH('5- Identificación de Riesgos'!J36,'8- Políticas de Administración '!$C$16:$C$54,0),1)," - ",L36),"")</f>
        <v/>
      </c>
      <c r="L36" s="194" t="str">
        <f>IFERROR(VLOOKUP(INDEX('8- Políticas de Administración '!$B$16:$F$63,MATCH('5- Identificación de Riesgos'!J36,'8- Políticas de Administración '!$C$16:$C$64,0),1),'8- Políticas de Administración '!$B$16:$F$64,5,FALSE),"")</f>
        <v/>
      </c>
      <c r="M36" s="441"/>
      <c r="N36" s="453"/>
      <c r="O36" s="518"/>
    </row>
    <row r="37" spans="1:15">
      <c r="A37" s="473"/>
      <c r="B37" s="470"/>
      <c r="C37" s="501"/>
      <c r="D37" s="164"/>
      <c r="E37" s="441"/>
      <c r="F37" s="441"/>
      <c r="G37" s="504"/>
      <c r="H37" s="484"/>
      <c r="I37" s="162"/>
      <c r="J37" s="97"/>
      <c r="K37" s="162" t="str">
        <f>IFERROR(CONCATENATE(INDEX('8- Políticas de Administración '!$B$16:$F$53,MATCH('5- Identificación de Riesgos'!J37,'8- Políticas de Administración '!$C$16:$C$54,0),1)," - ",L37),"")</f>
        <v/>
      </c>
      <c r="L37" s="194" t="str">
        <f>IFERROR(VLOOKUP(INDEX('8- Políticas de Administración '!$B$16:$F$63,MATCH('5- Identificación de Riesgos'!J37,'8- Políticas de Administración '!$C$16:$C$64,0),1),'8- Políticas de Administración '!$B$16:$F$64,5,FALSE),"")</f>
        <v/>
      </c>
      <c r="M37" s="441"/>
      <c r="N37" s="453"/>
      <c r="O37" s="518"/>
    </row>
    <row r="38" spans="1:15">
      <c r="A38" s="473"/>
      <c r="B38" s="470"/>
      <c r="C38" s="501"/>
      <c r="D38" s="199"/>
      <c r="E38" s="441"/>
      <c r="F38" s="441"/>
      <c r="G38" s="504"/>
      <c r="H38" s="484"/>
      <c r="I38" s="162"/>
      <c r="J38" s="97"/>
      <c r="K38" s="162" t="str">
        <f>IFERROR(CONCATENATE(INDEX('8- Políticas de Administración '!$B$16:$F$53,MATCH('5- Identificación de Riesgos'!J38,'8- Políticas de Administración '!$C$16:$C$54,0),1)," - ",L38),"")</f>
        <v/>
      </c>
      <c r="L38" s="194" t="str">
        <f>IFERROR(VLOOKUP(INDEX('8- Políticas de Administración '!$B$16:$F$63,MATCH('5- Identificación de Riesgos'!J38,'8- Políticas de Administración '!$C$16:$C$64,0),1),'8- Políticas de Administración '!$B$16:$F$64,5,FALSE),"")</f>
        <v/>
      </c>
      <c r="M38" s="441"/>
      <c r="N38" s="453"/>
      <c r="O38" s="518"/>
    </row>
    <row r="39" spans="1:15" ht="15.75" thickBot="1">
      <c r="A39" s="474"/>
      <c r="B39" s="471"/>
      <c r="C39" s="502"/>
      <c r="D39" s="200"/>
      <c r="E39" s="456"/>
      <c r="F39" s="456"/>
      <c r="G39" s="505"/>
      <c r="H39" s="485"/>
      <c r="I39" s="163"/>
      <c r="J39" s="174"/>
      <c r="K39" s="163" t="str">
        <f>IFERROR(CONCATENATE(INDEX('8- Políticas de Administración '!$B$16:$F$53,MATCH('5- Identificación de Riesgos'!J39,'8- Políticas de Administración '!$C$16:$C$54,0),1)," - ",L39),"")</f>
        <v/>
      </c>
      <c r="L39" s="195" t="str">
        <f>IFERROR(VLOOKUP(INDEX('8- Políticas de Administración '!$B$16:$F$63,MATCH('5- Identificación de Riesgos'!J39,'8- Políticas de Administración '!$C$16:$C$64,0),1),'8- Políticas de Administración '!$B$16:$F$64,5,FALSE),"")</f>
        <v/>
      </c>
      <c r="M39" s="456"/>
      <c r="N39" s="454"/>
      <c r="O39" s="518"/>
    </row>
    <row r="40" spans="1:15" ht="45">
      <c r="A40" s="472">
        <v>4</v>
      </c>
      <c r="B40" s="499" t="s">
        <v>308</v>
      </c>
      <c r="C40" s="500" t="s">
        <v>309</v>
      </c>
      <c r="D40" s="206" t="s">
        <v>310</v>
      </c>
      <c r="E40" s="455">
        <v>16</v>
      </c>
      <c r="F40" s="455">
        <v>0</v>
      </c>
      <c r="G40" s="503">
        <f t="shared" ref="G40" si="2">F40/E40</f>
        <v>0</v>
      </c>
      <c r="H40" s="483" t="s">
        <v>311</v>
      </c>
      <c r="I40" s="161" t="s">
        <v>280</v>
      </c>
      <c r="J40" s="173" t="s">
        <v>281</v>
      </c>
      <c r="K40" s="161" t="str">
        <f>IFERROR(CONCATENATE(INDEX('8- Políticas de Administración '!$B$16:$F$53,MATCH('5- Identificación de Riesgos'!J40,'8- Políticas de Administración '!$C$16:$C$54,0),1)," - ",L40),"")</f>
        <v>Menor - 2</v>
      </c>
      <c r="L40" s="193">
        <f>IFERROR(VLOOKUP(INDEX('8- Políticas de Administración '!$B$16:$F$63,MATCH('5- Identificación de Riesgos'!J40,'8- Políticas de Administración '!$C$16:$C$64,0),1),'8- Políticas de Administración '!$B$16:$F$64,5,FALSE),"")</f>
        <v>2</v>
      </c>
      <c r="M40" s="455" t="str">
        <f>IFERROR(CONCATENATE(INDEX('8- Políticas de Administración '!$B$16:$F$53,MATCH(ROUND(AVERAGE(L40:L49),0),'8- Políticas de Administración '!$F$16:$F$53,0),1)," - ",ROUND(AVERAGE(L40:L49),0)),"")</f>
        <v>Menor - 2</v>
      </c>
      <c r="N40" s="452" t="str">
        <f>IFERROR(CONCATENATE(VLOOKUP((LEFT(H40,LEN(H40)-4)&amp;LEFT(M40,LEN(M40)-4)),'9- Matriz de Calor '!$D$18:$E$42,2,0)," - ",RIGHT(H40,1)*RIGHT(M40,1)),"")</f>
        <v>Bajo - 2</v>
      </c>
      <c r="O40" s="518">
        <f>RIGHT(H40,1)*RIGHT(M40,1)</f>
        <v>2</v>
      </c>
    </row>
    <row r="41" spans="1:15" ht="30">
      <c r="A41" s="473"/>
      <c r="B41" s="470"/>
      <c r="C41" s="501"/>
      <c r="D41" s="201" t="s">
        <v>312</v>
      </c>
      <c r="E41" s="441"/>
      <c r="F41" s="441"/>
      <c r="G41" s="504"/>
      <c r="H41" s="484"/>
      <c r="I41" s="162"/>
      <c r="J41" s="97"/>
      <c r="K41" s="162" t="str">
        <f>IFERROR(CONCATENATE(INDEX('8- Políticas de Administración '!$B$16:$F$53,MATCH('5- Identificación de Riesgos'!J41,'8- Políticas de Administración '!$C$16:$C$54,0),1)," - ",L41),"")</f>
        <v/>
      </c>
      <c r="L41" s="194" t="str">
        <f>IFERROR(VLOOKUP(INDEX('8- Políticas de Administración '!$B$16:$F$63,MATCH('5- Identificación de Riesgos'!J41,'8- Políticas de Administración '!$C$16:$C$64,0),1),'8- Políticas de Administración '!$B$16:$F$64,5,FALSE),"")</f>
        <v/>
      </c>
      <c r="M41" s="441"/>
      <c r="N41" s="453"/>
      <c r="O41" s="518"/>
    </row>
    <row r="42" spans="1:15">
      <c r="A42" s="473"/>
      <c r="B42" s="470"/>
      <c r="C42" s="501"/>
      <c r="D42" s="201"/>
      <c r="E42" s="441"/>
      <c r="F42" s="441"/>
      <c r="G42" s="504"/>
      <c r="H42" s="484"/>
      <c r="I42" s="162"/>
      <c r="J42" s="97"/>
      <c r="K42" s="162" t="str">
        <f>IFERROR(CONCATENATE(INDEX('8- Políticas de Administración '!$B$16:$F$53,MATCH('5- Identificación de Riesgos'!J42,'8- Políticas de Administración '!$C$16:$C$54,0),1)," - ",L42),"")</f>
        <v/>
      </c>
      <c r="L42" s="194" t="str">
        <f>IFERROR(VLOOKUP(INDEX('8- Políticas de Administración '!$B$16:$F$63,MATCH('5- Identificación de Riesgos'!J42,'8- Políticas de Administración '!$C$16:$C$64,0),1),'8- Políticas de Administración '!$B$16:$F$64,5,FALSE),"")</f>
        <v/>
      </c>
      <c r="M42" s="441"/>
      <c r="N42" s="453"/>
      <c r="O42" s="518"/>
    </row>
    <row r="43" spans="1:15">
      <c r="A43" s="473"/>
      <c r="B43" s="470"/>
      <c r="C43" s="501"/>
      <c r="D43" s="201"/>
      <c r="E43" s="441"/>
      <c r="F43" s="441"/>
      <c r="G43" s="504"/>
      <c r="H43" s="484"/>
      <c r="I43" s="162"/>
      <c r="J43" s="97"/>
      <c r="K43" s="162" t="str">
        <f>IFERROR(CONCATENATE(INDEX('8- Políticas de Administración '!$B$16:$F$53,MATCH('5- Identificación de Riesgos'!J43,'8- Políticas de Administración '!$C$16:$C$54,0),1)," - ",L43),"")</f>
        <v/>
      </c>
      <c r="L43" s="194" t="str">
        <f>IFERROR(VLOOKUP(INDEX('8- Políticas de Administración '!$B$16:$F$63,MATCH('5- Identificación de Riesgos'!J43,'8- Políticas de Administración '!$C$16:$C$64,0),1),'8- Políticas de Administración '!$B$16:$F$64,5,FALSE),"")</f>
        <v/>
      </c>
      <c r="M43" s="441"/>
      <c r="N43" s="453"/>
      <c r="O43" s="518"/>
    </row>
    <row r="44" spans="1:15">
      <c r="A44" s="473"/>
      <c r="B44" s="470"/>
      <c r="C44" s="501"/>
      <c r="D44" s="164" t="s">
        <v>147</v>
      </c>
      <c r="E44" s="441"/>
      <c r="F44" s="441"/>
      <c r="G44" s="504"/>
      <c r="H44" s="484"/>
      <c r="I44" s="162"/>
      <c r="J44" s="97"/>
      <c r="K44" s="162" t="str">
        <f>IFERROR(CONCATENATE(INDEX('8- Políticas de Administración '!$B$16:$F$53,MATCH('5- Identificación de Riesgos'!J44,'8- Políticas de Administración '!$C$16:$C$54,0),1)," - ",L44),"")</f>
        <v/>
      </c>
      <c r="L44" s="194" t="str">
        <f>IFERROR(VLOOKUP(INDEX('8- Políticas de Administración '!$B$16:$F$63,MATCH('5- Identificación de Riesgos'!J44,'8- Políticas de Administración '!$C$16:$C$64,0),1),'8- Políticas de Administración '!$B$16:$F$64,5,FALSE),"")</f>
        <v/>
      </c>
      <c r="M44" s="441"/>
      <c r="N44" s="453"/>
      <c r="O44" s="518"/>
    </row>
    <row r="45" spans="1:15">
      <c r="A45" s="473"/>
      <c r="B45" s="470"/>
      <c r="C45" s="501"/>
      <c r="D45" s="164"/>
      <c r="E45" s="441"/>
      <c r="F45" s="441"/>
      <c r="G45" s="504"/>
      <c r="H45" s="484"/>
      <c r="I45" s="162"/>
      <c r="J45" s="97"/>
      <c r="K45" s="162" t="str">
        <f>IFERROR(CONCATENATE(INDEX('8- Políticas de Administración '!$B$16:$F$53,MATCH('5- Identificación de Riesgos'!J45,'8- Políticas de Administración '!$C$16:$C$54,0),1)," - ",L45),"")</f>
        <v/>
      </c>
      <c r="L45" s="194" t="str">
        <f>IFERROR(VLOOKUP(INDEX('8- Políticas de Administración '!$B$16:$F$63,MATCH('5- Identificación de Riesgos'!J45,'8- Políticas de Administración '!$C$16:$C$64,0),1),'8- Políticas de Administración '!$B$16:$F$64,5,FALSE),"")</f>
        <v/>
      </c>
      <c r="M45" s="441"/>
      <c r="N45" s="453"/>
      <c r="O45" s="518"/>
    </row>
    <row r="46" spans="1:15">
      <c r="A46" s="473"/>
      <c r="B46" s="470"/>
      <c r="C46" s="501"/>
      <c r="D46" s="164"/>
      <c r="E46" s="441"/>
      <c r="F46" s="441"/>
      <c r="G46" s="504"/>
      <c r="H46" s="484"/>
      <c r="I46" s="162"/>
      <c r="J46" s="97"/>
      <c r="K46" s="162" t="str">
        <f>IFERROR(CONCATENATE(INDEX('8- Políticas de Administración '!$B$16:$F$53,MATCH('5- Identificación de Riesgos'!J46,'8- Políticas de Administración '!$C$16:$C$54,0),1)," - ",L46),"")</f>
        <v/>
      </c>
      <c r="L46" s="194" t="str">
        <f>IFERROR(VLOOKUP(INDEX('8- Políticas de Administración '!$B$16:$F$63,MATCH('5- Identificación de Riesgos'!J46,'8- Políticas de Administración '!$C$16:$C$64,0),1),'8- Políticas de Administración '!$B$16:$F$64,5,FALSE),"")</f>
        <v/>
      </c>
      <c r="M46" s="441"/>
      <c r="N46" s="453"/>
      <c r="O46" s="518"/>
    </row>
    <row r="47" spans="1:15">
      <c r="A47" s="473"/>
      <c r="B47" s="470"/>
      <c r="C47" s="501"/>
      <c r="D47" s="164"/>
      <c r="E47" s="441"/>
      <c r="F47" s="441"/>
      <c r="G47" s="504"/>
      <c r="H47" s="484"/>
      <c r="I47" s="162"/>
      <c r="J47" s="97"/>
      <c r="K47" s="162" t="str">
        <f>IFERROR(CONCATENATE(INDEX('8- Políticas de Administración '!$B$16:$F$53,MATCH('5- Identificación de Riesgos'!J47,'8- Políticas de Administración '!$C$16:$C$54,0),1)," - ",L47),"")</f>
        <v/>
      </c>
      <c r="L47" s="194" t="str">
        <f>IFERROR(VLOOKUP(INDEX('8- Políticas de Administración '!$B$16:$F$63,MATCH('5- Identificación de Riesgos'!J47,'8- Políticas de Administración '!$C$16:$C$64,0),1),'8- Políticas de Administración '!$B$16:$F$64,5,FALSE),"")</f>
        <v/>
      </c>
      <c r="M47" s="441"/>
      <c r="N47" s="453"/>
      <c r="O47" s="518"/>
    </row>
    <row r="48" spans="1:15">
      <c r="A48" s="473"/>
      <c r="B48" s="470"/>
      <c r="C48" s="501"/>
      <c r="D48" s="164"/>
      <c r="E48" s="441"/>
      <c r="F48" s="441"/>
      <c r="G48" s="504"/>
      <c r="H48" s="484"/>
      <c r="I48" s="162"/>
      <c r="J48" s="97"/>
      <c r="K48" s="162" t="str">
        <f>IFERROR(CONCATENATE(INDEX('8- Políticas de Administración '!$B$16:$F$53,MATCH('5- Identificación de Riesgos'!J48,'8- Políticas de Administración '!$C$16:$C$54,0),1)," - ",L48),"")</f>
        <v/>
      </c>
      <c r="L48" s="194" t="str">
        <f>IFERROR(VLOOKUP(INDEX('8- Políticas de Administración '!$B$16:$F$63,MATCH('5- Identificación de Riesgos'!J48,'8- Políticas de Administración '!$C$16:$C$64,0),1),'8- Políticas de Administración '!$B$16:$F$64,5,FALSE),"")</f>
        <v/>
      </c>
      <c r="M48" s="441"/>
      <c r="N48" s="453"/>
      <c r="O48" s="518"/>
    </row>
    <row r="49" spans="1:25" ht="15.75" thickBot="1">
      <c r="A49" s="474"/>
      <c r="B49" s="471"/>
      <c r="C49" s="502"/>
      <c r="D49" s="200"/>
      <c r="E49" s="456"/>
      <c r="F49" s="456"/>
      <c r="G49" s="505"/>
      <c r="H49" s="485"/>
      <c r="I49" s="163"/>
      <c r="J49" s="174"/>
      <c r="K49" s="163" t="str">
        <f>IFERROR(CONCATENATE(INDEX('8- Políticas de Administración '!$B$16:$F$53,MATCH('5- Identificación de Riesgos'!J49,'8- Políticas de Administración '!$C$16:$C$54,0),1)," - ",L49),"")</f>
        <v/>
      </c>
      <c r="L49" s="195" t="str">
        <f>IFERROR(VLOOKUP(INDEX('8- Políticas de Administración '!$B$16:$F$63,MATCH('5- Identificación de Riesgos'!J49,'8- Políticas de Administración '!$C$16:$C$64,0),1),'8- Políticas de Administración '!$B$16:$F$64,5,FALSE),"")</f>
        <v/>
      </c>
      <c r="M49" s="456"/>
      <c r="N49" s="454"/>
      <c r="O49" s="518"/>
    </row>
    <row r="50" spans="1:25" ht="45">
      <c r="A50" s="472">
        <v>5</v>
      </c>
      <c r="B50" s="506" t="s">
        <v>314</v>
      </c>
      <c r="C50" s="500" t="s">
        <v>315</v>
      </c>
      <c r="D50" s="207" t="s">
        <v>316</v>
      </c>
      <c r="E50" s="500">
        <v>1</v>
      </c>
      <c r="F50" s="500">
        <v>0</v>
      </c>
      <c r="G50" s="508">
        <f>F50/E50</f>
        <v>0</v>
      </c>
      <c r="H50" s="510"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280</v>
      </c>
      <c r="J50" s="173" t="s">
        <v>281</v>
      </c>
      <c r="K50" s="161" t="str">
        <f>IFERROR(CONCATENATE(INDEX('8- Políticas de Administración '!$B$16:$F$53,MATCH('5- Identificación de Riesgos'!J50,'8- Políticas de Administración '!$C$16:$C$54,0),1)," - ",L50),"")</f>
        <v>Menor - 2</v>
      </c>
      <c r="L50" s="193">
        <f>IFERROR(VLOOKUP(INDEX('8- Políticas de Administración '!$B$16:$F$63,MATCH('5- Identificación de Riesgos'!J50,'8- Políticas de Administración '!$C$16:$C$64,0),1),'8- Políticas de Administración '!$B$16:$F$64,5,FALSE),"")</f>
        <v>2</v>
      </c>
      <c r="M50" s="455" t="str">
        <f>IFERROR(CONCATENATE(INDEX('8- Políticas de Administración '!$B$16:$F$53,MATCH(ROUND(AVERAGE(L50:L59),0),'8- Políticas de Administración '!$F$16:$F$53,0),1)," - ",ROUND(AVERAGE(L50:L59),0)),"")</f>
        <v>Menor - 2</v>
      </c>
      <c r="N50" s="452" t="str">
        <f>IFERROR(CONCATENATE(VLOOKUP((LEFT(H50,LEN(H50)-4)&amp;LEFT(M50,LEN(M50)-4)),'9- Matriz de Calor '!$D$18:$E$42,2,0)," - ",RIGHT(H50,1)*RIGHT(M50,1)),"")</f>
        <v>Bajo - 2</v>
      </c>
      <c r="O50" s="515">
        <f>RIGHT(H50,1)*RIGHT(M50,1)</f>
        <v>2</v>
      </c>
    </row>
    <row r="51" spans="1:25" ht="45">
      <c r="A51" s="473"/>
      <c r="B51" s="506"/>
      <c r="C51" s="501"/>
      <c r="D51" s="93" t="s">
        <v>318</v>
      </c>
      <c r="E51" s="501"/>
      <c r="F51" s="501"/>
      <c r="G51" s="448"/>
      <c r="H51" s="439"/>
      <c r="I51" s="162" t="s">
        <v>289</v>
      </c>
      <c r="J51" s="97" t="s">
        <v>396</v>
      </c>
      <c r="K51" s="162" t="str">
        <f>IFERROR(CONCATENATE(INDEX('8- Políticas de Administración '!$B$16:$F$53,MATCH('5- Identificación de Riesgos'!J51,'8- Políticas de Administración '!$C$16:$C$54,0),1)," - ",L51),"")</f>
        <v>Leve - 1</v>
      </c>
      <c r="L51" s="194">
        <f>IFERROR(VLOOKUP(INDEX('8- Políticas de Administración '!$B$16:$F$63,MATCH('5- Identificación de Riesgos'!J51,'8- Políticas de Administración '!$C$16:$C$64,0),1),'8- Políticas de Administración '!$B$16:$F$64,5,FALSE),"")</f>
        <v>1</v>
      </c>
      <c r="M51" s="441"/>
      <c r="N51" s="453"/>
      <c r="O51" s="516"/>
    </row>
    <row r="52" spans="1:25" ht="30">
      <c r="A52" s="473"/>
      <c r="B52" s="506"/>
      <c r="C52" s="501"/>
      <c r="D52" s="93" t="s">
        <v>319</v>
      </c>
      <c r="E52" s="501"/>
      <c r="F52" s="501"/>
      <c r="G52" s="448"/>
      <c r="H52" s="439"/>
      <c r="I52" s="162"/>
      <c r="J52" s="97"/>
      <c r="K52" s="162" t="str">
        <f>IFERROR(CONCATENATE(INDEX('8- Políticas de Administración '!$B$16:$F$53,MATCH('5- Identificación de Riesgos'!J52,'8- Políticas de Administración '!$C$16:$C$54,0),1)," - ",L52),"")</f>
        <v/>
      </c>
      <c r="L52" s="194" t="str">
        <f>IFERROR(VLOOKUP(INDEX('8- Políticas de Administración '!$B$16:$F$63,MATCH('5- Identificación de Riesgos'!J52,'8- Políticas de Administración '!$C$16:$C$64,0),1),'8- Políticas de Administración '!$B$16:$F$64,5,FALSE),"")</f>
        <v/>
      </c>
      <c r="M52" s="441"/>
      <c r="N52" s="453"/>
      <c r="O52" s="516"/>
    </row>
    <row r="53" spans="1:25" ht="45">
      <c r="A53" s="473"/>
      <c r="B53" s="506"/>
      <c r="C53" s="501"/>
      <c r="D53" s="93" t="s">
        <v>320</v>
      </c>
      <c r="E53" s="501"/>
      <c r="F53" s="501"/>
      <c r="G53" s="448"/>
      <c r="H53" s="439"/>
      <c r="I53" s="162"/>
      <c r="J53" s="97"/>
      <c r="K53" s="162" t="str">
        <f>IFERROR(CONCATENATE(INDEX('8- Políticas de Administración '!$B$16:$F$53,MATCH('5- Identificación de Riesgos'!J53,'8- Políticas de Administración '!$C$16:$C$54,0),1)," - ",L53),"")</f>
        <v/>
      </c>
      <c r="L53" s="194" t="str">
        <f>IFERROR(VLOOKUP(INDEX('8- Políticas de Administración '!$B$16:$F$63,MATCH('5- Identificación de Riesgos'!J53,'8- Políticas de Administración '!$C$16:$C$64,0),1),'8- Políticas de Administración '!$B$16:$F$64,5,FALSE),"")</f>
        <v/>
      </c>
      <c r="M53" s="441"/>
      <c r="N53" s="453"/>
      <c r="O53" s="516"/>
    </row>
    <row r="54" spans="1:25">
      <c r="A54" s="473"/>
      <c r="B54" s="506"/>
      <c r="C54" s="501"/>
      <c r="D54" s="93"/>
      <c r="E54" s="501"/>
      <c r="F54" s="501"/>
      <c r="G54" s="448"/>
      <c r="H54" s="439"/>
      <c r="I54" s="162"/>
      <c r="J54" s="97"/>
      <c r="K54" s="162" t="str">
        <f>IFERROR(CONCATENATE(INDEX('8- Políticas de Administración '!$B$16:$F$53,MATCH('5- Identificación de Riesgos'!J54,'8- Políticas de Administración '!$C$16:$C$54,0),1)," - ",L54),"")</f>
        <v/>
      </c>
      <c r="L54" s="194" t="str">
        <f>IFERROR(VLOOKUP(INDEX('8- Políticas de Administración '!$B$16:$F$63,MATCH('5- Identificación de Riesgos'!J54,'8- Políticas de Administración '!$C$16:$C$64,0),1),'8- Políticas de Administración '!$B$16:$F$64,5,FALSE),"")</f>
        <v/>
      </c>
      <c r="M54" s="441"/>
      <c r="N54" s="453"/>
      <c r="O54" s="516"/>
    </row>
    <row r="55" spans="1:25">
      <c r="A55" s="473"/>
      <c r="B55" s="506"/>
      <c r="C55" s="501"/>
      <c r="D55" s="93"/>
      <c r="E55" s="501"/>
      <c r="F55" s="501"/>
      <c r="G55" s="448"/>
      <c r="H55" s="439"/>
      <c r="I55" s="162"/>
      <c r="J55" s="97"/>
      <c r="K55" s="162" t="str">
        <f>IFERROR(CONCATENATE(INDEX('8- Políticas de Administración '!$B$16:$F$53,MATCH('5- Identificación de Riesgos'!J55,'8- Políticas de Administración '!$C$16:$C$54,0),1)," - ",L55),"")</f>
        <v/>
      </c>
      <c r="L55" s="194" t="str">
        <f>IFERROR(VLOOKUP(INDEX('8- Políticas de Administración '!$B$16:$F$63,MATCH('5- Identificación de Riesgos'!J55,'8- Políticas de Administración '!$C$16:$C$64,0),1),'8- Políticas de Administración '!$B$16:$F$64,5,FALSE),"")</f>
        <v/>
      </c>
      <c r="M55" s="441"/>
      <c r="N55" s="453"/>
      <c r="O55" s="516"/>
    </row>
    <row r="56" spans="1:25">
      <c r="A56" s="473"/>
      <c r="B56" s="506"/>
      <c r="C56" s="501"/>
      <c r="D56" s="208"/>
      <c r="E56" s="501"/>
      <c r="F56" s="501"/>
      <c r="G56" s="448"/>
      <c r="H56" s="439"/>
      <c r="I56" s="162"/>
      <c r="J56" s="97"/>
      <c r="K56" s="162" t="str">
        <f>IFERROR(CONCATENATE(INDEX('8- Políticas de Administración '!$B$16:$F$53,MATCH('5- Identificación de Riesgos'!J56,'8- Políticas de Administración '!$C$16:$C$54,0),1)," - ",L56),"")</f>
        <v/>
      </c>
      <c r="L56" s="194" t="str">
        <f>IFERROR(VLOOKUP(INDEX('8- Políticas de Administración '!$B$16:$F$63,MATCH('5- Identificación de Riesgos'!J56,'8- Políticas de Administración '!$C$16:$C$64,0),1),'8- Políticas de Administración '!$B$16:$F$64,5,FALSE),"")</f>
        <v/>
      </c>
      <c r="M56" s="441"/>
      <c r="N56" s="453"/>
      <c r="O56" s="516"/>
    </row>
    <row r="57" spans="1:25">
      <c r="A57" s="473"/>
      <c r="B57" s="506"/>
      <c r="C57" s="501"/>
      <c r="D57" s="208"/>
      <c r="E57" s="501"/>
      <c r="F57" s="501"/>
      <c r="G57" s="448"/>
      <c r="H57" s="439"/>
      <c r="I57" s="162"/>
      <c r="J57" s="97"/>
      <c r="K57" s="162" t="str">
        <f>IFERROR(CONCATENATE(INDEX('8- Políticas de Administración '!$B$16:$F$53,MATCH('5- Identificación de Riesgos'!J57,'8- Políticas de Administración '!$C$16:$C$54,0),1)," - ",L57),"")</f>
        <v/>
      </c>
      <c r="L57" s="194" t="str">
        <f>IFERROR(VLOOKUP(INDEX('8- Políticas de Administración '!$B$16:$F$63,MATCH('5- Identificación de Riesgos'!J57,'8- Políticas de Administración '!$C$16:$C$64,0),1),'8- Políticas de Administración '!$B$16:$F$64,5,FALSE),"")</f>
        <v/>
      </c>
      <c r="M57" s="441"/>
      <c r="N57" s="453"/>
      <c r="O57" s="516"/>
    </row>
    <row r="58" spans="1:25">
      <c r="A58" s="473"/>
      <c r="B58" s="506"/>
      <c r="C58" s="501"/>
      <c r="D58" s="208"/>
      <c r="E58" s="501"/>
      <c r="F58" s="501"/>
      <c r="G58" s="448"/>
      <c r="H58" s="439"/>
      <c r="I58" s="162"/>
      <c r="J58" s="97"/>
      <c r="K58" s="162" t="str">
        <f>IFERROR(CONCATENATE(INDEX('8- Políticas de Administración '!$B$16:$F$53,MATCH('5- Identificación de Riesgos'!J58,'8- Políticas de Administración '!$C$16:$C$54,0),1)," - ",L58),"")</f>
        <v/>
      </c>
      <c r="L58" s="194" t="str">
        <f>IFERROR(VLOOKUP(INDEX('8- Políticas de Administración '!$B$16:$F$63,MATCH('5- Identificación de Riesgos'!J58,'8- Políticas de Administración '!$C$16:$C$64,0),1),'8- Políticas de Administración '!$B$16:$F$64,5,FALSE),"")</f>
        <v/>
      </c>
      <c r="M58" s="441"/>
      <c r="N58" s="453"/>
      <c r="O58" s="516"/>
    </row>
    <row r="59" spans="1:25" ht="15.75" thickBot="1">
      <c r="A59" s="474"/>
      <c r="B59" s="507"/>
      <c r="C59" s="502"/>
      <c r="D59" s="164"/>
      <c r="E59" s="502"/>
      <c r="F59" s="502"/>
      <c r="G59" s="509"/>
      <c r="H59" s="511"/>
      <c r="I59" s="163"/>
      <c r="J59" s="174"/>
      <c r="K59" s="163" t="str">
        <f>IFERROR(CONCATENATE(INDEX('8- Políticas de Administración '!$B$16:$F$53,MATCH('5- Identificación de Riesgos'!J59,'8- Políticas de Administración '!$C$16:$C$54,0),1)," - ",L59),"")</f>
        <v/>
      </c>
      <c r="L59" s="195" t="str">
        <f>IFERROR(VLOOKUP(INDEX('8- Políticas de Administración '!$B$16:$F$63,MATCH('5- Identificación de Riesgos'!J59,'8- Políticas de Administración '!$C$16:$C$64,0),1),'8- Políticas de Administración '!$B$16:$F$64,5,FALSE),"")</f>
        <v/>
      </c>
      <c r="M59" s="456"/>
      <c r="N59" s="454"/>
      <c r="O59" s="517"/>
    </row>
    <row r="60" spans="1:25" ht="45" customHeight="1" thickBot="1">
      <c r="A60" s="430">
        <v>6</v>
      </c>
      <c r="B60" s="449" t="s">
        <v>321</v>
      </c>
      <c r="C60" s="500" t="s">
        <v>521</v>
      </c>
      <c r="D60" s="169" t="s">
        <v>518</v>
      </c>
      <c r="E60" s="436">
        <v>1</v>
      </c>
      <c r="F60" s="525">
        <v>0</v>
      </c>
      <c r="G60" s="508">
        <f t="shared" ref="G60" si="3">F60/E60</f>
        <v>0</v>
      </c>
      <c r="H60" s="510"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280</v>
      </c>
      <c r="J60" s="173" t="s">
        <v>326</v>
      </c>
      <c r="K60" s="161" t="str">
        <f>IFERROR(CONCATENATE(INDEX('8- Políticas de Administración '!$B$16:$F$53,MATCH('5- Identificación de Riesgos'!J60,'8- Políticas de Administración '!$C$16:$C$54,0),1)," - ",L60),"")</f>
        <v>Mayor - 4</v>
      </c>
      <c r="L60" s="193">
        <f>IFERROR(VLOOKUP(INDEX('8- Políticas de Administración '!$B$16:$F$63,MATCH('5- Identificación de Riesgos'!J60,'8- Políticas de Administración '!$C$16:$C$64,0),1),'8- Políticas de Administración '!$B$16:$F$64,5,FALSE),"")</f>
        <v>4</v>
      </c>
      <c r="M60" s="455" t="str">
        <f>IFERROR(CONCATENATE(INDEX('8- Políticas de Administración '!$B$16:$F$53,MATCH(ROUND(AVERAGE(L60:L69),0),'8- Políticas de Administración '!$F$16:$F$53,0),1)," - ",ROUND(AVERAGE(L60:L69),0)),"")</f>
        <v>Moderado - 3</v>
      </c>
      <c r="N60" s="436" t="str">
        <f>IFERROR(CONCATENATE(VLOOKUP((LEFT(H60,LEN(H60)-4)&amp;LEFT(M60,LEN(M60)-4)),'9- Matriz de Calor '!$D$18:$E$42,2,0)," - ",RIGHT(H60,1)*RIGHT(M60,1)),"")</f>
        <v>Moderado - 3</v>
      </c>
      <c r="Q60" s="522"/>
      <c r="R60" s="523"/>
      <c r="S60" s="523"/>
      <c r="T60" s="523"/>
      <c r="U60" s="523"/>
      <c r="V60" s="523"/>
      <c r="W60" s="523"/>
      <c r="X60" s="523"/>
      <c r="Y60" s="524"/>
    </row>
    <row r="61" spans="1:25" ht="59.25" customHeight="1">
      <c r="A61" s="431"/>
      <c r="B61" s="450"/>
      <c r="C61" s="501"/>
      <c r="D61" s="209" t="s">
        <v>519</v>
      </c>
      <c r="E61" s="437"/>
      <c r="F61" s="447"/>
      <c r="G61" s="448"/>
      <c r="H61" s="439"/>
      <c r="I61" s="162" t="s">
        <v>289</v>
      </c>
      <c r="J61" s="97" t="s">
        <v>396</v>
      </c>
      <c r="K61" s="161" t="str">
        <f>IFERROR(CONCATENATE(INDEX('8- Políticas de Administración '!$B$16:$F$53,MATCH('5- Identificación de Riesgos'!J61,'8- Políticas de Administración '!$C$16:$C$54,0),1)," - ",L61),"")</f>
        <v>Leve - 1</v>
      </c>
      <c r="L61" s="194">
        <f>IFERROR(VLOOKUP(INDEX('8- Políticas de Administración '!$B$16:$F$63,MATCH('5- Identificación de Riesgos'!J61,'8- Políticas de Administración '!$C$16:$C$64,0),1),'8- Políticas de Administración '!$B$16:$F$64,5,FALSE),"")</f>
        <v>1</v>
      </c>
      <c r="M61" s="441"/>
      <c r="N61" s="437"/>
      <c r="Q61" s="522"/>
      <c r="R61" s="523"/>
      <c r="S61" s="523"/>
      <c r="T61" s="523"/>
      <c r="U61" s="523"/>
      <c r="V61" s="523"/>
      <c r="W61" s="523"/>
      <c r="X61" s="523"/>
      <c r="Y61" s="524"/>
    </row>
    <row r="62" spans="1:25" ht="15" customHeight="1">
      <c r="A62" s="431"/>
      <c r="B62" s="450"/>
      <c r="C62" s="501"/>
      <c r="D62" s="209"/>
      <c r="E62" s="437"/>
      <c r="F62" s="447"/>
      <c r="G62" s="448"/>
      <c r="H62" s="439"/>
      <c r="I62" s="162"/>
      <c r="J62" s="97"/>
      <c r="K62" s="162" t="str">
        <f>IFERROR(CONCATENATE(INDEX('8- Políticas de Administración '!$B$16:$F$53,MATCH('5- Identificación de Riesgos'!J62,'8- Políticas de Administración '!$C$16:$C$54,0),1)," - ",L62),"")</f>
        <v/>
      </c>
      <c r="L62" s="194" t="str">
        <f>IFERROR(VLOOKUP(INDEX('8- Políticas de Administración '!$B$16:$F$63,MATCH('5- Identificación de Riesgos'!J62,'8- Políticas de Administración '!$C$16:$C$64,0),1),'8- Políticas de Administración '!$B$16:$F$64,5,FALSE),"")</f>
        <v/>
      </c>
      <c r="M62" s="441"/>
      <c r="N62" s="437"/>
      <c r="Q62" s="522"/>
      <c r="R62" s="523"/>
      <c r="S62" s="523"/>
      <c r="T62" s="523"/>
      <c r="U62" s="523"/>
      <c r="V62" s="523"/>
      <c r="W62" s="523"/>
      <c r="X62" s="523"/>
      <c r="Y62" s="524"/>
    </row>
    <row r="63" spans="1:25" ht="15" customHeight="1">
      <c r="A63" s="431"/>
      <c r="B63" s="450"/>
      <c r="C63" s="501"/>
      <c r="D63" s="170"/>
      <c r="E63" s="437"/>
      <c r="F63" s="447"/>
      <c r="G63" s="448"/>
      <c r="H63" s="439"/>
      <c r="I63" s="162"/>
      <c r="J63" s="97"/>
      <c r="K63" s="162" t="str">
        <f>IFERROR(CONCATENATE(INDEX('8- Políticas de Administración '!$B$16:$F$53,MATCH('5- Identificación de Riesgos'!J63,'8- Políticas de Administración '!$C$16:$C$54,0),1)," - ",L63),"")</f>
        <v/>
      </c>
      <c r="L63" s="194" t="str">
        <f>IFERROR(VLOOKUP(INDEX('8- Políticas de Administración '!$B$16:$F$63,MATCH('5- Identificación de Riesgos'!J63,'8- Políticas de Administración '!$C$16:$C$64,0),1),'8- Políticas de Administración '!$B$16:$F$64,5,FALSE),"")</f>
        <v/>
      </c>
      <c r="M63" s="441"/>
      <c r="N63" s="437"/>
      <c r="Q63" s="522"/>
      <c r="R63" s="523"/>
      <c r="S63" s="523"/>
      <c r="T63" s="523"/>
      <c r="U63" s="523"/>
      <c r="V63" s="523"/>
      <c r="W63" s="523"/>
      <c r="X63" s="523"/>
      <c r="Y63" s="524"/>
    </row>
    <row r="64" spans="1:25" ht="15" customHeight="1">
      <c r="A64" s="431"/>
      <c r="B64" s="450"/>
      <c r="C64" s="501"/>
      <c r="D64" s="170"/>
      <c r="E64" s="437"/>
      <c r="F64" s="447"/>
      <c r="G64" s="448"/>
      <c r="H64" s="439"/>
      <c r="I64" s="162"/>
      <c r="J64" s="97"/>
      <c r="K64" s="162" t="str">
        <f>IFERROR(CONCATENATE(INDEX('8- Políticas de Administración '!$B$16:$F$53,MATCH('5- Identificación de Riesgos'!J64,'8- Políticas de Administración '!$C$16:$C$54,0),1)," - ",L64),"")</f>
        <v/>
      </c>
      <c r="L64" s="194" t="str">
        <f>IFERROR(VLOOKUP(INDEX('8- Políticas de Administración '!$B$16:$F$63,MATCH('5- Identificación de Riesgos'!J64,'8- Políticas de Administración '!$C$16:$C$64,0),1),'8- Políticas de Administración '!$B$16:$F$64,5,FALSE),"")</f>
        <v/>
      </c>
      <c r="M64" s="441"/>
      <c r="N64" s="437"/>
      <c r="Q64" s="522"/>
      <c r="R64" s="523"/>
      <c r="S64" s="523"/>
      <c r="T64" s="523"/>
      <c r="U64" s="523"/>
      <c r="V64" s="523"/>
      <c r="W64" s="523"/>
      <c r="X64" s="523"/>
      <c r="Y64" s="524"/>
    </row>
    <row r="65" spans="1:25" ht="15" customHeight="1">
      <c r="A65" s="431"/>
      <c r="B65" s="450"/>
      <c r="C65" s="501"/>
      <c r="D65" s="170"/>
      <c r="E65" s="437"/>
      <c r="F65" s="447"/>
      <c r="G65" s="448"/>
      <c r="H65" s="439"/>
      <c r="I65" s="162"/>
      <c r="J65" s="97"/>
      <c r="K65" s="162" t="str">
        <f>IFERROR(CONCATENATE(INDEX('8- Políticas de Administración '!$B$16:$F$53,MATCH('5- Identificación de Riesgos'!J65,'8- Políticas de Administración '!$C$16:$C$54,0),1)," - ",L65),"")</f>
        <v/>
      </c>
      <c r="L65" s="194" t="str">
        <f>IFERROR(VLOOKUP(INDEX('8- Políticas de Administración '!$B$16:$F$63,MATCH('5- Identificación de Riesgos'!J65,'8- Políticas de Administración '!$C$16:$C$64,0),1),'8- Políticas de Administración '!$B$16:$F$64,5,FALSE),"")</f>
        <v/>
      </c>
      <c r="M65" s="441"/>
      <c r="N65" s="437"/>
      <c r="Q65" s="522"/>
      <c r="R65" s="523"/>
      <c r="S65" s="523"/>
      <c r="T65" s="523"/>
      <c r="U65" s="523"/>
      <c r="V65" s="523"/>
      <c r="W65" s="523"/>
      <c r="X65" s="523"/>
      <c r="Y65" s="524"/>
    </row>
    <row r="66" spans="1:25" ht="15" customHeight="1">
      <c r="A66" s="431"/>
      <c r="B66" s="450"/>
      <c r="C66" s="501"/>
      <c r="D66" s="170"/>
      <c r="E66" s="437"/>
      <c r="F66" s="447"/>
      <c r="G66" s="448"/>
      <c r="H66" s="439"/>
      <c r="I66" s="162"/>
      <c r="J66" s="97"/>
      <c r="K66" s="162" t="str">
        <f>IFERROR(CONCATENATE(INDEX('8- Políticas de Administración '!$B$16:$F$53,MATCH('5- Identificación de Riesgos'!J66,'8- Políticas de Administración '!$C$16:$C$54,0),1)," - ",L66),"")</f>
        <v/>
      </c>
      <c r="L66" s="194" t="str">
        <f>IFERROR(VLOOKUP(INDEX('8- Políticas de Administración '!$B$16:$F$63,MATCH('5- Identificación de Riesgos'!J66,'8- Políticas de Administración '!$C$16:$C$64,0),1),'8- Políticas de Administración '!$B$16:$F$64,5,FALSE),"")</f>
        <v/>
      </c>
      <c r="M66" s="441"/>
      <c r="N66" s="437"/>
      <c r="Q66" s="522"/>
      <c r="R66" s="523"/>
      <c r="S66" s="523"/>
      <c r="T66" s="523"/>
      <c r="U66" s="523"/>
      <c r="V66" s="523"/>
      <c r="W66" s="523"/>
      <c r="X66" s="523"/>
      <c r="Y66" s="524"/>
    </row>
    <row r="67" spans="1:25" ht="15.75" customHeight="1" thickBot="1">
      <c r="A67" s="431"/>
      <c r="B67" s="450"/>
      <c r="C67" s="501"/>
      <c r="D67" s="170"/>
      <c r="E67" s="437"/>
      <c r="F67" s="447"/>
      <c r="G67" s="448"/>
      <c r="H67" s="439"/>
      <c r="I67" s="162"/>
      <c r="J67" s="97"/>
      <c r="K67" s="162" t="str">
        <f>IFERROR(CONCATENATE(INDEX('8- Políticas de Administración '!$B$16:$F$53,MATCH('5- Identificación de Riesgos'!J67,'8- Políticas de Administración '!$C$16:$C$54,0),1)," - ",L67),"")</f>
        <v/>
      </c>
      <c r="L67" s="195" t="str">
        <f>IFERROR(VLOOKUP(INDEX('8- Políticas de Administración '!$B$16:$F$63,MATCH('5- Identificación de Riesgos'!J67,'8- Políticas de Administración '!$C$16:$C$64,0),1),'8- Políticas de Administración '!$B$16:$F$64,5,FALSE),"")</f>
        <v/>
      </c>
      <c r="M67" s="441"/>
      <c r="N67" s="437"/>
      <c r="Q67" s="522"/>
      <c r="R67" s="523"/>
      <c r="S67" s="523"/>
      <c r="T67" s="523"/>
      <c r="U67" s="523"/>
      <c r="V67" s="523"/>
      <c r="W67" s="523"/>
      <c r="X67" s="523"/>
      <c r="Y67" s="524"/>
    </row>
    <row r="68" spans="1:25" ht="23.25" customHeight="1">
      <c r="A68" s="431"/>
      <c r="B68" s="450"/>
      <c r="C68" s="501"/>
      <c r="D68" s="170"/>
      <c r="E68" s="437"/>
      <c r="F68" s="447"/>
      <c r="G68" s="448"/>
      <c r="H68" s="439"/>
      <c r="I68" s="162"/>
      <c r="J68" s="97"/>
      <c r="K68" s="162" t="str">
        <f>IFERROR(CONCATENATE(INDEX('8- Políticas de Administración '!$B$16:$F$53,MATCH('5- Identificación de Riesgos'!J68,'8- Políticas de Administración '!$C$16:$C$54,0),1)," - ",L68),"")</f>
        <v/>
      </c>
      <c r="L68" s="215" t="str">
        <f>IFERROR(VLOOKUP(INDEX('8- Políticas de Administración '!$B$16:$F$63,MATCH('5- Identificación de Riesgos'!J68,'8- Políticas de Administración '!$C$16:$C$64,0),1),'8- Políticas de Administración '!$B$16:$F$64,5,FALSE),"")</f>
        <v/>
      </c>
      <c r="M68" s="441"/>
      <c r="N68" s="437"/>
      <c r="Q68" s="522"/>
      <c r="R68" s="523"/>
      <c r="S68" s="523"/>
      <c r="T68" s="523"/>
      <c r="U68" s="523"/>
      <c r="V68" s="523"/>
      <c r="W68" s="523"/>
      <c r="X68" s="523"/>
      <c r="Y68" s="524"/>
    </row>
    <row r="69" spans="1:25" ht="15" customHeight="1" thickBot="1">
      <c r="A69" s="432"/>
      <c r="B69" s="451"/>
      <c r="C69" s="502"/>
      <c r="D69" s="230"/>
      <c r="E69" s="438"/>
      <c r="F69" s="526"/>
      <c r="G69" s="509"/>
      <c r="H69" s="511"/>
      <c r="I69" s="163"/>
      <c r="J69" s="174"/>
      <c r="K69" s="163" t="str">
        <f>IFERROR(CONCATENATE(INDEX('8- Políticas de Administración '!$B$16:$F$53,MATCH('5- Identificación de Riesgos'!J69,'8- Políticas de Administración '!$C$16:$C$54,0),1)," - ",L69),"")</f>
        <v/>
      </c>
      <c r="L69" s="195" t="str">
        <f>IFERROR(VLOOKUP(INDEX('8- Políticas de Administración '!$B$16:$F$63,MATCH('5- Identificación de Riesgos'!J69,'8- Políticas de Administración '!$C$16:$C$64,0),1),'8- Políticas de Administración '!$B$16:$F$64,5,FALSE),"")</f>
        <v/>
      </c>
      <c r="M69" s="456"/>
      <c r="N69" s="438"/>
    </row>
    <row r="70" spans="1:25" ht="45" customHeight="1">
      <c r="A70" s="433">
        <v>7</v>
      </c>
      <c r="B70" s="443" t="s">
        <v>324</v>
      </c>
      <c r="C70" s="445" t="s">
        <v>325</v>
      </c>
      <c r="D70" s="169" t="s">
        <v>518</v>
      </c>
      <c r="E70" s="437">
        <v>1</v>
      </c>
      <c r="F70" s="447">
        <v>0</v>
      </c>
      <c r="G70" s="448">
        <f t="shared" ref="G70" si="4">F70/E70</f>
        <v>0</v>
      </c>
      <c r="H70" s="439"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4" t="s">
        <v>280</v>
      </c>
      <c r="J70" s="245" t="s">
        <v>326</v>
      </c>
      <c r="K70" s="164" t="str">
        <f>IFERROR(CONCATENATE(INDEX('8- Políticas de Administración '!$B$16:$F$53,MATCH('5- Identificación de Riesgos'!J70,'8- Políticas de Administración '!$C$16:$C$54,0),1)," - ",L70),"")</f>
        <v>Mayor - 4</v>
      </c>
      <c r="L70" s="215">
        <f>IFERROR(VLOOKUP(INDEX('8- Políticas de Administración '!$B$16:$F$63,MATCH('5- Identificación de Riesgos'!J70,'8- Políticas de Administración '!$C$16:$C$64,0),1),'8- Políticas de Administración '!$B$16:$F$64,5,FALSE),"")</f>
        <v>4</v>
      </c>
      <c r="M70" s="440" t="str">
        <f>IFERROR(CONCATENATE(INDEX('8- Políticas de Administración '!$B$16:$F$53,MATCH(ROUND(AVERAGE(L70:L79),0),'8- Políticas de Administración '!$F$16:$F$53,0),1)," - ",ROUND(AVERAGE(L70:L79),0)),"")</f>
        <v>Moderado - 3</v>
      </c>
      <c r="N70" s="437" t="str">
        <f>IFERROR(CONCATENATE(VLOOKUP((LEFT(H70,LEN(H70)-4)&amp;LEFT(M70,LEN(M70)-4)),'9- Matriz de Calor '!$D$18:$E$42,2,0)," - ",RIGHT(H70,1)*RIGHT(M70,1)),"")</f>
        <v>Moderado - 3</v>
      </c>
    </row>
    <row r="71" spans="1:25" ht="47.25" customHeight="1">
      <c r="A71" s="434"/>
      <c r="B71" s="443"/>
      <c r="C71" s="445"/>
      <c r="D71" s="209" t="s">
        <v>519</v>
      </c>
      <c r="E71" s="437"/>
      <c r="F71" s="447"/>
      <c r="G71" s="448"/>
      <c r="H71" s="439"/>
      <c r="I71" s="162" t="s">
        <v>289</v>
      </c>
      <c r="J71" s="97" t="s">
        <v>396</v>
      </c>
      <c r="K71" s="162" t="str">
        <f>IFERROR(CONCATENATE(INDEX('8- Políticas de Administración '!$B$16:$F$53,MATCH('5- Identificación de Riesgos'!J71,'8- Políticas de Administración '!$C$16:$C$54,0),1)," - ",L71),"")</f>
        <v>Leve - 1</v>
      </c>
      <c r="L71" s="194">
        <f>IFERROR(VLOOKUP(INDEX('8- Políticas de Administración '!$B$16:$F$63,MATCH('5- Identificación de Riesgos'!J71,'8- Políticas de Administración '!$C$16:$C$64,0),1),'8- Políticas de Administración '!$B$16:$F$64,5,FALSE),"")</f>
        <v>1</v>
      </c>
      <c r="M71" s="441"/>
      <c r="N71" s="437"/>
    </row>
    <row r="72" spans="1:25" ht="15" customHeight="1">
      <c r="A72" s="434"/>
      <c r="B72" s="443"/>
      <c r="C72" s="445"/>
      <c r="D72" s="209" t="s">
        <v>520</v>
      </c>
      <c r="E72" s="437"/>
      <c r="F72" s="447"/>
      <c r="G72" s="448"/>
      <c r="H72" s="439"/>
      <c r="I72" s="162"/>
      <c r="J72" s="97"/>
      <c r="K72" s="162" t="str">
        <f>IFERROR(CONCATENATE(INDEX('8- Políticas de Administración '!$B$16:$F$53,MATCH('5- Identificación de Riesgos'!J72,'8- Políticas de Administración '!$C$16:$C$54,0),1)," - ",L72),"")</f>
        <v/>
      </c>
      <c r="L72" s="194" t="str">
        <f>IFERROR(VLOOKUP(INDEX('8- Políticas de Administración '!$B$16:$F$63,MATCH('5- Identificación de Riesgos'!J72,'8- Políticas de Administración '!$C$16:$C$64,0),1),'8- Políticas de Administración '!$B$16:$F$64,5,FALSE),"")</f>
        <v/>
      </c>
      <c r="M72" s="441"/>
      <c r="N72" s="437"/>
    </row>
    <row r="73" spans="1:25" ht="15" customHeight="1">
      <c r="A73" s="434"/>
      <c r="B73" s="443"/>
      <c r="C73" s="445"/>
      <c r="D73" s="242"/>
      <c r="E73" s="437"/>
      <c r="F73" s="447"/>
      <c r="G73" s="448"/>
      <c r="H73" s="439"/>
      <c r="I73" s="162"/>
      <c r="J73" s="97"/>
      <c r="K73" s="162" t="str">
        <f>IFERROR(CONCATENATE(INDEX('8- Políticas de Administración '!$B$16:$F$53,MATCH('5- Identificación de Riesgos'!J73,'8- Políticas de Administración '!$C$16:$C$54,0),1)," - ",L73),"")</f>
        <v/>
      </c>
      <c r="L73" s="194" t="str">
        <f>IFERROR(VLOOKUP(INDEX('8- Políticas de Administración '!$B$16:$F$63,MATCH('5- Identificación de Riesgos'!J73,'8- Políticas de Administración '!$C$16:$C$64,0),1),'8- Políticas de Administración '!$B$16:$F$64,5,FALSE),"")</f>
        <v/>
      </c>
      <c r="M73" s="441"/>
      <c r="N73" s="437"/>
    </row>
    <row r="74" spans="1:25" ht="15" customHeight="1">
      <c r="A74" s="434"/>
      <c r="B74" s="443"/>
      <c r="C74" s="445"/>
      <c r="D74" s="243"/>
      <c r="E74" s="437"/>
      <c r="F74" s="447"/>
      <c r="G74" s="448"/>
      <c r="H74" s="439"/>
      <c r="I74" s="162"/>
      <c r="J74" s="97"/>
      <c r="K74" s="162" t="str">
        <f>IFERROR(CONCATENATE(INDEX('8- Políticas de Administración '!$B$16:$F$53,MATCH('5- Identificación de Riesgos'!J74,'8- Políticas de Administración '!$C$16:$C$54,0),1)," - ",L74),"")</f>
        <v/>
      </c>
      <c r="L74" s="194" t="str">
        <f>IFERROR(VLOOKUP(INDEX('8- Políticas de Administración '!$B$16:$F$63,MATCH('5- Identificación de Riesgos'!J74,'8- Políticas de Administración '!$C$16:$C$64,0),1),'8- Políticas de Administración '!$B$16:$F$64,5,FALSE),"")</f>
        <v/>
      </c>
      <c r="M74" s="441"/>
      <c r="N74" s="437"/>
    </row>
    <row r="75" spans="1:25" ht="15" customHeight="1">
      <c r="A75" s="434"/>
      <c r="B75" s="443"/>
      <c r="C75" s="445"/>
      <c r="D75" s="241"/>
      <c r="E75" s="437"/>
      <c r="F75" s="447"/>
      <c r="G75" s="448"/>
      <c r="H75" s="439"/>
      <c r="I75" s="162"/>
      <c r="J75" s="97"/>
      <c r="K75" s="162" t="str">
        <f>IFERROR(CONCATENATE(INDEX('8- Políticas de Administración '!$B$16:$F$53,MATCH('5- Identificación de Riesgos'!J75,'8- Políticas de Administración '!$C$16:$C$54,0),1)," - ",L75),"")</f>
        <v/>
      </c>
      <c r="L75" s="194" t="str">
        <f>IFERROR(VLOOKUP(INDEX('8- Políticas de Administración '!$B$16:$F$63,MATCH('5- Identificación de Riesgos'!J75,'8- Políticas de Administración '!$C$16:$C$64,0),1),'8- Políticas de Administración '!$B$16:$F$64,5,FALSE),"")</f>
        <v/>
      </c>
      <c r="M75" s="441"/>
      <c r="N75" s="437"/>
    </row>
    <row r="76" spans="1:25" ht="15" customHeight="1">
      <c r="A76" s="434"/>
      <c r="B76" s="443"/>
      <c r="C76" s="445"/>
      <c r="D76" s="241"/>
      <c r="E76" s="437"/>
      <c r="F76" s="447"/>
      <c r="G76" s="448"/>
      <c r="H76" s="439"/>
      <c r="I76" s="162"/>
      <c r="J76" s="97"/>
      <c r="K76" s="162" t="str">
        <f>IFERROR(CONCATENATE(INDEX('8- Políticas de Administración '!$B$16:$F$53,MATCH('5- Identificación de Riesgos'!J76,'8- Políticas de Administración '!$C$16:$C$54,0),1)," - ",L76),"")</f>
        <v/>
      </c>
      <c r="L76" s="194" t="str">
        <f>IFERROR(VLOOKUP(INDEX('8- Políticas de Administración '!$B$16:$F$63,MATCH('5- Identificación de Riesgos'!J76,'8- Políticas de Administración '!$C$16:$C$64,0),1),'8- Políticas de Administración '!$B$16:$F$64,5,FALSE),"")</f>
        <v/>
      </c>
      <c r="M76" s="441"/>
      <c r="N76" s="437"/>
    </row>
    <row r="77" spans="1:25" ht="15.75" customHeight="1" thickBot="1">
      <c r="A77" s="434"/>
      <c r="B77" s="443"/>
      <c r="C77" s="445"/>
      <c r="D77" s="241"/>
      <c r="E77" s="437"/>
      <c r="F77" s="447"/>
      <c r="G77" s="448"/>
      <c r="H77" s="439"/>
      <c r="I77" s="162"/>
      <c r="J77" s="97"/>
      <c r="K77" s="162" t="str">
        <f>IFERROR(CONCATENATE(INDEX('8- Políticas de Administración '!$B$16:$F$53,MATCH('5- Identificación de Riesgos'!J77,'8- Políticas de Administración '!$C$16:$C$54,0),1)," - ",L77),"")</f>
        <v/>
      </c>
      <c r="L77" s="195" t="str">
        <f>IFERROR(VLOOKUP(INDEX('8- Políticas de Administración '!$B$16:$F$63,MATCH('5- Identificación de Riesgos'!J77,'8- Políticas de Administración '!$C$16:$C$64,0),1),'8- Políticas de Administración '!$B$16:$F$64,5,FALSE),"")</f>
        <v/>
      </c>
      <c r="M77" s="441"/>
      <c r="N77" s="437"/>
    </row>
    <row r="78" spans="1:25" ht="23.25" customHeight="1">
      <c r="A78" s="434"/>
      <c r="B78" s="443"/>
      <c r="C78" s="445"/>
      <c r="D78" s="241"/>
      <c r="E78" s="437"/>
      <c r="F78" s="447"/>
      <c r="G78" s="448"/>
      <c r="H78" s="439"/>
      <c r="I78" s="162"/>
      <c r="J78" s="97"/>
      <c r="K78" s="162" t="str">
        <f>IFERROR(CONCATENATE(INDEX('8- Políticas de Administración '!$B$16:$F$53,MATCH('5- Identificación de Riesgos'!J78,'8- Políticas de Administración '!$C$16:$C$54,0),1)," - ",L78),"")</f>
        <v/>
      </c>
      <c r="L78" s="215" t="str">
        <f>IFERROR(VLOOKUP(INDEX('8- Políticas de Administración '!$B$16:$F$63,MATCH('5- Identificación de Riesgos'!J78,'8- Políticas de Administración '!$C$16:$C$64,0),1),'8- Políticas de Administración '!$B$16:$F$64,5,FALSE),"")</f>
        <v/>
      </c>
      <c r="M78" s="441"/>
      <c r="N78" s="437"/>
    </row>
    <row r="79" spans="1:25" ht="15" customHeight="1" thickBot="1">
      <c r="A79" s="435"/>
      <c r="B79" s="444"/>
      <c r="C79" s="446"/>
      <c r="D79" s="244"/>
      <c r="E79" s="437"/>
      <c r="F79" s="447"/>
      <c r="G79" s="448"/>
      <c r="H79" s="439"/>
      <c r="I79" s="210"/>
      <c r="J79" s="228"/>
      <c r="K79" s="210" t="str">
        <f>IFERROR(CONCATENATE(INDEX('8- Políticas de Administración '!$B$16:$F$53,MATCH('5- Identificación de Riesgos'!J79,'8- Políticas de Administración '!$C$16:$C$54,0),1)," - ",L79),"")</f>
        <v/>
      </c>
      <c r="L79" s="229" t="str">
        <f>IFERROR(VLOOKUP(INDEX('8- Políticas de Administración '!$B$16:$F$63,MATCH('5- Identificación de Riesgos'!J79,'8- Políticas de Administración '!$C$16:$C$64,0),1),'8- Políticas de Administración '!$B$16:$F$64,5,FALSE),"")</f>
        <v/>
      </c>
      <c r="M79" s="442"/>
      <c r="N79" s="437"/>
    </row>
  </sheetData>
  <mergeCells count="92">
    <mergeCell ref="Q60:Y68"/>
    <mergeCell ref="F60:F69"/>
    <mergeCell ref="G60:G69"/>
    <mergeCell ref="H60:H69"/>
    <mergeCell ref="C60:C69"/>
    <mergeCell ref="E60:E69"/>
    <mergeCell ref="M60:M69"/>
    <mergeCell ref="F40:F49"/>
    <mergeCell ref="G40:G49"/>
    <mergeCell ref="A40:A49"/>
    <mergeCell ref="B40:B49"/>
    <mergeCell ref="C40:C49"/>
    <mergeCell ref="E40:E4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A50:A59"/>
    <mergeCell ref="B50:B59"/>
    <mergeCell ref="C50:C59"/>
    <mergeCell ref="E50:E59"/>
    <mergeCell ref="F50:F5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K8:K9"/>
    <mergeCell ref="M8:M9"/>
    <mergeCell ref="I7:M7"/>
    <mergeCell ref="I8:I9"/>
    <mergeCell ref="L8:L9"/>
    <mergeCell ref="A5:C5"/>
    <mergeCell ref="A6:C6"/>
    <mergeCell ref="G8:G9"/>
    <mergeCell ref="H8:H9"/>
    <mergeCell ref="E7:H7"/>
    <mergeCell ref="D7:D9"/>
    <mergeCell ref="D6:N6"/>
    <mergeCell ref="D5:N5"/>
    <mergeCell ref="N7:O7"/>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60:A69"/>
    <mergeCell ref="A70:A79"/>
    <mergeCell ref="N60:N69"/>
    <mergeCell ref="H70:H79"/>
    <mergeCell ref="M70:M79"/>
    <mergeCell ref="N70:N79"/>
    <mergeCell ref="B70:B79"/>
    <mergeCell ref="C70:C79"/>
    <mergeCell ref="E70:E79"/>
    <mergeCell ref="F70:F79"/>
    <mergeCell ref="G70:G79"/>
    <mergeCell ref="B60:B69"/>
  </mergeCells>
  <conditionalFormatting sqref="H10 H20">
    <cfRule type="containsText" dxfId="702" priority="738" operator="containsText" text="Muy Baja">
      <formula>NOT(ISERROR(SEARCH("Muy Baja",H10)))</formula>
    </cfRule>
    <cfRule type="containsText" dxfId="701" priority="737" operator="containsText" text="Muy Baja">
      <formula>NOT(ISERROR(SEARCH("Muy Baja",H10)))</formula>
    </cfRule>
    <cfRule type="containsText" dxfId="700" priority="736" operator="containsText" text="Muy Baja">
      <formula>NOT(ISERROR(SEARCH("Muy Baja",H10)))</formula>
    </cfRule>
    <cfRule type="containsText" dxfId="699" priority="734" operator="containsText" text="Muy Baja">
      <formula>NOT(ISERROR(SEARCH("Muy Baja",H10)))</formula>
    </cfRule>
    <cfRule type="containsText" dxfId="698" priority="733" operator="containsText" text="Media">
      <formula>NOT(ISERROR(SEARCH("Media",H10)))</formula>
    </cfRule>
    <cfRule type="containsText" dxfId="697" priority="732" operator="containsText" text="Media">
      <formula>NOT(ISERROR(SEARCH("Media",H10)))</formula>
    </cfRule>
    <cfRule type="containsText" dxfId="696" priority="731" operator="containsText" text="Media">
      <formula>NOT(ISERROR(SEARCH("Media",H10)))</formula>
    </cfRule>
    <cfRule type="containsText" dxfId="695" priority="730" operator="containsText" text="Alta">
      <formula>NOT(ISERROR(SEARCH("Alta",H10)))</formula>
    </cfRule>
    <cfRule type="containsText" dxfId="694" priority="728" operator="containsText" text="Muy Alta">
      <formula>NOT(ISERROR(SEARCH("Muy Alta",H10)))</formula>
    </cfRule>
    <cfRule type="containsText" dxfId="693" priority="727" operator="containsText" text="Baja">
      <formula>NOT(ISERROR(SEARCH("Baja",H10)))</formula>
    </cfRule>
    <cfRule type="containsText" dxfId="692" priority="735" operator="containsText" text="Baja">
      <formula>NOT(ISERROR(SEARCH("Baja",H10)))</formula>
    </cfRule>
    <cfRule type="containsText" dxfId="691" priority="726" operator="containsText" text="Muy Baja">
      <formula>NOT(ISERROR(SEARCH("Muy Baja",H10)))</formula>
    </cfRule>
    <cfRule type="cellIs" dxfId="690" priority="747" operator="between">
      <formula>1</formula>
      <formula>2</formula>
    </cfRule>
    <cfRule type="cellIs" dxfId="689" priority="748" operator="between">
      <formula>0</formula>
      <formula>2</formula>
    </cfRule>
    <cfRule type="containsText" dxfId="686" priority="744" operator="containsText" text="Muy baja">
      <formula>NOT(ISERROR(SEARCH("Muy baja",H10)))</formula>
    </cfRule>
    <cfRule type="containsText" dxfId="685" priority="743" operator="containsText" text="Baja">
      <formula>NOT(ISERROR(SEARCH("Baja",H10)))</formula>
    </cfRule>
    <cfRule type="containsText" dxfId="684" priority="742" operator="containsText" text="Media">
      <formula>NOT(ISERROR(SEARCH("Media",H10)))</formula>
    </cfRule>
    <cfRule type="containsText" dxfId="683" priority="741" operator="containsText" text="Alta">
      <formula>NOT(ISERROR(SEARCH("Alta",H10)))</formula>
    </cfRule>
    <cfRule type="containsText" dxfId="682" priority="740" operator="containsText" text="Muy bajo">
      <formula>NOT(ISERROR(SEARCH("Muy bajo",H10)))</formula>
    </cfRule>
    <cfRule type="containsText" dxfId="681" priority="739" operator="containsText" text="Muy Baja'Tabla probabilidad'!">
      <formula>NOT(ISERROR(SEARCH("Muy Baja'Tabla probabilidad'!",H10)))</formula>
    </cfRule>
  </conditionalFormatting>
  <conditionalFormatting sqref="H30">
    <cfRule type="containsText" dxfId="679" priority="342" operator="containsText" text="Baja">
      <formula>NOT(ISERROR(SEARCH("Baja",H30)))</formula>
    </cfRule>
    <cfRule type="containsText" dxfId="678" priority="341" operator="containsText" text="Muy Baja">
      <formula>NOT(ISERROR(SEARCH("Muy Baja",H30)))</formula>
    </cfRule>
    <cfRule type="containsText" dxfId="677" priority="333" operator="containsText" text="Muy Baja">
      <formula>NOT(ISERROR(SEARCH("Muy Baja",H30)))</formula>
    </cfRule>
    <cfRule type="containsText" dxfId="676" priority="340" operator="containsText" text="Media">
      <formula>NOT(ISERROR(SEARCH("Media",H30)))</formula>
    </cfRule>
    <cfRule type="containsText" dxfId="675" priority="339" operator="containsText" text="Media">
      <formula>NOT(ISERROR(SEARCH("Media",H30)))</formula>
    </cfRule>
    <cfRule type="containsText" dxfId="674" priority="338" operator="containsText" text="Media">
      <formula>NOT(ISERROR(SEARCH("Media",H30)))</formula>
    </cfRule>
    <cfRule type="containsText" dxfId="673" priority="337" operator="containsText" text="Alta">
      <formula>NOT(ISERROR(SEARCH("Alta",H30)))</formula>
    </cfRule>
    <cfRule type="containsText" dxfId="672" priority="335" operator="containsText" text="Muy Alta">
      <formula>NOT(ISERROR(SEARCH("Muy Alta",H30)))</formula>
    </cfRule>
    <cfRule type="containsText" dxfId="671" priority="334" operator="containsText" text="Baja">
      <formula>NOT(ISERROR(SEARCH("Baja",H30)))</formula>
    </cfRule>
    <cfRule type="cellIs" dxfId="670" priority="355" operator="between">
      <formula>0</formula>
      <formula>2</formula>
    </cfRule>
    <cfRule type="cellIs" dxfId="669" priority="354" operator="between">
      <formula>1</formula>
      <formula>2</formula>
    </cfRule>
    <cfRule type="containsText" dxfId="667" priority="351" operator="containsText" text="Muy baja">
      <formula>NOT(ISERROR(SEARCH("Muy baja",H30)))</formula>
    </cfRule>
    <cfRule type="containsText" dxfId="666" priority="350" operator="containsText" text="Baja">
      <formula>NOT(ISERROR(SEARCH("Baja",H30)))</formula>
    </cfRule>
    <cfRule type="containsText" dxfId="665" priority="349" operator="containsText" text="Media">
      <formula>NOT(ISERROR(SEARCH("Media",H30)))</formula>
    </cfRule>
    <cfRule type="containsText" dxfId="664" priority="348" operator="containsText" text="Alta">
      <formula>NOT(ISERROR(SEARCH("Alta",H30)))</formula>
    </cfRule>
    <cfRule type="containsText" dxfId="663" priority="347" operator="containsText" text="Muy bajo">
      <formula>NOT(ISERROR(SEARCH("Muy bajo",H30)))</formula>
    </cfRule>
    <cfRule type="containsText" dxfId="662" priority="346" operator="containsText" text="Muy Baja'Tabla probabilidad'!">
      <formula>NOT(ISERROR(SEARCH("Muy Baja'Tabla probabilidad'!",H30)))</formula>
    </cfRule>
    <cfRule type="containsText" dxfId="661" priority="345" operator="containsText" text="Muy Baja">
      <formula>NOT(ISERROR(SEARCH("Muy Baja",H30)))</formula>
    </cfRule>
    <cfRule type="containsText" dxfId="660" priority="344" operator="containsText" text="Muy Baja">
      <formula>NOT(ISERROR(SEARCH("Muy Baja",H30)))</formula>
    </cfRule>
    <cfRule type="containsText" dxfId="659" priority="343" operator="containsText" text="Muy Baja">
      <formula>NOT(ISERROR(SEARCH("Muy Baja",H30)))</formula>
    </cfRule>
  </conditionalFormatting>
  <conditionalFormatting sqref="H40">
    <cfRule type="containsText" dxfId="658" priority="417" operator="containsText" text="Muy bajo">
      <formula>NOT(ISERROR(SEARCH("Muy bajo",H40)))</formula>
    </cfRule>
    <cfRule type="containsText" dxfId="657" priority="416" operator="containsText" text="Muy Baja'Tabla probabilidad'!">
      <formula>NOT(ISERROR(SEARCH("Muy Baja'Tabla probabilidad'!",H40)))</formula>
    </cfRule>
    <cfRule type="containsText" dxfId="656" priority="415" operator="containsText" text="Muy Baja">
      <formula>NOT(ISERROR(SEARCH("Muy Baja",H40)))</formula>
    </cfRule>
    <cfRule type="containsText" dxfId="655" priority="403" operator="containsText" text="Muy Baja">
      <formula>NOT(ISERROR(SEARCH("Muy Baja",H40)))</formula>
    </cfRule>
    <cfRule type="containsText" dxfId="654" priority="413" operator="containsText" text="Muy Baja">
      <formula>NOT(ISERROR(SEARCH("Muy Baja",H40)))</formula>
    </cfRule>
    <cfRule type="containsText" dxfId="653" priority="412" operator="containsText" text="Baja">
      <formula>NOT(ISERROR(SEARCH("Baja",H40)))</formula>
    </cfRule>
    <cfRule type="containsText" dxfId="652" priority="411" operator="containsText" text="Muy Baja">
      <formula>NOT(ISERROR(SEARCH("Muy Baja",H40)))</formula>
    </cfRule>
    <cfRule type="containsText" dxfId="651" priority="410" operator="containsText" text="Media">
      <formula>NOT(ISERROR(SEARCH("Media",H40)))</formula>
    </cfRule>
    <cfRule type="containsText" dxfId="650" priority="405" operator="containsText" text="Muy Alta">
      <formula>NOT(ISERROR(SEARCH("Muy Alta",H40)))</formula>
    </cfRule>
    <cfRule type="containsText" dxfId="649" priority="409" operator="containsText" text="Media">
      <formula>NOT(ISERROR(SEARCH("Media",H40)))</formula>
    </cfRule>
    <cfRule type="containsText" dxfId="648" priority="408" operator="containsText" text="Media">
      <formula>NOT(ISERROR(SEARCH("Media",H40)))</formula>
    </cfRule>
    <cfRule type="containsText" dxfId="647" priority="407" operator="containsText" text="Alta">
      <formula>NOT(ISERROR(SEARCH("Alta",H40)))</formula>
    </cfRule>
    <cfRule type="containsText" dxfId="646" priority="404" operator="containsText" text="Baja">
      <formula>NOT(ISERROR(SEARCH("Baja",H40)))</formula>
    </cfRule>
    <cfRule type="cellIs" dxfId="645" priority="423" operator="between">
      <formula>0</formula>
      <formula>2</formula>
    </cfRule>
    <cfRule type="cellIs" dxfId="644" priority="422" operator="between">
      <formula>1</formula>
      <formula>2</formula>
    </cfRule>
    <cfRule type="containsText" dxfId="643" priority="421" operator="containsText" text="Muy baja">
      <formula>NOT(ISERROR(SEARCH("Muy baja",H40)))</formula>
    </cfRule>
    <cfRule type="containsText" dxfId="642" priority="420" operator="containsText" text="Baja">
      <formula>NOT(ISERROR(SEARCH("Baja",H40)))</formula>
    </cfRule>
    <cfRule type="containsText" dxfId="641" priority="414" operator="containsText" text="Muy Baja">
      <formula>NOT(ISERROR(SEARCH("Muy Baja",H40)))</formula>
    </cfRule>
    <cfRule type="containsText" dxfId="640" priority="419" operator="containsText" text="Media">
      <formula>NOT(ISERROR(SEARCH("Media",H40)))</formula>
    </cfRule>
    <cfRule type="containsText" dxfId="639" priority="418" operator="containsText" text="Alta">
      <formula>NOT(ISERROR(SEARCH("Alta",H40)))</formula>
    </cfRule>
  </conditionalFormatting>
  <conditionalFormatting sqref="H50">
    <cfRule type="containsText" dxfId="638" priority="520" operator="containsText" text="Muy bajo">
      <formula>NOT(ISERROR(SEARCH("Muy bajo",H50)))</formula>
    </cfRule>
    <cfRule type="containsText" dxfId="637" priority="519" operator="containsText" text="Muy Baja'Tabla probabilidad'!">
      <formula>NOT(ISERROR(SEARCH("Muy Baja'Tabla probabilidad'!",H50)))</formula>
    </cfRule>
    <cfRule type="containsText" dxfId="636" priority="518" operator="containsText" text="Muy Baja">
      <formula>NOT(ISERROR(SEARCH("Muy Baja",H50)))</formula>
    </cfRule>
    <cfRule type="containsText" dxfId="635" priority="517" operator="containsText" text="Muy Baja">
      <formula>NOT(ISERROR(SEARCH("Muy Baja",H50)))</formula>
    </cfRule>
    <cfRule type="containsText" dxfId="634" priority="516" operator="containsText" text="Muy Baja">
      <formula>NOT(ISERROR(SEARCH("Muy Baja",H50)))</formula>
    </cfRule>
    <cfRule type="containsText" dxfId="633" priority="515" operator="containsText" text="Baja">
      <formula>NOT(ISERROR(SEARCH("Baja",H50)))</formula>
    </cfRule>
    <cfRule type="containsText" dxfId="632" priority="514" operator="containsText" text="Muy Baja">
      <formula>NOT(ISERROR(SEARCH("Muy Baja",H50)))</formula>
    </cfRule>
    <cfRule type="containsText" dxfId="631" priority="513" operator="containsText" text="Media">
      <formula>NOT(ISERROR(SEARCH("Media",H50)))</formula>
    </cfRule>
    <cfRule type="containsText" dxfId="630" priority="510" operator="containsText" text="Alta">
      <formula>NOT(ISERROR(SEARCH("Alta",H50)))</formula>
    </cfRule>
    <cfRule type="containsText" dxfId="629" priority="507" operator="containsText" text="Baja">
      <formula>NOT(ISERROR(SEARCH("Baja",H50)))</formula>
    </cfRule>
    <cfRule type="containsText" dxfId="628" priority="511" operator="containsText" text="Media">
      <formula>NOT(ISERROR(SEARCH("Media",H50)))</formula>
    </cfRule>
    <cfRule type="containsText" dxfId="627" priority="508" operator="containsText" text="Muy Alta">
      <formula>NOT(ISERROR(SEARCH("Muy Alta",H50)))</formula>
    </cfRule>
    <cfRule type="containsText" dxfId="626" priority="512" operator="containsText" text="Media">
      <formula>NOT(ISERROR(SEARCH("Media",H50)))</formula>
    </cfRule>
    <cfRule type="containsText" dxfId="625" priority="521" operator="containsText" text="Alta">
      <formula>NOT(ISERROR(SEARCH("Alta",H50)))</formula>
    </cfRule>
    <cfRule type="containsText" dxfId="624" priority="522" operator="containsText" text="Media">
      <formula>NOT(ISERROR(SEARCH("Media",H50)))</formula>
    </cfRule>
    <cfRule type="containsText" dxfId="623" priority="524" operator="containsText" text="Muy baja">
      <formula>NOT(ISERROR(SEARCH("Muy baja",H50)))</formula>
    </cfRule>
    <cfRule type="cellIs" dxfId="620" priority="527" operator="between">
      <formula>1</formula>
      <formula>2</formula>
    </cfRule>
    <cfRule type="cellIs" dxfId="619" priority="528" operator="between">
      <formula>0</formula>
      <formula>2</formula>
    </cfRule>
    <cfRule type="containsText" dxfId="618" priority="523" operator="containsText" text="Baja">
      <formula>NOT(ISERROR(SEARCH("Baja",H50)))</formula>
    </cfRule>
    <cfRule type="containsText" dxfId="617" priority="506" operator="containsText" text="Muy Baja">
      <formula>NOT(ISERROR(SEARCH("Muy Baja",H50)))</formula>
    </cfRule>
  </conditionalFormatting>
  <conditionalFormatting sqref="H60">
    <cfRule type="containsText" dxfId="616" priority="195" operator="containsText" text="Baja">
      <formula>NOT(ISERROR(SEARCH("Baja",H60)))</formula>
    </cfRule>
    <cfRule type="containsText" dxfId="615" priority="201" operator="containsText" text="Alta">
      <formula>NOT(ISERROR(SEARCH("Alta",H60)))</formula>
    </cfRule>
    <cfRule type="containsText" dxfId="614" priority="196" operator="containsText" text="Muy Baja">
      <formula>NOT(ISERROR(SEARCH("Muy Baja",H60)))</formula>
    </cfRule>
    <cfRule type="cellIs" dxfId="613" priority="208" operator="between">
      <formula>0</formula>
      <formula>2</formula>
    </cfRule>
    <cfRule type="containsText" dxfId="612" priority="194" operator="containsText" text="Muy Baja">
      <formula>NOT(ISERROR(SEARCH("Muy Baja",H60)))</formula>
    </cfRule>
    <cfRule type="cellIs" dxfId="611" priority="207" operator="between">
      <formula>1</formula>
      <formula>2</formula>
    </cfRule>
    <cfRule type="containsText" dxfId="610" priority="192" operator="containsText" text="Media">
      <formula>NOT(ISERROR(SEARCH("Media",H60)))</formula>
    </cfRule>
    <cfRule type="containsText" dxfId="609" priority="191" operator="containsText" text="Media">
      <formula>NOT(ISERROR(SEARCH("Media",H60)))</formula>
    </cfRule>
    <cfRule type="containsText" dxfId="607" priority="190" operator="containsText" text="Alta">
      <formula>NOT(ISERROR(SEARCH("Alta",H60)))</formula>
    </cfRule>
    <cfRule type="containsText" dxfId="606" priority="189" operator="containsText" text="Muy Alta">
      <formula>NOT(ISERROR(SEARCH("Muy Alta",H60)))</formula>
    </cfRule>
    <cfRule type="containsText" dxfId="605" priority="188" operator="containsText" text="Baja">
      <formula>NOT(ISERROR(SEARCH("Baja",H60)))</formula>
    </cfRule>
    <cfRule type="containsText" dxfId="604" priority="187" operator="containsText" text="Muy Baja">
      <formula>NOT(ISERROR(SEARCH("Muy Baja",H60)))</formula>
    </cfRule>
    <cfRule type="containsText" dxfId="603" priority="198" operator="containsText" text="Muy Baja">
      <formula>NOT(ISERROR(SEARCH("Muy Baja",H60)))</formula>
    </cfRule>
    <cfRule type="containsText" dxfId="601" priority="204" operator="containsText" text="Muy baja">
      <formula>NOT(ISERROR(SEARCH("Muy baja",H60)))</formula>
    </cfRule>
    <cfRule type="containsText" dxfId="600" priority="203" operator="containsText" text="Baja">
      <formula>NOT(ISERROR(SEARCH("Baja",H60)))</formula>
    </cfRule>
    <cfRule type="containsText" dxfId="599" priority="202" operator="containsText" text="Media">
      <formula>NOT(ISERROR(SEARCH("Media",H60)))</formula>
    </cfRule>
    <cfRule type="containsText" dxfId="598" priority="200" operator="containsText" text="Muy bajo">
      <formula>NOT(ISERROR(SEARCH("Muy bajo",H60)))</formula>
    </cfRule>
    <cfRule type="containsText" dxfId="597" priority="199" operator="containsText" text="Muy Baja'Tabla probabilidad'!">
      <formula>NOT(ISERROR(SEARCH("Muy Baja'Tabla probabilidad'!",H60)))</formula>
    </cfRule>
    <cfRule type="containsText" dxfId="596" priority="197" operator="containsText" text="Muy Baja">
      <formula>NOT(ISERROR(SEARCH("Muy Baja",H60)))</formula>
    </cfRule>
    <cfRule type="containsText" dxfId="595" priority="193" operator="containsText" text="Media">
      <formula>NOT(ISERROR(SEARCH("Media",H60)))</formula>
    </cfRule>
  </conditionalFormatting>
  <conditionalFormatting sqref="H70">
    <cfRule type="containsText" dxfId="594" priority="18" operator="containsText" text="Muy Baja">
      <formula>NOT(ISERROR(SEARCH("Muy Baja",H70)))</formula>
    </cfRule>
    <cfRule type="containsText" dxfId="593" priority="19" operator="containsText" text="Baja">
      <formula>NOT(ISERROR(SEARCH("Baja",H70)))</formula>
    </cfRule>
    <cfRule type="containsText" dxfId="592" priority="20" operator="containsText" text="Muy Baja">
      <formula>NOT(ISERROR(SEARCH("Muy Baja",H70)))</formula>
    </cfRule>
    <cfRule type="containsText" dxfId="591" priority="21" operator="containsText" text="Muy Baja">
      <formula>NOT(ISERROR(SEARCH("Muy Baja",H70)))</formula>
    </cfRule>
    <cfRule type="containsText" dxfId="590" priority="22" operator="containsText" text="Muy Baja">
      <formula>NOT(ISERROR(SEARCH("Muy Baja",H70)))</formula>
    </cfRule>
    <cfRule type="containsText" dxfId="589" priority="23" operator="containsText" text="Muy Baja'Tabla probabilidad'!">
      <formula>NOT(ISERROR(SEARCH("Muy Baja'Tabla probabilidad'!",H70)))</formula>
    </cfRule>
    <cfRule type="containsText" dxfId="588" priority="24" operator="containsText" text="Muy bajo">
      <formula>NOT(ISERROR(SEARCH("Muy bajo",H70)))</formula>
    </cfRule>
    <cfRule type="containsText" dxfId="587" priority="25" operator="containsText" text="Alta">
      <formula>NOT(ISERROR(SEARCH("Alta",H70)))</formula>
    </cfRule>
    <cfRule type="containsText" dxfId="586" priority="27" operator="containsText" text="Baja">
      <formula>NOT(ISERROR(SEARCH("Baja",H70)))</formula>
    </cfRule>
    <cfRule type="containsText" dxfId="585" priority="28" operator="containsText" text="Muy baja">
      <formula>NOT(ISERROR(SEARCH("Muy baja",H70)))</formula>
    </cfRule>
    <cfRule type="cellIs" dxfId="582" priority="31" operator="between">
      <formula>1</formula>
      <formula>2</formula>
    </cfRule>
    <cfRule type="cellIs" dxfId="581" priority="32" operator="between">
      <formula>0</formula>
      <formula>2</formula>
    </cfRule>
    <cfRule type="containsText" dxfId="580" priority="26" operator="containsText" text="Media">
      <formula>NOT(ISERROR(SEARCH("Media",H70)))</formula>
    </cfRule>
    <cfRule type="containsText" dxfId="579" priority="11" operator="containsText" text="Muy Baja">
      <formula>NOT(ISERROR(SEARCH("Muy Baja",H70)))</formula>
    </cfRule>
    <cfRule type="containsText" dxfId="578" priority="12" operator="containsText" text="Baja">
      <formula>NOT(ISERROR(SEARCH("Baja",H70)))</formula>
    </cfRule>
    <cfRule type="containsText" dxfId="577" priority="13" operator="containsText" text="Muy Alta">
      <formula>NOT(ISERROR(SEARCH("Muy Alta",H70)))</formula>
    </cfRule>
    <cfRule type="containsText" dxfId="576" priority="14" operator="containsText" text="Alta">
      <formula>NOT(ISERROR(SEARCH("Alta",H70)))</formula>
    </cfRule>
    <cfRule type="containsText" dxfId="575" priority="15" operator="containsText" text="Media">
      <formula>NOT(ISERROR(SEARCH("Media",H70)))</formula>
    </cfRule>
    <cfRule type="containsText" dxfId="574" priority="16" operator="containsText" text="Media">
      <formula>NOT(ISERROR(SEARCH("Media",H70)))</formula>
    </cfRule>
    <cfRule type="containsText" dxfId="573" priority="17" operator="containsText" text="Media">
      <formula>NOT(ISERROR(SEARCH("Media",H70)))</formula>
    </cfRule>
  </conditionalFormatting>
  <conditionalFormatting sqref="M10 M20 K10:K79">
    <cfRule type="containsText" dxfId="572" priority="724" operator="containsText" text="Menor">
      <formula>NOT(ISERROR(SEARCH("Menor",K10)))</formula>
    </cfRule>
    <cfRule type="containsText" dxfId="571" priority="722" operator="containsText" text="Alta">
      <formula>NOT(ISERROR(SEARCH("Alta",K10)))</formula>
    </cfRule>
    <cfRule type="containsText" dxfId="570" priority="725" operator="containsText" text="Leve">
      <formula>NOT(ISERROR(SEARCH("Leve",K10)))</formula>
    </cfRule>
    <cfRule type="containsText" dxfId="569" priority="721" operator="containsText" text="Mayor">
      <formula>NOT(ISERROR(SEARCH("Mayor",K10)))</formula>
    </cfRule>
    <cfRule type="containsText" dxfId="568" priority="720" operator="containsText" text="Catastrófico">
      <formula>NOT(ISERROR(SEARCH("Catastrófico",K10)))</formula>
    </cfRule>
  </conditionalFormatting>
  <conditionalFormatting sqref="M30">
    <cfRule type="containsText" dxfId="567" priority="327" operator="containsText" text="Catastrófico">
      <formula>NOT(ISERROR(SEARCH("Catastrófico",M30)))</formula>
    </cfRule>
    <cfRule type="containsText" dxfId="566" priority="332" operator="containsText" text="Leve">
      <formula>NOT(ISERROR(SEARCH("Leve",M30)))</formula>
    </cfRule>
    <cfRule type="containsText" dxfId="565" priority="331" operator="containsText" text="Menor">
      <formula>NOT(ISERROR(SEARCH("Menor",M30)))</formula>
    </cfRule>
    <cfRule type="containsText" dxfId="564" priority="330" operator="containsText" text="Moderado">
      <formula>NOT(ISERROR(SEARCH("Moderado",M30)))</formula>
    </cfRule>
    <cfRule type="containsText" dxfId="563" priority="329" operator="containsText" text="Alta">
      <formula>NOT(ISERROR(SEARCH("Alta",M30)))</formula>
    </cfRule>
    <cfRule type="containsText" dxfId="562" priority="328" operator="containsText" text="Mayor">
      <formula>NOT(ISERROR(SEARCH("Mayor",M30)))</formula>
    </cfRule>
  </conditionalFormatting>
  <conditionalFormatting sqref="M40">
    <cfRule type="containsText" dxfId="561" priority="244" operator="containsText" text="Leve">
      <formula>NOT(ISERROR(SEARCH("Leve",M40)))</formula>
    </cfRule>
    <cfRule type="containsText" dxfId="560" priority="240" operator="containsText" text="Mayor">
      <formula>NOT(ISERROR(SEARCH("Mayor",M40)))</formula>
    </cfRule>
    <cfRule type="containsText" dxfId="559" priority="239" operator="containsText" text="Catastrófico">
      <formula>NOT(ISERROR(SEARCH("Catastrófico",M40)))</formula>
    </cfRule>
    <cfRule type="containsText" dxfId="558" priority="241" operator="containsText" text="Alta">
      <formula>NOT(ISERROR(SEARCH("Alta",M40)))</formula>
    </cfRule>
    <cfRule type="containsText" dxfId="557" priority="242" operator="containsText" text="Moderado">
      <formula>NOT(ISERROR(SEARCH("Moderado",M40)))</formula>
    </cfRule>
    <cfRule type="containsText" dxfId="556" priority="243" operator="containsText" text="Menor">
      <formula>NOT(ISERROR(SEARCH("Menor",M40)))</formula>
    </cfRule>
  </conditionalFormatting>
  <conditionalFormatting sqref="M50">
    <cfRule type="containsText" dxfId="555" priority="230" operator="containsText" text="Mayor">
      <formula>NOT(ISERROR(SEARCH("Mayor",M50)))</formula>
    </cfRule>
    <cfRule type="containsText" dxfId="554" priority="234" operator="containsText" text="Leve">
      <formula>NOT(ISERROR(SEARCH("Leve",M50)))</formula>
    </cfRule>
    <cfRule type="containsText" dxfId="553" priority="233" operator="containsText" text="Menor">
      <formula>NOT(ISERROR(SEARCH("Menor",M50)))</formula>
    </cfRule>
    <cfRule type="containsText" dxfId="552" priority="232" operator="containsText" text="Moderado">
      <formula>NOT(ISERROR(SEARCH("Moderado",M50)))</formula>
    </cfRule>
    <cfRule type="containsText" dxfId="551" priority="231" operator="containsText" text="Alta">
      <formula>NOT(ISERROR(SEARCH("Alta",M50)))</formula>
    </cfRule>
    <cfRule type="containsText" dxfId="550" priority="229" operator="containsText" text="Catastrófico">
      <formula>NOT(ISERROR(SEARCH("Catastrófico",M50)))</formula>
    </cfRule>
  </conditionalFormatting>
  <conditionalFormatting sqref="M60">
    <cfRule type="containsText" dxfId="549" priority="97" operator="containsText" text="Menor">
      <formula>NOT(ISERROR(SEARCH("Menor",M60)))</formula>
    </cfRule>
    <cfRule type="containsText" dxfId="548" priority="98" operator="containsText" text="Leve">
      <formula>NOT(ISERROR(SEARCH("Leve",M60)))</formula>
    </cfRule>
    <cfRule type="containsText" dxfId="547" priority="96" operator="containsText" text="Moderado">
      <formula>NOT(ISERROR(SEARCH("Moderado",M60)))</formula>
    </cfRule>
    <cfRule type="containsText" dxfId="546" priority="95" operator="containsText" text="Alta">
      <formula>NOT(ISERROR(SEARCH("Alta",M60)))</formula>
    </cfRule>
    <cfRule type="containsText" dxfId="545" priority="94" operator="containsText" text="Mayor">
      <formula>NOT(ISERROR(SEARCH("Mayor",M60)))</formula>
    </cfRule>
    <cfRule type="containsText" dxfId="544" priority="93" operator="containsText" text="Catastrófico">
      <formula>NOT(ISERROR(SEARCH("Catastrófico",M60)))</formula>
    </cfRule>
  </conditionalFormatting>
  <conditionalFormatting sqref="M70">
    <cfRule type="containsText" dxfId="543" priority="1" operator="containsText" text="Catastrófico">
      <formula>NOT(ISERROR(SEARCH("Catastrófico",M70)))</formula>
    </cfRule>
    <cfRule type="containsText" dxfId="542" priority="2" operator="containsText" text="Mayor">
      <formula>NOT(ISERROR(SEARCH("Mayor",M70)))</formula>
    </cfRule>
    <cfRule type="containsText" dxfId="541" priority="3" operator="containsText" text="Alta">
      <formula>NOT(ISERROR(SEARCH("Alta",M70)))</formula>
    </cfRule>
    <cfRule type="containsText" dxfId="540" priority="5" operator="containsText" text="Menor">
      <formula>NOT(ISERROR(SEARCH("Menor",M70)))</formula>
    </cfRule>
    <cfRule type="containsText" dxfId="539" priority="6" operator="containsText" text="Leve">
      <formula>NOT(ISERROR(SEARCH("Leve",M70)))</formula>
    </cfRule>
    <cfRule type="containsText" dxfId="538" priority="4" operator="containsText" text="Moderado">
      <formula>NOT(ISERROR(SEARCH("Moderado",M70)))</formula>
    </cfRule>
  </conditionalFormatting>
  <conditionalFormatting sqref="M10:N10 M20 K10:K79">
    <cfRule type="containsText" dxfId="537" priority="723" operator="containsText" text="Moderado">
      <formula>NOT(ISERROR(SEARCH("Moderado",K10)))</formula>
    </cfRule>
  </conditionalFormatting>
  <conditionalFormatting sqref="N60">
    <cfRule type="containsText" dxfId="536" priority="164" operator="containsText" text="Moderado">
      <formula>NOT(ISERROR(SEARCH("Moderado",N60)))</formula>
    </cfRule>
    <cfRule type="containsText" dxfId="535" priority="163" operator="containsText" text="Bajo">
      <formula>NOT(ISERROR(SEARCH("Bajo",N60)))</formula>
    </cfRule>
    <cfRule type="containsText" dxfId="534" priority="162" operator="containsText" text="Alto">
      <formula>NOT(ISERROR(SEARCH("Alto",N60)))</formula>
    </cfRule>
    <cfRule type="containsText" dxfId="533" priority="161" operator="containsText" text="Extremo">
      <formula>NOT(ISERROR(SEARCH("Extremo",N60)))</formula>
    </cfRule>
  </conditionalFormatting>
  <conditionalFormatting sqref="N70">
    <cfRule type="containsText" dxfId="532" priority="7" operator="containsText" text="Extremo">
      <formula>NOT(ISERROR(SEARCH("Extremo",N70)))</formula>
    </cfRule>
    <cfRule type="containsText" dxfId="531" priority="8" operator="containsText" text="Alto">
      <formula>NOT(ISERROR(SEARCH("Alto",N70)))</formula>
    </cfRule>
    <cfRule type="containsText" dxfId="530" priority="9" operator="containsText" text="Bajo">
      <formula>NOT(ISERROR(SEARCH("Bajo",N70)))</formula>
    </cfRule>
    <cfRule type="containsText" dxfId="529" priority="10" operator="containsText" text="Moderado">
      <formula>NOT(ISERROR(SEARCH("Moderado",N70)))</formula>
    </cfRule>
  </conditionalFormatting>
  <conditionalFormatting sqref="N8:O8">
    <cfRule type="containsText" dxfId="528" priority="286" operator="containsText" text="6- Moderado">
      <formula>NOT(ISERROR(SEARCH("6- Moderado",N8)))</formula>
    </cfRule>
    <cfRule type="containsText" dxfId="527" priority="285" operator="containsText" text="3- Moderado">
      <formula>NOT(ISERROR(SEARCH("3- Moderado",N8)))</formula>
    </cfRule>
    <cfRule type="containsText" dxfId="526" priority="290" operator="containsText" text="1- Bajo">
      <formula>NOT(ISERROR(SEARCH("1- Bajo",N8)))</formula>
    </cfRule>
    <cfRule type="containsText" dxfId="525" priority="289" operator="containsText" text="4- Bajo">
      <formula>NOT(ISERROR(SEARCH("4- Bajo",N8)))</formula>
    </cfRule>
    <cfRule type="containsText" dxfId="524" priority="288" operator="containsText" text="3- Bajo">
      <formula>NOT(ISERROR(SEARCH("3- Bajo",N8)))</formula>
    </cfRule>
    <cfRule type="containsText" dxfId="523" priority="287" operator="containsText" text="4- Moderado">
      <formula>NOT(ISERROR(SEARCH("4- Moderado",N8)))</formula>
    </cfRule>
  </conditionalFormatting>
  <conditionalFormatting sqref="N10:O10">
    <cfRule type="containsText" dxfId="522" priority="283" operator="containsText" text="Bajo">
      <formula>NOT(ISERROR(SEARCH("Bajo",N10)))</formula>
    </cfRule>
    <cfRule type="containsText" dxfId="521" priority="282" operator="containsText" text="Alto">
      <formula>NOT(ISERROR(SEARCH("Alto",N10)))</formula>
    </cfRule>
    <cfRule type="containsText" dxfId="520" priority="281" operator="containsText" text="Extremo">
      <formula>NOT(ISERROR(SEARCH("Extremo",N10)))</formula>
    </cfRule>
  </conditionalFormatting>
  <conditionalFormatting sqref="N20:O20">
    <cfRule type="containsText" dxfId="519" priority="1309" operator="containsText" text="Bajo">
      <formula>NOT(ISERROR(SEARCH("Bajo",N20)))</formula>
    </cfRule>
    <cfRule type="containsText" dxfId="518" priority="1310" operator="containsText" text="Moderado">
      <formula>NOT(ISERROR(SEARCH("Moderado",N20)))</formula>
    </cfRule>
    <cfRule type="containsText" dxfId="517" priority="1307" operator="containsText" text="Extremo">
      <formula>NOT(ISERROR(SEARCH("Extremo",N20)))</formula>
    </cfRule>
    <cfRule type="containsText" dxfId="516" priority="1308" operator="containsText" text="Alto">
      <formula>NOT(ISERROR(SEARCH("Alto",N20)))</formula>
    </cfRule>
  </conditionalFormatting>
  <conditionalFormatting sqref="N30:O30">
    <cfRule type="containsText" dxfId="515" priority="358" operator="containsText" text="Bajo">
      <formula>NOT(ISERROR(SEARCH("Bajo",N30)))</formula>
    </cfRule>
    <cfRule type="containsText" dxfId="514" priority="359" operator="containsText" text="Moderado">
      <formula>NOT(ISERROR(SEARCH("Moderado",N30)))</formula>
    </cfRule>
    <cfRule type="containsText" dxfId="513" priority="356" operator="containsText" text="Extremo">
      <formula>NOT(ISERROR(SEARCH("Extremo",N30)))</formula>
    </cfRule>
    <cfRule type="containsText" dxfId="512" priority="357" operator="containsText" text="Alto">
      <formula>NOT(ISERROR(SEARCH("Alto",N30)))</formula>
    </cfRule>
  </conditionalFormatting>
  <conditionalFormatting sqref="N40:O40">
    <cfRule type="containsText" dxfId="511" priority="246" operator="containsText" text="Alto">
      <formula>NOT(ISERROR(SEARCH("Alto",N40)))</formula>
    </cfRule>
    <cfRule type="containsText" dxfId="510" priority="245" operator="containsText" text="Extremo">
      <formula>NOT(ISERROR(SEARCH("Extremo",N40)))</formula>
    </cfRule>
    <cfRule type="containsText" dxfId="509" priority="247" operator="containsText" text="Bajo">
      <formula>NOT(ISERROR(SEARCH("Bajo",N40)))</formula>
    </cfRule>
    <cfRule type="containsText" dxfId="508" priority="248" operator="containsText" text="Moderado">
      <formula>NOT(ISERROR(SEARCH("Moderado",N40)))</formula>
    </cfRule>
  </conditionalFormatting>
  <conditionalFormatting sqref="N50:O50">
    <cfRule type="containsText" dxfId="507" priority="237" operator="containsText" text="Bajo">
      <formula>NOT(ISERROR(SEARCH("Bajo",N50)))</formula>
    </cfRule>
    <cfRule type="containsText" dxfId="506" priority="236" operator="containsText" text="Alto">
      <formula>NOT(ISERROR(SEARCH("Alto",N50)))</formula>
    </cfRule>
    <cfRule type="containsText" dxfId="505" priority="235" operator="containsText" text="Extremo">
      <formula>NOT(ISERROR(SEARCH("Extremo",N50)))</formula>
    </cfRule>
    <cfRule type="containsText" dxfId="504" priority="238" operator="containsText" text="Moderado">
      <formula>NOT(ISERROR(SEARCH("Moderado",N50)))</formula>
    </cfRule>
  </conditionalFormatting>
  <conditionalFormatting sqref="O10">
    <cfRule type="containsText" dxfId="503"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79"/>
  <sheetViews>
    <sheetView showGridLines="0" topLeftCell="C1" zoomScale="62" zoomScaleNormal="62" zoomScalePageLayoutView="70" workbookViewId="0">
      <selection activeCell="C5" sqref="C5:V5"/>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85546875"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52"/>
      <c r="B1" s="553"/>
      <c r="C1" s="554"/>
      <c r="D1" s="46"/>
      <c r="E1" s="548" t="s">
        <v>328</v>
      </c>
      <c r="F1" s="549"/>
      <c r="G1" s="549"/>
      <c r="H1" s="549"/>
      <c r="I1" s="549"/>
      <c r="J1" s="549"/>
      <c r="K1" s="549"/>
      <c r="L1" s="549"/>
      <c r="M1" s="549"/>
      <c r="N1" s="549"/>
      <c r="O1" s="549"/>
      <c r="P1" s="549"/>
      <c r="Q1" s="549"/>
      <c r="R1" s="549"/>
      <c r="S1" s="549"/>
      <c r="T1" s="549"/>
      <c r="U1" s="549"/>
      <c r="V1" s="549"/>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55"/>
      <c r="B2" s="460"/>
      <c r="C2" s="556"/>
      <c r="D2" s="46"/>
      <c r="E2" s="550"/>
      <c r="F2" s="551"/>
      <c r="G2" s="551"/>
      <c r="H2" s="551"/>
      <c r="I2" s="551"/>
      <c r="J2" s="551"/>
      <c r="K2" s="551"/>
      <c r="L2" s="551"/>
      <c r="M2" s="551"/>
      <c r="N2" s="551"/>
      <c r="O2" s="551"/>
      <c r="P2" s="551"/>
      <c r="Q2" s="551"/>
      <c r="R2" s="551"/>
      <c r="S2" s="551"/>
      <c r="T2" s="551"/>
      <c r="U2" s="551"/>
      <c r="V2" s="551"/>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55"/>
      <c r="B3" s="460"/>
      <c r="C3" s="556"/>
      <c r="D3" s="157"/>
      <c r="E3" s="550"/>
      <c r="F3" s="551"/>
      <c r="G3" s="551"/>
      <c r="H3" s="551"/>
      <c r="I3" s="551"/>
      <c r="J3" s="551"/>
      <c r="K3" s="551"/>
      <c r="L3" s="551"/>
      <c r="M3" s="551"/>
      <c r="N3" s="551"/>
      <c r="O3" s="551"/>
      <c r="P3" s="551"/>
      <c r="Q3" s="551"/>
      <c r="R3" s="551"/>
      <c r="S3" s="551"/>
      <c r="T3" s="551"/>
      <c r="U3" s="551"/>
      <c r="V3" s="551"/>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61" t="s">
        <v>254</v>
      </c>
      <c r="B4" s="461"/>
      <c r="C4" s="539" t="s">
        <v>477</v>
      </c>
      <c r="D4" s="539"/>
      <c r="E4" s="539"/>
      <c r="F4" s="539"/>
      <c r="G4" s="539"/>
      <c r="H4" s="539"/>
      <c r="I4" s="539"/>
      <c r="J4" s="539"/>
      <c r="K4" s="539"/>
      <c r="L4" s="539"/>
      <c r="M4" s="539"/>
      <c r="N4" s="539"/>
      <c r="O4" s="539"/>
      <c r="P4" s="539"/>
      <c r="Q4" s="539"/>
      <c r="R4" s="539"/>
      <c r="S4" s="539"/>
      <c r="T4" s="539"/>
      <c r="U4" s="539"/>
      <c r="V4" s="539"/>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61" t="s">
        <v>526</v>
      </c>
      <c r="B5" s="461"/>
      <c r="C5" s="539" t="s">
        <v>526</v>
      </c>
      <c r="D5" s="539"/>
      <c r="E5" s="539"/>
      <c r="F5" s="539"/>
      <c r="G5" s="539"/>
      <c r="H5" s="539"/>
      <c r="I5" s="539"/>
      <c r="J5" s="539"/>
      <c r="K5" s="539"/>
      <c r="L5" s="539"/>
      <c r="M5" s="539"/>
      <c r="N5" s="539"/>
      <c r="O5" s="539"/>
      <c r="P5" s="539"/>
      <c r="Q5" s="539"/>
      <c r="R5" s="539"/>
      <c r="S5" s="539"/>
      <c r="T5" s="539"/>
      <c r="U5" s="539"/>
      <c r="V5" s="539"/>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61" t="s">
        <v>256</v>
      </c>
      <c r="B6" s="461"/>
      <c r="C6" s="539" t="s">
        <v>476</v>
      </c>
      <c r="D6" s="539"/>
      <c r="E6" s="539"/>
      <c r="F6" s="539"/>
      <c r="G6" s="539"/>
      <c r="H6" s="539"/>
      <c r="I6" s="539"/>
      <c r="J6" s="539"/>
      <c r="K6" s="539"/>
      <c r="L6" s="539"/>
      <c r="M6" s="539"/>
      <c r="N6" s="539"/>
      <c r="O6" s="539"/>
      <c r="P6" s="539"/>
      <c r="Q6" s="539"/>
      <c r="R6" s="539"/>
      <c r="S6" s="539"/>
      <c r="T6" s="539"/>
      <c r="U6" s="539"/>
      <c r="V6" s="539"/>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57" t="s">
        <v>257</v>
      </c>
      <c r="B7" s="557"/>
      <c r="C7" s="557"/>
      <c r="D7" s="558" t="s">
        <v>329</v>
      </c>
      <c r="E7" s="494"/>
      <c r="F7" s="494"/>
      <c r="G7" s="494"/>
      <c r="H7" s="494"/>
      <c r="I7" s="494"/>
      <c r="J7" s="494"/>
      <c r="K7" s="494"/>
      <c r="L7" s="494"/>
      <c r="M7" s="494"/>
      <c r="N7" s="494"/>
      <c r="O7" s="494"/>
      <c r="P7" s="494"/>
      <c r="Q7" s="494"/>
      <c r="R7" s="495"/>
      <c r="S7" s="132"/>
      <c r="T7" s="557" t="s">
        <v>330</v>
      </c>
      <c r="U7" s="557"/>
      <c r="V7" s="55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59" t="s">
        <v>262</v>
      </c>
      <c r="B8" s="560" t="s">
        <v>331</v>
      </c>
      <c r="C8" s="562" t="s">
        <v>258</v>
      </c>
      <c r="D8" s="564" t="s">
        <v>332</v>
      </c>
      <c r="E8" s="566" t="s">
        <v>229</v>
      </c>
      <c r="F8" s="567" t="s">
        <v>333</v>
      </c>
      <c r="G8" s="568"/>
      <c r="H8" s="568"/>
      <c r="I8" s="568"/>
      <c r="J8" s="568"/>
      <c r="K8" s="569"/>
      <c r="L8" s="567" t="s">
        <v>334</v>
      </c>
      <c r="M8" s="568"/>
      <c r="N8" s="568"/>
      <c r="O8" s="568"/>
      <c r="P8" s="568"/>
      <c r="Q8" s="568"/>
      <c r="R8" s="568"/>
      <c r="S8" s="569"/>
      <c r="T8" s="60"/>
      <c r="U8" s="61"/>
      <c r="V8" s="89" t="s">
        <v>335</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62"/>
      <c r="B9" s="561"/>
      <c r="C9" s="563"/>
      <c r="D9" s="565"/>
      <c r="E9" s="492"/>
      <c r="F9" s="51" t="s">
        <v>231</v>
      </c>
      <c r="G9" s="51" t="s">
        <v>233</v>
      </c>
      <c r="H9" s="51" t="s">
        <v>336</v>
      </c>
      <c r="I9" s="51" t="s">
        <v>235</v>
      </c>
      <c r="J9" s="135" t="s">
        <v>337</v>
      </c>
      <c r="K9" s="51" t="s">
        <v>241</v>
      </c>
      <c r="L9" s="51" t="s">
        <v>338</v>
      </c>
      <c r="M9" s="127" t="s">
        <v>238</v>
      </c>
      <c r="N9" s="51" t="s">
        <v>339</v>
      </c>
      <c r="O9" s="51" t="s">
        <v>340</v>
      </c>
      <c r="P9" s="51" t="s">
        <v>341</v>
      </c>
      <c r="Q9" s="51" t="s">
        <v>342</v>
      </c>
      <c r="R9" s="135" t="s">
        <v>337</v>
      </c>
      <c r="S9" s="51" t="s">
        <v>343</v>
      </c>
      <c r="T9" s="54" t="s">
        <v>243</v>
      </c>
      <c r="U9" s="54" t="s">
        <v>245</v>
      </c>
      <c r="V9" s="55" t="s">
        <v>344</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thickBot="1">
      <c r="A10" s="532">
        <f>'5- Identificación de Riesgos'!A10</f>
        <v>1</v>
      </c>
      <c r="B10" s="535" t="str">
        <f>'5- Identificación de Riesgos'!B10</f>
        <v>Vencimiento de Términos</v>
      </c>
      <c r="C10" s="175" t="str">
        <f>'5- Identificación de Riesgos'!D10</f>
        <v>1. Mayor demanda de justicia.</v>
      </c>
      <c r="D10" s="169"/>
      <c r="E10" s="176" t="s">
        <v>502</v>
      </c>
      <c r="F10" s="161" t="s">
        <v>346</v>
      </c>
      <c r="G10" s="161" t="s">
        <v>346</v>
      </c>
      <c r="H10" s="161" t="s">
        <v>346</v>
      </c>
      <c r="I10" s="161" t="s">
        <v>346</v>
      </c>
      <c r="J10" s="168">
        <f>COUNTIF(F10:I10,"SI")/4</f>
        <v>1</v>
      </c>
      <c r="K10" s="530">
        <f>AVERAGE(J10:J19)</f>
        <v>0.4</v>
      </c>
      <c r="L10" s="161" t="str">
        <f>'5- Identificación de Riesgos'!I10</f>
        <v>Interrupción o afectación en la prestación del servicio judicial</v>
      </c>
      <c r="M10" s="694" t="s">
        <v>503</v>
      </c>
      <c r="N10" s="161" t="s">
        <v>346</v>
      </c>
      <c r="O10" s="161" t="s">
        <v>346</v>
      </c>
      <c r="P10" s="161" t="s">
        <v>346</v>
      </c>
      <c r="Q10" s="161" t="s">
        <v>346</v>
      </c>
      <c r="R10" s="168">
        <f>SUM(COUNTIF(N10,"SI")*25%,COUNTIF(O10,"SI")*40%,COUNTIF(P10,"SI")*25%,COUNTIF(Q10,"SI")*10%)</f>
        <v>1</v>
      </c>
      <c r="S10" s="540">
        <f>AVERAGE(R10:R11)</f>
        <v>1</v>
      </c>
      <c r="T10" s="543"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5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52" t="str">
        <f>CONCATENATE(VLOOKUP((LEFT(T10,LEN(T10)-4)&amp;LEFT(U10,LEN(U10)-4)),'9- Matriz de Calor '!$D$18:$E$42,2,0)," - ",RIGHT(T10,1)*RIGHT(U10,1))</f>
        <v>Bajo - 1</v>
      </c>
    </row>
    <row r="11" spans="1:278" ht="207.75" customHeight="1">
      <c r="A11" s="533"/>
      <c r="B11" s="536"/>
      <c r="C11" s="177" t="str">
        <f>'5- Identificación de Riesgos'!D11</f>
        <v>2. Insuficiencia de  personal  para atender la función misional y la atención a las partes interesadas en los despachos judiciales y centro de servicios</v>
      </c>
      <c r="D11" s="170"/>
      <c r="E11" s="176" t="s">
        <v>502</v>
      </c>
      <c r="F11" s="162" t="s">
        <v>346</v>
      </c>
      <c r="G11" s="162" t="s">
        <v>346</v>
      </c>
      <c r="H11" s="162" t="s">
        <v>346</v>
      </c>
      <c r="I11" s="162" t="s">
        <v>346</v>
      </c>
      <c r="J11" s="166">
        <f t="shared" ref="J11:J29" si="0">COUNTIF(F11:I11,"SI")/4</f>
        <v>1</v>
      </c>
      <c r="K11" s="531"/>
      <c r="L11" s="162" t="str">
        <f>'5- Identificación de Riesgos'!I11</f>
        <v>Interrupción o afectación en la prestación del servicio administrativo</v>
      </c>
      <c r="M11" s="694" t="s">
        <v>503</v>
      </c>
      <c r="N11" s="162" t="s">
        <v>346</v>
      </c>
      <c r="O11" s="162" t="s">
        <v>346</v>
      </c>
      <c r="P11" s="162" t="s">
        <v>346</v>
      </c>
      <c r="Q11" s="162" t="s">
        <v>346</v>
      </c>
      <c r="R11" s="166">
        <f t="shared" ref="R11:R24" si="1">SUM(COUNTIF(N11,"SI")*25%,COUNTIF(O11,"SI")*40%,COUNTIF(P11,"SI")*25%,COUNTIF(Q11,"SI")*10%)</f>
        <v>1</v>
      </c>
      <c r="S11" s="541"/>
      <c r="T11" s="544"/>
      <c r="U11" s="441"/>
      <c r="V11" s="453"/>
    </row>
    <row r="12" spans="1:278" ht="76.5">
      <c r="A12" s="533"/>
      <c r="B12" s="536"/>
      <c r="C12" s="177" t="str">
        <f>'5- Identificación de Riesgos'!D12</f>
        <v>3. Complejidad de los procesos judiciales y solicitudes, lo cual incrementa los tiempos para su resolución.</v>
      </c>
      <c r="D12" s="170"/>
      <c r="E12" s="178" t="s">
        <v>504</v>
      </c>
      <c r="F12" s="162" t="s">
        <v>346</v>
      </c>
      <c r="G12" s="162" t="s">
        <v>346</v>
      </c>
      <c r="H12" s="162" t="s">
        <v>346</v>
      </c>
      <c r="I12" s="162" t="s">
        <v>346</v>
      </c>
      <c r="J12" s="166">
        <f t="shared" si="0"/>
        <v>1</v>
      </c>
      <c r="K12" s="531"/>
      <c r="L12" s="162">
        <f>'5- Identificación de Riesgos'!I12</f>
        <v>0</v>
      </c>
      <c r="M12" s="695"/>
      <c r="N12" s="162"/>
      <c r="O12" s="162"/>
      <c r="P12" s="162"/>
      <c r="Q12" s="162"/>
      <c r="R12" s="166">
        <f t="shared" si="1"/>
        <v>0</v>
      </c>
      <c r="S12" s="541"/>
      <c r="T12" s="544"/>
      <c r="U12" s="441"/>
      <c r="V12" s="453"/>
    </row>
    <row r="13" spans="1:278" ht="222" customHeight="1">
      <c r="A13" s="533"/>
      <c r="B13" s="536"/>
      <c r="C13" s="177" t="str">
        <f>'5- Identificación de Riesgos'!D13</f>
        <v>4.Fallas en la planeación  para el desarrollo de las tareas propias del despacho.</v>
      </c>
      <c r="D13" s="170"/>
      <c r="E13" s="178" t="s">
        <v>506</v>
      </c>
      <c r="F13" s="162" t="s">
        <v>346</v>
      </c>
      <c r="G13" s="162" t="s">
        <v>346</v>
      </c>
      <c r="H13" s="162" t="s">
        <v>346</v>
      </c>
      <c r="I13" s="162" t="s">
        <v>346</v>
      </c>
      <c r="J13" s="166">
        <f t="shared" si="0"/>
        <v>1</v>
      </c>
      <c r="K13" s="531"/>
      <c r="L13" s="162" t="str">
        <f>'5- Identificación de Riesgos'!I13</f>
        <v>Afectación de reputacion,imagén,  credibilidad, satisfacción de usuarios y PI</v>
      </c>
      <c r="M13" s="695" t="s">
        <v>522</v>
      </c>
      <c r="N13" s="162" t="s">
        <v>345</v>
      </c>
      <c r="O13" s="162" t="s">
        <v>345</v>
      </c>
      <c r="P13" s="162" t="s">
        <v>346</v>
      </c>
      <c r="Q13" s="162" t="s">
        <v>346</v>
      </c>
      <c r="R13" s="166">
        <f t="shared" si="1"/>
        <v>0.35</v>
      </c>
      <c r="S13" s="541"/>
      <c r="T13" s="544"/>
      <c r="U13" s="441"/>
      <c r="V13" s="453"/>
    </row>
    <row r="14" spans="1:278" ht="213.75" customHeight="1">
      <c r="A14" s="533"/>
      <c r="B14" s="536"/>
      <c r="C14" s="177" t="str">
        <f>'5- Identificación de Riesgos'!D14</f>
        <v>5.  Fallas e insuficiencia de las herramientas tecnológicas.</v>
      </c>
      <c r="D14" s="170"/>
      <c r="E14" s="214" t="s">
        <v>505</v>
      </c>
      <c r="F14" s="162" t="s">
        <v>345</v>
      </c>
      <c r="G14" s="162" t="s">
        <v>345</v>
      </c>
      <c r="H14" s="162" t="s">
        <v>345</v>
      </c>
      <c r="I14" s="162" t="s">
        <v>345</v>
      </c>
      <c r="J14" s="166">
        <f t="shared" si="0"/>
        <v>0</v>
      </c>
      <c r="K14" s="531"/>
      <c r="L14" s="162"/>
      <c r="M14" s="695"/>
      <c r="N14" s="162"/>
      <c r="O14" s="162"/>
      <c r="P14" s="162"/>
      <c r="Q14" s="162"/>
      <c r="R14" s="166">
        <f t="shared" si="1"/>
        <v>0</v>
      </c>
      <c r="S14" s="541"/>
      <c r="T14" s="544"/>
      <c r="U14" s="441"/>
      <c r="V14" s="453"/>
    </row>
    <row r="15" spans="1:278">
      <c r="A15" s="533"/>
      <c r="B15" s="536"/>
      <c r="C15" s="177"/>
      <c r="D15" s="170"/>
      <c r="E15" s="178"/>
      <c r="F15" s="162"/>
      <c r="G15" s="162"/>
      <c r="H15" s="162"/>
      <c r="I15" s="162"/>
      <c r="J15" s="166">
        <f t="shared" si="0"/>
        <v>0</v>
      </c>
      <c r="K15" s="531"/>
      <c r="L15" s="162">
        <f>'5- Identificación de Riesgos'!I15</f>
        <v>0</v>
      </c>
      <c r="M15" s="695"/>
      <c r="N15" s="162"/>
      <c r="O15" s="162"/>
      <c r="P15" s="162"/>
      <c r="Q15" s="162"/>
      <c r="R15" s="166">
        <f t="shared" si="1"/>
        <v>0</v>
      </c>
      <c r="S15" s="541"/>
      <c r="T15" s="544"/>
      <c r="U15" s="441"/>
      <c r="V15" s="453"/>
    </row>
    <row r="16" spans="1:278">
      <c r="A16" s="533"/>
      <c r="B16" s="536"/>
      <c r="C16" s="177"/>
      <c r="D16" s="170"/>
      <c r="E16" s="178"/>
      <c r="F16" s="162"/>
      <c r="G16" s="162"/>
      <c r="H16" s="162"/>
      <c r="I16" s="162"/>
      <c r="J16" s="166">
        <f t="shared" si="0"/>
        <v>0</v>
      </c>
      <c r="K16" s="531"/>
      <c r="L16" s="162">
        <f>'5- Identificación de Riesgos'!I16</f>
        <v>0</v>
      </c>
      <c r="M16" s="695"/>
      <c r="N16" s="162"/>
      <c r="O16" s="162"/>
      <c r="P16" s="162"/>
      <c r="Q16" s="162"/>
      <c r="R16" s="166">
        <f t="shared" si="1"/>
        <v>0</v>
      </c>
      <c r="S16" s="541"/>
      <c r="T16" s="544"/>
      <c r="U16" s="441"/>
      <c r="V16" s="453"/>
    </row>
    <row r="17" spans="1:22">
      <c r="A17" s="533"/>
      <c r="B17" s="536"/>
      <c r="C17" s="177"/>
      <c r="D17" s="170"/>
      <c r="E17" s="178"/>
      <c r="F17" s="162"/>
      <c r="G17" s="162"/>
      <c r="H17" s="162"/>
      <c r="I17" s="162"/>
      <c r="J17" s="166">
        <f t="shared" si="0"/>
        <v>0</v>
      </c>
      <c r="K17" s="531"/>
      <c r="L17" s="162">
        <f>'5- Identificación de Riesgos'!I17</f>
        <v>0</v>
      </c>
      <c r="M17" s="695"/>
      <c r="N17" s="162"/>
      <c r="O17" s="162"/>
      <c r="P17" s="162"/>
      <c r="Q17" s="162"/>
      <c r="R17" s="166">
        <f t="shared" si="1"/>
        <v>0</v>
      </c>
      <c r="S17" s="541"/>
      <c r="T17" s="544"/>
      <c r="U17" s="441"/>
      <c r="V17" s="453"/>
    </row>
    <row r="18" spans="1:22">
      <c r="A18" s="533"/>
      <c r="B18" s="536"/>
      <c r="C18" s="177"/>
      <c r="D18" s="170"/>
      <c r="E18" s="178"/>
      <c r="F18" s="162"/>
      <c r="G18" s="162"/>
      <c r="H18" s="162"/>
      <c r="I18" s="162"/>
      <c r="J18" s="166">
        <f t="shared" si="0"/>
        <v>0</v>
      </c>
      <c r="K18" s="531"/>
      <c r="L18" s="162">
        <f>'5- Identificación de Riesgos'!I18</f>
        <v>0</v>
      </c>
      <c r="M18" s="695"/>
      <c r="N18" s="162"/>
      <c r="O18" s="162"/>
      <c r="P18" s="162"/>
      <c r="Q18" s="162"/>
      <c r="R18" s="166">
        <f t="shared" si="1"/>
        <v>0</v>
      </c>
      <c r="S18" s="541"/>
      <c r="T18" s="544"/>
      <c r="U18" s="441"/>
      <c r="V18" s="453"/>
    </row>
    <row r="19" spans="1:22" ht="15.75" thickBot="1">
      <c r="A19" s="534"/>
      <c r="B19" s="537"/>
      <c r="C19" s="179"/>
      <c r="D19" s="172"/>
      <c r="E19" s="180"/>
      <c r="F19" s="163"/>
      <c r="G19" s="163"/>
      <c r="H19" s="163"/>
      <c r="I19" s="163"/>
      <c r="J19" s="167">
        <f t="shared" si="0"/>
        <v>0</v>
      </c>
      <c r="K19" s="546"/>
      <c r="L19" s="163">
        <f>'5- Identificación de Riesgos'!I19</f>
        <v>0</v>
      </c>
      <c r="M19" s="696"/>
      <c r="N19" s="163"/>
      <c r="O19" s="163"/>
      <c r="P19" s="163"/>
      <c r="Q19" s="163"/>
      <c r="R19" s="167">
        <f t="shared" si="1"/>
        <v>0</v>
      </c>
      <c r="S19" s="542"/>
      <c r="T19" s="545"/>
      <c r="U19" s="456"/>
      <c r="V19" s="454"/>
    </row>
    <row r="20" spans="1:22" ht="177" customHeight="1">
      <c r="A20" s="532">
        <f>'5- Identificación de Riesgos'!A20</f>
        <v>2</v>
      </c>
      <c r="B20" s="440" t="str">
        <f>'5- Identificación de Riesgos'!B20</f>
        <v xml:space="preserve">Incumplimientos en la realizacion de audiencias </v>
      </c>
      <c r="C20" s="182" t="str">
        <f>'5- Identificación de Riesgos'!D20</f>
        <v xml:space="preserve">1. Inasistencia del Juez </v>
      </c>
      <c r="D20" s="160"/>
      <c r="E20" s="183" t="s">
        <v>507</v>
      </c>
      <c r="F20" s="164" t="s">
        <v>346</v>
      </c>
      <c r="G20" s="164" t="s">
        <v>346</v>
      </c>
      <c r="H20" s="164" t="s">
        <v>346</v>
      </c>
      <c r="I20" s="164" t="s">
        <v>346</v>
      </c>
      <c r="J20" s="165">
        <f t="shared" si="0"/>
        <v>1</v>
      </c>
      <c r="K20" s="570">
        <f>AVERAGE(J20:J29)</f>
        <v>0.32500000000000001</v>
      </c>
      <c r="L20" s="164" t="str">
        <f>'5- Identificación de Riesgos'!I20</f>
        <v>Afectación de reputacion,imagén,  credibilidad, satisfacción de usuarios y PI</v>
      </c>
      <c r="M20" s="697" t="s">
        <v>512</v>
      </c>
      <c r="N20" s="164" t="s">
        <v>345</v>
      </c>
      <c r="O20" s="164" t="s">
        <v>345</v>
      </c>
      <c r="P20" s="164" t="s">
        <v>346</v>
      </c>
      <c r="Q20" s="164" t="s">
        <v>346</v>
      </c>
      <c r="R20" s="165">
        <f t="shared" si="1"/>
        <v>0.35</v>
      </c>
      <c r="S20" s="570">
        <f>AVERAGE(R20:R22)</f>
        <v>0.78333333333333333</v>
      </c>
      <c r="T20" s="483"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Baja - 2</v>
      </c>
      <c r="U20" s="455"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52" t="str">
        <f>CONCATENATE(VLOOKUP((LEFT(T20,LEN(T20)-4)&amp;LEFT(U20,LEN(U20)-4)),'9- Matriz de Calor '!$D$18:$E$42,2,0)," - ",RIGHT(T20,1)*RIGHT(U20,1))</f>
        <v>Bajo - 2</v>
      </c>
    </row>
    <row r="21" spans="1:22" ht="102">
      <c r="A21" s="533"/>
      <c r="B21" s="441"/>
      <c r="C21" s="177" t="str">
        <f>'5- Identificación de Riesgos'!D21</f>
        <v xml:space="preserve">2. Falta de tiempo para  la realización.
</v>
      </c>
      <c r="D21" s="170"/>
      <c r="E21" s="178" t="s">
        <v>507</v>
      </c>
      <c r="F21" s="162" t="s">
        <v>345</v>
      </c>
      <c r="G21" s="162" t="s">
        <v>345</v>
      </c>
      <c r="H21" s="162" t="s">
        <v>346</v>
      </c>
      <c r="I21" s="162" t="s">
        <v>345</v>
      </c>
      <c r="J21" s="166">
        <f t="shared" si="0"/>
        <v>0.25</v>
      </c>
      <c r="K21" s="531"/>
      <c r="L21" s="162" t="str">
        <f>'5- Identificación de Riesgos'!I21</f>
        <v>Incumplimiento de las metas establecidas</v>
      </c>
      <c r="M21" s="695" t="s">
        <v>508</v>
      </c>
      <c r="N21" s="162" t="s">
        <v>346</v>
      </c>
      <c r="O21" s="162" t="s">
        <v>346</v>
      </c>
      <c r="P21" s="162" t="s">
        <v>346</v>
      </c>
      <c r="Q21" s="162" t="s">
        <v>346</v>
      </c>
      <c r="R21" s="166">
        <f t="shared" si="1"/>
        <v>1</v>
      </c>
      <c r="S21" s="531"/>
      <c r="T21" s="484"/>
      <c r="U21" s="441"/>
      <c r="V21" s="453"/>
    </row>
    <row r="22" spans="1:22" ht="102">
      <c r="A22" s="533"/>
      <c r="B22" s="441"/>
      <c r="C22" s="177" t="str">
        <f>'5- Identificación de Riesgos'!D22</f>
        <v>3. Programación de audiencias sin tener en cuenta tiempos de duración para su realización.</v>
      </c>
      <c r="D22" s="170"/>
      <c r="E22" s="178" t="s">
        <v>507</v>
      </c>
      <c r="F22" s="162" t="s">
        <v>346</v>
      </c>
      <c r="G22" s="162" t="s">
        <v>346</v>
      </c>
      <c r="H22" s="162" t="s">
        <v>346</v>
      </c>
      <c r="I22" s="162" t="s">
        <v>346</v>
      </c>
      <c r="J22" s="166">
        <f t="shared" si="0"/>
        <v>1</v>
      </c>
      <c r="K22" s="531"/>
      <c r="L22" s="162" t="str">
        <f>'5- Identificación de Riesgos'!I22</f>
        <v>Interrupción o afectación en la prestación del servicio judicial</v>
      </c>
      <c r="M22" s="695" t="s">
        <v>508</v>
      </c>
      <c r="N22" s="162" t="s">
        <v>346</v>
      </c>
      <c r="O22" s="162" t="s">
        <v>346</v>
      </c>
      <c r="P22" s="162" t="s">
        <v>346</v>
      </c>
      <c r="Q22" s="162" t="s">
        <v>346</v>
      </c>
      <c r="R22" s="166">
        <f t="shared" si="1"/>
        <v>1</v>
      </c>
      <c r="S22" s="531"/>
      <c r="T22" s="484"/>
      <c r="U22" s="441"/>
      <c r="V22" s="453"/>
    </row>
    <row r="23" spans="1:22" ht="181.5" customHeight="1">
      <c r="A23" s="533"/>
      <c r="B23" s="441"/>
      <c r="C23" s="177" t="str">
        <f>'5- Identificación de Riesgos'!D23</f>
        <v xml:space="preserve">4 .Notificaciones judiciales erradas o inoportunas </v>
      </c>
      <c r="D23" s="170"/>
      <c r="E23" s="178" t="s">
        <v>509</v>
      </c>
      <c r="F23" s="162" t="s">
        <v>346</v>
      </c>
      <c r="G23" s="162" t="s">
        <v>346</v>
      </c>
      <c r="H23" s="162" t="s">
        <v>346</v>
      </c>
      <c r="I23" s="162" t="s">
        <v>346</v>
      </c>
      <c r="J23" s="166">
        <f t="shared" si="0"/>
        <v>1</v>
      </c>
      <c r="K23" s="531"/>
      <c r="L23" s="162"/>
      <c r="M23" s="695"/>
      <c r="N23" s="162"/>
      <c r="O23" s="162"/>
      <c r="P23" s="162"/>
      <c r="Q23" s="162"/>
      <c r="R23" s="166">
        <f t="shared" si="1"/>
        <v>0</v>
      </c>
      <c r="S23" s="531"/>
      <c r="T23" s="484"/>
      <c r="U23" s="441"/>
      <c r="V23" s="453"/>
    </row>
    <row r="24" spans="1:22" ht="117" customHeight="1">
      <c r="A24" s="533"/>
      <c r="B24" s="441"/>
      <c r="C24" s="177" t="str">
        <f>'5- Identificación de Riesgos'!D24</f>
        <v>5.Fallas en el servicio de internet,  conectividad  irregular.</v>
      </c>
      <c r="D24" s="170"/>
      <c r="E24" s="214" t="s">
        <v>505</v>
      </c>
      <c r="F24" s="162" t="s">
        <v>345</v>
      </c>
      <c r="G24" s="162" t="s">
        <v>345</v>
      </c>
      <c r="H24" s="162" t="s">
        <v>345</v>
      </c>
      <c r="I24" s="162" t="s">
        <v>345</v>
      </c>
      <c r="J24" s="166">
        <f t="shared" si="0"/>
        <v>0</v>
      </c>
      <c r="K24" s="531"/>
      <c r="L24" s="162"/>
      <c r="M24" s="695"/>
      <c r="N24" s="162"/>
      <c r="O24" s="162"/>
      <c r="P24" s="162"/>
      <c r="Q24" s="162"/>
      <c r="R24" s="166">
        <f t="shared" si="1"/>
        <v>0</v>
      </c>
      <c r="S24" s="531"/>
      <c r="T24" s="484"/>
      <c r="U24" s="441"/>
      <c r="V24" s="453"/>
    </row>
    <row r="25" spans="1:22" ht="57.75" customHeight="1">
      <c r="A25" s="533"/>
      <c r="B25" s="441"/>
      <c r="C25" s="177">
        <f>'5- Identificación de Riesgos'!D25</f>
        <v>0</v>
      </c>
      <c r="D25" s="170"/>
      <c r="E25" s="178"/>
      <c r="F25" s="162"/>
      <c r="G25" s="162"/>
      <c r="H25" s="162"/>
      <c r="I25" s="162"/>
      <c r="J25" s="166">
        <f t="shared" si="0"/>
        <v>0</v>
      </c>
      <c r="K25" s="531"/>
      <c r="L25" s="162"/>
      <c r="M25" s="695"/>
      <c r="N25" s="162"/>
      <c r="O25" s="162"/>
      <c r="P25" s="162"/>
      <c r="Q25" s="162"/>
      <c r="R25" s="166"/>
      <c r="S25" s="531"/>
      <c r="T25" s="484"/>
      <c r="U25" s="441"/>
      <c r="V25" s="453"/>
    </row>
    <row r="26" spans="1:22">
      <c r="A26" s="533"/>
      <c r="B26" s="441"/>
      <c r="C26" s="177">
        <f>'5- Identificación de Riesgos'!D26</f>
        <v>0</v>
      </c>
      <c r="D26" s="170"/>
      <c r="E26" s="178"/>
      <c r="F26" s="162"/>
      <c r="G26" s="162"/>
      <c r="H26" s="162"/>
      <c r="I26" s="162"/>
      <c r="J26" s="166">
        <f t="shared" si="0"/>
        <v>0</v>
      </c>
      <c r="K26" s="531"/>
      <c r="L26" s="162"/>
      <c r="M26" s="695"/>
      <c r="N26" s="162"/>
      <c r="O26" s="162"/>
      <c r="P26" s="162"/>
      <c r="Q26" s="162"/>
      <c r="R26" s="166"/>
      <c r="S26" s="531"/>
      <c r="T26" s="484"/>
      <c r="U26" s="441"/>
      <c r="V26" s="453"/>
    </row>
    <row r="27" spans="1:22">
      <c r="A27" s="533"/>
      <c r="B27" s="441"/>
      <c r="C27" s="177">
        <f>'5- Identificación de Riesgos'!D27</f>
        <v>0</v>
      </c>
      <c r="D27" s="170"/>
      <c r="E27" s="178"/>
      <c r="F27" s="162"/>
      <c r="G27" s="162"/>
      <c r="H27" s="162"/>
      <c r="I27" s="162"/>
      <c r="J27" s="166">
        <f t="shared" si="0"/>
        <v>0</v>
      </c>
      <c r="K27" s="531"/>
      <c r="L27" s="162"/>
      <c r="M27" s="695"/>
      <c r="N27" s="162"/>
      <c r="O27" s="162"/>
      <c r="P27" s="162"/>
      <c r="Q27" s="162"/>
      <c r="R27" s="166"/>
      <c r="S27" s="531"/>
      <c r="T27" s="484"/>
      <c r="U27" s="441"/>
      <c r="V27" s="453"/>
    </row>
    <row r="28" spans="1:22">
      <c r="A28" s="533"/>
      <c r="B28" s="441"/>
      <c r="C28" s="177">
        <f>'5- Identificación de Riesgos'!D28</f>
        <v>0</v>
      </c>
      <c r="D28" s="170"/>
      <c r="E28" s="178"/>
      <c r="F28" s="162"/>
      <c r="G28" s="162"/>
      <c r="H28" s="162"/>
      <c r="I28" s="162"/>
      <c r="J28" s="166">
        <f t="shared" si="0"/>
        <v>0</v>
      </c>
      <c r="K28" s="531"/>
      <c r="L28" s="162"/>
      <c r="M28" s="695"/>
      <c r="N28" s="162"/>
      <c r="O28" s="162"/>
      <c r="P28" s="162"/>
      <c r="Q28" s="162"/>
      <c r="R28" s="166"/>
      <c r="S28" s="531"/>
      <c r="T28" s="484"/>
      <c r="U28" s="441"/>
      <c r="V28" s="453"/>
    </row>
    <row r="29" spans="1:22" ht="15.75" thickBot="1">
      <c r="A29" s="547"/>
      <c r="B29" s="442"/>
      <c r="C29" s="216">
        <f>'5- Identificación de Riesgos'!D29</f>
        <v>0</v>
      </c>
      <c r="D29" s="211"/>
      <c r="E29" s="218"/>
      <c r="F29" s="210"/>
      <c r="G29" s="210"/>
      <c r="H29" s="210"/>
      <c r="I29" s="210"/>
      <c r="J29" s="217">
        <f t="shared" si="0"/>
        <v>0</v>
      </c>
      <c r="K29" s="571"/>
      <c r="L29" s="210">
        <f>'5- Identificación de Riesgos'!I29</f>
        <v>0</v>
      </c>
      <c r="M29" s="698"/>
      <c r="N29" s="210"/>
      <c r="O29" s="210"/>
      <c r="P29" s="210"/>
      <c r="Q29" s="210"/>
      <c r="R29" s="217"/>
      <c r="S29" s="571"/>
      <c r="T29" s="573"/>
      <c r="U29" s="442"/>
      <c r="V29" s="572"/>
    </row>
    <row r="30" spans="1:22" ht="174" customHeight="1">
      <c r="A30" s="532">
        <f>'5- Identificación de Riesgos'!A30</f>
        <v>3</v>
      </c>
      <c r="B30" s="455" t="str">
        <f>'5- Identificación de Riesgos'!B30</f>
        <v xml:space="preserve"> Efectuar notificaciones que no cumplan con los requistos</v>
      </c>
      <c r="C30" s="175" t="str">
        <f>'5- Identificación de Riesgos'!D30</f>
        <v>1. Errores en la digitación</v>
      </c>
      <c r="D30" s="169"/>
      <c r="E30" s="176" t="s">
        <v>510</v>
      </c>
      <c r="F30" s="161" t="s">
        <v>346</v>
      </c>
      <c r="G30" s="161" t="s">
        <v>346</v>
      </c>
      <c r="H30" s="161" t="s">
        <v>346</v>
      </c>
      <c r="I30" s="161" t="s">
        <v>346</v>
      </c>
      <c r="J30" s="168">
        <f t="shared" ref="J30:J59" si="2">COUNTIF(F30:I30,"SI")/4</f>
        <v>1</v>
      </c>
      <c r="K30" s="530">
        <f>AVERAGE(J30:J39)</f>
        <v>0.2</v>
      </c>
      <c r="L30" s="161" t="str">
        <f>'5- Identificación de Riesgos'!I30</f>
        <v>Afectación de reputacion,imagén,  credibilidad, satisfacción de usuarios y PI</v>
      </c>
      <c r="M30" s="694" t="s">
        <v>512</v>
      </c>
      <c r="N30" s="161" t="s">
        <v>345</v>
      </c>
      <c r="O30" s="161" t="s">
        <v>345</v>
      </c>
      <c r="P30" s="161" t="s">
        <v>346</v>
      </c>
      <c r="Q30" s="161" t="s">
        <v>346</v>
      </c>
      <c r="R30" s="168">
        <f t="shared" ref="R30:R52" si="3">SUM(COUNTIF(N30,"SI")*25%,COUNTIF(O30,"SI")*40%,COUNTIF(P30,"SI")*25%,COUNTIF(Q30,"SI")*10%)</f>
        <v>0.35</v>
      </c>
      <c r="S30" s="540">
        <f t="shared" ref="S30" si="4">AVERAGE(R30:R39)</f>
        <v>0.67500000000000004</v>
      </c>
      <c r="T30" s="543"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55"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52" t="str">
        <f>CONCATENATE(VLOOKUP((LEFT(T30,LEN(T30)-4)&amp;LEFT(U30,LEN(U30)-4)),'9- Matriz de Calor '!$D$18:$E$42,2,0)," - ",RIGHT(T30,1)*RIGHT(U30,1))</f>
        <v>Bajo - 1</v>
      </c>
    </row>
    <row r="31" spans="1:22" ht="141" customHeight="1">
      <c r="A31" s="533"/>
      <c r="B31" s="441"/>
      <c r="C31" s="177"/>
      <c r="D31" s="170"/>
      <c r="E31" s="178"/>
      <c r="F31" s="162"/>
      <c r="G31" s="162"/>
      <c r="H31" s="162"/>
      <c r="I31" s="162"/>
      <c r="J31" s="166">
        <f t="shared" si="2"/>
        <v>0</v>
      </c>
      <c r="K31" s="531"/>
      <c r="L31" s="162"/>
      <c r="M31" s="695"/>
      <c r="N31" s="162"/>
      <c r="O31" s="162"/>
      <c r="P31" s="162"/>
      <c r="Q31" s="162"/>
      <c r="R31" s="166"/>
      <c r="S31" s="541"/>
      <c r="T31" s="544"/>
      <c r="U31" s="441"/>
      <c r="V31" s="453"/>
    </row>
    <row r="32" spans="1:22" ht="195.75" customHeight="1">
      <c r="A32" s="533"/>
      <c r="B32" s="441"/>
      <c r="C32" s="177" t="str">
        <f>'5- Identificación de Riesgos'!D32</f>
        <v xml:space="preserve">3. Falta de personal para atender el  volúmen de solicitudes recibidas. </v>
      </c>
      <c r="D32" s="170"/>
      <c r="E32" s="178" t="s">
        <v>347</v>
      </c>
      <c r="F32" s="162" t="s">
        <v>346</v>
      </c>
      <c r="G32" s="162" t="s">
        <v>346</v>
      </c>
      <c r="H32" s="162" t="s">
        <v>346</v>
      </c>
      <c r="I32" s="162" t="s">
        <v>346</v>
      </c>
      <c r="J32" s="166">
        <f t="shared" si="2"/>
        <v>1</v>
      </c>
      <c r="K32" s="531"/>
      <c r="L32" s="162" t="str">
        <f>'5- Identificación de Riesgos'!I32</f>
        <v>Interrupción o afectación en la prestación del servicio judicial</v>
      </c>
      <c r="M32" s="695" t="s">
        <v>348</v>
      </c>
      <c r="N32" s="162" t="s">
        <v>346</v>
      </c>
      <c r="O32" s="162" t="s">
        <v>346</v>
      </c>
      <c r="P32" s="162" t="s">
        <v>346</v>
      </c>
      <c r="Q32" s="162" t="s">
        <v>346</v>
      </c>
      <c r="R32" s="166">
        <f t="shared" si="3"/>
        <v>1</v>
      </c>
      <c r="S32" s="541"/>
      <c r="T32" s="544"/>
      <c r="U32" s="441"/>
      <c r="V32" s="453"/>
    </row>
    <row r="33" spans="1:278" ht="42.75" customHeight="1">
      <c r="A33" s="533"/>
      <c r="B33" s="441"/>
      <c r="C33" s="177"/>
      <c r="D33" s="170"/>
      <c r="E33" s="178"/>
      <c r="F33" s="162"/>
      <c r="G33" s="162"/>
      <c r="H33" s="162"/>
      <c r="I33" s="162"/>
      <c r="J33" s="166">
        <f t="shared" si="2"/>
        <v>0</v>
      </c>
      <c r="K33" s="531"/>
      <c r="L33" s="162"/>
      <c r="M33" s="695"/>
      <c r="N33" s="162"/>
      <c r="O33" s="162"/>
      <c r="P33" s="162"/>
      <c r="Q33" s="162"/>
      <c r="R33" s="166"/>
      <c r="S33" s="541"/>
      <c r="T33" s="544"/>
      <c r="U33" s="441"/>
      <c r="V33" s="453"/>
    </row>
    <row r="34" spans="1:278">
      <c r="A34" s="533"/>
      <c r="B34" s="441"/>
      <c r="C34" s="177"/>
      <c r="D34" s="170"/>
      <c r="E34" s="178"/>
      <c r="F34" s="162"/>
      <c r="G34" s="162"/>
      <c r="H34" s="162"/>
      <c r="I34" s="162"/>
      <c r="J34" s="166">
        <f t="shared" si="2"/>
        <v>0</v>
      </c>
      <c r="K34" s="531"/>
      <c r="L34" s="162"/>
      <c r="M34" s="695"/>
      <c r="N34" s="162"/>
      <c r="O34" s="162"/>
      <c r="P34" s="162"/>
      <c r="Q34" s="162"/>
      <c r="R34" s="166"/>
      <c r="S34" s="541"/>
      <c r="T34" s="544"/>
      <c r="U34" s="441"/>
      <c r="V34" s="453"/>
    </row>
    <row r="35" spans="1:278">
      <c r="A35" s="533"/>
      <c r="B35" s="441"/>
      <c r="C35" s="177"/>
      <c r="D35" s="170"/>
      <c r="E35" s="178"/>
      <c r="F35" s="162"/>
      <c r="G35" s="162"/>
      <c r="H35" s="162"/>
      <c r="I35" s="162"/>
      <c r="J35" s="166">
        <f t="shared" si="2"/>
        <v>0</v>
      </c>
      <c r="K35" s="531"/>
      <c r="L35" s="162"/>
      <c r="M35" s="695"/>
      <c r="N35" s="162"/>
      <c r="O35" s="162"/>
      <c r="P35" s="162"/>
      <c r="Q35" s="162"/>
      <c r="R35" s="166"/>
      <c r="S35" s="541"/>
      <c r="T35" s="544"/>
      <c r="U35" s="441"/>
      <c r="V35" s="453"/>
    </row>
    <row r="36" spans="1:278">
      <c r="A36" s="533"/>
      <c r="B36" s="441"/>
      <c r="C36" s="177"/>
      <c r="D36" s="170"/>
      <c r="E36" s="178"/>
      <c r="F36" s="162"/>
      <c r="G36" s="162"/>
      <c r="H36" s="162"/>
      <c r="I36" s="162"/>
      <c r="J36" s="166">
        <f t="shared" si="2"/>
        <v>0</v>
      </c>
      <c r="K36" s="531"/>
      <c r="L36" s="162"/>
      <c r="M36" s="695"/>
      <c r="N36" s="162"/>
      <c r="O36" s="162"/>
      <c r="P36" s="162"/>
      <c r="Q36" s="162"/>
      <c r="R36" s="166"/>
      <c r="S36" s="541"/>
      <c r="T36" s="544"/>
      <c r="U36" s="441"/>
      <c r="V36" s="453"/>
    </row>
    <row r="37" spans="1:278">
      <c r="A37" s="533"/>
      <c r="B37" s="441"/>
      <c r="C37" s="177"/>
      <c r="D37" s="170"/>
      <c r="E37" s="178"/>
      <c r="F37" s="162"/>
      <c r="G37" s="162"/>
      <c r="H37" s="162"/>
      <c r="I37" s="162"/>
      <c r="J37" s="166">
        <f t="shared" si="2"/>
        <v>0</v>
      </c>
      <c r="K37" s="531"/>
      <c r="L37" s="162"/>
      <c r="M37" s="695"/>
      <c r="N37" s="162"/>
      <c r="O37" s="162"/>
      <c r="P37" s="162"/>
      <c r="Q37" s="162"/>
      <c r="R37" s="166"/>
      <c r="S37" s="541"/>
      <c r="T37" s="544"/>
      <c r="U37" s="441"/>
      <c r="V37" s="453"/>
    </row>
    <row r="38" spans="1:278">
      <c r="A38" s="533"/>
      <c r="B38" s="441"/>
      <c r="C38" s="177"/>
      <c r="D38" s="170"/>
      <c r="E38" s="178"/>
      <c r="F38" s="162"/>
      <c r="G38" s="162"/>
      <c r="H38" s="162"/>
      <c r="I38" s="162"/>
      <c r="J38" s="166">
        <f t="shared" si="2"/>
        <v>0</v>
      </c>
      <c r="K38" s="531"/>
      <c r="L38" s="162"/>
      <c r="M38" s="695"/>
      <c r="N38" s="162"/>
      <c r="O38" s="162"/>
      <c r="P38" s="162"/>
      <c r="Q38" s="162"/>
      <c r="R38" s="166"/>
      <c r="S38" s="541"/>
      <c r="T38" s="544"/>
      <c r="U38" s="441"/>
      <c r="V38" s="453"/>
    </row>
    <row r="39" spans="1:278" ht="15.75" thickBot="1">
      <c r="A39" s="534"/>
      <c r="B39" s="456"/>
      <c r="C39" s="216"/>
      <c r="D39" s="211"/>
      <c r="E39" s="218"/>
      <c r="F39" s="210"/>
      <c r="G39" s="210"/>
      <c r="H39" s="210"/>
      <c r="I39" s="210"/>
      <c r="J39" s="217">
        <f t="shared" si="2"/>
        <v>0</v>
      </c>
      <c r="K39" s="546"/>
      <c r="L39" s="210"/>
      <c r="M39" s="698"/>
      <c r="N39" s="210"/>
      <c r="O39" s="210"/>
      <c r="P39" s="210"/>
      <c r="Q39" s="210"/>
      <c r="R39" s="217"/>
      <c r="S39" s="542"/>
      <c r="T39" s="545"/>
      <c r="U39" s="456"/>
      <c r="V39" s="454"/>
    </row>
    <row r="40" spans="1:278" s="225" customFormat="1" ht="75.75" thickBot="1">
      <c r="A40" s="532">
        <f>'5- Identificación de Riesgos'!A40</f>
        <v>4</v>
      </c>
      <c r="B40" s="455" t="str">
        <f>'5- Identificación de Riesgos'!B40</f>
        <v>Efectuar el reparto judicial incumpliendo requisitos</v>
      </c>
      <c r="C40" s="175" t="str">
        <f>'5- Identificación de Riesgos'!D40</f>
        <v xml:space="preserve">1.  Direcciones físicas o electrónicas  de las partes interesadas erradas. </v>
      </c>
      <c r="D40" s="169"/>
      <c r="E40" s="213" t="s">
        <v>511</v>
      </c>
      <c r="F40" s="161" t="s">
        <v>346</v>
      </c>
      <c r="G40" s="161" t="s">
        <v>346</v>
      </c>
      <c r="H40" s="161" t="s">
        <v>346</v>
      </c>
      <c r="I40" s="161" t="s">
        <v>346</v>
      </c>
      <c r="J40" s="168">
        <f t="shared" si="2"/>
        <v>1</v>
      </c>
      <c r="K40" s="530">
        <f>AVERAGE(J40:J41)</f>
        <v>1</v>
      </c>
      <c r="L40" s="161" t="str">
        <f>'5- Identificación de Riesgos'!I40</f>
        <v>Afectación de reputacion,imagén,  credibilidad, satisfacción de usuarios y PI</v>
      </c>
      <c r="M40" s="694" t="s">
        <v>512</v>
      </c>
      <c r="N40" s="161" t="s">
        <v>345</v>
      </c>
      <c r="O40" s="161" t="s">
        <v>345</v>
      </c>
      <c r="P40" s="161" t="s">
        <v>346</v>
      </c>
      <c r="Q40" s="161" t="s">
        <v>346</v>
      </c>
      <c r="R40" s="168">
        <f t="shared" si="3"/>
        <v>0.35</v>
      </c>
      <c r="S40" s="530">
        <f t="shared" ref="S40" si="5">AVERAGE(R40:R49)</f>
        <v>0.35</v>
      </c>
      <c r="T40" s="483"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55"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452" t="str">
        <f>CONCATENATE(VLOOKUP((LEFT(T40,LEN(T40)-4)&amp;LEFT(U40,LEN(U40)-4)),'9- Matriz de Calor '!$D$18:$E$42,2,0)," - ",RIGHT(T40,1)*RIGHT(U40,1))</f>
        <v>Bajo - 2</v>
      </c>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c r="HV40" s="224"/>
      <c r="HW40" s="224"/>
      <c r="HX40" s="224"/>
      <c r="HY40" s="224"/>
      <c r="HZ40" s="224"/>
      <c r="IA40" s="224"/>
      <c r="IB40" s="224"/>
      <c r="IC40" s="224"/>
      <c r="ID40" s="224"/>
      <c r="IE40" s="224"/>
      <c r="IF40" s="224"/>
      <c r="IG40" s="224"/>
      <c r="IH40" s="224"/>
      <c r="II40" s="224"/>
      <c r="IJ40" s="224"/>
      <c r="IK40" s="224"/>
      <c r="IL40" s="224"/>
      <c r="IM40" s="224"/>
      <c r="IN40" s="224"/>
      <c r="IO40" s="224"/>
      <c r="IP40" s="224"/>
      <c r="IQ40" s="224"/>
      <c r="IR40" s="224"/>
      <c r="IS40" s="224"/>
      <c r="IT40" s="224"/>
      <c r="IU40" s="224"/>
      <c r="IV40" s="224"/>
      <c r="IW40" s="224"/>
      <c r="IX40" s="224"/>
      <c r="IY40" s="224"/>
      <c r="IZ40" s="224"/>
      <c r="JA40" s="224"/>
      <c r="JB40" s="224"/>
      <c r="JC40" s="224"/>
      <c r="JD40" s="224"/>
      <c r="JE40" s="224"/>
      <c r="JF40" s="224"/>
      <c r="JG40" s="224"/>
      <c r="JH40" s="224"/>
      <c r="JI40" s="224"/>
      <c r="JJ40" s="224"/>
      <c r="JK40" s="224"/>
      <c r="JL40" s="224"/>
      <c r="JM40" s="224"/>
      <c r="JN40" s="224"/>
      <c r="JO40" s="224"/>
      <c r="JP40" s="224"/>
      <c r="JQ40" s="224"/>
      <c r="JR40" s="224"/>
    </row>
    <row r="41" spans="1:278" ht="51">
      <c r="A41" s="533"/>
      <c r="B41" s="441"/>
      <c r="C41" s="177" t="str">
        <f>'5- Identificación de Riesgos'!D41</f>
        <v>2.  Falta de seguimiento y control al cumplimiento efectivo de la actividad asignada.</v>
      </c>
      <c r="D41" s="170"/>
      <c r="E41" s="212" t="s">
        <v>511</v>
      </c>
      <c r="F41" s="162" t="s">
        <v>346</v>
      </c>
      <c r="G41" s="162" t="s">
        <v>346</v>
      </c>
      <c r="H41" s="162" t="s">
        <v>346</v>
      </c>
      <c r="I41" s="162" t="s">
        <v>346</v>
      </c>
      <c r="J41" s="166">
        <f t="shared" si="2"/>
        <v>1</v>
      </c>
      <c r="K41" s="531"/>
      <c r="L41" s="161">
        <f>'5- Identificación de Riesgos'!I41</f>
        <v>0</v>
      </c>
      <c r="M41" s="694"/>
      <c r="N41" s="162"/>
      <c r="O41" s="162"/>
      <c r="P41" s="162"/>
      <c r="Q41" s="162"/>
      <c r="R41" s="166"/>
      <c r="S41" s="531"/>
      <c r="T41" s="484"/>
      <c r="U41" s="441"/>
      <c r="V41" s="453"/>
    </row>
    <row r="42" spans="1:278" ht="75.75" customHeight="1">
      <c r="A42" s="533"/>
      <c r="B42" s="441"/>
      <c r="C42" s="177"/>
      <c r="D42" s="170"/>
      <c r="E42" s="219"/>
      <c r="F42" s="162"/>
      <c r="G42" s="162"/>
      <c r="H42" s="162"/>
      <c r="I42" s="162"/>
      <c r="J42" s="166">
        <f t="shared" si="2"/>
        <v>0</v>
      </c>
      <c r="K42" s="531"/>
      <c r="L42" s="162"/>
      <c r="M42" s="695"/>
      <c r="N42" s="162"/>
      <c r="O42" s="162"/>
      <c r="P42" s="162"/>
      <c r="Q42" s="162"/>
      <c r="R42" s="166"/>
      <c r="S42" s="531"/>
      <c r="T42" s="484"/>
      <c r="U42" s="441"/>
      <c r="V42" s="453"/>
    </row>
    <row r="43" spans="1:278">
      <c r="A43" s="533"/>
      <c r="B43" s="441"/>
      <c r="C43" s="177"/>
      <c r="D43" s="170"/>
      <c r="E43" s="219"/>
      <c r="F43" s="162"/>
      <c r="G43" s="162"/>
      <c r="H43" s="162"/>
      <c r="I43" s="162"/>
      <c r="J43" s="166">
        <f t="shared" si="2"/>
        <v>0</v>
      </c>
      <c r="K43" s="531"/>
      <c r="L43" s="162"/>
      <c r="M43" s="695"/>
      <c r="N43" s="162"/>
      <c r="O43" s="162"/>
      <c r="P43" s="162"/>
      <c r="Q43" s="162"/>
      <c r="R43" s="166"/>
      <c r="S43" s="531"/>
      <c r="T43" s="484"/>
      <c r="U43" s="441"/>
      <c r="V43" s="453"/>
    </row>
    <row r="44" spans="1:278">
      <c r="A44" s="533"/>
      <c r="B44" s="441"/>
      <c r="C44" s="177"/>
      <c r="D44" s="170"/>
      <c r="E44" s="170"/>
      <c r="F44" s="162"/>
      <c r="G44" s="162"/>
      <c r="H44" s="162"/>
      <c r="I44" s="162"/>
      <c r="J44" s="166">
        <f t="shared" si="2"/>
        <v>0</v>
      </c>
      <c r="K44" s="531"/>
      <c r="L44" s="162"/>
      <c r="M44" s="695"/>
      <c r="N44" s="162"/>
      <c r="O44" s="162"/>
      <c r="P44" s="162"/>
      <c r="Q44" s="162"/>
      <c r="R44" s="166"/>
      <c r="S44" s="531"/>
      <c r="T44" s="484"/>
      <c r="U44" s="441"/>
      <c r="V44" s="453"/>
    </row>
    <row r="45" spans="1:278">
      <c r="A45" s="533"/>
      <c r="B45" s="441"/>
      <c r="C45" s="177"/>
      <c r="D45" s="170"/>
      <c r="E45" s="178"/>
      <c r="F45" s="162"/>
      <c r="G45" s="162"/>
      <c r="H45" s="162"/>
      <c r="I45" s="162"/>
      <c r="J45" s="166">
        <f t="shared" si="2"/>
        <v>0</v>
      </c>
      <c r="K45" s="531"/>
      <c r="L45" s="162"/>
      <c r="M45" s="695"/>
      <c r="N45" s="162"/>
      <c r="O45" s="162"/>
      <c r="P45" s="162"/>
      <c r="Q45" s="162"/>
      <c r="R45" s="166"/>
      <c r="S45" s="531"/>
      <c r="T45" s="484"/>
      <c r="U45" s="441"/>
      <c r="V45" s="453"/>
    </row>
    <row r="46" spans="1:278">
      <c r="A46" s="533"/>
      <c r="B46" s="441"/>
      <c r="C46" s="177"/>
      <c r="D46" s="170"/>
      <c r="E46" s="178"/>
      <c r="F46" s="162"/>
      <c r="G46" s="162"/>
      <c r="H46" s="162"/>
      <c r="I46" s="162"/>
      <c r="J46" s="166">
        <f t="shared" si="2"/>
        <v>0</v>
      </c>
      <c r="K46" s="531"/>
      <c r="L46" s="162"/>
      <c r="M46" s="695"/>
      <c r="N46" s="162"/>
      <c r="O46" s="162"/>
      <c r="P46" s="162"/>
      <c r="Q46" s="162"/>
      <c r="R46" s="166"/>
      <c r="S46" s="531"/>
      <c r="T46" s="484"/>
      <c r="U46" s="441"/>
      <c r="V46" s="453"/>
    </row>
    <row r="47" spans="1:278">
      <c r="A47" s="533"/>
      <c r="B47" s="441"/>
      <c r="C47" s="177"/>
      <c r="D47" s="170"/>
      <c r="E47" s="178"/>
      <c r="F47" s="162"/>
      <c r="G47" s="162"/>
      <c r="H47" s="162"/>
      <c r="I47" s="162"/>
      <c r="J47" s="166">
        <f t="shared" si="2"/>
        <v>0</v>
      </c>
      <c r="K47" s="531"/>
      <c r="L47" s="162"/>
      <c r="M47" s="695"/>
      <c r="N47" s="162"/>
      <c r="O47" s="162"/>
      <c r="P47" s="162"/>
      <c r="Q47" s="162"/>
      <c r="R47" s="166"/>
      <c r="S47" s="531"/>
      <c r="T47" s="484"/>
      <c r="U47" s="441"/>
      <c r="V47" s="453"/>
    </row>
    <row r="48" spans="1:278">
      <c r="A48" s="533"/>
      <c r="B48" s="441"/>
      <c r="C48" s="177"/>
      <c r="D48" s="170"/>
      <c r="E48" s="178"/>
      <c r="F48" s="162"/>
      <c r="G48" s="162"/>
      <c r="H48" s="162"/>
      <c r="I48" s="162"/>
      <c r="J48" s="166">
        <f t="shared" si="2"/>
        <v>0</v>
      </c>
      <c r="K48" s="531"/>
      <c r="L48" s="162"/>
      <c r="M48" s="695"/>
      <c r="N48" s="162"/>
      <c r="O48" s="162"/>
      <c r="P48" s="162"/>
      <c r="Q48" s="162"/>
      <c r="R48" s="166"/>
      <c r="S48" s="531"/>
      <c r="T48" s="484"/>
      <c r="U48" s="441"/>
      <c r="V48" s="453"/>
    </row>
    <row r="49" spans="1:278" s="227" customFormat="1" ht="15.75" thickBot="1">
      <c r="A49" s="534"/>
      <c r="B49" s="456"/>
      <c r="C49" s="179"/>
      <c r="D49" s="172"/>
      <c r="E49" s="181"/>
      <c r="F49" s="163"/>
      <c r="G49" s="163"/>
      <c r="H49" s="163"/>
      <c r="I49" s="163"/>
      <c r="J49" s="167">
        <f t="shared" si="2"/>
        <v>0</v>
      </c>
      <c r="K49" s="546"/>
      <c r="L49" s="163"/>
      <c r="M49" s="696"/>
      <c r="N49" s="163"/>
      <c r="O49" s="163"/>
      <c r="P49" s="163"/>
      <c r="Q49" s="163"/>
      <c r="R49" s="167"/>
      <c r="S49" s="546"/>
      <c r="T49" s="485"/>
      <c r="U49" s="456"/>
      <c r="V49" s="454"/>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c r="GL49" s="226"/>
      <c r="GM49" s="226"/>
      <c r="GN49" s="226"/>
      <c r="GO49" s="226"/>
      <c r="GP49" s="226"/>
      <c r="GQ49" s="226"/>
      <c r="GR49" s="226"/>
      <c r="GS49" s="226"/>
      <c r="GT49" s="226"/>
      <c r="GU49" s="226"/>
      <c r="GV49" s="226"/>
      <c r="GW49" s="226"/>
      <c r="GX49" s="226"/>
      <c r="GY49" s="226"/>
      <c r="GZ49" s="226"/>
      <c r="HA49" s="226"/>
      <c r="HB49" s="226"/>
      <c r="HC49" s="226"/>
      <c r="HD49" s="226"/>
      <c r="HE49" s="226"/>
      <c r="HF49" s="226"/>
      <c r="HG49" s="226"/>
      <c r="HH49" s="226"/>
      <c r="HI49" s="226"/>
      <c r="HJ49" s="226"/>
      <c r="HK49" s="226"/>
      <c r="HL49" s="226"/>
      <c r="HM49" s="226"/>
      <c r="HN49" s="226"/>
      <c r="HO49" s="226"/>
      <c r="HP49" s="226"/>
      <c r="HQ49" s="226"/>
      <c r="HR49" s="226"/>
      <c r="HS49" s="226"/>
      <c r="HT49" s="226"/>
      <c r="HU49" s="226"/>
      <c r="HV49" s="226"/>
      <c r="HW49" s="226"/>
      <c r="HX49" s="226"/>
      <c r="HY49" s="226"/>
      <c r="HZ49" s="226"/>
      <c r="IA49" s="226"/>
      <c r="IB49" s="226"/>
      <c r="IC49" s="226"/>
      <c r="ID49" s="226"/>
      <c r="IE49" s="226"/>
      <c r="IF49" s="226"/>
      <c r="IG49" s="226"/>
      <c r="IH49" s="226"/>
      <c r="II49" s="226"/>
      <c r="IJ49" s="226"/>
      <c r="IK49" s="226"/>
      <c r="IL49" s="226"/>
      <c r="IM49" s="226"/>
      <c r="IN49" s="226"/>
      <c r="IO49" s="226"/>
      <c r="IP49" s="226"/>
      <c r="IQ49" s="226"/>
      <c r="IR49" s="226"/>
      <c r="IS49" s="226"/>
      <c r="IT49" s="226"/>
      <c r="IU49" s="226"/>
      <c r="IV49" s="226"/>
      <c r="IW49" s="226"/>
      <c r="IX49" s="226"/>
      <c r="IY49" s="226"/>
      <c r="IZ49" s="226"/>
      <c r="JA49" s="226"/>
      <c r="JB49" s="226"/>
      <c r="JC49" s="226"/>
      <c r="JD49" s="226"/>
      <c r="JE49" s="226"/>
      <c r="JF49" s="226"/>
      <c r="JG49" s="226"/>
      <c r="JH49" s="226"/>
      <c r="JI49" s="226"/>
      <c r="JJ49" s="226"/>
      <c r="JK49" s="226"/>
      <c r="JL49" s="226"/>
      <c r="JM49" s="226"/>
      <c r="JN49" s="226"/>
      <c r="JO49" s="226"/>
      <c r="JP49" s="226"/>
      <c r="JQ49" s="226"/>
      <c r="JR49" s="226"/>
    </row>
    <row r="50" spans="1:278" ht="112.5" customHeight="1">
      <c r="A50" s="532">
        <v>5</v>
      </c>
      <c r="B50" s="455" t="str">
        <f>'5- Identificación de Riesgos'!B50</f>
        <v>Pérdida de documentos</v>
      </c>
      <c r="C50" s="175" t="str">
        <f>'5- Identificación de Riesgos'!D50</f>
        <v xml:space="preserve">1. Falta de implementación del expediente electrónico en todas las dependencias y juzgados.
</v>
      </c>
      <c r="D50" s="169"/>
      <c r="E50" s="213" t="s">
        <v>513</v>
      </c>
      <c r="F50" s="161" t="s">
        <v>346</v>
      </c>
      <c r="G50" s="161" t="s">
        <v>346</v>
      </c>
      <c r="H50" s="161" t="s">
        <v>346</v>
      </c>
      <c r="I50" s="161" t="s">
        <v>346</v>
      </c>
      <c r="J50" s="168">
        <f t="shared" si="2"/>
        <v>1</v>
      </c>
      <c r="K50" s="530">
        <f>AVERAGE(J50:J53)</f>
        <v>0.75</v>
      </c>
      <c r="L50" s="161" t="str">
        <f>'5- Identificación de Riesgos'!I50</f>
        <v>Afectación de reputacion,imagén,  credibilidad, satisfacción de usuarios y PI</v>
      </c>
      <c r="M50" s="694" t="s">
        <v>512</v>
      </c>
      <c r="N50" s="161" t="s">
        <v>345</v>
      </c>
      <c r="O50" s="161" t="s">
        <v>345</v>
      </c>
      <c r="P50" s="161" t="s">
        <v>346</v>
      </c>
      <c r="Q50" s="161" t="s">
        <v>346</v>
      </c>
      <c r="R50" s="168">
        <f t="shared" si="3"/>
        <v>0.35</v>
      </c>
      <c r="S50" s="530">
        <f>AVERAGE(R50:R50)</f>
        <v>0.35</v>
      </c>
      <c r="T50" s="483"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55"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52" t="str">
        <f>CONCATENATE(VLOOKUP((LEFT(T50,LEN(T50)-4)&amp;LEFT(U50,LEN(U50)-4)),'9- Matriz de Calor '!$D$18:$E$42,2,0)," - ",RIGHT(T50,1)*RIGHT(U50,1))</f>
        <v>Bajo - 2</v>
      </c>
    </row>
    <row r="51" spans="1:278" ht="63.75">
      <c r="A51" s="533"/>
      <c r="B51" s="441"/>
      <c r="C51" s="177" t="str">
        <f>'5- Identificación de Riesgos'!D51</f>
        <v>2.Falta de software institucional estandarizado para la especialidad para el control del archivo de documentos tanto físicos como virtuales.</v>
      </c>
      <c r="D51" s="170"/>
      <c r="E51" s="212" t="s">
        <v>514</v>
      </c>
      <c r="F51" s="162" t="s">
        <v>345</v>
      </c>
      <c r="G51" s="162" t="s">
        <v>345</v>
      </c>
      <c r="H51" s="162" t="s">
        <v>345</v>
      </c>
      <c r="I51" s="162" t="s">
        <v>345</v>
      </c>
      <c r="J51" s="166">
        <f t="shared" si="2"/>
        <v>0</v>
      </c>
      <c r="K51" s="531"/>
      <c r="L51" s="162"/>
      <c r="M51" s="695"/>
      <c r="N51" s="162"/>
      <c r="O51" s="162"/>
      <c r="P51" s="162"/>
      <c r="Q51" s="162"/>
      <c r="R51" s="166">
        <f t="shared" si="3"/>
        <v>0</v>
      </c>
      <c r="S51" s="531"/>
      <c r="T51" s="484"/>
      <c r="U51" s="441"/>
      <c r="V51" s="453"/>
    </row>
    <row r="52" spans="1:278" ht="76.5">
      <c r="A52" s="533"/>
      <c r="B52" s="441"/>
      <c r="C52" s="177" t="str">
        <f>'5- Identificación de Riesgos'!D52</f>
        <v>3.Desconocimiento e inaplicabilidad de las Tablas de Retención Documental (TRD)</v>
      </c>
      <c r="D52" s="170"/>
      <c r="E52" s="212" t="s">
        <v>516</v>
      </c>
      <c r="F52" s="162" t="s">
        <v>346</v>
      </c>
      <c r="G52" s="162" t="s">
        <v>346</v>
      </c>
      <c r="H52" s="162" t="s">
        <v>346</v>
      </c>
      <c r="I52" s="162" t="s">
        <v>346</v>
      </c>
      <c r="J52" s="166">
        <f t="shared" si="2"/>
        <v>1</v>
      </c>
      <c r="K52" s="531"/>
      <c r="L52" s="162"/>
      <c r="M52" s="695"/>
      <c r="N52" s="162"/>
      <c r="O52" s="162"/>
      <c r="P52" s="162"/>
      <c r="Q52" s="162"/>
      <c r="R52" s="166">
        <f t="shared" si="3"/>
        <v>0</v>
      </c>
      <c r="S52" s="531"/>
      <c r="T52" s="484"/>
      <c r="U52" s="441"/>
      <c r="V52" s="453"/>
    </row>
    <row r="53" spans="1:278" ht="51">
      <c r="A53" s="533"/>
      <c r="B53" s="441"/>
      <c r="C53" s="177" t="str">
        <f>'5- Identificación de Riesgos'!D53</f>
        <v>4.Volumen excesivo de ingreso de expedientes para el personal asignado,  generando demoras en la organización de los expedientes.</v>
      </c>
      <c r="D53" s="170"/>
      <c r="E53" s="212" t="s">
        <v>515</v>
      </c>
      <c r="F53" s="162" t="s">
        <v>346</v>
      </c>
      <c r="G53" s="162" t="s">
        <v>346</v>
      </c>
      <c r="H53" s="162" t="s">
        <v>346</v>
      </c>
      <c r="I53" s="162" t="s">
        <v>346</v>
      </c>
      <c r="J53" s="166">
        <f t="shared" si="2"/>
        <v>1</v>
      </c>
      <c r="K53" s="531"/>
      <c r="L53" s="162"/>
      <c r="M53" s="695"/>
      <c r="N53" s="162"/>
      <c r="O53" s="162"/>
      <c r="P53" s="162"/>
      <c r="Q53" s="162"/>
      <c r="R53" s="166"/>
      <c r="S53" s="531"/>
      <c r="T53" s="484"/>
      <c r="U53" s="441"/>
      <c r="V53" s="453"/>
    </row>
    <row r="54" spans="1:278">
      <c r="A54" s="533"/>
      <c r="B54" s="441"/>
      <c r="C54" s="177"/>
      <c r="D54" s="170"/>
      <c r="E54" s="170"/>
      <c r="F54" s="162"/>
      <c r="G54" s="162"/>
      <c r="H54" s="162"/>
      <c r="I54" s="162"/>
      <c r="J54" s="166">
        <f t="shared" si="2"/>
        <v>0</v>
      </c>
      <c r="K54" s="531"/>
      <c r="L54" s="162"/>
      <c r="M54" s="695"/>
      <c r="N54" s="162"/>
      <c r="O54" s="162"/>
      <c r="P54" s="162"/>
      <c r="Q54" s="162"/>
      <c r="R54" s="166"/>
      <c r="S54" s="531"/>
      <c r="T54" s="484"/>
      <c r="U54" s="441"/>
      <c r="V54" s="453"/>
    </row>
    <row r="55" spans="1:278">
      <c r="A55" s="533"/>
      <c r="B55" s="441"/>
      <c r="C55" s="177"/>
      <c r="D55" s="170"/>
      <c r="E55" s="178"/>
      <c r="F55" s="162"/>
      <c r="G55" s="162"/>
      <c r="H55" s="162"/>
      <c r="I55" s="162"/>
      <c r="J55" s="166">
        <f t="shared" si="2"/>
        <v>0</v>
      </c>
      <c r="K55" s="531"/>
      <c r="L55" s="162"/>
      <c r="M55" s="695"/>
      <c r="N55" s="162"/>
      <c r="O55" s="162"/>
      <c r="P55" s="162"/>
      <c r="Q55" s="162"/>
      <c r="R55" s="166"/>
      <c r="S55" s="531"/>
      <c r="T55" s="484"/>
      <c r="U55" s="441"/>
      <c r="V55" s="453"/>
    </row>
    <row r="56" spans="1:278">
      <c r="A56" s="533"/>
      <c r="B56" s="441"/>
      <c r="C56" s="177"/>
      <c r="D56" s="170"/>
      <c r="E56" s="178"/>
      <c r="F56" s="162"/>
      <c r="G56" s="162"/>
      <c r="H56" s="162"/>
      <c r="I56" s="162"/>
      <c r="J56" s="166">
        <f t="shared" si="2"/>
        <v>0</v>
      </c>
      <c r="K56" s="531"/>
      <c r="L56" s="162"/>
      <c r="M56" s="695"/>
      <c r="N56" s="162"/>
      <c r="O56" s="162"/>
      <c r="P56" s="162"/>
      <c r="Q56" s="162"/>
      <c r="R56" s="166"/>
      <c r="S56" s="531"/>
      <c r="T56" s="484"/>
      <c r="U56" s="441"/>
      <c r="V56" s="453"/>
    </row>
    <row r="57" spans="1:278">
      <c r="A57" s="533"/>
      <c r="B57" s="441"/>
      <c r="C57" s="177"/>
      <c r="D57" s="170"/>
      <c r="E57" s="178"/>
      <c r="F57" s="162"/>
      <c r="G57" s="162"/>
      <c r="H57" s="162"/>
      <c r="I57" s="162"/>
      <c r="J57" s="166">
        <f t="shared" si="2"/>
        <v>0</v>
      </c>
      <c r="K57" s="531"/>
      <c r="L57" s="162"/>
      <c r="M57" s="695"/>
      <c r="N57" s="162"/>
      <c r="O57" s="162"/>
      <c r="P57" s="162"/>
      <c r="Q57" s="162"/>
      <c r="R57" s="166"/>
      <c r="S57" s="531"/>
      <c r="T57" s="484"/>
      <c r="U57" s="441"/>
      <c r="V57" s="453"/>
    </row>
    <row r="58" spans="1:278">
      <c r="A58" s="533"/>
      <c r="B58" s="441"/>
      <c r="C58" s="177"/>
      <c r="D58" s="170"/>
      <c r="E58" s="178"/>
      <c r="F58" s="162"/>
      <c r="G58" s="162"/>
      <c r="H58" s="162"/>
      <c r="I58" s="162"/>
      <c r="J58" s="166">
        <f t="shared" si="2"/>
        <v>0</v>
      </c>
      <c r="K58" s="531"/>
      <c r="L58" s="162"/>
      <c r="M58" s="695"/>
      <c r="N58" s="162"/>
      <c r="O58" s="162"/>
      <c r="P58" s="162"/>
      <c r="Q58" s="162"/>
      <c r="R58" s="166"/>
      <c r="S58" s="531"/>
      <c r="T58" s="484"/>
      <c r="U58" s="441"/>
      <c r="V58" s="453"/>
    </row>
    <row r="59" spans="1:278" ht="15.75" thickBot="1">
      <c r="A59" s="534"/>
      <c r="B59" s="456"/>
      <c r="C59" s="179"/>
      <c r="D59" s="172"/>
      <c r="E59" s="181"/>
      <c r="F59" s="163"/>
      <c r="G59" s="163"/>
      <c r="H59" s="163"/>
      <c r="I59" s="163"/>
      <c r="J59" s="167">
        <f t="shared" si="2"/>
        <v>0</v>
      </c>
      <c r="K59" s="546"/>
      <c r="L59" s="163"/>
      <c r="M59" s="696"/>
      <c r="N59" s="163"/>
      <c r="O59" s="163"/>
      <c r="P59" s="163"/>
      <c r="Q59" s="163"/>
      <c r="R59" s="167"/>
      <c r="S59" s="546"/>
      <c r="T59" s="485"/>
      <c r="U59" s="456"/>
      <c r="V59" s="454"/>
    </row>
    <row r="60" spans="1:278" ht="147.75" customHeight="1" thickBot="1">
      <c r="A60" s="527">
        <v>6</v>
      </c>
      <c r="B60" s="455" t="str">
        <f>'5- Identificación de Riesgos'!B60</f>
        <v xml:space="preserve">Recibir , ofrecer, prometer , entregar o aceptar dádivas o beneficios a nombre propio o de terceros para  expedir, alterar,retener , extraviar o entregar  documentos  sin el lleno de requisitos legales </v>
      </c>
      <c r="C60" s="175" t="str">
        <f>'5- Identificación de Riesgos'!D60</f>
        <v>1. Falta de ética de los servidores públicos (Debilidades en principios y valores)</v>
      </c>
      <c r="D60" s="169"/>
      <c r="E60" s="700" t="s">
        <v>523</v>
      </c>
      <c r="F60" s="161" t="s">
        <v>346</v>
      </c>
      <c r="G60" s="161" t="s">
        <v>346</v>
      </c>
      <c r="H60" s="161" t="s">
        <v>346</v>
      </c>
      <c r="I60" s="161" t="s">
        <v>346</v>
      </c>
      <c r="J60" s="168">
        <f t="shared" ref="J60:J67" si="6">COUNTIF(F60:I60,"SI")/4</f>
        <v>1</v>
      </c>
      <c r="K60" s="530">
        <f>AVERAGE(J60:J61)</f>
        <v>1</v>
      </c>
      <c r="L60" s="161" t="str">
        <f>'5- Identificación de Riesgos'!I60</f>
        <v>Afectación de reputacion,imagén,  credibilidad, satisfacción de usuarios y PI</v>
      </c>
      <c r="M60" s="694" t="s">
        <v>512</v>
      </c>
      <c r="N60" s="161" t="s">
        <v>345</v>
      </c>
      <c r="O60" s="161" t="s">
        <v>345</v>
      </c>
      <c r="P60" s="161" t="s">
        <v>346</v>
      </c>
      <c r="Q60" s="161" t="s">
        <v>346</v>
      </c>
      <c r="R60" s="168">
        <f t="shared" ref="R60:R61" si="7">SUM(COUNTIF(N60,"SI")*25%,COUNTIF(O60,"SI")*40%,COUNTIF(P60,"SI")*25%,COUNTIF(Q60,"SI")*10%)</f>
        <v>0.35</v>
      </c>
      <c r="S60" s="530">
        <f>AVERAGE(R60:R61)</f>
        <v>0.67500000000000004</v>
      </c>
      <c r="T60" s="510"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500"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436" t="str">
        <f>CONCATENATE(VLOOKUP((LEFT(T60,LEN(T60)-4)&amp;LEFT(U60,LEN(U60)-4)),'9- Matriz de Calor '!$D$18:$E$42,2,0)," - ",RIGHT(T60,1)*RIGHT(U60,1))</f>
        <v>Bajo - 2</v>
      </c>
    </row>
    <row r="61" spans="1:278" ht="93" customHeight="1">
      <c r="A61" s="528"/>
      <c r="B61" s="441"/>
      <c r="C61" s="177" t="str">
        <f>'5- Identificación de Riesgos'!D61</f>
        <v>2. Falta de ética de terceros interesados  (Debilidades principios y valores)</v>
      </c>
      <c r="D61" s="170"/>
      <c r="E61" s="701" t="s">
        <v>524</v>
      </c>
      <c r="F61" s="162" t="s">
        <v>346</v>
      </c>
      <c r="G61" s="162" t="s">
        <v>346</v>
      </c>
      <c r="H61" s="162" t="s">
        <v>346</v>
      </c>
      <c r="I61" s="162" t="s">
        <v>346</v>
      </c>
      <c r="J61" s="166">
        <f t="shared" si="6"/>
        <v>1</v>
      </c>
      <c r="K61" s="531"/>
      <c r="L61" s="162" t="str">
        <f>'5- Identificación de Riesgos'!I61</f>
        <v>Incumplimiento de las metas establecidas</v>
      </c>
      <c r="M61" s="699" t="s">
        <v>525</v>
      </c>
      <c r="N61" s="162" t="s">
        <v>346</v>
      </c>
      <c r="O61" s="162" t="s">
        <v>346</v>
      </c>
      <c r="P61" s="162" t="s">
        <v>346</v>
      </c>
      <c r="Q61" s="162" t="s">
        <v>346</v>
      </c>
      <c r="R61" s="168">
        <f t="shared" si="7"/>
        <v>1</v>
      </c>
      <c r="S61" s="531"/>
      <c r="T61" s="439"/>
      <c r="U61" s="501"/>
      <c r="V61" s="437"/>
    </row>
    <row r="62" spans="1:278" ht="45" customHeight="1">
      <c r="A62" s="528"/>
      <c r="B62" s="441"/>
      <c r="C62" s="177"/>
      <c r="D62" s="170"/>
      <c r="E62" s="702"/>
      <c r="F62" s="162"/>
      <c r="G62" s="162"/>
      <c r="H62" s="162"/>
      <c r="I62" s="162"/>
      <c r="J62" s="166">
        <f t="shared" si="6"/>
        <v>0</v>
      </c>
      <c r="K62" s="531"/>
      <c r="L62" s="162"/>
      <c r="M62" s="695"/>
      <c r="N62" s="162"/>
      <c r="O62" s="162"/>
      <c r="P62" s="162"/>
      <c r="Q62" s="162"/>
      <c r="R62" s="166"/>
      <c r="S62" s="531"/>
      <c r="T62" s="439"/>
      <c r="U62" s="501"/>
      <c r="V62" s="437"/>
    </row>
    <row r="63" spans="1:278" ht="45" customHeight="1">
      <c r="A63" s="528"/>
      <c r="B63" s="441"/>
      <c r="C63" s="177"/>
      <c r="D63" s="170"/>
      <c r="E63" s="178"/>
      <c r="F63" s="162"/>
      <c r="G63" s="162"/>
      <c r="H63" s="162"/>
      <c r="I63" s="162"/>
      <c r="J63" s="166">
        <f t="shared" si="6"/>
        <v>0</v>
      </c>
      <c r="K63" s="531"/>
      <c r="L63" s="162"/>
      <c r="M63" s="695"/>
      <c r="N63" s="162"/>
      <c r="O63" s="162"/>
      <c r="P63" s="162"/>
      <c r="Q63" s="162"/>
      <c r="R63" s="166"/>
      <c r="S63" s="531"/>
      <c r="T63" s="439"/>
      <c r="U63" s="501"/>
      <c r="V63" s="437"/>
    </row>
    <row r="64" spans="1:278">
      <c r="A64" s="528"/>
      <c r="B64" s="441"/>
      <c r="C64" s="177"/>
      <c r="D64" s="170"/>
      <c r="E64" s="170"/>
      <c r="F64" s="162"/>
      <c r="G64" s="162"/>
      <c r="H64" s="162"/>
      <c r="I64" s="162"/>
      <c r="J64" s="166">
        <f t="shared" si="6"/>
        <v>0</v>
      </c>
      <c r="K64" s="531"/>
      <c r="L64" s="162"/>
      <c r="M64" s="695"/>
      <c r="N64" s="162"/>
      <c r="O64" s="162"/>
      <c r="P64" s="162"/>
      <c r="Q64" s="162"/>
      <c r="R64" s="166"/>
      <c r="S64" s="531"/>
      <c r="T64" s="439"/>
      <c r="U64" s="501"/>
      <c r="V64" s="437"/>
    </row>
    <row r="65" spans="1:22">
      <c r="A65" s="528"/>
      <c r="B65" s="441"/>
      <c r="C65" s="177"/>
      <c r="D65" s="170"/>
      <c r="E65" s="178"/>
      <c r="F65" s="162"/>
      <c r="G65" s="162"/>
      <c r="H65" s="162"/>
      <c r="I65" s="162"/>
      <c r="J65" s="166">
        <f t="shared" si="6"/>
        <v>0</v>
      </c>
      <c r="K65" s="531"/>
      <c r="L65" s="162"/>
      <c r="M65" s="695"/>
      <c r="N65" s="162"/>
      <c r="O65" s="162"/>
      <c r="P65" s="162"/>
      <c r="Q65" s="162"/>
      <c r="R65" s="166"/>
      <c r="S65" s="531"/>
      <c r="T65" s="439"/>
      <c r="U65" s="501"/>
      <c r="V65" s="437"/>
    </row>
    <row r="66" spans="1:22">
      <c r="A66" s="528"/>
      <c r="B66" s="441"/>
      <c r="C66" s="177"/>
      <c r="D66" s="170"/>
      <c r="E66" s="178"/>
      <c r="F66" s="162"/>
      <c r="G66" s="162"/>
      <c r="H66" s="162"/>
      <c r="I66" s="162"/>
      <c r="J66" s="166">
        <f t="shared" si="6"/>
        <v>0</v>
      </c>
      <c r="K66" s="531"/>
      <c r="L66" s="162"/>
      <c r="M66" s="695"/>
      <c r="N66" s="162"/>
      <c r="O66" s="162"/>
      <c r="P66" s="162"/>
      <c r="Q66" s="162"/>
      <c r="R66" s="166"/>
      <c r="S66" s="531"/>
      <c r="T66" s="439"/>
      <c r="U66" s="501"/>
      <c r="V66" s="437"/>
    </row>
    <row r="67" spans="1:22">
      <c r="A67" s="528"/>
      <c r="B67" s="441"/>
      <c r="C67" s="177"/>
      <c r="D67" s="170"/>
      <c r="E67" s="178"/>
      <c r="F67" s="162"/>
      <c r="G67" s="162"/>
      <c r="H67" s="162"/>
      <c r="I67" s="162"/>
      <c r="J67" s="166">
        <f t="shared" si="6"/>
        <v>0</v>
      </c>
      <c r="K67" s="531"/>
      <c r="L67" s="162"/>
      <c r="M67" s="695"/>
      <c r="N67" s="162"/>
      <c r="O67" s="162"/>
      <c r="P67" s="162"/>
      <c r="Q67" s="162"/>
      <c r="R67" s="166"/>
      <c r="S67" s="531"/>
      <c r="T67" s="439"/>
      <c r="U67" s="501"/>
      <c r="V67" s="437"/>
    </row>
    <row r="68" spans="1:22" ht="31.5" customHeight="1">
      <c r="A68" s="528"/>
      <c r="B68" s="441"/>
      <c r="C68" s="177"/>
      <c r="D68" s="170"/>
      <c r="E68" s="178"/>
      <c r="F68" s="162"/>
      <c r="G68" s="162"/>
      <c r="H68" s="162"/>
      <c r="I68" s="162"/>
      <c r="J68" s="166"/>
      <c r="K68" s="233"/>
      <c r="L68" s="162"/>
      <c r="M68" s="695"/>
      <c r="N68" s="162"/>
      <c r="O68" s="162"/>
      <c r="P68" s="162"/>
      <c r="Q68" s="162"/>
      <c r="R68" s="166"/>
      <c r="S68" s="233"/>
      <c r="T68" s="439"/>
      <c r="U68" s="501"/>
      <c r="V68" s="437"/>
    </row>
    <row r="69" spans="1:22" ht="27" customHeight="1" thickBot="1">
      <c r="A69" s="529"/>
      <c r="B69" s="456"/>
      <c r="C69" s="179"/>
      <c r="D69" s="172"/>
      <c r="E69" s="180"/>
      <c r="F69" s="163"/>
      <c r="G69" s="163"/>
      <c r="H69" s="163"/>
      <c r="I69" s="163"/>
      <c r="J69" s="167"/>
      <c r="K69" s="234"/>
      <c r="L69" s="163"/>
      <c r="M69" s="696"/>
      <c r="N69" s="163"/>
      <c r="O69" s="163"/>
      <c r="P69" s="163"/>
      <c r="Q69" s="163"/>
      <c r="R69" s="167"/>
      <c r="S69" s="234"/>
      <c r="T69" s="511"/>
      <c r="U69" s="502"/>
      <c r="V69" s="438"/>
    </row>
    <row r="70" spans="1:22" ht="118.5" customHeight="1" thickBot="1">
      <c r="A70" s="527">
        <v>7</v>
      </c>
      <c r="B70" s="455" t="str">
        <f>'5- Identificación de Riesgos'!B70</f>
        <v xml:space="preserve">Recibir, ofrecer, prometer, entregar o aceptar dadivas  o beneficios a nombre propio o de terceros para  demorar, retener, alterar o direccionar fallos judiciales </v>
      </c>
      <c r="C70" s="175" t="str">
        <f>'5- Identificación de Riesgos'!D70</f>
        <v>1. Falta de ética de los servidores públicos (Debilidades en principios y valores)</v>
      </c>
      <c r="D70" s="169"/>
      <c r="E70" s="700" t="s">
        <v>523</v>
      </c>
      <c r="F70" s="161" t="s">
        <v>346</v>
      </c>
      <c r="G70" s="161" t="s">
        <v>346</v>
      </c>
      <c r="H70" s="161" t="s">
        <v>346</v>
      </c>
      <c r="I70" s="161" t="s">
        <v>346</v>
      </c>
      <c r="J70" s="168">
        <f t="shared" ref="J70:J77" si="8">COUNTIF(F70:I70,"SI")/4</f>
        <v>1</v>
      </c>
      <c r="K70" s="530">
        <f>AVERAGE(J70:J71)</f>
        <v>1</v>
      </c>
      <c r="L70" s="161" t="str">
        <f>'5- Identificación de Riesgos'!I70</f>
        <v>Afectación de reputacion,imagén,  credibilidad, satisfacción de usuarios y PI</v>
      </c>
      <c r="M70" s="694" t="s">
        <v>512</v>
      </c>
      <c r="N70" s="161" t="s">
        <v>345</v>
      </c>
      <c r="O70" s="161" t="s">
        <v>345</v>
      </c>
      <c r="P70" s="161" t="s">
        <v>346</v>
      </c>
      <c r="Q70" s="161" t="s">
        <v>346</v>
      </c>
      <c r="R70" s="168">
        <f t="shared" ref="R70:R72" si="9">SUM(COUNTIF(N70,"SI")*25%,COUNTIF(O70,"SI")*40%,COUNTIF(P70,"SI")*25%,COUNTIF(Q70,"SI")*10%)</f>
        <v>0.35</v>
      </c>
      <c r="S70" s="530">
        <f>AVERAGE(R70:R71)</f>
        <v>0.67500000000000004</v>
      </c>
      <c r="T70" s="510"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500"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Menor - 2</v>
      </c>
      <c r="V70" s="436" t="str">
        <f>CONCATENATE(VLOOKUP((LEFT(T70,LEN(T70)-4)&amp;LEFT(U70,LEN(U70)-4)),'9- Matriz de Calor '!$D$18:$E$42,2,0)," - ",RIGHT(T70,1)*RIGHT(U70,1))</f>
        <v>Bajo - 2</v>
      </c>
    </row>
    <row r="71" spans="1:22" ht="96" customHeight="1">
      <c r="A71" s="528"/>
      <c r="B71" s="441"/>
      <c r="C71" s="177" t="str">
        <f>'5- Identificación de Riesgos'!D71</f>
        <v>2. Falta de ética de terceros interesados  (Debilidades principios y valores)</v>
      </c>
      <c r="D71" s="170"/>
      <c r="E71" s="701" t="s">
        <v>524</v>
      </c>
      <c r="F71" s="162" t="s">
        <v>346</v>
      </c>
      <c r="G71" s="162" t="s">
        <v>346</v>
      </c>
      <c r="H71" s="162" t="s">
        <v>346</v>
      </c>
      <c r="I71" s="162" t="s">
        <v>346</v>
      </c>
      <c r="J71" s="166">
        <f t="shared" si="8"/>
        <v>1</v>
      </c>
      <c r="K71" s="531"/>
      <c r="L71" s="162" t="str">
        <f>'5- Identificación de Riesgos'!I71</f>
        <v>Incumplimiento de las metas establecidas</v>
      </c>
      <c r="M71" s="694" t="s">
        <v>525</v>
      </c>
      <c r="N71" s="162" t="s">
        <v>346</v>
      </c>
      <c r="O71" s="162" t="s">
        <v>346</v>
      </c>
      <c r="P71" s="162" t="s">
        <v>346</v>
      </c>
      <c r="Q71" s="162" t="s">
        <v>346</v>
      </c>
      <c r="R71" s="168">
        <f t="shared" si="9"/>
        <v>1</v>
      </c>
      <c r="S71" s="531"/>
      <c r="T71" s="439"/>
      <c r="U71" s="501"/>
      <c r="V71" s="437"/>
    </row>
    <row r="72" spans="1:22" ht="123" customHeight="1">
      <c r="A72" s="528"/>
      <c r="B72" s="441"/>
      <c r="C72" s="177"/>
      <c r="D72" s="170"/>
      <c r="E72" s="702"/>
      <c r="F72" s="162"/>
      <c r="G72" s="162"/>
      <c r="H72" s="162"/>
      <c r="I72" s="162"/>
      <c r="J72" s="166">
        <f t="shared" si="8"/>
        <v>0</v>
      </c>
      <c r="K72" s="531"/>
      <c r="L72" s="162"/>
      <c r="M72" s="695"/>
      <c r="N72" s="162"/>
      <c r="O72" s="162"/>
      <c r="P72" s="162"/>
      <c r="Q72" s="162"/>
      <c r="R72" s="166">
        <f t="shared" si="9"/>
        <v>0</v>
      </c>
      <c r="S72" s="531"/>
      <c r="T72" s="439"/>
      <c r="U72" s="501"/>
      <c r="V72" s="437"/>
    </row>
    <row r="73" spans="1:22" ht="45" customHeight="1">
      <c r="A73" s="528"/>
      <c r="B73" s="441"/>
      <c r="C73" s="177"/>
      <c r="D73" s="170"/>
      <c r="E73" s="178"/>
      <c r="F73" s="162"/>
      <c r="G73" s="162"/>
      <c r="H73" s="162"/>
      <c r="I73" s="162"/>
      <c r="J73" s="166">
        <f t="shared" si="8"/>
        <v>0</v>
      </c>
      <c r="K73" s="531"/>
      <c r="L73" s="162"/>
      <c r="M73" s="695"/>
      <c r="N73" s="162"/>
      <c r="O73" s="162"/>
      <c r="P73" s="162"/>
      <c r="Q73" s="162"/>
      <c r="R73" s="166"/>
      <c r="S73" s="531"/>
      <c r="T73" s="439"/>
      <c r="U73" s="501"/>
      <c r="V73" s="437"/>
    </row>
    <row r="74" spans="1:22">
      <c r="A74" s="528"/>
      <c r="B74" s="441"/>
      <c r="C74" s="177"/>
      <c r="D74" s="170"/>
      <c r="E74" s="170"/>
      <c r="F74" s="162"/>
      <c r="G74" s="162"/>
      <c r="H74" s="162"/>
      <c r="I74" s="162"/>
      <c r="J74" s="166">
        <f t="shared" si="8"/>
        <v>0</v>
      </c>
      <c r="K74" s="531"/>
      <c r="L74" s="162"/>
      <c r="M74" s="695"/>
      <c r="N74" s="162"/>
      <c r="O74" s="162"/>
      <c r="P74" s="162"/>
      <c r="Q74" s="162"/>
      <c r="R74" s="166"/>
      <c r="S74" s="531"/>
      <c r="T74" s="439"/>
      <c r="U74" s="501"/>
      <c r="V74" s="437"/>
    </row>
    <row r="75" spans="1:22">
      <c r="A75" s="528"/>
      <c r="B75" s="441"/>
      <c r="C75" s="177"/>
      <c r="D75" s="170"/>
      <c r="E75" s="178"/>
      <c r="F75" s="162"/>
      <c r="G75" s="162"/>
      <c r="H75" s="162"/>
      <c r="I75" s="162"/>
      <c r="J75" s="166">
        <f t="shared" si="8"/>
        <v>0</v>
      </c>
      <c r="K75" s="531"/>
      <c r="L75" s="162"/>
      <c r="M75" s="695"/>
      <c r="N75" s="162"/>
      <c r="O75" s="162"/>
      <c r="P75" s="162"/>
      <c r="Q75" s="162"/>
      <c r="R75" s="166"/>
      <c r="S75" s="531"/>
      <c r="T75" s="439"/>
      <c r="U75" s="501"/>
      <c r="V75" s="437"/>
    </row>
    <row r="76" spans="1:22">
      <c r="A76" s="528"/>
      <c r="B76" s="441"/>
      <c r="C76" s="177"/>
      <c r="D76" s="170"/>
      <c r="E76" s="178"/>
      <c r="F76" s="162"/>
      <c r="G76" s="162"/>
      <c r="H76" s="162"/>
      <c r="I76" s="162"/>
      <c r="J76" s="166">
        <f t="shared" si="8"/>
        <v>0</v>
      </c>
      <c r="K76" s="531"/>
      <c r="L76" s="162"/>
      <c r="M76" s="695"/>
      <c r="N76" s="162"/>
      <c r="O76" s="162"/>
      <c r="P76" s="162"/>
      <c r="Q76" s="162"/>
      <c r="R76" s="166"/>
      <c r="S76" s="531"/>
      <c r="T76" s="439"/>
      <c r="U76" s="501"/>
      <c r="V76" s="437"/>
    </row>
    <row r="77" spans="1:22">
      <c r="A77" s="528"/>
      <c r="B77" s="441"/>
      <c r="C77" s="177"/>
      <c r="D77" s="170"/>
      <c r="E77" s="178"/>
      <c r="F77" s="162"/>
      <c r="G77" s="162"/>
      <c r="H77" s="162"/>
      <c r="I77" s="162"/>
      <c r="J77" s="166">
        <f t="shared" si="8"/>
        <v>0</v>
      </c>
      <c r="K77" s="531"/>
      <c r="L77" s="162"/>
      <c r="M77" s="695"/>
      <c r="N77" s="162"/>
      <c r="O77" s="162"/>
      <c r="P77" s="162"/>
      <c r="Q77" s="162"/>
      <c r="R77" s="166"/>
      <c r="S77" s="531"/>
      <c r="T77" s="439"/>
      <c r="U77" s="501"/>
      <c r="V77" s="437"/>
    </row>
    <row r="78" spans="1:22" ht="31.5" customHeight="1">
      <c r="A78" s="528"/>
      <c r="B78" s="441"/>
      <c r="C78" s="177"/>
      <c r="D78" s="170"/>
      <c r="E78" s="178"/>
      <c r="F78" s="162"/>
      <c r="G78" s="162"/>
      <c r="H78" s="162"/>
      <c r="I78" s="162"/>
      <c r="J78" s="166"/>
      <c r="K78" s="233"/>
      <c r="L78" s="162"/>
      <c r="M78" s="695"/>
      <c r="N78" s="162"/>
      <c r="O78" s="162"/>
      <c r="P78" s="162"/>
      <c r="Q78" s="162"/>
      <c r="R78" s="166"/>
      <c r="S78" s="233"/>
      <c r="T78" s="439"/>
      <c r="U78" s="501"/>
      <c r="V78" s="437"/>
    </row>
    <row r="79" spans="1:22" ht="27" customHeight="1" thickBot="1">
      <c r="A79" s="529"/>
      <c r="B79" s="456"/>
      <c r="C79" s="179"/>
      <c r="D79" s="172"/>
      <c r="E79" s="180"/>
      <c r="F79" s="163"/>
      <c r="G79" s="163"/>
      <c r="H79" s="163"/>
      <c r="I79" s="163"/>
      <c r="J79" s="167"/>
      <c r="K79" s="234"/>
      <c r="L79" s="163"/>
      <c r="M79" s="696"/>
      <c r="N79" s="163"/>
      <c r="O79" s="163"/>
      <c r="P79" s="163"/>
      <c r="Q79" s="163"/>
      <c r="R79" s="167"/>
      <c r="S79" s="234"/>
      <c r="T79" s="511"/>
      <c r="U79" s="502"/>
      <c r="V79" s="438"/>
    </row>
  </sheetData>
  <mergeCells count="67">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K30:K39"/>
    <mergeCell ref="S30:S39"/>
    <mergeCell ref="B20:B29"/>
    <mergeCell ref="K20:K29"/>
    <mergeCell ref="V20:V29"/>
    <mergeCell ref="T20:T29"/>
    <mergeCell ref="U20:U29"/>
    <mergeCell ref="S20:S29"/>
    <mergeCell ref="B30:B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70:V79"/>
    <mergeCell ref="V60:V6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T60:T69"/>
    <mergeCell ref="U60:U69"/>
    <mergeCell ref="A70:A79"/>
    <mergeCell ref="B70:B79"/>
    <mergeCell ref="B60:B69"/>
    <mergeCell ref="A60:A69"/>
    <mergeCell ref="K60:K67"/>
    <mergeCell ref="S60:S67"/>
    <mergeCell ref="K70:K77"/>
    <mergeCell ref="S70:S77"/>
    <mergeCell ref="T70:T79"/>
    <mergeCell ref="U70:U79"/>
  </mergeCells>
  <conditionalFormatting sqref="T10 T20 T30 T40">
    <cfRule type="containsText" dxfId="502" priority="468" operator="containsText" text="Muy Alta">
      <formula>NOT(ISERROR(SEARCH("Muy Alta",T10)))</formula>
    </cfRule>
    <cfRule type="containsText" dxfId="501" priority="473" operator="containsText" text="Media">
      <formula>NOT(ISERROR(SEARCH("Media",T10)))</formula>
    </cfRule>
    <cfRule type="containsText" dxfId="500" priority="472" operator="containsText" text="Media">
      <formula>NOT(ISERROR(SEARCH("Media",T10)))</formula>
    </cfRule>
    <cfRule type="containsText" dxfId="499" priority="471" operator="containsText" text="Media">
      <formula>NOT(ISERROR(SEARCH("Media",T10)))</formula>
    </cfRule>
    <cfRule type="containsText" dxfId="498" priority="470" operator="containsText" text="Alta">
      <formula>NOT(ISERROR(SEARCH("Alta",T10)))</formula>
    </cfRule>
    <cfRule type="containsText" dxfId="497" priority="482" operator="containsText" text="Media">
      <formula>NOT(ISERROR(SEARCH("Media",T10)))</formula>
    </cfRule>
    <cfRule type="containsText" dxfId="496" priority="467" operator="containsText" text="Baja">
      <formula>NOT(ISERROR(SEARCH("Baja",T10)))</formula>
    </cfRule>
    <cfRule type="containsText" dxfId="495" priority="466" operator="containsText" text="Muy Baja">
      <formula>NOT(ISERROR(SEARCH("Muy Baja",T10)))</formula>
    </cfRule>
    <cfRule type="containsText" dxfId="494" priority="475" operator="containsText" text="Baja">
      <formula>NOT(ISERROR(SEARCH("Baja",T10)))</formula>
    </cfRule>
    <cfRule type="cellIs" dxfId="493" priority="488" operator="between">
      <formula>0</formula>
      <formula>2</formula>
    </cfRule>
    <cfRule type="containsText" dxfId="492" priority="474" operator="containsText" text="Muy Baja">
      <formula>NOT(ISERROR(SEARCH("Muy Baja",T10)))</formula>
    </cfRule>
    <cfRule type="containsText" dxfId="491" priority="476" operator="containsText" text="Muy Baja">
      <formula>NOT(ISERROR(SEARCH("Muy Baja",T10)))</formula>
    </cfRule>
    <cfRule type="containsText" dxfId="490" priority="477" operator="containsText" text="Muy Baja">
      <formula>NOT(ISERROR(SEARCH("Muy Baja",T10)))</formula>
    </cfRule>
    <cfRule type="containsText" dxfId="489" priority="478" operator="containsText" text="Muy Baja">
      <formula>NOT(ISERROR(SEARCH("Muy Baja",T10)))</formula>
    </cfRule>
    <cfRule type="containsText" dxfId="488" priority="479" operator="containsText" text="Muy Baja'Tabla probabilidad'!">
      <formula>NOT(ISERROR(SEARCH("Muy Baja'Tabla probabilidad'!",T10)))</formula>
    </cfRule>
    <cfRule type="containsText" dxfId="487" priority="480" operator="containsText" text="Muy bajo">
      <formula>NOT(ISERROR(SEARCH("Muy bajo",T10)))</formula>
    </cfRule>
    <cfRule type="containsText" dxfId="486" priority="481" operator="containsText" text="Alta">
      <formula>NOT(ISERROR(SEARCH("Alta",T10)))</formula>
    </cfRule>
    <cfRule type="containsText" dxfId="485" priority="483" operator="containsText" text="Baja">
      <formula>NOT(ISERROR(SEARCH("Baja",T10)))</formula>
    </cfRule>
    <cfRule type="containsText" dxfId="484" priority="484" operator="containsText" text="Muy baja">
      <formula>NOT(ISERROR(SEARCH("Muy baja",T10)))</formula>
    </cfRule>
    <cfRule type="cellIs" dxfId="481" priority="487" operator="between">
      <formula>1</formula>
      <formula>2</formula>
    </cfRule>
  </conditionalFormatting>
  <conditionalFormatting sqref="T50 T60">
    <cfRule type="containsText" dxfId="480" priority="246" operator="containsText" text="Muy Baja">
      <formula>NOT(ISERROR(SEARCH("Muy Baja",T50)))</formula>
    </cfRule>
    <cfRule type="containsText" dxfId="479" priority="238" operator="containsText" text="Muy Alta">
      <formula>NOT(ISERROR(SEARCH("Muy Alta",T50)))</formula>
    </cfRule>
    <cfRule type="containsText" dxfId="478" priority="240" operator="containsText" text="Alta">
      <formula>NOT(ISERROR(SEARCH("Alta",T50)))</formula>
    </cfRule>
    <cfRule type="containsText" dxfId="477" priority="241" operator="containsText" text="Media">
      <formula>NOT(ISERROR(SEARCH("Media",T50)))</formula>
    </cfRule>
    <cfRule type="cellIs" dxfId="476" priority="257" operator="between">
      <formula>1</formula>
      <formula>2</formula>
    </cfRule>
    <cfRule type="containsText" dxfId="475" priority="242" operator="containsText" text="Media">
      <formula>NOT(ISERROR(SEARCH("Media",T50)))</formula>
    </cfRule>
    <cfRule type="containsText" dxfId="474" priority="243" operator="containsText" text="Media">
      <formula>NOT(ISERROR(SEARCH("Media",T50)))</formula>
    </cfRule>
    <cfRule type="containsText" dxfId="473" priority="244" operator="containsText" text="Muy Baja">
      <formula>NOT(ISERROR(SEARCH("Muy Baja",T50)))</formula>
    </cfRule>
    <cfRule type="containsText" dxfId="472" priority="245" operator="containsText" text="Baja">
      <formula>NOT(ISERROR(SEARCH("Baja",T50)))</formula>
    </cfRule>
    <cfRule type="cellIs" dxfId="471" priority="258" operator="between">
      <formula>0</formula>
      <formula>2</formula>
    </cfRule>
    <cfRule type="containsText" dxfId="468" priority="254" operator="containsText" text="Muy baja">
      <formula>NOT(ISERROR(SEARCH("Muy baja",T50)))</formula>
    </cfRule>
    <cfRule type="containsText" dxfId="467" priority="253" operator="containsText" text="Baja">
      <formula>NOT(ISERROR(SEARCH("Baja",T50)))</formula>
    </cfRule>
    <cfRule type="containsText" dxfId="466" priority="252" operator="containsText" text="Media">
      <formula>NOT(ISERROR(SEARCH("Media",T50)))</formula>
    </cfRule>
    <cfRule type="containsText" dxfId="465" priority="251" operator="containsText" text="Alta">
      <formula>NOT(ISERROR(SEARCH("Alta",T50)))</formula>
    </cfRule>
    <cfRule type="containsText" dxfId="464" priority="237" operator="containsText" text="Baja">
      <formula>NOT(ISERROR(SEARCH("Baja",T50)))</formula>
    </cfRule>
    <cfRule type="containsText" dxfId="463" priority="250" operator="containsText" text="Muy bajo">
      <formula>NOT(ISERROR(SEARCH("Muy bajo",T50)))</formula>
    </cfRule>
    <cfRule type="containsText" dxfId="462" priority="247" operator="containsText" text="Muy Baja">
      <formula>NOT(ISERROR(SEARCH("Muy Baja",T50)))</formula>
    </cfRule>
    <cfRule type="containsText" dxfId="461" priority="249" operator="containsText" text="Muy Baja'Tabla probabilidad'!">
      <formula>NOT(ISERROR(SEARCH("Muy Baja'Tabla probabilidad'!",T50)))</formula>
    </cfRule>
    <cfRule type="containsText" dxfId="460" priority="248" operator="containsText" text="Muy Baja">
      <formula>NOT(ISERROR(SEARCH("Muy Baja",T50)))</formula>
    </cfRule>
    <cfRule type="containsText" dxfId="459" priority="236" operator="containsText" text="Muy Baja">
      <formula>NOT(ISERROR(SEARCH("Muy Baja",T50)))</formula>
    </cfRule>
  </conditionalFormatting>
  <conditionalFormatting sqref="T70">
    <cfRule type="containsText" dxfId="458" priority="24" operator="containsText" text="Muy bajo">
      <formula>NOT(ISERROR(SEARCH("Muy bajo",T70)))</formula>
    </cfRule>
    <cfRule type="containsText" dxfId="457" priority="25" operator="containsText" text="Alta">
      <formula>NOT(ISERROR(SEARCH("Alta",T70)))</formula>
    </cfRule>
    <cfRule type="containsText" dxfId="456" priority="26" operator="containsText" text="Media">
      <formula>NOT(ISERROR(SEARCH("Media",T70)))</formula>
    </cfRule>
    <cfRule type="containsText" dxfId="455" priority="28" operator="containsText" text="Muy baja">
      <formula>NOT(ISERROR(SEARCH("Muy baja",T70)))</formula>
    </cfRule>
    <cfRule type="cellIs" dxfId="452" priority="31" operator="between">
      <formula>1</formula>
      <formula>2</formula>
    </cfRule>
    <cfRule type="cellIs" dxfId="451" priority="32" operator="between">
      <formula>0</formula>
      <formula>2</formula>
    </cfRule>
    <cfRule type="containsText" dxfId="450" priority="27" operator="containsText" text="Baja">
      <formula>NOT(ISERROR(SEARCH("Baja",T70)))</formula>
    </cfRule>
    <cfRule type="containsText" dxfId="449" priority="14" operator="containsText" text="Alta">
      <formula>NOT(ISERROR(SEARCH("Alta",T70)))</formula>
    </cfRule>
    <cfRule type="containsText" dxfId="448" priority="11" operator="containsText" text="Muy Baja">
      <formula>NOT(ISERROR(SEARCH("Muy Baja",T70)))</formula>
    </cfRule>
    <cfRule type="containsText" dxfId="447" priority="12" operator="containsText" text="Baja">
      <formula>NOT(ISERROR(SEARCH("Baja",T70)))</formula>
    </cfRule>
    <cfRule type="containsText" dxfId="446" priority="13" operator="containsText" text="Muy Alta">
      <formula>NOT(ISERROR(SEARCH("Muy Alta",T70)))</formula>
    </cfRule>
    <cfRule type="containsText" dxfId="445" priority="15" operator="containsText" text="Media">
      <formula>NOT(ISERROR(SEARCH("Media",T70)))</formula>
    </cfRule>
    <cfRule type="containsText" dxfId="444" priority="16" operator="containsText" text="Media">
      <formula>NOT(ISERROR(SEARCH("Media",T70)))</formula>
    </cfRule>
    <cfRule type="containsText" dxfId="443" priority="17" operator="containsText" text="Media">
      <formula>NOT(ISERROR(SEARCH("Media",T70)))</formula>
    </cfRule>
    <cfRule type="containsText" dxfId="442" priority="18" operator="containsText" text="Muy Baja">
      <formula>NOT(ISERROR(SEARCH("Muy Baja",T70)))</formula>
    </cfRule>
    <cfRule type="containsText" dxfId="441" priority="19" operator="containsText" text="Baja">
      <formula>NOT(ISERROR(SEARCH("Baja",T70)))</formula>
    </cfRule>
    <cfRule type="containsText" dxfId="440" priority="20" operator="containsText" text="Muy Baja">
      <formula>NOT(ISERROR(SEARCH("Muy Baja",T70)))</formula>
    </cfRule>
    <cfRule type="containsText" dxfId="439" priority="21" operator="containsText" text="Muy Baja">
      <formula>NOT(ISERROR(SEARCH("Muy Baja",T70)))</formula>
    </cfRule>
    <cfRule type="containsText" dxfId="438" priority="22" operator="containsText" text="Muy Baja">
      <formula>NOT(ISERROR(SEARCH("Muy Baja",T70)))</formula>
    </cfRule>
    <cfRule type="containsText" dxfId="437" priority="23" operator="containsText" text="Muy Baja'Tabla probabilidad'!">
      <formula>NOT(ISERROR(SEARCH("Muy Baja'Tabla probabilidad'!",T70)))</formula>
    </cfRule>
  </conditionalFormatting>
  <conditionalFormatting sqref="U10 U20 U30 U40">
    <cfRule type="containsText" dxfId="436" priority="461" operator="containsText" text="Mayor">
      <formula>NOT(ISERROR(SEARCH("Mayor",U10)))</formula>
    </cfRule>
    <cfRule type="containsText" dxfId="435" priority="462" operator="containsText" text="Alta">
      <formula>NOT(ISERROR(SEARCH("Alta",U10)))</formula>
    </cfRule>
    <cfRule type="containsText" dxfId="434" priority="463" operator="containsText" text="Moderado">
      <formula>NOT(ISERROR(SEARCH("Moderado",U10)))</formula>
    </cfRule>
    <cfRule type="containsText" dxfId="433" priority="464" operator="containsText" text="Menor">
      <formula>NOT(ISERROR(SEARCH("Menor",U10)))</formula>
    </cfRule>
    <cfRule type="containsText" dxfId="432" priority="460" operator="containsText" text="Catastrófico">
      <formula>NOT(ISERROR(SEARCH("Catastrófico",U10)))</formula>
    </cfRule>
    <cfRule type="containsText" dxfId="431" priority="465" operator="containsText" text="Leve">
      <formula>NOT(ISERROR(SEARCH("Leve",U10)))</formula>
    </cfRule>
  </conditionalFormatting>
  <conditionalFormatting sqref="U50 U60">
    <cfRule type="containsText" dxfId="430" priority="230" operator="containsText" text="Catastrófico">
      <formula>NOT(ISERROR(SEARCH("Catastrófico",U50)))</formula>
    </cfRule>
    <cfRule type="containsText" dxfId="429" priority="231" operator="containsText" text="Mayor">
      <formula>NOT(ISERROR(SEARCH("Mayor",U50)))</formula>
    </cfRule>
    <cfRule type="containsText" dxfId="428" priority="232" operator="containsText" text="Alta">
      <formula>NOT(ISERROR(SEARCH("Alta",U50)))</formula>
    </cfRule>
    <cfRule type="containsText" dxfId="427" priority="234" operator="containsText" text="Menor">
      <formula>NOT(ISERROR(SEARCH("Menor",U50)))</formula>
    </cfRule>
    <cfRule type="containsText" dxfId="426" priority="233" operator="containsText" text="Moderado">
      <formula>NOT(ISERROR(SEARCH("Moderado",U50)))</formula>
    </cfRule>
    <cfRule type="containsText" dxfId="425" priority="235" operator="containsText" text="Leve">
      <formula>NOT(ISERROR(SEARCH("Leve",U50)))</formula>
    </cfRule>
  </conditionalFormatting>
  <conditionalFormatting sqref="U70">
    <cfRule type="containsText" dxfId="424" priority="6" operator="containsText" text="Mayor">
      <formula>NOT(ISERROR(SEARCH("Mayor",U70)))</formula>
    </cfRule>
    <cfRule type="containsText" dxfId="423" priority="5" operator="containsText" text="Catastrófico">
      <formula>NOT(ISERROR(SEARCH("Catastrófico",U70)))</formula>
    </cfRule>
    <cfRule type="containsText" dxfId="422" priority="10" operator="containsText" text="Leve">
      <formula>NOT(ISERROR(SEARCH("Leve",U70)))</formula>
    </cfRule>
    <cfRule type="containsText" dxfId="421" priority="9" operator="containsText" text="Menor">
      <formula>NOT(ISERROR(SEARCH("Menor",U70)))</formula>
    </cfRule>
    <cfRule type="containsText" dxfId="420" priority="8" operator="containsText" text="Moderado">
      <formula>NOT(ISERROR(SEARCH("Moderado",U70)))</formula>
    </cfRule>
    <cfRule type="containsText" dxfId="419" priority="7" operator="containsText" text="Alta">
      <formula>NOT(ISERROR(SEARCH("Alta",U70)))</formula>
    </cfRule>
  </conditionalFormatting>
  <conditionalFormatting sqref="V10 V20">
    <cfRule type="containsText" dxfId="418" priority="427" operator="containsText" text="Moderado">
      <formula>NOT(ISERROR(SEARCH("Moderado",V10)))</formula>
    </cfRule>
    <cfRule type="containsText" dxfId="417" priority="426" operator="containsText" text="Bajo">
      <formula>NOT(ISERROR(SEARCH("Bajo",V10)))</formula>
    </cfRule>
    <cfRule type="containsText" dxfId="416" priority="425" operator="containsText" text="Alto">
      <formula>NOT(ISERROR(SEARCH("Alto",V10)))</formula>
    </cfRule>
    <cfRule type="containsText" dxfId="415" priority="424" operator="containsText" text="Extremo">
      <formula>NOT(ISERROR(SEARCH("Extremo",V10)))</formula>
    </cfRule>
  </conditionalFormatting>
  <conditionalFormatting sqref="V30">
    <cfRule type="containsText" dxfId="414" priority="391" operator="containsText" text="Extremo">
      <formula>NOT(ISERROR(SEARCH("Extremo",V30)))</formula>
    </cfRule>
    <cfRule type="containsText" dxfId="413" priority="392" operator="containsText" text="Alto">
      <formula>NOT(ISERROR(SEARCH("Alto",V30)))</formula>
    </cfRule>
    <cfRule type="containsText" dxfId="412" priority="394" operator="containsText" text="Moderado">
      <formula>NOT(ISERROR(SEARCH("Moderado",V30)))</formula>
    </cfRule>
    <cfRule type="containsText" dxfId="411" priority="393" operator="containsText" text="Bajo">
      <formula>NOT(ISERROR(SEARCH("Bajo",V30)))</formula>
    </cfRule>
  </conditionalFormatting>
  <conditionalFormatting sqref="V40">
    <cfRule type="containsText" dxfId="410" priority="361" operator="containsText" text="Moderado">
      <formula>NOT(ISERROR(SEARCH("Moderado",V40)))</formula>
    </cfRule>
    <cfRule type="containsText" dxfId="409" priority="358" operator="containsText" text="Extremo">
      <formula>NOT(ISERROR(SEARCH("Extremo",V40)))</formula>
    </cfRule>
    <cfRule type="containsText" dxfId="408" priority="359" operator="containsText" text="Alto">
      <formula>NOT(ISERROR(SEARCH("Alto",V40)))</formula>
    </cfRule>
    <cfRule type="containsText" dxfId="407" priority="360" operator="containsText" text="Bajo">
      <formula>NOT(ISERROR(SEARCH("Bajo",V40)))</formula>
    </cfRule>
  </conditionalFormatting>
  <conditionalFormatting sqref="V50 V60">
    <cfRule type="containsText" dxfId="406" priority="229" operator="containsText" text="Moderado">
      <formula>NOT(ISERROR(SEARCH("Moderado",V50)))</formula>
    </cfRule>
    <cfRule type="containsText" dxfId="405" priority="228" operator="containsText" text="Bajo">
      <formula>NOT(ISERROR(SEARCH("Bajo",V50)))</formula>
    </cfRule>
    <cfRule type="containsText" dxfId="404" priority="227" operator="containsText" text="Alto">
      <formula>NOT(ISERROR(SEARCH("Alto",V50)))</formula>
    </cfRule>
    <cfRule type="containsText" dxfId="403" priority="226" operator="containsText" text="Extremo">
      <formula>NOT(ISERROR(SEARCH("Extremo",V50)))</formula>
    </cfRule>
  </conditionalFormatting>
  <conditionalFormatting sqref="V70">
    <cfRule type="containsText" dxfId="402" priority="3" operator="containsText" text="Bajo">
      <formula>NOT(ISERROR(SEARCH("Bajo",V70)))</formula>
    </cfRule>
    <cfRule type="containsText" dxfId="401" priority="2" operator="containsText" text="Alto">
      <formula>NOT(ISERROR(SEARCH("Alto",V70)))</formula>
    </cfRule>
    <cfRule type="containsText" dxfId="400" priority="1" operator="containsText" text="Extremo">
      <formula>NOT(ISERROR(SEARCH("Extremo",V70)))</formula>
    </cfRule>
    <cfRule type="containsText" dxfId="399" priority="4" operator="containsText" text="Moderado">
      <formula>NOT(ISERROR(SEARCH("Moderado",V70)))</formula>
    </cfRule>
  </conditionalFormatting>
  <dataValidations disablePrompts="1" count="2">
    <dataValidation allowBlank="1" showInputMessage="1" showErrorMessage="1" prompt="Enunciar cuál es el control" sqref="E55:E58 E25:E28 E30:E31 E15:E23 E10:E13 E63 E33:E38 E45:E48 E40:E43 E73 E50:E53 E65:E71 E75:E79 E60:E61" xr:uid="{00000000-0002-0000-0500-000000000000}"/>
    <dataValidation type="list" allowBlank="1" showInputMessage="1" showErrorMessage="1" sqref="F10:I79 N10:Q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m:sqref>T50 T60</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79"/>
  <sheetViews>
    <sheetView showGridLines="0" topLeftCell="A25" zoomScale="71" zoomScaleNormal="71" zoomScalePageLayoutView="70" workbookViewId="0">
      <selection activeCell="G10" sqref="G10:G1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85"/>
      <c r="B1" s="585"/>
      <c r="C1" s="585"/>
      <c r="D1" s="585"/>
      <c r="E1" s="585"/>
      <c r="F1" s="582" t="s">
        <v>349</v>
      </c>
      <c r="G1" s="582"/>
      <c r="H1" s="582"/>
      <c r="I1" s="582"/>
      <c r="J1" s="582"/>
      <c r="K1" s="582"/>
      <c r="L1" s="582"/>
      <c r="M1" s="582"/>
      <c r="N1" s="582"/>
      <c r="O1" s="582"/>
      <c r="P1" s="582"/>
      <c r="Q1" s="582"/>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85"/>
      <c r="B2" s="585"/>
      <c r="C2" s="585"/>
      <c r="D2" s="585"/>
      <c r="E2" s="585"/>
      <c r="F2" s="582"/>
      <c r="G2" s="582"/>
      <c r="H2" s="582"/>
      <c r="I2" s="582"/>
      <c r="J2" s="582"/>
      <c r="K2" s="582"/>
      <c r="L2" s="582"/>
      <c r="M2" s="582"/>
      <c r="N2" s="582"/>
      <c r="O2" s="582"/>
      <c r="P2" s="582"/>
      <c r="Q2" s="582"/>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85"/>
      <c r="B3" s="585"/>
      <c r="C3" s="585"/>
      <c r="D3" s="585"/>
      <c r="E3" s="585"/>
      <c r="F3" s="582"/>
      <c r="G3" s="582"/>
      <c r="H3" s="582"/>
      <c r="I3" s="582"/>
      <c r="J3" s="582"/>
      <c r="K3" s="582"/>
      <c r="L3" s="582"/>
      <c r="M3" s="582"/>
      <c r="N3" s="582"/>
      <c r="O3" s="582"/>
      <c r="P3" s="582"/>
      <c r="Q3" s="582"/>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61" t="s">
        <v>254</v>
      </c>
      <c r="B4" s="461"/>
      <c r="C4" s="538" t="s">
        <v>477</v>
      </c>
      <c r="D4" s="538"/>
      <c r="E4" s="538"/>
      <c r="F4" s="538"/>
      <c r="G4" s="538"/>
      <c r="H4" s="538"/>
      <c r="I4" s="538"/>
      <c r="J4" s="538"/>
      <c r="K4" s="538"/>
      <c r="L4" s="538"/>
      <c r="M4" s="538"/>
      <c r="N4" s="538"/>
      <c r="O4" s="538"/>
      <c r="P4" s="538"/>
      <c r="Q4" s="538"/>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61" t="s">
        <v>255</v>
      </c>
      <c r="B5" s="461"/>
      <c r="C5" s="538" t="s">
        <v>526</v>
      </c>
      <c r="D5" s="538"/>
      <c r="E5" s="538"/>
      <c r="F5" s="538"/>
      <c r="G5" s="538"/>
      <c r="H5" s="538"/>
      <c r="I5" s="538"/>
      <c r="J5" s="538"/>
      <c r="K5" s="538"/>
      <c r="L5" s="538"/>
      <c r="M5" s="538"/>
      <c r="N5" s="538"/>
      <c r="O5" s="538"/>
      <c r="P5" s="538"/>
      <c r="Q5" s="538"/>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61" t="s">
        <v>256</v>
      </c>
      <c r="B6" s="461"/>
      <c r="C6" s="539" t="s">
        <v>476</v>
      </c>
      <c r="D6" s="539"/>
      <c r="E6" s="539"/>
      <c r="F6" s="539"/>
      <c r="G6" s="539"/>
      <c r="H6" s="539"/>
      <c r="I6" s="539"/>
      <c r="J6" s="539"/>
      <c r="K6" s="539"/>
      <c r="L6" s="539"/>
      <c r="M6" s="539"/>
      <c r="N6" s="539"/>
      <c r="O6" s="539"/>
      <c r="P6" s="539"/>
      <c r="Q6" s="539"/>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57" t="s">
        <v>350</v>
      </c>
      <c r="B7" s="557"/>
      <c r="C7" s="557"/>
      <c r="D7" s="557"/>
      <c r="E7" s="557"/>
      <c r="F7" s="557" t="s">
        <v>272</v>
      </c>
      <c r="G7" s="557"/>
      <c r="H7" s="557"/>
      <c r="I7" s="90"/>
      <c r="J7" s="494" t="s">
        <v>351</v>
      </c>
      <c r="K7" s="494"/>
      <c r="L7" s="494"/>
      <c r="M7" s="494"/>
      <c r="N7" s="495"/>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59" t="s">
        <v>262</v>
      </c>
      <c r="B8" s="560" t="s">
        <v>331</v>
      </c>
      <c r="C8" s="586" t="s">
        <v>264</v>
      </c>
      <c r="D8" s="588" t="s">
        <v>274</v>
      </c>
      <c r="E8" s="560" t="s">
        <v>258</v>
      </c>
      <c r="F8" s="583" t="s">
        <v>352</v>
      </c>
      <c r="G8" s="583" t="s">
        <v>353</v>
      </c>
      <c r="H8" s="583" t="s">
        <v>354</v>
      </c>
      <c r="I8" s="590"/>
      <c r="J8" s="583" t="s">
        <v>355</v>
      </c>
      <c r="K8" s="583" t="s">
        <v>356</v>
      </c>
      <c r="L8" s="583" t="s">
        <v>357</v>
      </c>
      <c r="M8" s="583" t="s">
        <v>358</v>
      </c>
      <c r="N8" s="583" t="s">
        <v>359</v>
      </c>
      <c r="O8" s="583" t="s">
        <v>360</v>
      </c>
      <c r="P8" s="583" t="s">
        <v>361</v>
      </c>
      <c r="Q8" s="583" t="s">
        <v>362</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62"/>
      <c r="B9" s="561"/>
      <c r="C9" s="587"/>
      <c r="D9" s="589"/>
      <c r="E9" s="561"/>
      <c r="F9" s="584"/>
      <c r="G9" s="584"/>
      <c r="H9" s="584"/>
      <c r="I9" s="591"/>
      <c r="J9" s="584"/>
      <c r="K9" s="584"/>
      <c r="L9" s="584"/>
      <c r="M9" s="584"/>
      <c r="N9" s="584"/>
      <c r="O9" s="584"/>
      <c r="P9" s="584"/>
      <c r="Q9" s="584"/>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35">
        <f>'5- Identificación de Riesgos'!A10</f>
        <v>1</v>
      </c>
      <c r="B10" s="500" t="str">
        <f>'5- Identificación de Riesgos'!B10</f>
        <v>Vencimiento de Términos</v>
      </c>
      <c r="C10" s="455" t="str">
        <f>'5- Identificación de Riesgos'!C10</f>
        <v>Se realizan  actuaciones procesales ose da  respuesta a las solicitudes de los usuarios de la administración de justicia en materia penal, después del  término legal establecido para decidir sobre los conflictos presentados a los jueces.</v>
      </c>
      <c r="D10" s="455" t="s">
        <v>289</v>
      </c>
      <c r="E10" s="184" t="str">
        <f>'5- Identificación de Riesgos'!D10</f>
        <v>1. Mayor demanda de justicia.</v>
      </c>
      <c r="F10" s="483" t="str">
        <f>'5- Identificación de Riesgos'!H10</f>
        <v>Muy Baja - 1</v>
      </c>
      <c r="G10" s="455" t="str">
        <f>'5- Identificación de Riesgos'!M10</f>
        <v>Menor - 2</v>
      </c>
      <c r="H10" s="455" t="str">
        <f>'5- Identificación de Riesgos'!N10</f>
        <v>Bajo - 2</v>
      </c>
      <c r="I10" s="158"/>
      <c r="J10" s="594" t="str">
        <f>'6- Valoración Controles'!T10</f>
        <v>Muy Baja - 1</v>
      </c>
      <c r="K10" s="594" t="str">
        <f>'6- Valoración Controles'!U10</f>
        <v>Leve - 1</v>
      </c>
      <c r="L10" s="592" t="e">
        <f>AVERAGE(#REF!)</f>
        <v>#REF!</v>
      </c>
      <c r="M10" s="500" t="str">
        <f>'6- Valoración Controles'!V10</f>
        <v>Bajo - 1</v>
      </c>
      <c r="N10" s="500" t="s">
        <v>364</v>
      </c>
      <c r="O10" s="185"/>
      <c r="P10" s="185"/>
      <c r="Q10" s="186"/>
    </row>
    <row r="11" spans="1:269" ht="13.5" customHeight="1">
      <c r="A11" s="536"/>
      <c r="B11" s="501"/>
      <c r="C11" s="441"/>
      <c r="D11" s="441"/>
      <c r="E11" s="187" t="str">
        <f>'5- Identificación de Riesgos'!D11</f>
        <v>2. Insuficiencia de  personal  para atender la función misional y la atención a las partes interesadas en los despachos judiciales y centro de servicios</v>
      </c>
      <c r="F11" s="484"/>
      <c r="G11" s="574"/>
      <c r="H11" s="441"/>
      <c r="I11" s="91"/>
      <c r="J11" s="576"/>
      <c r="K11" s="576"/>
      <c r="L11" s="578"/>
      <c r="M11" s="501"/>
      <c r="N11" s="501"/>
      <c r="O11" s="188"/>
      <c r="P11" s="188">
        <v>5</v>
      </c>
      <c r="Q11" s="189"/>
    </row>
    <row r="12" spans="1:269" ht="13.5" customHeight="1">
      <c r="A12" s="536"/>
      <c r="B12" s="501"/>
      <c r="C12" s="441"/>
      <c r="D12" s="441"/>
      <c r="E12" s="198" t="str">
        <f>'5- Identificación de Riesgos'!D12</f>
        <v>3. Complejidad de los procesos judiciales y solicitudes, lo cual incrementa los tiempos para su resolución.</v>
      </c>
      <c r="F12" s="484"/>
      <c r="G12" s="574"/>
      <c r="H12" s="441"/>
      <c r="I12" s="91"/>
      <c r="J12" s="576"/>
      <c r="K12" s="576"/>
      <c r="L12" s="578"/>
      <c r="M12" s="501"/>
      <c r="N12" s="501"/>
      <c r="O12" s="188"/>
      <c r="P12" s="188"/>
      <c r="Q12" s="189"/>
    </row>
    <row r="13" spans="1:269" ht="13.5" customHeight="1">
      <c r="A13" s="536"/>
      <c r="B13" s="501"/>
      <c r="C13" s="441"/>
      <c r="D13" s="441"/>
      <c r="E13" s="187" t="str">
        <f>'5- Identificación de Riesgos'!D13</f>
        <v>4.Fallas en la planeación  para el desarrollo de las tareas propias del despacho.</v>
      </c>
      <c r="F13" s="484"/>
      <c r="G13" s="574"/>
      <c r="H13" s="441"/>
      <c r="I13" s="91"/>
      <c r="J13" s="576"/>
      <c r="K13" s="576"/>
      <c r="L13" s="578"/>
      <c r="M13" s="501"/>
      <c r="N13" s="501"/>
      <c r="O13" s="188"/>
      <c r="P13" s="188"/>
      <c r="Q13" s="189"/>
    </row>
    <row r="14" spans="1:269" ht="13.5" customHeight="1">
      <c r="A14" s="536"/>
      <c r="B14" s="501"/>
      <c r="C14" s="441"/>
      <c r="D14" s="441"/>
      <c r="E14" s="187" t="str">
        <f>'5- Identificación de Riesgos'!D14</f>
        <v>5.  Fallas e insuficiencia de las herramientas tecnológicas.</v>
      </c>
      <c r="F14" s="484"/>
      <c r="G14" s="574"/>
      <c r="H14" s="441"/>
      <c r="I14" s="91"/>
      <c r="J14" s="576"/>
      <c r="K14" s="576"/>
      <c r="L14" s="578"/>
      <c r="M14" s="501"/>
      <c r="N14" s="501"/>
      <c r="O14" s="188"/>
      <c r="P14" s="188"/>
      <c r="Q14" s="189"/>
    </row>
    <row r="15" spans="1:269" ht="13.5" customHeight="1">
      <c r="A15" s="536"/>
      <c r="B15" s="501"/>
      <c r="C15" s="441"/>
      <c r="D15" s="441"/>
      <c r="E15" s="187">
        <f>'5- Identificación de Riesgos'!D15</f>
        <v>0</v>
      </c>
      <c r="F15" s="484"/>
      <c r="G15" s="574"/>
      <c r="H15" s="441"/>
      <c r="I15" s="91"/>
      <c r="J15" s="576"/>
      <c r="K15" s="576"/>
      <c r="L15" s="578"/>
      <c r="M15" s="501"/>
      <c r="N15" s="501"/>
      <c r="O15" s="188"/>
      <c r="P15" s="188"/>
      <c r="Q15" s="189"/>
    </row>
    <row r="16" spans="1:269" ht="13.5" customHeight="1">
      <c r="A16" s="536"/>
      <c r="B16" s="501"/>
      <c r="C16" s="441"/>
      <c r="D16" s="441"/>
      <c r="E16" s="187">
        <f>'5- Identificación de Riesgos'!D16</f>
        <v>0</v>
      </c>
      <c r="F16" s="484"/>
      <c r="G16" s="574"/>
      <c r="H16" s="441"/>
      <c r="I16" s="91"/>
      <c r="J16" s="576"/>
      <c r="K16" s="576"/>
      <c r="L16" s="578"/>
      <c r="M16" s="501"/>
      <c r="N16" s="501"/>
      <c r="O16" s="188"/>
      <c r="P16" s="188"/>
      <c r="Q16" s="189"/>
    </row>
    <row r="17" spans="1:17" ht="13.5" customHeight="1">
      <c r="A17" s="536"/>
      <c r="B17" s="501"/>
      <c r="C17" s="441"/>
      <c r="D17" s="441"/>
      <c r="E17" s="187">
        <f>'5- Identificación de Riesgos'!D17</f>
        <v>0</v>
      </c>
      <c r="F17" s="484"/>
      <c r="G17" s="574"/>
      <c r="H17" s="441"/>
      <c r="I17" s="91"/>
      <c r="J17" s="576"/>
      <c r="K17" s="576"/>
      <c r="L17" s="578"/>
      <c r="M17" s="501"/>
      <c r="N17" s="501"/>
      <c r="O17" s="188"/>
      <c r="P17" s="188"/>
      <c r="Q17" s="189"/>
    </row>
    <row r="18" spans="1:17" ht="13.5" customHeight="1">
      <c r="A18" s="536"/>
      <c r="B18" s="501"/>
      <c r="C18" s="441"/>
      <c r="D18" s="441"/>
      <c r="E18" s="187">
        <f>'5- Identificación de Riesgos'!D18</f>
        <v>0</v>
      </c>
      <c r="F18" s="484"/>
      <c r="G18" s="574"/>
      <c r="H18" s="441"/>
      <c r="I18" s="91"/>
      <c r="J18" s="576"/>
      <c r="K18" s="576"/>
      <c r="L18" s="578"/>
      <c r="M18" s="501"/>
      <c r="N18" s="501"/>
      <c r="O18" s="188"/>
      <c r="P18" s="188"/>
      <c r="Q18" s="189"/>
    </row>
    <row r="19" spans="1:17" ht="13.5" customHeight="1">
      <c r="A19" s="536"/>
      <c r="B19" s="440"/>
      <c r="C19" s="441"/>
      <c r="D19" s="441"/>
      <c r="E19" s="187">
        <f>'5- Identificación de Riesgos'!D19</f>
        <v>0</v>
      </c>
      <c r="F19" s="484"/>
      <c r="G19" s="574"/>
      <c r="H19" s="441"/>
      <c r="I19" s="92"/>
      <c r="J19" s="577"/>
      <c r="K19" s="577"/>
      <c r="L19" s="579"/>
      <c r="M19" s="440"/>
      <c r="N19" s="440"/>
      <c r="O19" s="188"/>
      <c r="P19" s="188"/>
      <c r="Q19" s="189"/>
    </row>
    <row r="20" spans="1:17" ht="13.5" customHeight="1">
      <c r="A20" s="593">
        <f>'5- Identificación de Riesgos'!A20</f>
        <v>2</v>
      </c>
      <c r="B20" s="501" t="str">
        <f>'5- Identificación de Riesgos'!B20</f>
        <v xml:space="preserve">Incumplimientos en la realizacion de audiencias </v>
      </c>
      <c r="C20" s="440" t="str">
        <f>'5- Identificación de Riesgos'!C20</f>
        <v xml:space="preserve">No se atiende la  solicitud  de un fiscal o parte interesada para la realización de una audiencia preliminar o no se cumple  la programción de audiencias de Conocimiento. </v>
      </c>
      <c r="D20" s="440" t="s">
        <v>289</v>
      </c>
      <c r="E20" s="187" t="str">
        <f>'5- Identificación de Riesgos'!D20</f>
        <v xml:space="preserve">1. Inasistencia del Juez </v>
      </c>
      <c r="F20" s="581" t="str">
        <f>'5- Identificación de Riesgos'!H20</f>
        <v>Baja - 2</v>
      </c>
      <c r="G20" s="440" t="str">
        <f>'5- Identificación de Riesgos'!M20</f>
        <v>Menor - 2</v>
      </c>
      <c r="H20" s="440" t="str">
        <f>'5- Identificación de Riesgos'!N20</f>
        <v>Moderado - 4</v>
      </c>
      <c r="I20" s="91"/>
      <c r="J20" s="576" t="str">
        <f>'6- Valoración Controles'!T20</f>
        <v>Baja - 2</v>
      </c>
      <c r="K20" s="576" t="str">
        <f>'6- Valoración Controles'!U20</f>
        <v>Leve - 1</v>
      </c>
      <c r="L20" s="578" t="e">
        <f>AVERAGE(#REF!)</f>
        <v>#REF!</v>
      </c>
      <c r="M20" s="501" t="str">
        <f>'6- Valoración Controles'!V20</f>
        <v>Bajo - 2</v>
      </c>
      <c r="N20" s="501" t="s">
        <v>364</v>
      </c>
      <c r="O20" s="188"/>
      <c r="P20" s="188"/>
      <c r="Q20" s="189"/>
    </row>
    <row r="21" spans="1:17" ht="13.5" customHeight="1">
      <c r="A21" s="536"/>
      <c r="B21" s="501"/>
      <c r="C21" s="441"/>
      <c r="D21" s="441"/>
      <c r="E21" s="187" t="str">
        <f>'5- Identificación de Riesgos'!D21</f>
        <v xml:space="preserve">2. Falta de tiempo para  la realización.
</v>
      </c>
      <c r="F21" s="484"/>
      <c r="G21" s="574"/>
      <c r="H21" s="441"/>
      <c r="I21" s="91"/>
      <c r="J21" s="576"/>
      <c r="K21" s="576"/>
      <c r="L21" s="578"/>
      <c r="M21" s="501"/>
      <c r="N21" s="501"/>
      <c r="O21" s="188"/>
      <c r="P21" s="188"/>
      <c r="Q21" s="189"/>
    </row>
    <row r="22" spans="1:17" ht="13.5" customHeight="1">
      <c r="A22" s="536"/>
      <c r="B22" s="501"/>
      <c r="C22" s="441"/>
      <c r="D22" s="441"/>
      <c r="E22" s="187" t="str">
        <f>'5- Identificación de Riesgos'!D22</f>
        <v>3. Programación de audiencias sin tener en cuenta tiempos de duración para su realización.</v>
      </c>
      <c r="F22" s="484"/>
      <c r="G22" s="574"/>
      <c r="H22" s="441"/>
      <c r="I22" s="91"/>
      <c r="J22" s="576"/>
      <c r="K22" s="576"/>
      <c r="L22" s="578"/>
      <c r="M22" s="501"/>
      <c r="N22" s="501"/>
      <c r="O22" s="188"/>
      <c r="P22" s="188"/>
      <c r="Q22" s="189"/>
    </row>
    <row r="23" spans="1:17" ht="13.5" customHeight="1">
      <c r="A23" s="536"/>
      <c r="B23" s="501"/>
      <c r="C23" s="441"/>
      <c r="D23" s="441"/>
      <c r="E23" s="187" t="str">
        <f>'5- Identificación de Riesgos'!D23</f>
        <v xml:space="preserve">4 .Notificaciones judiciales erradas o inoportunas </v>
      </c>
      <c r="F23" s="484"/>
      <c r="G23" s="574"/>
      <c r="H23" s="441"/>
      <c r="I23" s="91"/>
      <c r="J23" s="576"/>
      <c r="K23" s="576"/>
      <c r="L23" s="578"/>
      <c r="M23" s="501"/>
      <c r="N23" s="501"/>
      <c r="O23" s="188"/>
      <c r="P23" s="188"/>
      <c r="Q23" s="189"/>
    </row>
    <row r="24" spans="1:17" ht="13.5" customHeight="1">
      <c r="A24" s="536"/>
      <c r="B24" s="501"/>
      <c r="C24" s="441"/>
      <c r="D24" s="441"/>
      <c r="E24" s="187" t="str">
        <f>'5- Identificación de Riesgos'!D24</f>
        <v>5.Fallas en el servicio de internet,  conectividad  irregular.</v>
      </c>
      <c r="F24" s="484"/>
      <c r="G24" s="574"/>
      <c r="H24" s="441"/>
      <c r="I24" s="91"/>
      <c r="J24" s="576"/>
      <c r="K24" s="576"/>
      <c r="L24" s="578"/>
      <c r="M24" s="501"/>
      <c r="N24" s="501"/>
      <c r="O24" s="188"/>
      <c r="P24" s="188"/>
      <c r="Q24" s="189"/>
    </row>
    <row r="25" spans="1:17" ht="13.5" customHeight="1">
      <c r="A25" s="536"/>
      <c r="B25" s="501"/>
      <c r="C25" s="441"/>
      <c r="D25" s="441"/>
      <c r="E25" s="187">
        <f>'5- Identificación de Riesgos'!D25</f>
        <v>0</v>
      </c>
      <c r="F25" s="484"/>
      <c r="G25" s="574"/>
      <c r="H25" s="441"/>
      <c r="I25" s="91"/>
      <c r="J25" s="576"/>
      <c r="K25" s="576"/>
      <c r="L25" s="578"/>
      <c r="M25" s="501"/>
      <c r="N25" s="501"/>
      <c r="O25" s="188"/>
      <c r="P25" s="188"/>
      <c r="Q25" s="189"/>
    </row>
    <row r="26" spans="1:17" ht="13.5" customHeight="1">
      <c r="A26" s="536"/>
      <c r="B26" s="501"/>
      <c r="C26" s="441"/>
      <c r="D26" s="441"/>
      <c r="E26" s="187">
        <f>'5- Identificación de Riesgos'!D26</f>
        <v>0</v>
      </c>
      <c r="F26" s="484"/>
      <c r="G26" s="574"/>
      <c r="H26" s="441"/>
      <c r="I26" s="91"/>
      <c r="J26" s="576"/>
      <c r="K26" s="576"/>
      <c r="L26" s="578"/>
      <c r="M26" s="501"/>
      <c r="N26" s="501"/>
      <c r="O26" s="188"/>
      <c r="P26" s="188"/>
      <c r="Q26" s="189"/>
    </row>
    <row r="27" spans="1:17" ht="13.5" customHeight="1">
      <c r="A27" s="536"/>
      <c r="B27" s="501"/>
      <c r="C27" s="441"/>
      <c r="D27" s="441"/>
      <c r="E27" s="187">
        <f>'5- Identificación de Riesgos'!D27</f>
        <v>0</v>
      </c>
      <c r="F27" s="484"/>
      <c r="G27" s="574"/>
      <c r="H27" s="441"/>
      <c r="I27" s="91"/>
      <c r="J27" s="576"/>
      <c r="K27" s="576"/>
      <c r="L27" s="578"/>
      <c r="M27" s="501"/>
      <c r="N27" s="501"/>
      <c r="O27" s="188"/>
      <c r="P27" s="188"/>
      <c r="Q27" s="189"/>
    </row>
    <row r="28" spans="1:17" ht="13.5" customHeight="1">
      <c r="A28" s="536"/>
      <c r="B28" s="501"/>
      <c r="C28" s="441"/>
      <c r="D28" s="441"/>
      <c r="E28" s="187">
        <f>'5- Identificación de Riesgos'!D28</f>
        <v>0</v>
      </c>
      <c r="F28" s="484"/>
      <c r="G28" s="574"/>
      <c r="H28" s="441"/>
      <c r="I28" s="91"/>
      <c r="J28" s="576"/>
      <c r="K28" s="576"/>
      <c r="L28" s="578"/>
      <c r="M28" s="501"/>
      <c r="N28" s="501"/>
      <c r="O28" s="188"/>
      <c r="P28" s="188"/>
      <c r="Q28" s="189"/>
    </row>
    <row r="29" spans="1:17" ht="13.5" customHeight="1">
      <c r="A29" s="536"/>
      <c r="B29" s="440"/>
      <c r="C29" s="441"/>
      <c r="D29" s="441"/>
      <c r="E29" s="187">
        <f>'5- Identificación de Riesgos'!D29</f>
        <v>0</v>
      </c>
      <c r="F29" s="484"/>
      <c r="G29" s="574"/>
      <c r="H29" s="441"/>
      <c r="I29" s="92"/>
      <c r="J29" s="577"/>
      <c r="K29" s="577"/>
      <c r="L29" s="579"/>
      <c r="M29" s="440"/>
      <c r="N29" s="440"/>
      <c r="O29" s="188"/>
      <c r="P29" s="188"/>
      <c r="Q29" s="189"/>
    </row>
    <row r="30" spans="1:17" ht="13.5" customHeight="1">
      <c r="A30" s="593">
        <f>'5- Identificación de Riesgos'!A30</f>
        <v>3</v>
      </c>
      <c r="B30" s="501" t="str">
        <f>'5- Identificación de Riesgos'!B30</f>
        <v xml:space="preserve"> Efectuar notificaciones que no cumplan con los requistos</v>
      </c>
      <c r="C30" s="440" t="str">
        <f>'5- Identificación de Riesgos'!C30</f>
        <v>No se realizan las  notificaciones , no se erfectuan  oportunamente o no se aplica aplicar la normatividad (Aca esta como riesgo porque es el producto de este proceso)</v>
      </c>
      <c r="D30" s="440" t="s">
        <v>289</v>
      </c>
      <c r="E30" s="187" t="str">
        <f>'5- Identificación de Riesgos'!D30</f>
        <v>1. Errores en la digitación</v>
      </c>
      <c r="F30" s="581" t="str">
        <f>'5- Identificación de Riesgos'!H30</f>
        <v>Muy Baja - 1</v>
      </c>
      <c r="G30" s="440" t="str">
        <f>'5- Identificación de Riesgos'!M30</f>
        <v>Menor - 2</v>
      </c>
      <c r="H30" s="440" t="str">
        <f>'5- Identificación de Riesgos'!N30</f>
        <v>Bajo - 2</v>
      </c>
      <c r="I30" s="91"/>
      <c r="J30" s="576" t="str">
        <f>'6- Valoración Controles'!T30</f>
        <v>Muy Baja - 1</v>
      </c>
      <c r="K30" s="576" t="str">
        <f>'6- Valoración Controles'!U30</f>
        <v>Leve - 1</v>
      </c>
      <c r="L30" s="578" t="e">
        <f>AVERAGE(#REF!)</f>
        <v>#REF!</v>
      </c>
      <c r="M30" s="501" t="str">
        <f>'6- Valoración Controles'!V30</f>
        <v>Bajo - 1</v>
      </c>
      <c r="N30" s="501" t="s">
        <v>364</v>
      </c>
      <c r="O30" s="188"/>
      <c r="P30" s="188"/>
      <c r="Q30" s="189"/>
    </row>
    <row r="31" spans="1:17" ht="13.5" customHeight="1">
      <c r="A31" s="536"/>
      <c r="B31" s="501"/>
      <c r="C31" s="441"/>
      <c r="D31" s="441"/>
      <c r="E31" s="187" t="str">
        <f>'5- Identificación de Riesgos'!D31</f>
        <v>2.Incumplimiento del procedimiento de reparto.</v>
      </c>
      <c r="F31" s="484"/>
      <c r="G31" s="574"/>
      <c r="H31" s="441"/>
      <c r="I31" s="91"/>
      <c r="J31" s="576"/>
      <c r="K31" s="576"/>
      <c r="L31" s="578"/>
      <c r="M31" s="501"/>
      <c r="N31" s="501"/>
      <c r="O31" s="188"/>
      <c r="P31" s="188"/>
      <c r="Q31" s="189"/>
    </row>
    <row r="32" spans="1:17" ht="13.5" customHeight="1">
      <c r="A32" s="536"/>
      <c r="B32" s="501"/>
      <c r="C32" s="441"/>
      <c r="D32" s="441"/>
      <c r="E32" s="187" t="str">
        <f>'5- Identificación de Riesgos'!D32</f>
        <v xml:space="preserve">3. Falta de personal para atender el  volúmen de solicitudes recibidas. </v>
      </c>
      <c r="F32" s="484"/>
      <c r="G32" s="574"/>
      <c r="H32" s="441"/>
      <c r="I32" s="91"/>
      <c r="J32" s="576"/>
      <c r="K32" s="576"/>
      <c r="L32" s="578"/>
      <c r="M32" s="501"/>
      <c r="N32" s="501"/>
      <c r="O32" s="188"/>
      <c r="P32" s="188"/>
      <c r="Q32" s="189"/>
    </row>
    <row r="33" spans="1:17" ht="13.5" customHeight="1">
      <c r="A33" s="536"/>
      <c r="B33" s="501"/>
      <c r="C33" s="441"/>
      <c r="D33" s="441"/>
      <c r="E33" s="187" t="str">
        <f>'5- Identificación de Riesgos'!D33</f>
        <v>4. Falta de comunicación y de oportunidad en la  actualización de las novedades de los juzgados.</v>
      </c>
      <c r="F33" s="484"/>
      <c r="G33" s="574"/>
      <c r="H33" s="441"/>
      <c r="I33" s="91"/>
      <c r="J33" s="576"/>
      <c r="K33" s="576"/>
      <c r="L33" s="578"/>
      <c r="M33" s="501"/>
      <c r="N33" s="501"/>
      <c r="O33" s="188"/>
      <c r="P33" s="188"/>
      <c r="Q33" s="189"/>
    </row>
    <row r="34" spans="1:17" ht="13.5" customHeight="1">
      <c r="A34" s="536"/>
      <c r="B34" s="501"/>
      <c r="C34" s="441"/>
      <c r="D34" s="441"/>
      <c r="E34" s="187" t="str">
        <f>'5- Identificación de Riesgos'!D34</f>
        <v>5. No incluir en el reparto la totalidad de las solicitudes o escritos de acusación recibidos por correo electrónico.</v>
      </c>
      <c r="F34" s="484"/>
      <c r="G34" s="574"/>
      <c r="H34" s="441"/>
      <c r="I34" s="91"/>
      <c r="J34" s="576"/>
      <c r="K34" s="576"/>
      <c r="L34" s="578"/>
      <c r="M34" s="501"/>
      <c r="N34" s="501"/>
      <c r="O34" s="188"/>
      <c r="P34" s="188"/>
      <c r="Q34" s="189"/>
    </row>
    <row r="35" spans="1:17" ht="13.5" customHeight="1">
      <c r="A35" s="536"/>
      <c r="B35" s="501"/>
      <c r="C35" s="441"/>
      <c r="D35" s="441"/>
      <c r="E35" s="187">
        <f>'5- Identificación de Riesgos'!D35</f>
        <v>0</v>
      </c>
      <c r="F35" s="484"/>
      <c r="G35" s="574"/>
      <c r="H35" s="441"/>
      <c r="I35" s="91"/>
      <c r="J35" s="576"/>
      <c r="K35" s="576"/>
      <c r="L35" s="578"/>
      <c r="M35" s="501"/>
      <c r="N35" s="501"/>
      <c r="O35" s="188"/>
      <c r="P35" s="188"/>
      <c r="Q35" s="189"/>
    </row>
    <row r="36" spans="1:17" ht="13.5" customHeight="1">
      <c r="A36" s="536"/>
      <c r="B36" s="501"/>
      <c r="C36" s="441"/>
      <c r="D36" s="441"/>
      <c r="E36" s="187">
        <f>'5- Identificación de Riesgos'!D36</f>
        <v>0</v>
      </c>
      <c r="F36" s="484"/>
      <c r="G36" s="574"/>
      <c r="H36" s="441"/>
      <c r="I36" s="91"/>
      <c r="J36" s="576"/>
      <c r="K36" s="576"/>
      <c r="L36" s="578"/>
      <c r="M36" s="501"/>
      <c r="N36" s="501"/>
      <c r="O36" s="188"/>
      <c r="P36" s="188"/>
      <c r="Q36" s="189"/>
    </row>
    <row r="37" spans="1:17" ht="13.5" customHeight="1">
      <c r="A37" s="536"/>
      <c r="B37" s="501"/>
      <c r="C37" s="441"/>
      <c r="D37" s="441"/>
      <c r="E37" s="187">
        <f>'5- Identificación de Riesgos'!D37</f>
        <v>0</v>
      </c>
      <c r="F37" s="484"/>
      <c r="G37" s="574"/>
      <c r="H37" s="441"/>
      <c r="I37" s="91"/>
      <c r="J37" s="576"/>
      <c r="K37" s="576"/>
      <c r="L37" s="578"/>
      <c r="M37" s="501"/>
      <c r="N37" s="501"/>
      <c r="O37" s="188"/>
      <c r="P37" s="188"/>
      <c r="Q37" s="189"/>
    </row>
    <row r="38" spans="1:17" ht="13.5" customHeight="1">
      <c r="A38" s="536"/>
      <c r="B38" s="501"/>
      <c r="C38" s="441"/>
      <c r="D38" s="441"/>
      <c r="E38" s="187">
        <f>'5- Identificación de Riesgos'!D38</f>
        <v>0</v>
      </c>
      <c r="F38" s="484"/>
      <c r="G38" s="574"/>
      <c r="H38" s="441"/>
      <c r="I38" s="91"/>
      <c r="J38" s="576"/>
      <c r="K38" s="576"/>
      <c r="L38" s="578"/>
      <c r="M38" s="501"/>
      <c r="N38" s="501"/>
      <c r="O38" s="188"/>
      <c r="P38" s="188"/>
      <c r="Q38" s="189"/>
    </row>
    <row r="39" spans="1:17" ht="13.5" customHeight="1">
      <c r="A39" s="536"/>
      <c r="B39" s="440"/>
      <c r="C39" s="441"/>
      <c r="D39" s="441"/>
      <c r="E39" s="187">
        <f>'5- Identificación de Riesgos'!D39</f>
        <v>0</v>
      </c>
      <c r="F39" s="484"/>
      <c r="G39" s="574"/>
      <c r="H39" s="441"/>
      <c r="I39" s="92"/>
      <c r="J39" s="577"/>
      <c r="K39" s="577"/>
      <c r="L39" s="579"/>
      <c r="M39" s="440"/>
      <c r="N39" s="440"/>
      <c r="O39" s="188"/>
      <c r="P39" s="188"/>
      <c r="Q39" s="189"/>
    </row>
    <row r="40" spans="1:17" ht="13.5" customHeight="1">
      <c r="A40" s="595">
        <f>'5- Identificación de Riesgos'!A40</f>
        <v>4</v>
      </c>
      <c r="B40" s="501" t="str">
        <f>'5- Identificación de Riesgos'!B40</f>
        <v>Efectuar el reparto judicial incumpliendo requisitos</v>
      </c>
      <c r="C40" s="440" t="str">
        <f>'5- Identificación de Riesgos'!C40</f>
        <v>Realizar el reparto incumplimiento los principios  y condiciones establecidas para su realización</v>
      </c>
      <c r="D40" s="440" t="s">
        <v>289</v>
      </c>
      <c r="E40" s="187" t="str">
        <f>'5- Identificación de Riesgos'!D40</f>
        <v xml:space="preserve">1.  Direcciones físicas o electrónicas  de las partes interesadas erradas. </v>
      </c>
      <c r="F40" s="581" t="str">
        <f>'5- Identificación de Riesgos'!H40</f>
        <v>Muy Baja - 1</v>
      </c>
      <c r="G40" s="440" t="str">
        <f>'5- Identificación de Riesgos'!M40</f>
        <v>Menor - 2</v>
      </c>
      <c r="H40" s="440" t="str">
        <f>'5- Identificación de Riesgos'!N40</f>
        <v>Bajo - 2</v>
      </c>
      <c r="I40" s="91"/>
      <c r="J40" s="576" t="str">
        <f>'6- Valoración Controles'!T40</f>
        <v>Muy Baja - 1</v>
      </c>
      <c r="K40" s="576" t="str">
        <f>'6- Valoración Controles'!U40</f>
        <v>Menor - 2</v>
      </c>
      <c r="L40" s="578" t="e">
        <f>AVERAGE(#REF!)</f>
        <v>#REF!</v>
      </c>
      <c r="M40" s="501" t="str">
        <f>'6- Valoración Controles'!V40</f>
        <v>Bajo - 2</v>
      </c>
      <c r="N40" s="501" t="s">
        <v>364</v>
      </c>
      <c r="O40" s="188"/>
      <c r="P40" s="188"/>
      <c r="Q40" s="189"/>
    </row>
    <row r="41" spans="1:17" ht="13.5" customHeight="1">
      <c r="A41" s="473"/>
      <c r="B41" s="501"/>
      <c r="C41" s="441"/>
      <c r="D41" s="441"/>
      <c r="E41" s="187" t="str">
        <f>'5- Identificación de Riesgos'!D41</f>
        <v>2.  Falta de seguimiento y control al cumplimiento efectivo de la actividad asignada.</v>
      </c>
      <c r="F41" s="484"/>
      <c r="G41" s="574"/>
      <c r="H41" s="441"/>
      <c r="I41" s="91"/>
      <c r="J41" s="576"/>
      <c r="K41" s="576"/>
      <c r="L41" s="578"/>
      <c r="M41" s="501"/>
      <c r="N41" s="501"/>
      <c r="O41" s="188"/>
      <c r="P41" s="188"/>
      <c r="Q41" s="189"/>
    </row>
    <row r="42" spans="1:17" ht="13.5" customHeight="1">
      <c r="A42" s="473"/>
      <c r="B42" s="501"/>
      <c r="C42" s="441"/>
      <c r="D42" s="441"/>
      <c r="E42" s="187">
        <f>'5- Identificación de Riesgos'!D42</f>
        <v>0</v>
      </c>
      <c r="F42" s="484"/>
      <c r="G42" s="574"/>
      <c r="H42" s="441"/>
      <c r="I42" s="91"/>
      <c r="J42" s="576"/>
      <c r="K42" s="576"/>
      <c r="L42" s="578"/>
      <c r="M42" s="501"/>
      <c r="N42" s="501"/>
      <c r="O42" s="188"/>
      <c r="P42" s="188"/>
      <c r="Q42" s="189"/>
    </row>
    <row r="43" spans="1:17" ht="13.5" customHeight="1">
      <c r="A43" s="473"/>
      <c r="B43" s="501"/>
      <c r="C43" s="441"/>
      <c r="D43" s="441"/>
      <c r="E43" s="187">
        <f>'5- Identificación de Riesgos'!D43</f>
        <v>0</v>
      </c>
      <c r="F43" s="484"/>
      <c r="G43" s="574"/>
      <c r="H43" s="441"/>
      <c r="I43" s="91"/>
      <c r="J43" s="576"/>
      <c r="K43" s="576"/>
      <c r="L43" s="578"/>
      <c r="M43" s="501"/>
      <c r="N43" s="501"/>
      <c r="O43" s="188"/>
      <c r="P43" s="188"/>
      <c r="Q43" s="189"/>
    </row>
    <row r="44" spans="1:17" ht="13.5" customHeight="1">
      <c r="A44" s="473"/>
      <c r="B44" s="501"/>
      <c r="C44" s="441"/>
      <c r="D44" s="441"/>
      <c r="E44" s="187" t="str">
        <f>'5- Identificación de Riesgos'!D44</f>
        <v xml:space="preserve"> </v>
      </c>
      <c r="F44" s="484"/>
      <c r="G44" s="574"/>
      <c r="H44" s="441"/>
      <c r="I44" s="91"/>
      <c r="J44" s="576"/>
      <c r="K44" s="576"/>
      <c r="L44" s="578"/>
      <c r="M44" s="501"/>
      <c r="N44" s="501"/>
      <c r="O44" s="188"/>
      <c r="P44" s="188"/>
      <c r="Q44" s="189"/>
    </row>
    <row r="45" spans="1:17" ht="13.5" customHeight="1">
      <c r="A45" s="473"/>
      <c r="B45" s="501"/>
      <c r="C45" s="441"/>
      <c r="D45" s="441"/>
      <c r="E45" s="187">
        <f>'5- Identificación de Riesgos'!D45</f>
        <v>0</v>
      </c>
      <c r="F45" s="484"/>
      <c r="G45" s="574"/>
      <c r="H45" s="441"/>
      <c r="I45" s="91"/>
      <c r="J45" s="576"/>
      <c r="K45" s="576"/>
      <c r="L45" s="578"/>
      <c r="M45" s="501"/>
      <c r="N45" s="501"/>
      <c r="O45" s="188"/>
      <c r="P45" s="188"/>
      <c r="Q45" s="189"/>
    </row>
    <row r="46" spans="1:17" ht="13.5" customHeight="1">
      <c r="A46" s="473"/>
      <c r="B46" s="501"/>
      <c r="C46" s="441"/>
      <c r="D46" s="441"/>
      <c r="E46" s="187">
        <f>'5- Identificación de Riesgos'!D46</f>
        <v>0</v>
      </c>
      <c r="F46" s="484"/>
      <c r="G46" s="574"/>
      <c r="H46" s="441"/>
      <c r="I46" s="91"/>
      <c r="J46" s="576"/>
      <c r="K46" s="576"/>
      <c r="L46" s="578"/>
      <c r="M46" s="501"/>
      <c r="N46" s="501"/>
      <c r="O46" s="188"/>
      <c r="P46" s="188"/>
      <c r="Q46" s="189"/>
    </row>
    <row r="47" spans="1:17" ht="13.5" customHeight="1">
      <c r="A47" s="473"/>
      <c r="B47" s="501"/>
      <c r="C47" s="441"/>
      <c r="D47" s="441"/>
      <c r="E47" s="187">
        <f>'5- Identificación de Riesgos'!D47</f>
        <v>0</v>
      </c>
      <c r="F47" s="484"/>
      <c r="G47" s="574"/>
      <c r="H47" s="441"/>
      <c r="I47" s="91"/>
      <c r="J47" s="576"/>
      <c r="K47" s="576"/>
      <c r="L47" s="578"/>
      <c r="M47" s="501"/>
      <c r="N47" s="501"/>
      <c r="O47" s="188"/>
      <c r="P47" s="188"/>
      <c r="Q47" s="189"/>
    </row>
    <row r="48" spans="1:17" ht="13.5" customHeight="1">
      <c r="A48" s="473"/>
      <c r="B48" s="501"/>
      <c r="C48" s="441"/>
      <c r="D48" s="441"/>
      <c r="E48" s="187">
        <f>'5- Identificación de Riesgos'!D48</f>
        <v>0</v>
      </c>
      <c r="F48" s="484"/>
      <c r="G48" s="574"/>
      <c r="H48" s="441"/>
      <c r="I48" s="91"/>
      <c r="J48" s="576"/>
      <c r="K48" s="576"/>
      <c r="L48" s="578"/>
      <c r="M48" s="501"/>
      <c r="N48" s="501"/>
      <c r="O48" s="188"/>
      <c r="P48" s="188"/>
      <c r="Q48" s="189"/>
    </row>
    <row r="49" spans="1:17" ht="13.5" customHeight="1">
      <c r="A49" s="473"/>
      <c r="B49" s="440"/>
      <c r="C49" s="441"/>
      <c r="D49" s="441"/>
      <c r="E49" s="187">
        <f>'5- Identificación de Riesgos'!D49</f>
        <v>0</v>
      </c>
      <c r="F49" s="484"/>
      <c r="G49" s="574"/>
      <c r="H49" s="441"/>
      <c r="I49" s="92"/>
      <c r="J49" s="577"/>
      <c r="K49" s="577"/>
      <c r="L49" s="579"/>
      <c r="M49" s="440"/>
      <c r="N49" s="440"/>
      <c r="O49" s="188"/>
      <c r="P49" s="188"/>
      <c r="Q49" s="189"/>
    </row>
    <row r="50" spans="1:17" ht="13.5" customHeight="1">
      <c r="A50" s="595">
        <v>5</v>
      </c>
      <c r="B50" s="501" t="str">
        <f>'5- Identificación de Riesgos'!B50</f>
        <v>Pérdida de documentos</v>
      </c>
      <c r="C50" s="440" t="str">
        <f>'5- Identificación de Riesgos'!C50</f>
        <v>Extravío temporal o definitivo de los  documentos de los procesos judiciales</v>
      </c>
      <c r="D50" s="440" t="s">
        <v>289</v>
      </c>
      <c r="E50" s="187" t="str">
        <f>'5- Identificación de Riesgos'!D50</f>
        <v xml:space="preserve">1. Falta de implementación del expediente electrónico en todas las dependencias y juzgados.
</v>
      </c>
      <c r="F50" s="581" t="str">
        <f>'5- Identificación de Riesgos'!H50</f>
        <v>Muy Baja - 1</v>
      </c>
      <c r="G50" s="440" t="str">
        <f>'5- Identificación de Riesgos'!M50</f>
        <v>Menor - 2</v>
      </c>
      <c r="H50" s="440" t="str">
        <f>'5- Identificación de Riesgos'!N50</f>
        <v>Bajo - 2</v>
      </c>
      <c r="I50" s="91"/>
      <c r="J50" s="576" t="str">
        <f>'6- Valoración Controles'!T50</f>
        <v>Muy Baja - 1</v>
      </c>
      <c r="K50" s="576" t="str">
        <f>'6- Valoración Controles'!U50</f>
        <v>Menor - 2</v>
      </c>
      <c r="L50" s="578" t="e">
        <f>AVERAGE(#REF!)</f>
        <v>#REF!</v>
      </c>
      <c r="M50" s="501" t="str">
        <f>'6- Valoración Controles'!V50</f>
        <v>Bajo - 2</v>
      </c>
      <c r="N50" s="501" t="s">
        <v>364</v>
      </c>
      <c r="O50" s="188"/>
      <c r="P50" s="188"/>
      <c r="Q50" s="189"/>
    </row>
    <row r="51" spans="1:17" ht="13.5" customHeight="1">
      <c r="A51" s="473"/>
      <c r="B51" s="501"/>
      <c r="C51" s="441"/>
      <c r="D51" s="441"/>
      <c r="E51" s="187" t="str">
        <f>'5- Identificación de Riesgos'!D51</f>
        <v>2.Falta de software institucional estandarizado para la especialidad para el control del archivo de documentos tanto físicos como virtuales.</v>
      </c>
      <c r="F51" s="484"/>
      <c r="G51" s="574"/>
      <c r="H51" s="441"/>
      <c r="I51" s="91"/>
      <c r="J51" s="576"/>
      <c r="K51" s="576"/>
      <c r="L51" s="578"/>
      <c r="M51" s="501"/>
      <c r="N51" s="501"/>
      <c r="O51" s="188"/>
      <c r="P51" s="188"/>
      <c r="Q51" s="189"/>
    </row>
    <row r="52" spans="1:17" ht="13.5" customHeight="1">
      <c r="A52" s="473"/>
      <c r="B52" s="501"/>
      <c r="C52" s="441"/>
      <c r="D52" s="441"/>
      <c r="E52" s="187" t="str">
        <f>'5- Identificación de Riesgos'!D52</f>
        <v>3.Desconocimiento e inaplicabilidad de las Tablas de Retención Documental (TRD)</v>
      </c>
      <c r="F52" s="484"/>
      <c r="G52" s="574"/>
      <c r="H52" s="441"/>
      <c r="I52" s="91"/>
      <c r="J52" s="576"/>
      <c r="K52" s="576"/>
      <c r="L52" s="578"/>
      <c r="M52" s="501"/>
      <c r="N52" s="501"/>
      <c r="O52" s="188"/>
      <c r="P52" s="188"/>
      <c r="Q52" s="189"/>
    </row>
    <row r="53" spans="1:17" ht="13.5" customHeight="1">
      <c r="A53" s="473"/>
      <c r="B53" s="501"/>
      <c r="C53" s="441"/>
      <c r="D53" s="441"/>
      <c r="E53" s="187" t="str">
        <f>'5- Identificación de Riesgos'!D53</f>
        <v>4.Volumen excesivo de ingreso de expedientes para el personal asignado,  generando demoras en la organización de los expedientes.</v>
      </c>
      <c r="F53" s="484"/>
      <c r="G53" s="574"/>
      <c r="H53" s="441"/>
      <c r="I53" s="91"/>
      <c r="J53" s="576"/>
      <c r="K53" s="576"/>
      <c r="L53" s="578"/>
      <c r="M53" s="501"/>
      <c r="N53" s="501"/>
      <c r="O53" s="188"/>
      <c r="P53" s="188"/>
      <c r="Q53" s="189"/>
    </row>
    <row r="54" spans="1:17" ht="13.5" customHeight="1">
      <c r="A54" s="473"/>
      <c r="B54" s="501"/>
      <c r="C54" s="441"/>
      <c r="D54" s="441"/>
      <c r="E54" s="187">
        <f>'5- Identificación de Riesgos'!D54</f>
        <v>0</v>
      </c>
      <c r="F54" s="484"/>
      <c r="G54" s="574"/>
      <c r="H54" s="441"/>
      <c r="I54" s="91"/>
      <c r="J54" s="576"/>
      <c r="K54" s="576"/>
      <c r="L54" s="578"/>
      <c r="M54" s="501"/>
      <c r="N54" s="501"/>
      <c r="O54" s="188"/>
      <c r="P54" s="188"/>
      <c r="Q54" s="189"/>
    </row>
    <row r="55" spans="1:17" ht="13.5" customHeight="1">
      <c r="A55" s="473"/>
      <c r="B55" s="501"/>
      <c r="C55" s="441"/>
      <c r="D55" s="441"/>
      <c r="E55" s="187">
        <f>'5- Identificación de Riesgos'!D55</f>
        <v>0</v>
      </c>
      <c r="F55" s="484"/>
      <c r="G55" s="574"/>
      <c r="H55" s="441"/>
      <c r="I55" s="91"/>
      <c r="J55" s="576"/>
      <c r="K55" s="576"/>
      <c r="L55" s="578"/>
      <c r="M55" s="501"/>
      <c r="N55" s="501"/>
      <c r="O55" s="188"/>
      <c r="P55" s="188"/>
      <c r="Q55" s="189"/>
    </row>
    <row r="56" spans="1:17" ht="13.5" customHeight="1">
      <c r="A56" s="473"/>
      <c r="B56" s="501"/>
      <c r="C56" s="441"/>
      <c r="D56" s="441"/>
      <c r="E56" s="187">
        <f>'5- Identificación de Riesgos'!D56</f>
        <v>0</v>
      </c>
      <c r="F56" s="484"/>
      <c r="G56" s="574"/>
      <c r="H56" s="441"/>
      <c r="I56" s="91"/>
      <c r="J56" s="576"/>
      <c r="K56" s="576"/>
      <c r="L56" s="578"/>
      <c r="M56" s="501"/>
      <c r="N56" s="501"/>
      <c r="O56" s="188"/>
      <c r="P56" s="188"/>
      <c r="Q56" s="189"/>
    </row>
    <row r="57" spans="1:17" ht="13.5" customHeight="1">
      <c r="A57" s="473"/>
      <c r="B57" s="501"/>
      <c r="C57" s="441"/>
      <c r="D57" s="441"/>
      <c r="E57" s="187">
        <f>'5- Identificación de Riesgos'!D57</f>
        <v>0</v>
      </c>
      <c r="F57" s="484"/>
      <c r="G57" s="574"/>
      <c r="H57" s="441"/>
      <c r="I57" s="91"/>
      <c r="J57" s="576"/>
      <c r="K57" s="576"/>
      <c r="L57" s="578"/>
      <c r="M57" s="501"/>
      <c r="N57" s="501"/>
      <c r="O57" s="188"/>
      <c r="P57" s="188"/>
      <c r="Q57" s="189"/>
    </row>
    <row r="58" spans="1:17" ht="13.5" customHeight="1">
      <c r="A58" s="473"/>
      <c r="B58" s="501"/>
      <c r="C58" s="441"/>
      <c r="D58" s="441"/>
      <c r="E58" s="187">
        <f>'5- Identificación de Riesgos'!D58</f>
        <v>0</v>
      </c>
      <c r="F58" s="484"/>
      <c r="G58" s="574"/>
      <c r="H58" s="441"/>
      <c r="I58" s="91"/>
      <c r="J58" s="576"/>
      <c r="K58" s="576"/>
      <c r="L58" s="578"/>
      <c r="M58" s="501"/>
      <c r="N58" s="501"/>
      <c r="O58" s="188"/>
      <c r="P58" s="188"/>
      <c r="Q58" s="189"/>
    </row>
    <row r="59" spans="1:17" ht="13.5" customHeight="1" thickBot="1">
      <c r="A59" s="474"/>
      <c r="B59" s="502"/>
      <c r="C59" s="456"/>
      <c r="D59" s="456"/>
      <c r="E59" s="190">
        <f>'5- Identificación de Riesgos'!D59</f>
        <v>0</v>
      </c>
      <c r="F59" s="485"/>
      <c r="G59" s="575"/>
      <c r="H59" s="456"/>
      <c r="I59" s="159"/>
      <c r="J59" s="577"/>
      <c r="K59" s="577"/>
      <c r="L59" s="579"/>
      <c r="M59" s="440"/>
      <c r="N59" s="502"/>
      <c r="O59" s="191"/>
      <c r="P59" s="191"/>
      <c r="Q59" s="192"/>
    </row>
    <row r="60" spans="1:17" ht="13.5" customHeight="1">
      <c r="A60" s="580">
        <v>6</v>
      </c>
      <c r="B60" s="501" t="str">
        <f>'5- Identificación de Riesgos'!B60</f>
        <v xml:space="preserve">Recibir , ofrecer, prometer , entregar o aceptar dádivas o beneficios a nombre propio o de terceros para  expedir, alterar,retener , extraviar o entregar  documentos  sin el lleno de requisitos legales </v>
      </c>
      <c r="C60" s="440" t="str">
        <f>'5- Identificación de Riesgos'!C60</f>
        <v xml:space="preserve"> Realizar trámites sin el cumplimiento de los requisitos legales  o  con informacion falsa</v>
      </c>
      <c r="D60" s="440" t="s">
        <v>289</v>
      </c>
      <c r="E60" s="187" t="str">
        <f>'5- Identificación de Riesgos'!D60</f>
        <v>1. Falta de ética de los servidores públicos (Debilidades en principios y valores)</v>
      </c>
      <c r="F60" s="581" t="str">
        <f>'5- Identificación de Riesgos'!H60</f>
        <v>Muy Baja - 1</v>
      </c>
      <c r="G60" s="440" t="str">
        <f>'5- Identificación de Riesgos'!M60</f>
        <v>Moderado - 3</v>
      </c>
      <c r="H60" s="440" t="str">
        <f>'5- Identificación de Riesgos'!N60</f>
        <v>Moderado - 3</v>
      </c>
      <c r="I60" s="91"/>
      <c r="J60" s="576" t="str">
        <f>'6- Valoración Controles'!T60</f>
        <v>Muy Baja - 1</v>
      </c>
      <c r="K60" s="576" t="str">
        <f>'6- Valoración Controles'!U60</f>
        <v>Menor - 2</v>
      </c>
      <c r="L60" s="578" t="e">
        <f>AVERAGE(#REF!)</f>
        <v>#REF!</v>
      </c>
      <c r="M60" s="501" t="str">
        <f>'6- Valoración Controles'!V60</f>
        <v>Bajo - 2</v>
      </c>
      <c r="N60" s="501" t="s">
        <v>364</v>
      </c>
      <c r="O60" s="188"/>
      <c r="P60" s="188"/>
      <c r="Q60" s="189"/>
    </row>
    <row r="61" spans="1:17" ht="13.5" customHeight="1">
      <c r="A61" s="431"/>
      <c r="B61" s="501"/>
      <c r="C61" s="441"/>
      <c r="D61" s="441"/>
      <c r="E61" s="187" t="str">
        <f>'5- Identificación de Riesgos'!D61</f>
        <v>2. Falta de ética de terceros interesados  (Debilidades principios y valores)</v>
      </c>
      <c r="F61" s="484"/>
      <c r="G61" s="574"/>
      <c r="H61" s="441"/>
      <c r="I61" s="91"/>
      <c r="J61" s="576"/>
      <c r="K61" s="576"/>
      <c r="L61" s="578"/>
      <c r="M61" s="501"/>
      <c r="N61" s="501"/>
      <c r="O61" s="188"/>
      <c r="P61" s="188"/>
      <c r="Q61" s="189"/>
    </row>
    <row r="62" spans="1:17" ht="13.5" customHeight="1">
      <c r="A62" s="431"/>
      <c r="B62" s="501"/>
      <c r="C62" s="441"/>
      <c r="D62" s="441"/>
      <c r="E62" s="187">
        <f>'5- Identificación de Riesgos'!D62</f>
        <v>0</v>
      </c>
      <c r="F62" s="484"/>
      <c r="G62" s="574"/>
      <c r="H62" s="441"/>
      <c r="I62" s="91"/>
      <c r="J62" s="576"/>
      <c r="K62" s="576"/>
      <c r="L62" s="578"/>
      <c r="M62" s="501"/>
      <c r="N62" s="501"/>
      <c r="O62" s="188"/>
      <c r="P62" s="188"/>
      <c r="Q62" s="189"/>
    </row>
    <row r="63" spans="1:17" ht="13.5" customHeight="1">
      <c r="A63" s="431"/>
      <c r="B63" s="501"/>
      <c r="C63" s="441"/>
      <c r="D63" s="441"/>
      <c r="E63" s="187">
        <f>'5- Identificación de Riesgos'!D63</f>
        <v>0</v>
      </c>
      <c r="F63" s="484"/>
      <c r="G63" s="574"/>
      <c r="H63" s="441"/>
      <c r="I63" s="91"/>
      <c r="J63" s="576"/>
      <c r="K63" s="576"/>
      <c r="L63" s="578"/>
      <c r="M63" s="501"/>
      <c r="N63" s="501"/>
      <c r="O63" s="188"/>
      <c r="P63" s="188"/>
      <c r="Q63" s="189"/>
    </row>
    <row r="64" spans="1:17" ht="13.5" customHeight="1">
      <c r="A64" s="431"/>
      <c r="B64" s="501"/>
      <c r="C64" s="441"/>
      <c r="D64" s="441"/>
      <c r="E64" s="187">
        <f>'5- Identificación de Riesgos'!D64</f>
        <v>0</v>
      </c>
      <c r="F64" s="484"/>
      <c r="G64" s="574"/>
      <c r="H64" s="441"/>
      <c r="I64" s="91"/>
      <c r="J64" s="576"/>
      <c r="K64" s="576"/>
      <c r="L64" s="578"/>
      <c r="M64" s="501"/>
      <c r="N64" s="501"/>
      <c r="O64" s="188"/>
      <c r="P64" s="188"/>
      <c r="Q64" s="189"/>
    </row>
    <row r="65" spans="1:17" ht="13.5" customHeight="1">
      <c r="A65" s="431"/>
      <c r="B65" s="501"/>
      <c r="C65" s="441"/>
      <c r="D65" s="441"/>
      <c r="E65" s="187">
        <f>'5- Identificación de Riesgos'!D65</f>
        <v>0</v>
      </c>
      <c r="F65" s="484"/>
      <c r="G65" s="574"/>
      <c r="H65" s="441"/>
      <c r="I65" s="91"/>
      <c r="J65" s="576"/>
      <c r="K65" s="576"/>
      <c r="L65" s="578"/>
      <c r="M65" s="501"/>
      <c r="N65" s="501"/>
      <c r="O65" s="188"/>
      <c r="P65" s="188"/>
      <c r="Q65" s="189"/>
    </row>
    <row r="66" spans="1:17" ht="13.5" customHeight="1">
      <c r="A66" s="431"/>
      <c r="B66" s="501"/>
      <c r="C66" s="441"/>
      <c r="D66" s="441"/>
      <c r="E66" s="187">
        <f>'5- Identificación de Riesgos'!D66</f>
        <v>0</v>
      </c>
      <c r="F66" s="484"/>
      <c r="G66" s="574"/>
      <c r="H66" s="441"/>
      <c r="I66" s="91"/>
      <c r="J66" s="576"/>
      <c r="K66" s="576"/>
      <c r="L66" s="578"/>
      <c r="M66" s="501"/>
      <c r="N66" s="501"/>
      <c r="O66" s="188"/>
      <c r="P66" s="188"/>
      <c r="Q66" s="189"/>
    </row>
    <row r="67" spans="1:17" ht="13.5" customHeight="1">
      <c r="A67" s="431"/>
      <c r="B67" s="501"/>
      <c r="C67" s="441"/>
      <c r="D67" s="441"/>
      <c r="E67" s="187">
        <f>'5- Identificación de Riesgos'!D67</f>
        <v>0</v>
      </c>
      <c r="F67" s="484"/>
      <c r="G67" s="574"/>
      <c r="H67" s="441"/>
      <c r="I67" s="91"/>
      <c r="J67" s="576"/>
      <c r="K67" s="576"/>
      <c r="L67" s="578"/>
      <c r="M67" s="501"/>
      <c r="N67" s="501"/>
      <c r="O67" s="188"/>
      <c r="P67" s="188"/>
      <c r="Q67" s="189"/>
    </row>
    <row r="68" spans="1:17" ht="13.5" customHeight="1">
      <c r="A68" s="431"/>
      <c r="B68" s="501"/>
      <c r="C68" s="441"/>
      <c r="D68" s="441"/>
      <c r="E68" s="187">
        <f>'5- Identificación de Riesgos'!D68</f>
        <v>0</v>
      </c>
      <c r="F68" s="484"/>
      <c r="G68" s="574"/>
      <c r="H68" s="441"/>
      <c r="I68" s="91"/>
      <c r="J68" s="576"/>
      <c r="K68" s="576"/>
      <c r="L68" s="578"/>
      <c r="M68" s="501"/>
      <c r="N68" s="501"/>
      <c r="O68" s="188"/>
      <c r="P68" s="188"/>
      <c r="Q68" s="189"/>
    </row>
    <row r="69" spans="1:17" ht="13.5" customHeight="1" thickBot="1">
      <c r="A69" s="432"/>
      <c r="B69" s="502"/>
      <c r="C69" s="456"/>
      <c r="D69" s="456"/>
      <c r="E69" s="190">
        <f>'5- Identificación de Riesgos'!D69</f>
        <v>0</v>
      </c>
      <c r="F69" s="485"/>
      <c r="G69" s="575"/>
      <c r="H69" s="456"/>
      <c r="I69" s="159"/>
      <c r="J69" s="577"/>
      <c r="K69" s="577"/>
      <c r="L69" s="579"/>
      <c r="M69" s="440"/>
      <c r="N69" s="502"/>
      <c r="O69" s="191"/>
      <c r="P69" s="191"/>
      <c r="Q69" s="192"/>
    </row>
    <row r="70" spans="1:17" ht="13.5" customHeight="1">
      <c r="A70" s="580">
        <v>7</v>
      </c>
      <c r="B70" s="501" t="str">
        <f>'5- Identificación de Riesgos'!B70</f>
        <v xml:space="preserve">Recibir, ofrecer, prometer, entregar o aceptar dadivas  o beneficios a nombre propio o de terceros para  demorar, retener, alterar o direccionar fallos judiciales </v>
      </c>
      <c r="C70" s="440" t="str">
        <f>'5- Identificación de Riesgos'!C70</f>
        <v xml:space="preserve">Proferir  sentencias judiciales incumplmiendo los principios de la administracion de justicia o sin la observancia de los Codigos  Procesales en la materia </v>
      </c>
      <c r="D70" s="440" t="s">
        <v>289</v>
      </c>
      <c r="E70" s="187" t="e">
        <f>'5- Identificación de Riesgos'!#REF!</f>
        <v>#REF!</v>
      </c>
      <c r="F70" s="581" t="str">
        <f>'5- Identificación de Riesgos'!H70</f>
        <v>Muy Baja - 1</v>
      </c>
      <c r="G70" s="440" t="str">
        <f>'5- Identificación de Riesgos'!M70</f>
        <v>Moderado - 3</v>
      </c>
      <c r="H70" s="440" t="str">
        <f>'5- Identificación de Riesgos'!N70</f>
        <v>Moderado - 3</v>
      </c>
      <c r="I70" s="91"/>
      <c r="J70" s="576" t="str">
        <f>'6- Valoración Controles'!T70</f>
        <v>Muy Baja - 1</v>
      </c>
      <c r="K70" s="576" t="str">
        <f>'6- Valoración Controles'!U70</f>
        <v>Menor - 2</v>
      </c>
      <c r="L70" s="578" t="e">
        <f>AVERAGE(#REF!)</f>
        <v>#REF!</v>
      </c>
      <c r="M70" s="501" t="str">
        <f>'6- Valoración Controles'!V70</f>
        <v>Bajo - 2</v>
      </c>
      <c r="N70" s="501" t="s">
        <v>364</v>
      </c>
      <c r="O70" s="188"/>
      <c r="P70" s="188"/>
      <c r="Q70" s="189"/>
    </row>
    <row r="71" spans="1:17" ht="13.5" customHeight="1">
      <c r="A71" s="431"/>
      <c r="B71" s="501"/>
      <c r="C71" s="441"/>
      <c r="D71" s="441"/>
      <c r="E71" s="187" t="e">
        <f>'5- Identificación de Riesgos'!#REF!</f>
        <v>#REF!</v>
      </c>
      <c r="F71" s="484"/>
      <c r="G71" s="574"/>
      <c r="H71" s="441"/>
      <c r="I71" s="91"/>
      <c r="J71" s="576"/>
      <c r="K71" s="576"/>
      <c r="L71" s="578"/>
      <c r="M71" s="501"/>
      <c r="N71" s="501"/>
      <c r="O71" s="188"/>
      <c r="P71" s="188"/>
      <c r="Q71" s="189"/>
    </row>
    <row r="72" spans="1:17" ht="13.5" customHeight="1">
      <c r="A72" s="431"/>
      <c r="B72" s="501"/>
      <c r="C72" s="441"/>
      <c r="D72" s="441"/>
      <c r="E72" s="187" t="e">
        <f>'5- Identificación de Riesgos'!#REF!</f>
        <v>#REF!</v>
      </c>
      <c r="F72" s="484"/>
      <c r="G72" s="574"/>
      <c r="H72" s="441"/>
      <c r="I72" s="91"/>
      <c r="J72" s="576"/>
      <c r="K72" s="576"/>
      <c r="L72" s="578"/>
      <c r="M72" s="501"/>
      <c r="N72" s="501"/>
      <c r="O72" s="188"/>
      <c r="P72" s="188"/>
      <c r="Q72" s="189"/>
    </row>
    <row r="73" spans="1:17" ht="13.5" customHeight="1">
      <c r="A73" s="431"/>
      <c r="B73" s="501"/>
      <c r="C73" s="441"/>
      <c r="D73" s="441"/>
      <c r="E73" s="187" t="e">
        <f>'5- Identificación de Riesgos'!#REF!</f>
        <v>#REF!</v>
      </c>
      <c r="F73" s="484"/>
      <c r="G73" s="574"/>
      <c r="H73" s="441"/>
      <c r="I73" s="91"/>
      <c r="J73" s="576"/>
      <c r="K73" s="576"/>
      <c r="L73" s="578"/>
      <c r="M73" s="501"/>
      <c r="N73" s="501"/>
      <c r="O73" s="188"/>
      <c r="P73" s="188"/>
      <c r="Q73" s="189"/>
    </row>
    <row r="74" spans="1:17" ht="13.5" customHeight="1">
      <c r="A74" s="431"/>
      <c r="B74" s="501"/>
      <c r="C74" s="441"/>
      <c r="D74" s="441"/>
      <c r="E74" s="187" t="e">
        <f>'5- Identificación de Riesgos'!#REF!</f>
        <v>#REF!</v>
      </c>
      <c r="F74" s="484"/>
      <c r="G74" s="574"/>
      <c r="H74" s="441"/>
      <c r="I74" s="91"/>
      <c r="J74" s="576"/>
      <c r="K74" s="576"/>
      <c r="L74" s="578"/>
      <c r="M74" s="501"/>
      <c r="N74" s="501"/>
      <c r="O74" s="188"/>
      <c r="P74" s="188"/>
      <c r="Q74" s="189"/>
    </row>
    <row r="75" spans="1:17" ht="13.5" customHeight="1">
      <c r="A75" s="431"/>
      <c r="B75" s="501"/>
      <c r="C75" s="441"/>
      <c r="D75" s="441"/>
      <c r="E75" s="187" t="e">
        <f>'5- Identificación de Riesgos'!#REF!</f>
        <v>#REF!</v>
      </c>
      <c r="F75" s="484"/>
      <c r="G75" s="574"/>
      <c r="H75" s="441"/>
      <c r="I75" s="91"/>
      <c r="J75" s="576"/>
      <c r="K75" s="576"/>
      <c r="L75" s="578"/>
      <c r="M75" s="501"/>
      <c r="N75" s="501"/>
      <c r="O75" s="188"/>
      <c r="P75" s="188"/>
      <c r="Q75" s="189"/>
    </row>
    <row r="76" spans="1:17" ht="13.5" customHeight="1">
      <c r="A76" s="431"/>
      <c r="B76" s="501"/>
      <c r="C76" s="441"/>
      <c r="D76" s="441"/>
      <c r="E76" s="187" t="e">
        <f>'5- Identificación de Riesgos'!#REF!</f>
        <v>#REF!</v>
      </c>
      <c r="F76" s="484"/>
      <c r="G76" s="574"/>
      <c r="H76" s="441"/>
      <c r="I76" s="91"/>
      <c r="J76" s="576"/>
      <c r="K76" s="576"/>
      <c r="L76" s="578"/>
      <c r="M76" s="501"/>
      <c r="N76" s="501"/>
      <c r="O76" s="188"/>
      <c r="P76" s="188"/>
      <c r="Q76" s="189"/>
    </row>
    <row r="77" spans="1:17" ht="13.5" customHeight="1">
      <c r="A77" s="431"/>
      <c r="B77" s="501"/>
      <c r="C77" s="441"/>
      <c r="D77" s="441"/>
      <c r="E77" s="187" t="e">
        <f>'5- Identificación de Riesgos'!#REF!</f>
        <v>#REF!</v>
      </c>
      <c r="F77" s="484"/>
      <c r="G77" s="574"/>
      <c r="H77" s="441"/>
      <c r="I77" s="91"/>
      <c r="J77" s="576"/>
      <c r="K77" s="576"/>
      <c r="L77" s="578"/>
      <c r="M77" s="501"/>
      <c r="N77" s="501"/>
      <c r="O77" s="188"/>
      <c r="P77" s="188"/>
      <c r="Q77" s="189"/>
    </row>
    <row r="78" spans="1:17" ht="13.5" customHeight="1">
      <c r="A78" s="431"/>
      <c r="B78" s="501"/>
      <c r="C78" s="441"/>
      <c r="D78" s="441"/>
      <c r="E78" s="187" t="e">
        <f>'5- Identificación de Riesgos'!#REF!</f>
        <v>#REF!</v>
      </c>
      <c r="F78" s="484"/>
      <c r="G78" s="574"/>
      <c r="H78" s="441"/>
      <c r="I78" s="91"/>
      <c r="J78" s="576"/>
      <c r="K78" s="576"/>
      <c r="L78" s="578"/>
      <c r="M78" s="501"/>
      <c r="N78" s="501"/>
      <c r="O78" s="188"/>
      <c r="P78" s="188"/>
      <c r="Q78" s="189"/>
    </row>
    <row r="79" spans="1:17" ht="13.5" customHeight="1" thickBot="1">
      <c r="A79" s="432"/>
      <c r="B79" s="502"/>
      <c r="C79" s="456"/>
      <c r="D79" s="456"/>
      <c r="E79" s="190" t="e">
        <f>'5- Identificación de Riesgos'!#REF!</f>
        <v>#REF!</v>
      </c>
      <c r="F79" s="485"/>
      <c r="G79" s="575"/>
      <c r="H79" s="456"/>
      <c r="I79" s="159"/>
      <c r="J79" s="577"/>
      <c r="K79" s="577"/>
      <c r="L79" s="579"/>
      <c r="M79" s="440"/>
      <c r="N79" s="502"/>
      <c r="O79" s="191"/>
      <c r="P79" s="191"/>
      <c r="Q79" s="192"/>
    </row>
  </sheetData>
  <mergeCells count="112">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s>
  <conditionalFormatting sqref="F10 F20 F30 F40 F50">
    <cfRule type="containsText" dxfId="398" priority="598" operator="containsText" text="Muy Baja">
      <formula>NOT(ISERROR(SEARCH("Muy Baja",F10)))</formula>
    </cfRule>
    <cfRule type="containsText" dxfId="396" priority="605" operator="containsText" text="Muy baja">
      <formula>NOT(ISERROR(SEARCH("Muy baja",F10)))</formula>
    </cfRule>
    <cfRule type="containsText" dxfId="395" priority="604" operator="containsText" text="Baja">
      <formula>NOT(ISERROR(SEARCH("Baja",F10)))</formula>
    </cfRule>
    <cfRule type="containsText" dxfId="394" priority="603" operator="containsText" text="Media">
      <formula>NOT(ISERROR(SEARCH("Media",F10)))</formula>
    </cfRule>
    <cfRule type="containsText" dxfId="393" priority="602" operator="containsText" text="Alta">
      <formula>NOT(ISERROR(SEARCH("Alta",F10)))</formula>
    </cfRule>
    <cfRule type="containsText" dxfId="392" priority="601" operator="containsText" text="Muy bajo">
      <formula>NOT(ISERROR(SEARCH("Muy bajo",F10)))</formula>
    </cfRule>
    <cfRule type="containsText" dxfId="391" priority="600" operator="containsText" text="Muy Baja'Tabla probabilidad'!">
      <formula>NOT(ISERROR(SEARCH("Muy Baja'Tabla probabilidad'!",F10)))</formula>
    </cfRule>
    <cfRule type="containsText" dxfId="390" priority="599" operator="containsText" text="Muy Baja">
      <formula>NOT(ISERROR(SEARCH("Muy Baja",F10)))</formula>
    </cfRule>
    <cfRule type="cellIs" dxfId="389" priority="609" operator="between">
      <formula>0</formula>
      <formula>2</formula>
    </cfRule>
    <cfRule type="containsText" dxfId="388" priority="597" operator="containsText" text="Muy Baja">
      <formula>NOT(ISERROR(SEARCH("Muy Baja",F10)))</formula>
    </cfRule>
    <cfRule type="containsText" dxfId="387" priority="596" operator="containsText" text="Baja">
      <formula>NOT(ISERROR(SEARCH("Baja",F10)))</formula>
    </cfRule>
    <cfRule type="containsText" dxfId="386" priority="595" operator="containsText" text="Muy Baja">
      <formula>NOT(ISERROR(SEARCH("Muy Baja",F10)))</formula>
    </cfRule>
    <cfRule type="containsText" dxfId="385" priority="594" operator="containsText" text="Media">
      <formula>NOT(ISERROR(SEARCH("Media",F10)))</formula>
    </cfRule>
    <cfRule type="containsText" dxfId="384" priority="593" operator="containsText" text="Media">
      <formula>NOT(ISERROR(SEARCH("Media",F10)))</formula>
    </cfRule>
    <cfRule type="containsText" dxfId="383" priority="592" operator="containsText" text="Media">
      <formula>NOT(ISERROR(SEARCH("Media",F10)))</formula>
    </cfRule>
    <cfRule type="containsText" dxfId="382" priority="589" operator="containsText" text="Muy Alta">
      <formula>NOT(ISERROR(SEARCH("Muy Alta",F10)))</formula>
    </cfRule>
    <cfRule type="containsText" dxfId="381" priority="588" operator="containsText" text="Baja">
      <formula>NOT(ISERROR(SEARCH("Baja",F10)))</formula>
    </cfRule>
    <cfRule type="cellIs" dxfId="380" priority="608" operator="between">
      <formula>1</formula>
      <formula>2</formula>
    </cfRule>
    <cfRule type="containsText" dxfId="379" priority="587" operator="containsText" text="Muy Baja">
      <formula>NOT(ISERROR(SEARCH("Muy Baja",F10)))</formula>
    </cfRule>
    <cfRule type="containsText" dxfId="378" priority="591" operator="containsText" text="Alta">
      <formula>NOT(ISERROR(SEARCH("Alta",F10)))</formula>
    </cfRule>
  </conditionalFormatting>
  <conditionalFormatting sqref="F60">
    <cfRule type="containsText" dxfId="376" priority="197" operator="containsText" text="Baja">
      <formula>NOT(ISERROR(SEARCH("Baja",F60)))</formula>
    </cfRule>
    <cfRule type="containsText" dxfId="375" priority="202" operator="containsText" text="Muy bajo">
      <formula>NOT(ISERROR(SEARCH("Muy bajo",F60)))</formula>
    </cfRule>
    <cfRule type="containsText" dxfId="374" priority="198" operator="containsText" text="Muy Baja">
      <formula>NOT(ISERROR(SEARCH("Muy Baja",F60)))</formula>
    </cfRule>
    <cfRule type="containsText" dxfId="373" priority="199" operator="containsText" text="Muy Baja">
      <formula>NOT(ISERROR(SEARCH("Muy Baja",F60)))</formula>
    </cfRule>
    <cfRule type="containsText" dxfId="372" priority="200" operator="containsText" text="Muy Baja">
      <formula>NOT(ISERROR(SEARCH("Muy Baja",F60)))</formula>
    </cfRule>
    <cfRule type="containsText" dxfId="371" priority="201" operator="containsText" text="Muy Baja'Tabla probabilidad'!">
      <formula>NOT(ISERROR(SEARCH("Muy Baja'Tabla probabilidad'!",F60)))</formula>
    </cfRule>
    <cfRule type="containsText" dxfId="370" priority="190" operator="containsText" text="Baja">
      <formula>NOT(ISERROR(SEARCH("Baja",F60)))</formula>
    </cfRule>
    <cfRule type="containsText" dxfId="369" priority="191" operator="containsText" text="Muy Alta">
      <formula>NOT(ISERROR(SEARCH("Muy Alta",F60)))</formula>
    </cfRule>
    <cfRule type="containsText" dxfId="368" priority="192" operator="containsText" text="Alta">
      <formula>NOT(ISERROR(SEARCH("Alta",F60)))</formula>
    </cfRule>
    <cfRule type="containsText" dxfId="367" priority="193" operator="containsText" text="Media">
      <formula>NOT(ISERROR(SEARCH("Media",F60)))</formula>
    </cfRule>
    <cfRule type="containsText" dxfId="366" priority="194" operator="containsText" text="Media">
      <formula>NOT(ISERROR(SEARCH("Media",F60)))</formula>
    </cfRule>
    <cfRule type="containsText" dxfId="365" priority="195" operator="containsText" text="Media">
      <formula>NOT(ISERROR(SEARCH("Media",F60)))</formula>
    </cfRule>
    <cfRule type="containsText" dxfId="364" priority="196" operator="containsText" text="Muy Baja">
      <formula>NOT(ISERROR(SEARCH("Muy Baja",F60)))</formula>
    </cfRule>
    <cfRule type="containsText" dxfId="363" priority="189" operator="containsText" text="Muy Baja">
      <formula>NOT(ISERROR(SEARCH("Muy Baja",F60)))</formula>
    </cfRule>
    <cfRule type="containsText" dxfId="362" priority="205" operator="containsText" text="Baja">
      <formula>NOT(ISERROR(SEARCH("Baja",F60)))</formula>
    </cfRule>
    <cfRule type="cellIs" dxfId="361" priority="210" operator="between">
      <formula>0</formula>
      <formula>2</formula>
    </cfRule>
    <cfRule type="cellIs" dxfId="360" priority="209" operator="between">
      <formula>1</formula>
      <formula>2</formula>
    </cfRule>
    <cfRule type="containsText" dxfId="357" priority="206" operator="containsText" text="Muy baja">
      <formula>NOT(ISERROR(SEARCH("Muy baja",F60)))</formula>
    </cfRule>
    <cfRule type="containsText" dxfId="356" priority="204" operator="containsText" text="Media">
      <formula>NOT(ISERROR(SEARCH("Media",F60)))</formula>
    </cfRule>
    <cfRule type="containsText" dxfId="355" priority="203" operator="containsText" text="Alta">
      <formula>NOT(ISERROR(SEARCH("Alta",F60)))</formula>
    </cfRule>
  </conditionalFormatting>
  <conditionalFormatting sqref="F70">
    <cfRule type="containsText" dxfId="354" priority="79" operator="containsText" text="Baja">
      <formula>NOT(ISERROR(SEARCH("Baja",F70)))</formula>
    </cfRule>
    <cfRule type="containsText" dxfId="353" priority="63" operator="containsText" text="Muy Baja">
      <formula>NOT(ISERROR(SEARCH("Muy Baja",F70)))</formula>
    </cfRule>
    <cfRule type="containsText" dxfId="352" priority="64" operator="containsText" text="Baja">
      <formula>NOT(ISERROR(SEARCH("Baja",F70)))</formula>
    </cfRule>
    <cfRule type="containsText" dxfId="351" priority="65" operator="containsText" text="Muy Alta">
      <formula>NOT(ISERROR(SEARCH("Muy Alta",F70)))</formula>
    </cfRule>
    <cfRule type="containsText" dxfId="350" priority="66" operator="containsText" text="Alta">
      <formula>NOT(ISERROR(SEARCH("Alta",F70)))</formula>
    </cfRule>
    <cfRule type="containsText" dxfId="349" priority="67" operator="containsText" text="Media">
      <formula>NOT(ISERROR(SEARCH("Media",F70)))</formula>
    </cfRule>
    <cfRule type="containsText" dxfId="348" priority="68" operator="containsText" text="Media">
      <formula>NOT(ISERROR(SEARCH("Media",F70)))</formula>
    </cfRule>
    <cfRule type="containsText" dxfId="347" priority="69" operator="containsText" text="Media">
      <formula>NOT(ISERROR(SEARCH("Media",F70)))</formula>
    </cfRule>
    <cfRule type="containsText" dxfId="346" priority="70" operator="containsText" text="Muy Baja">
      <formula>NOT(ISERROR(SEARCH("Muy Baja",F70)))</formula>
    </cfRule>
    <cfRule type="containsText" dxfId="345" priority="71" operator="containsText" text="Baja">
      <formula>NOT(ISERROR(SEARCH("Baja",F70)))</formula>
    </cfRule>
    <cfRule type="containsText" dxfId="344" priority="72" operator="containsText" text="Muy Baja">
      <formula>NOT(ISERROR(SEARCH("Muy Baja",F70)))</formula>
    </cfRule>
    <cfRule type="containsText" dxfId="343" priority="73" operator="containsText" text="Muy Baja">
      <formula>NOT(ISERROR(SEARCH("Muy Baja",F70)))</formula>
    </cfRule>
    <cfRule type="containsText" dxfId="342" priority="74" operator="containsText" text="Muy Baja">
      <formula>NOT(ISERROR(SEARCH("Muy Baja",F70)))</formula>
    </cfRule>
    <cfRule type="containsText" dxfId="341" priority="75" operator="containsText" text="Muy Baja'Tabla probabilidad'!">
      <formula>NOT(ISERROR(SEARCH("Muy Baja'Tabla probabilidad'!",F70)))</formula>
    </cfRule>
    <cfRule type="containsText" dxfId="340" priority="78" operator="containsText" text="Media">
      <formula>NOT(ISERROR(SEARCH("Media",F70)))</formula>
    </cfRule>
    <cfRule type="containsText" dxfId="339" priority="80" operator="containsText" text="Muy baja">
      <formula>NOT(ISERROR(SEARCH("Muy baja",F70)))</formula>
    </cfRule>
    <cfRule type="cellIs" dxfId="336" priority="83" operator="between">
      <formula>1</formula>
      <formula>2</formula>
    </cfRule>
    <cfRule type="cellIs" dxfId="335" priority="84" operator="between">
      <formula>0</formula>
      <formula>2</formula>
    </cfRule>
    <cfRule type="containsText" dxfId="334" priority="77" operator="containsText" text="Alta">
      <formula>NOT(ISERROR(SEARCH("Alta",F70)))</formula>
    </cfRule>
    <cfRule type="containsText" dxfId="333" priority="76" operator="containsText" text="Muy bajo">
      <formula>NOT(ISERROR(SEARCH("Muy bajo",F70)))</formula>
    </cfRule>
  </conditionalFormatting>
  <conditionalFormatting sqref="G10 G20 G30 G40 G50">
    <cfRule type="containsText" dxfId="332" priority="581" operator="containsText" text="Catastrófico">
      <formula>NOT(ISERROR(SEARCH("Catastrófico",G10)))</formula>
    </cfRule>
    <cfRule type="containsText" dxfId="331" priority="586" operator="containsText" text="Leve">
      <formula>NOT(ISERROR(SEARCH("Leve",G10)))</formula>
    </cfRule>
    <cfRule type="containsText" dxfId="330" priority="585" operator="containsText" text="Menor">
      <formula>NOT(ISERROR(SEARCH("Menor",G10)))</formula>
    </cfRule>
    <cfRule type="containsText" dxfId="329" priority="584" operator="containsText" text="Moderado">
      <formula>NOT(ISERROR(SEARCH("Moderado",G10)))</formula>
    </cfRule>
    <cfRule type="containsText" dxfId="328" priority="583" operator="containsText" text="Alta">
      <formula>NOT(ISERROR(SEARCH("Alta",G10)))</formula>
    </cfRule>
    <cfRule type="containsText" dxfId="327" priority="582" operator="containsText" text="Mayor">
      <formula>NOT(ISERROR(SEARCH("Mayor",G10)))</formula>
    </cfRule>
  </conditionalFormatting>
  <conditionalFormatting sqref="G60">
    <cfRule type="containsText" dxfId="326" priority="186" operator="containsText" text="Moderado">
      <formula>NOT(ISERROR(SEARCH("Moderado",G60)))</formula>
    </cfRule>
    <cfRule type="containsText" dxfId="325" priority="187" operator="containsText" text="Menor">
      <formula>NOT(ISERROR(SEARCH("Menor",G60)))</formula>
    </cfRule>
    <cfRule type="containsText" dxfId="324" priority="188" operator="containsText" text="Leve">
      <formula>NOT(ISERROR(SEARCH("Leve",G60)))</formula>
    </cfRule>
    <cfRule type="containsText" dxfId="323" priority="184" operator="containsText" text="Mayor">
      <formula>NOT(ISERROR(SEARCH("Mayor",G60)))</formula>
    </cfRule>
    <cfRule type="containsText" dxfId="322" priority="183" operator="containsText" text="Catastrófico">
      <formula>NOT(ISERROR(SEARCH("Catastrófico",G60)))</formula>
    </cfRule>
    <cfRule type="containsText" dxfId="321" priority="185" operator="containsText" text="Alta">
      <formula>NOT(ISERROR(SEARCH("Alta",G60)))</formula>
    </cfRule>
  </conditionalFormatting>
  <conditionalFormatting sqref="G70">
    <cfRule type="containsText" dxfId="320" priority="59" operator="containsText" text="Alta">
      <formula>NOT(ISERROR(SEARCH("Alta",G70)))</formula>
    </cfRule>
    <cfRule type="containsText" dxfId="319" priority="57" operator="containsText" text="Catastrófico">
      <formula>NOT(ISERROR(SEARCH("Catastrófico",G70)))</formula>
    </cfRule>
    <cfRule type="containsText" dxfId="318" priority="58" operator="containsText" text="Mayor">
      <formula>NOT(ISERROR(SEARCH("Mayor",G70)))</formula>
    </cfRule>
    <cfRule type="containsText" dxfId="317" priority="62" operator="containsText" text="Leve">
      <formula>NOT(ISERROR(SEARCH("Leve",G70)))</formula>
    </cfRule>
    <cfRule type="containsText" dxfId="316" priority="60" operator="containsText" text="Moderado">
      <formula>NOT(ISERROR(SEARCH("Moderado",G70)))</formula>
    </cfRule>
    <cfRule type="containsText" dxfId="315" priority="61" operator="containsText" text="Menor">
      <formula>NOT(ISERROR(SEARCH("Menor",G70)))</formula>
    </cfRule>
  </conditionalFormatting>
  <conditionalFormatting sqref="H10:I10 H20:I20 H30:I30 H40:I40 H50:I50">
    <cfRule type="containsText" dxfId="314" priority="577" operator="containsText" text="Alto">
      <formula>NOT(ISERROR(SEARCH("Alto",H10)))</formula>
    </cfRule>
    <cfRule type="containsText" dxfId="313" priority="578" operator="containsText" text="Bajo">
      <formula>NOT(ISERROR(SEARCH("Bajo",H10)))</formula>
    </cfRule>
    <cfRule type="containsText" dxfId="312" priority="579" operator="containsText" text="Moderado">
      <formula>NOT(ISERROR(SEARCH("Moderado",H10)))</formula>
    </cfRule>
    <cfRule type="containsText" dxfId="311" priority="580" operator="containsText" text="Extremo">
      <formula>NOT(ISERROR(SEARCH("Extremo",H10)))</formula>
    </cfRule>
    <cfRule type="containsText" dxfId="310" priority="576" operator="containsText" text="Extremo">
      <formula>NOT(ISERROR(SEARCH("Extremo",H10)))</formula>
    </cfRule>
  </conditionalFormatting>
  <conditionalFormatting sqref="H60:I60">
    <cfRule type="containsText" dxfId="309" priority="179" operator="containsText" text="Alto">
      <formula>NOT(ISERROR(SEARCH("Alto",H60)))</formula>
    </cfRule>
    <cfRule type="containsText" dxfId="308" priority="178" operator="containsText" text="Extremo">
      <formula>NOT(ISERROR(SEARCH("Extremo",H60)))</formula>
    </cfRule>
    <cfRule type="containsText" dxfId="307" priority="182" operator="containsText" text="Extremo">
      <formula>NOT(ISERROR(SEARCH("Extremo",H60)))</formula>
    </cfRule>
    <cfRule type="containsText" dxfId="306" priority="181" operator="containsText" text="Moderado">
      <formula>NOT(ISERROR(SEARCH("Moderado",H60)))</formula>
    </cfRule>
    <cfRule type="containsText" dxfId="305" priority="180" operator="containsText" text="Bajo">
      <formula>NOT(ISERROR(SEARCH("Bajo",H60)))</formula>
    </cfRule>
  </conditionalFormatting>
  <conditionalFormatting sqref="H70:I70">
    <cfRule type="containsText" dxfId="304" priority="56" operator="containsText" text="Extremo">
      <formula>NOT(ISERROR(SEARCH("Extremo",H70)))</formula>
    </cfRule>
    <cfRule type="containsText" dxfId="303" priority="55" operator="containsText" text="Moderado">
      <formula>NOT(ISERROR(SEARCH("Moderado",H70)))</formula>
    </cfRule>
    <cfRule type="containsText" dxfId="302" priority="54" operator="containsText" text="Bajo">
      <formula>NOT(ISERROR(SEARCH("Bajo",H70)))</formula>
    </cfRule>
    <cfRule type="containsText" dxfId="301" priority="53" operator="containsText" text="Alto">
      <formula>NOT(ISERROR(SEARCH("Alto",H70)))</formula>
    </cfRule>
    <cfRule type="containsText" dxfId="300" priority="52" operator="containsText" text="Extremo">
      <formula>NOT(ISERROR(SEARCH("Extremo",H70)))</formula>
    </cfRule>
  </conditionalFormatting>
  <conditionalFormatting sqref="J10:J49">
    <cfRule type="containsText" dxfId="299" priority="545" operator="containsText" text="Muy Alta">
      <formula>NOT(ISERROR(SEARCH("Muy Alta",J10)))</formula>
    </cfRule>
    <cfRule type="containsText" dxfId="298" priority="546" operator="containsText" text="Alta">
      <formula>NOT(ISERROR(SEARCH("Alta",J10)))</formula>
    </cfRule>
    <cfRule type="containsText" dxfId="297" priority="547" operator="containsText" text="Media">
      <formula>NOT(ISERROR(SEARCH("Media",J10)))</formula>
    </cfRule>
    <cfRule type="containsText" dxfId="296" priority="548" operator="containsText" text="Baja">
      <formula>NOT(ISERROR(SEARCH("Baja",J10)))</formula>
    </cfRule>
    <cfRule type="containsText" dxfId="295" priority="549" operator="containsText" text="Muy Baja">
      <formula>NOT(ISERROR(SEARCH("Muy Baja",J10)))</formula>
    </cfRule>
  </conditionalFormatting>
  <conditionalFormatting sqref="J10:J79">
    <cfRule type="containsText" dxfId="294" priority="263" operator="containsText" text="Muy Baja">
      <formula>NOT(ISERROR(SEARCH("Muy Baja",J10)))</formula>
    </cfRule>
  </conditionalFormatting>
  <conditionalFormatting sqref="J50:J79">
    <cfRule type="containsText" dxfId="293" priority="253" operator="containsText" text="Muy Baja">
      <formula>NOT(ISERROR(SEARCH("Muy Baja",J50)))</formula>
    </cfRule>
    <cfRule type="containsText" dxfId="292" priority="261" operator="containsText" text="Media">
      <formula>NOT(ISERROR(SEARCH("Media",J50)))</formula>
    </cfRule>
    <cfRule type="containsText" dxfId="291" priority="260" operator="containsText" text="Alta">
      <formula>NOT(ISERROR(SEARCH("Alta",J50)))</formula>
    </cfRule>
    <cfRule type="containsText" dxfId="290" priority="259" operator="containsText" text="Muy Alta">
      <formula>NOT(ISERROR(SEARCH("Muy Alta",J50)))</formula>
    </cfRule>
    <cfRule type="containsText" dxfId="289" priority="262" operator="containsText" text="Baja">
      <formula>NOT(ISERROR(SEARCH("Baja",J50)))</formula>
    </cfRule>
  </conditionalFormatting>
  <conditionalFormatting sqref="K10:K79">
    <cfRule type="containsText" dxfId="288" priority="254" operator="containsText" text="Catastrófico">
      <formula>NOT(ISERROR(SEARCH("Catastrófico",K10)))</formula>
    </cfRule>
    <cfRule type="containsText" dxfId="287" priority="255" operator="containsText" text="Moderado">
      <formula>NOT(ISERROR(SEARCH("Moderado",K10)))</formula>
    </cfRule>
    <cfRule type="containsText" dxfId="286" priority="256" operator="containsText" text="Menor">
      <formula>NOT(ISERROR(SEARCH("Menor",K10)))</formula>
    </cfRule>
    <cfRule type="containsText" dxfId="285" priority="258" operator="containsText" text="Mayor">
      <formula>NOT(ISERROR(SEARCH("Mayor",K10)))</formula>
    </cfRule>
    <cfRule type="containsText" dxfId="284" priority="257" operator="containsText" text="Leve">
      <formula>NOT(ISERROR(SEARCH("Leve",K10)))</formula>
    </cfRule>
  </conditionalFormatting>
  <conditionalFormatting sqref="M10 M20 M30 M40">
    <cfRule type="containsText" dxfId="283" priority="556" operator="containsText" text="Extremo">
      <formula>NOT(ISERROR(SEARCH("Extremo",M10)))</formula>
    </cfRule>
    <cfRule type="containsText" dxfId="282" priority="557" operator="containsText" text="Baja">
      <formula>NOT(ISERROR(SEARCH("Baja",M10)))</formula>
    </cfRule>
    <cfRule type="containsText" dxfId="281" priority="558" operator="containsText" text="Alto">
      <formula>NOT(ISERROR(SEARCH("Alto",M10)))</formula>
    </cfRule>
    <cfRule type="containsText" dxfId="280" priority="550" operator="containsText" text="Extremo">
      <formula>NOT(ISERROR(SEARCH("Extremo",M10)))</formula>
    </cfRule>
    <cfRule type="containsText" dxfId="279" priority="551" operator="containsText" text="Alto">
      <formula>NOT(ISERROR(SEARCH("Alto",M10)))</formula>
    </cfRule>
    <cfRule type="containsText" dxfId="278" priority="552" operator="containsText" text="Moderado">
      <formula>NOT(ISERROR(SEARCH("Moderado",M10)))</formula>
    </cfRule>
    <cfRule type="containsText" dxfId="277" priority="553" operator="containsText" text="Menor">
      <formula>NOT(ISERROR(SEARCH("Menor",M10)))</formula>
    </cfRule>
    <cfRule type="containsText" dxfId="276" priority="554" operator="containsText" text="Bajo">
      <formula>NOT(ISERROR(SEARCH("Bajo",M10)))</formula>
    </cfRule>
    <cfRule type="containsText" dxfId="275" priority="555" operator="containsText" text="Moderado">
      <formula>NOT(ISERROR(SEARCH("Moderado",M10)))</formula>
    </cfRule>
  </conditionalFormatting>
  <conditionalFormatting sqref="M50">
    <cfRule type="containsText" dxfId="274" priority="267" operator="containsText" text="Menor">
      <formula>NOT(ISERROR(SEARCH("Menor",M50)))</formula>
    </cfRule>
    <cfRule type="containsText" dxfId="273" priority="266" operator="containsText" text="Moderado">
      <formula>NOT(ISERROR(SEARCH("Moderado",M50)))</formula>
    </cfRule>
    <cfRule type="containsText" dxfId="272" priority="265" operator="containsText" text="Alto">
      <formula>NOT(ISERROR(SEARCH("Alto",M50)))</formula>
    </cfRule>
    <cfRule type="containsText" dxfId="271" priority="264" operator="containsText" text="Extremo">
      <formula>NOT(ISERROR(SEARCH("Extremo",M50)))</formula>
    </cfRule>
    <cfRule type="containsText" dxfId="270" priority="272" operator="containsText" text="Alto">
      <formula>NOT(ISERROR(SEARCH("Alto",M50)))</formula>
    </cfRule>
    <cfRule type="containsText" dxfId="269" priority="271" operator="containsText" text="Baja">
      <formula>NOT(ISERROR(SEARCH("Baja",M50)))</formula>
    </cfRule>
    <cfRule type="containsText" dxfId="268" priority="270" operator="containsText" text="Extremo">
      <formula>NOT(ISERROR(SEARCH("Extremo",M50)))</formula>
    </cfRule>
    <cfRule type="containsText" dxfId="267" priority="269" operator="containsText" text="Moderado">
      <formula>NOT(ISERROR(SEARCH("Moderado",M50)))</formula>
    </cfRule>
    <cfRule type="containsText" dxfId="266" priority="268" operator="containsText" text="Bajo">
      <formula>NOT(ISERROR(SEARCH("Bajo",M50)))</formula>
    </cfRule>
  </conditionalFormatting>
  <conditionalFormatting sqref="M60">
    <cfRule type="containsText" dxfId="265" priority="172" operator="containsText" text="Menor">
      <formula>NOT(ISERROR(SEARCH("Menor",M60)))</formula>
    </cfRule>
    <cfRule type="containsText" dxfId="264" priority="171" operator="containsText" text="Moderado">
      <formula>NOT(ISERROR(SEARCH("Moderado",M60)))</formula>
    </cfRule>
    <cfRule type="containsText" dxfId="263" priority="170" operator="containsText" text="Alto">
      <formula>NOT(ISERROR(SEARCH("Alto",M60)))</formula>
    </cfRule>
    <cfRule type="containsText" dxfId="262" priority="169" operator="containsText" text="Extremo">
      <formula>NOT(ISERROR(SEARCH("Extremo",M60)))</formula>
    </cfRule>
    <cfRule type="containsText" dxfId="261" priority="175" operator="containsText" text="Extremo">
      <formula>NOT(ISERROR(SEARCH("Extremo",M60)))</formula>
    </cfRule>
    <cfRule type="containsText" dxfId="260" priority="176" operator="containsText" text="Baja">
      <formula>NOT(ISERROR(SEARCH("Baja",M60)))</formula>
    </cfRule>
    <cfRule type="containsText" dxfId="259" priority="177" operator="containsText" text="Alto">
      <formula>NOT(ISERROR(SEARCH("Alto",M60)))</formula>
    </cfRule>
    <cfRule type="containsText" dxfId="258" priority="174" operator="containsText" text="Moderado">
      <formula>NOT(ISERROR(SEARCH("Moderado",M60)))</formula>
    </cfRule>
    <cfRule type="containsText" dxfId="257" priority="173" operator="containsText" text="Bajo">
      <formula>NOT(ISERROR(SEARCH("Bajo",M60)))</formula>
    </cfRule>
  </conditionalFormatting>
  <conditionalFormatting sqref="M70">
    <cfRule type="containsText" dxfId="256" priority="43" operator="containsText" text="Extremo">
      <formula>NOT(ISERROR(SEARCH("Extremo",M70)))</formula>
    </cfRule>
    <cfRule type="containsText" dxfId="255" priority="51" operator="containsText" text="Alto">
      <formula>NOT(ISERROR(SEARCH("Alto",M70)))</formula>
    </cfRule>
    <cfRule type="containsText" dxfId="254" priority="49" operator="containsText" text="Extremo">
      <formula>NOT(ISERROR(SEARCH("Extremo",M70)))</formula>
    </cfRule>
    <cfRule type="containsText" dxfId="253" priority="48" operator="containsText" text="Moderado">
      <formula>NOT(ISERROR(SEARCH("Moderado",M70)))</formula>
    </cfRule>
    <cfRule type="containsText" dxfId="252" priority="47" operator="containsText" text="Bajo">
      <formula>NOT(ISERROR(SEARCH("Bajo",M70)))</formula>
    </cfRule>
    <cfRule type="containsText" dxfId="251" priority="46" operator="containsText" text="Menor">
      <formula>NOT(ISERROR(SEARCH("Menor",M70)))</formula>
    </cfRule>
    <cfRule type="containsText" dxfId="250" priority="45" operator="containsText" text="Moderado">
      <formula>NOT(ISERROR(SEARCH("Moderado",M70)))</formula>
    </cfRule>
    <cfRule type="containsText" dxfId="249" priority="44" operator="containsText" text="Alto">
      <formula>NOT(ISERROR(SEARCH("Alto",M70)))</formula>
    </cfRule>
    <cfRule type="containsText" dxfId="248" priority="50" operator="containsText" text="Baja">
      <formula>NOT(ISERROR(SEARCH("Baja",M70)))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40" customWidth="1"/>
    <col min="16" max="32" width="11.5703125" style="99"/>
    <col min="33" max="36" width="11.42578125" style="3"/>
    <col min="37" max="138" width="11.42578125" style="2"/>
  </cols>
  <sheetData>
    <row r="1" spans="1:138" s="2" customFormat="1">
      <c r="E1" s="47"/>
      <c r="N1" s="128"/>
      <c r="O1" s="235"/>
      <c r="P1" s="3"/>
      <c r="Q1" s="3"/>
      <c r="R1" s="3"/>
      <c r="S1" s="3"/>
      <c r="T1" s="3"/>
      <c r="U1" s="3"/>
      <c r="V1" s="3"/>
      <c r="W1" s="3"/>
      <c r="X1" s="3"/>
      <c r="Y1" s="3"/>
      <c r="Z1" s="3"/>
      <c r="AA1" s="3"/>
      <c r="AB1" s="3"/>
      <c r="AC1" s="3"/>
      <c r="AD1" s="3"/>
      <c r="AE1" s="3"/>
      <c r="AF1" s="3"/>
      <c r="AG1" s="3"/>
      <c r="AH1" s="3"/>
      <c r="AI1" s="3"/>
      <c r="AJ1" s="3"/>
    </row>
    <row r="2" spans="1:138" ht="24" thickBot="1">
      <c r="A2" s="2"/>
      <c r="B2" s="596" t="s">
        <v>365</v>
      </c>
      <c r="C2" s="596"/>
      <c r="D2" s="596"/>
      <c r="E2" s="596"/>
      <c r="F2" s="88"/>
      <c r="G2" s="2"/>
      <c r="H2" s="2"/>
      <c r="I2" s="2"/>
      <c r="J2" s="2"/>
      <c r="K2" s="2"/>
      <c r="L2" s="2"/>
      <c r="M2" s="2"/>
      <c r="N2" s="128"/>
      <c r="O2" s="235"/>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35"/>
      <c r="P3" s="3"/>
      <c r="Q3" s="3"/>
      <c r="R3" s="3"/>
      <c r="S3" s="3"/>
      <c r="T3" s="3"/>
      <c r="U3" s="3"/>
      <c r="V3" s="3"/>
      <c r="W3" s="3"/>
      <c r="X3" s="3"/>
      <c r="Y3" s="3"/>
      <c r="Z3" s="3"/>
      <c r="AA3" s="3"/>
      <c r="AB3" s="3"/>
      <c r="AC3" s="3"/>
      <c r="AD3" s="3"/>
      <c r="AE3" s="3"/>
      <c r="AF3" s="3"/>
    </row>
    <row r="4" spans="1:138" ht="21">
      <c r="A4" s="2"/>
      <c r="B4" s="63"/>
      <c r="C4" s="64" t="s">
        <v>366</v>
      </c>
      <c r="D4" s="64"/>
      <c r="E4" s="64" t="s">
        <v>367</v>
      </c>
      <c r="F4" s="65"/>
      <c r="G4" s="2"/>
      <c r="H4" s="2"/>
      <c r="I4" s="2"/>
      <c r="J4" s="2"/>
      <c r="K4" s="2"/>
      <c r="L4" s="2"/>
      <c r="M4" s="2"/>
      <c r="N4" s="128"/>
      <c r="O4" s="235"/>
      <c r="P4" s="3"/>
      <c r="Q4" s="3"/>
      <c r="R4" s="3"/>
      <c r="S4" s="3"/>
      <c r="T4" s="3"/>
      <c r="U4" s="3"/>
      <c r="V4" s="3"/>
      <c r="W4" s="3"/>
      <c r="X4" s="3"/>
      <c r="Y4" s="3"/>
      <c r="Z4" s="3"/>
      <c r="AA4" s="3"/>
      <c r="AB4" s="3"/>
      <c r="AC4" s="3"/>
      <c r="AD4" s="3"/>
      <c r="AE4" s="3"/>
      <c r="AF4" s="3"/>
    </row>
    <row r="5" spans="1:138" ht="40.5">
      <c r="A5" s="2"/>
      <c r="B5" s="63"/>
      <c r="C5" s="64" t="s">
        <v>368</v>
      </c>
      <c r="D5" s="64"/>
      <c r="E5" s="66" t="s">
        <v>369</v>
      </c>
      <c r="F5" s="64" t="s">
        <v>367</v>
      </c>
      <c r="G5" s="2"/>
      <c r="H5" s="2"/>
      <c r="I5" s="2"/>
      <c r="J5" s="2"/>
      <c r="K5" s="2"/>
      <c r="L5" s="2"/>
      <c r="M5" s="2"/>
      <c r="N5" s="128"/>
      <c r="O5" s="235"/>
      <c r="P5" s="3"/>
      <c r="Q5" s="3"/>
      <c r="R5" s="3"/>
      <c r="S5" s="3"/>
      <c r="T5" s="3"/>
      <c r="U5" s="3"/>
      <c r="V5" s="3"/>
      <c r="W5" s="3"/>
      <c r="X5" s="3"/>
      <c r="Y5" s="3"/>
      <c r="Z5" s="3"/>
      <c r="AA5" s="3"/>
      <c r="AB5" s="3"/>
      <c r="AC5" s="3"/>
      <c r="AD5" s="3"/>
      <c r="AE5" s="3"/>
      <c r="AF5" s="3"/>
    </row>
    <row r="6" spans="1:138" ht="20.25">
      <c r="A6" s="2"/>
      <c r="B6" s="67" t="s">
        <v>370</v>
      </c>
      <c r="C6" s="113" t="s">
        <v>371</v>
      </c>
      <c r="D6" s="68">
        <v>0.04</v>
      </c>
      <c r="E6" s="69" t="s">
        <v>372</v>
      </c>
      <c r="F6" s="70">
        <v>1</v>
      </c>
      <c r="G6" s="2"/>
      <c r="H6" s="52"/>
      <c r="I6" s="2"/>
      <c r="J6" s="2"/>
      <c r="K6" s="2"/>
      <c r="L6" s="2"/>
      <c r="M6" s="2"/>
      <c r="N6" s="128"/>
      <c r="O6" s="236"/>
      <c r="P6" s="3"/>
      <c r="Q6" s="3"/>
      <c r="R6" s="3"/>
      <c r="S6" s="3"/>
      <c r="T6" s="3"/>
      <c r="U6" s="3"/>
      <c r="V6" s="3"/>
      <c r="W6" s="3"/>
      <c r="X6" s="3"/>
      <c r="Y6" s="3"/>
      <c r="Z6" s="3"/>
      <c r="AA6" s="3"/>
      <c r="AB6" s="3"/>
      <c r="AC6" s="3"/>
      <c r="AD6" s="3"/>
      <c r="AE6" s="3"/>
      <c r="AF6" s="3"/>
    </row>
    <row r="7" spans="1:138" ht="20.25">
      <c r="A7" s="2"/>
      <c r="B7" s="71" t="s">
        <v>373</v>
      </c>
      <c r="C7" s="113" t="s">
        <v>374</v>
      </c>
      <c r="D7" s="68">
        <v>0.09</v>
      </c>
      <c r="E7" s="69" t="s">
        <v>375</v>
      </c>
      <c r="F7" s="70">
        <v>2</v>
      </c>
      <c r="G7" s="2"/>
      <c r="H7" s="2"/>
      <c r="I7" s="2"/>
      <c r="J7" s="2"/>
      <c r="K7" s="2"/>
      <c r="L7" s="2"/>
      <c r="M7" s="2"/>
      <c r="N7" s="128"/>
      <c r="O7" s="236"/>
      <c r="P7" s="3"/>
      <c r="Q7" s="3"/>
      <c r="R7" s="3"/>
      <c r="S7" s="3"/>
      <c r="T7" s="3"/>
      <c r="U7" s="3"/>
      <c r="V7" s="3"/>
      <c r="W7" s="3"/>
      <c r="X7" s="3"/>
      <c r="Y7" s="3"/>
      <c r="Z7" s="3"/>
      <c r="AA7" s="3"/>
      <c r="AB7" s="3"/>
      <c r="AC7" s="3"/>
      <c r="AD7" s="3"/>
      <c r="AE7" s="3"/>
      <c r="AF7" s="3"/>
    </row>
    <row r="8" spans="1:138" ht="20.25">
      <c r="A8" s="2"/>
      <c r="B8" s="72" t="s">
        <v>376</v>
      </c>
      <c r="C8" s="113" t="s">
        <v>377</v>
      </c>
      <c r="D8" s="68">
        <v>0.28999999999999998</v>
      </c>
      <c r="E8" s="69" t="s">
        <v>378</v>
      </c>
      <c r="F8" s="70">
        <v>3</v>
      </c>
      <c r="G8" s="2"/>
      <c r="H8" s="2"/>
      <c r="I8" s="2"/>
      <c r="J8" s="2"/>
      <c r="K8" s="2"/>
      <c r="L8" s="2"/>
      <c r="M8" s="2"/>
      <c r="N8" s="128"/>
      <c r="O8" s="236"/>
      <c r="P8" s="3"/>
      <c r="Q8" s="3"/>
      <c r="R8" s="3"/>
      <c r="S8" s="3"/>
      <c r="T8" s="3"/>
      <c r="U8" s="3"/>
      <c r="V8" s="3"/>
      <c r="W8" s="3"/>
      <c r="X8" s="3"/>
      <c r="Y8" s="3"/>
      <c r="Z8" s="3"/>
      <c r="AA8" s="3"/>
      <c r="AB8" s="3"/>
      <c r="AC8" s="3"/>
      <c r="AD8" s="3"/>
      <c r="AE8" s="3"/>
      <c r="AF8" s="3"/>
    </row>
    <row r="9" spans="1:138" ht="20.25">
      <c r="A9" s="2"/>
      <c r="B9" s="73" t="s">
        <v>379</v>
      </c>
      <c r="C9" s="113" t="s">
        <v>380</v>
      </c>
      <c r="D9" s="68">
        <v>0.49</v>
      </c>
      <c r="E9" s="69" t="s">
        <v>381</v>
      </c>
      <c r="F9" s="70">
        <v>4</v>
      </c>
      <c r="G9" s="2"/>
      <c r="H9" s="2"/>
      <c r="I9" s="2"/>
      <c r="J9" s="2"/>
      <c r="K9" s="2"/>
      <c r="L9" s="2"/>
      <c r="M9" s="2"/>
      <c r="N9" s="128"/>
      <c r="O9" s="236"/>
      <c r="P9" s="3"/>
      <c r="Q9" s="3"/>
      <c r="R9" s="3"/>
      <c r="S9" s="3"/>
      <c r="T9" s="3"/>
      <c r="U9" s="3"/>
      <c r="V9" s="3"/>
      <c r="W9" s="3"/>
      <c r="X9" s="3"/>
      <c r="Y9" s="3"/>
      <c r="Z9" s="3"/>
      <c r="AA9" s="3"/>
      <c r="AB9" s="3"/>
      <c r="AC9" s="3"/>
      <c r="AD9" s="3"/>
      <c r="AE9" s="3"/>
      <c r="AF9" s="3"/>
    </row>
    <row r="10" spans="1:138" ht="20.25">
      <c r="A10" s="2"/>
      <c r="B10" s="74" t="s">
        <v>382</v>
      </c>
      <c r="C10" s="113" t="s">
        <v>383</v>
      </c>
      <c r="D10" s="68">
        <v>1</v>
      </c>
      <c r="E10" s="69" t="s">
        <v>384</v>
      </c>
      <c r="F10" s="70">
        <v>5</v>
      </c>
      <c r="G10" s="2"/>
      <c r="H10" s="2"/>
      <c r="I10" s="93" t="s">
        <v>385</v>
      </c>
      <c r="J10" s="2"/>
      <c r="K10" s="2"/>
      <c r="L10" s="2"/>
      <c r="M10" s="2"/>
      <c r="N10" s="128"/>
      <c r="O10" s="236"/>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35"/>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35"/>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35"/>
      <c r="P13" s="3"/>
      <c r="Q13" s="3"/>
      <c r="R13" s="3"/>
      <c r="S13" s="3"/>
      <c r="T13" s="3"/>
      <c r="U13" s="3"/>
      <c r="V13" s="3"/>
      <c r="W13" s="3"/>
      <c r="X13" s="3"/>
      <c r="Y13" s="3"/>
      <c r="Z13" s="3"/>
      <c r="AA13" s="3"/>
      <c r="AB13" s="3"/>
      <c r="AC13" s="3"/>
      <c r="AD13" s="3"/>
      <c r="AE13" s="3"/>
      <c r="AF13" s="3"/>
    </row>
    <row r="14" spans="1:138" ht="23.25">
      <c r="A14" s="2"/>
      <c r="B14" s="597" t="s">
        <v>386</v>
      </c>
      <c r="C14" s="597"/>
      <c r="D14" s="597"/>
      <c r="E14" s="597"/>
      <c r="F14" s="101"/>
      <c r="G14" s="62"/>
      <c r="H14" s="2"/>
      <c r="I14" s="2"/>
      <c r="J14" s="2"/>
      <c r="K14" s="2"/>
      <c r="L14" s="2"/>
      <c r="M14" s="2"/>
      <c r="N14" s="128"/>
      <c r="O14" s="235"/>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35"/>
      <c r="P15" s="3"/>
      <c r="Q15" s="3"/>
      <c r="R15" s="3"/>
      <c r="S15" s="3"/>
      <c r="T15" s="3"/>
      <c r="U15" s="3"/>
      <c r="V15" s="3"/>
      <c r="W15" s="3"/>
      <c r="X15" s="3"/>
      <c r="Y15" s="3"/>
      <c r="Z15" s="3"/>
      <c r="AA15" s="3"/>
      <c r="AB15" s="3"/>
      <c r="AC15" s="3"/>
      <c r="AD15" s="3"/>
      <c r="AE15" s="3"/>
      <c r="AF15" s="3"/>
    </row>
    <row r="16" spans="1:138" s="78" customFormat="1" ht="20.25">
      <c r="A16" s="76"/>
      <c r="B16" s="103"/>
      <c r="C16" s="599" t="s">
        <v>280</v>
      </c>
      <c r="D16" s="599"/>
      <c r="E16" s="599"/>
      <c r="F16" s="104"/>
      <c r="G16" s="76"/>
      <c r="H16" s="76"/>
      <c r="I16" s="94" t="s">
        <v>274</v>
      </c>
      <c r="J16" s="76"/>
      <c r="K16" s="76"/>
      <c r="L16" s="76"/>
      <c r="M16" s="76"/>
      <c r="N16" s="129"/>
      <c r="O16" s="237"/>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387</v>
      </c>
      <c r="C17" s="598" t="s">
        <v>388</v>
      </c>
      <c r="D17" s="598"/>
      <c r="E17" s="598"/>
      <c r="F17" s="105">
        <v>1</v>
      </c>
      <c r="G17" s="76"/>
      <c r="H17" s="76"/>
      <c r="I17" s="93" t="s">
        <v>280</v>
      </c>
      <c r="J17" s="76"/>
      <c r="K17" s="76"/>
      <c r="L17" s="76"/>
      <c r="M17" s="76"/>
      <c r="N17" s="129"/>
      <c r="O17" s="238"/>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389</v>
      </c>
      <c r="C18" s="598" t="s">
        <v>281</v>
      </c>
      <c r="D18" s="598"/>
      <c r="E18" s="598"/>
      <c r="F18" s="105">
        <v>2</v>
      </c>
      <c r="G18" s="76"/>
      <c r="H18" s="76"/>
      <c r="I18" s="93" t="s">
        <v>283</v>
      </c>
      <c r="J18" s="76"/>
      <c r="K18" s="76"/>
      <c r="L18" s="76"/>
      <c r="M18" s="76"/>
      <c r="N18" s="129"/>
      <c r="O18" s="238"/>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390</v>
      </c>
      <c r="C19" s="598" t="s">
        <v>391</v>
      </c>
      <c r="D19" s="598"/>
      <c r="E19" s="598"/>
      <c r="F19" s="105">
        <v>3</v>
      </c>
      <c r="G19" s="76"/>
      <c r="H19" s="76"/>
      <c r="I19" s="93" t="s">
        <v>289</v>
      </c>
      <c r="J19" s="76"/>
      <c r="K19" s="76"/>
      <c r="L19" s="76"/>
      <c r="M19" s="76"/>
      <c r="N19" s="129"/>
      <c r="O19" s="238"/>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392</v>
      </c>
      <c r="C20" s="598" t="s">
        <v>326</v>
      </c>
      <c r="D20" s="598"/>
      <c r="E20" s="598"/>
      <c r="F20" s="105">
        <v>4</v>
      </c>
      <c r="G20" s="76"/>
      <c r="H20" s="76"/>
      <c r="I20" s="93" t="s">
        <v>286</v>
      </c>
      <c r="J20" s="76"/>
      <c r="K20" s="76"/>
      <c r="L20" s="76"/>
      <c r="M20" s="76"/>
      <c r="N20" s="129"/>
      <c r="O20" s="238"/>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393</v>
      </c>
      <c r="C21" s="598" t="s">
        <v>322</v>
      </c>
      <c r="D21" s="598"/>
      <c r="E21" s="598"/>
      <c r="F21" s="105">
        <v>5</v>
      </c>
      <c r="G21" s="76"/>
      <c r="H21" s="76"/>
      <c r="I21" s="93" t="str">
        <f>C48</f>
        <v>Interrupción o afectación en la prestación del servicio administrativo</v>
      </c>
      <c r="J21" s="76"/>
      <c r="K21" s="76"/>
      <c r="L21" s="76"/>
      <c r="M21" s="76"/>
      <c r="N21" s="129"/>
      <c r="O21" s="238"/>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37"/>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37"/>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00" t="s">
        <v>283</v>
      </c>
      <c r="D24" s="600"/>
      <c r="E24" s="600"/>
      <c r="F24" s="85"/>
      <c r="G24" s="76"/>
      <c r="H24" s="76"/>
      <c r="I24" s="76"/>
      <c r="J24" s="76"/>
      <c r="K24" s="76"/>
      <c r="L24" s="76"/>
      <c r="M24" s="76"/>
      <c r="N24" s="129"/>
      <c r="O24" s="237"/>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387</v>
      </c>
      <c r="C25" s="598" t="s">
        <v>394</v>
      </c>
      <c r="D25" s="598"/>
      <c r="E25" s="598"/>
      <c r="F25" s="105">
        <v>1</v>
      </c>
      <c r="G25" s="76"/>
      <c r="H25" s="76"/>
      <c r="I25" s="76"/>
      <c r="J25" s="76"/>
      <c r="K25" s="76"/>
      <c r="L25" s="76"/>
      <c r="M25" s="76"/>
      <c r="N25" s="129"/>
      <c r="O25" s="239"/>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389</v>
      </c>
      <c r="C26" s="598" t="s">
        <v>395</v>
      </c>
      <c r="D26" s="598"/>
      <c r="E26" s="598"/>
      <c r="F26" s="105">
        <v>2</v>
      </c>
      <c r="G26" s="76"/>
      <c r="H26" s="76"/>
      <c r="I26" s="84"/>
      <c r="J26" s="84"/>
      <c r="K26" s="84"/>
      <c r="L26" s="84"/>
      <c r="M26" s="84"/>
      <c r="N26" s="130"/>
      <c r="O26" s="239"/>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390</v>
      </c>
      <c r="C27" s="598" t="s">
        <v>323</v>
      </c>
      <c r="D27" s="598"/>
      <c r="E27" s="598"/>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39"/>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392</v>
      </c>
      <c r="C28" s="598" t="s">
        <v>327</v>
      </c>
      <c r="D28" s="598"/>
      <c r="E28" s="598"/>
      <c r="F28" s="105">
        <v>4</v>
      </c>
      <c r="G28" s="76"/>
      <c r="H28" s="76"/>
      <c r="I28" s="84" t="str">
        <v xml:space="preserve">Si el hecho llegara a presentarse, tendría bajo impacto o efecto sobre la entidad.
</v>
      </c>
      <c r="J28" s="84"/>
      <c r="K28" s="84"/>
      <c r="L28" s="84"/>
      <c r="M28" s="84"/>
      <c r="N28" s="130"/>
      <c r="O28" s="239"/>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393</v>
      </c>
      <c r="C29" s="598" t="s">
        <v>284</v>
      </c>
      <c r="D29" s="598"/>
      <c r="E29" s="598"/>
      <c r="F29" s="105">
        <v>5</v>
      </c>
      <c r="G29" s="76"/>
      <c r="H29" s="76"/>
      <c r="I29" s="84" t="str">
        <v xml:space="preserve">Si el hecho llegara a presentarse, tendría medianas consecuencias o efectos sobre la entidad.
</v>
      </c>
      <c r="J29" s="84"/>
      <c r="K29" s="84"/>
      <c r="L29" s="84"/>
      <c r="M29" s="84"/>
      <c r="N29" s="130"/>
      <c r="O29" s="239"/>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37"/>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37"/>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599" t="s">
        <v>289</v>
      </c>
      <c r="D32" s="599"/>
      <c r="E32" s="599"/>
      <c r="F32" s="85"/>
      <c r="I32" s="84"/>
      <c r="J32" s="84"/>
      <c r="K32" s="84"/>
      <c r="L32" s="84"/>
      <c r="M32" s="84"/>
      <c r="N32" s="130"/>
      <c r="O32" s="237"/>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387</v>
      </c>
      <c r="C33" s="598" t="s">
        <v>396</v>
      </c>
      <c r="D33" s="598"/>
      <c r="E33" s="598"/>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37"/>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389</v>
      </c>
      <c r="C34" s="598" t="s">
        <v>296</v>
      </c>
      <c r="D34" s="598"/>
      <c r="E34" s="598"/>
      <c r="F34" s="107">
        <v>2</v>
      </c>
      <c r="I34" s="84" t="str">
        <v xml:space="preserve">Si el hecho llegara a presentarse, tendría bajo impacto o efecto sobre la entidad.
</v>
      </c>
      <c r="J34" s="84"/>
      <c r="K34" s="84"/>
      <c r="L34" s="84"/>
      <c r="M34" s="84"/>
      <c r="N34" s="130"/>
      <c r="O34" s="237"/>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390</v>
      </c>
      <c r="C35" s="598" t="s">
        <v>290</v>
      </c>
      <c r="D35" s="598"/>
      <c r="E35" s="598"/>
      <c r="F35" s="107">
        <v>3</v>
      </c>
      <c r="I35" s="84" t="str">
        <v xml:space="preserve">Si el hecho llegara a presentarse, tendría medianas consecuencias o efectos sobre la entidad.
</v>
      </c>
      <c r="J35" s="84"/>
      <c r="K35" s="84"/>
      <c r="L35" s="84"/>
      <c r="M35" s="84"/>
      <c r="N35" s="130"/>
      <c r="O35" s="237"/>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392</v>
      </c>
      <c r="C36" s="598" t="s">
        <v>397</v>
      </c>
      <c r="D36" s="598"/>
      <c r="E36" s="598"/>
      <c r="F36" s="107">
        <v>4</v>
      </c>
      <c r="I36" s="84" t="str">
        <v xml:space="preserve">Si el hecho llegara a presentarse, tendría altas consecuencias o efectos sobre la entidad
</v>
      </c>
      <c r="J36" s="84"/>
      <c r="K36" s="84"/>
      <c r="L36" s="84"/>
      <c r="M36" s="84"/>
      <c r="N36" s="130"/>
      <c r="O36" s="237"/>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393</v>
      </c>
      <c r="C37" s="598" t="s">
        <v>398</v>
      </c>
      <c r="D37" s="598"/>
      <c r="E37" s="598"/>
      <c r="F37" s="107">
        <v>5</v>
      </c>
      <c r="I37" s="84" t="str">
        <v xml:space="preserve">Si el hecho llegara a presentarse, tendría desastrosas consecuencias o efectos sobre la entidad.
</v>
      </c>
      <c r="J37" s="84"/>
      <c r="K37" s="84"/>
      <c r="L37" s="84"/>
      <c r="M37" s="84"/>
      <c r="N37" s="130"/>
      <c r="O37" s="237"/>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37"/>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37"/>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599" t="s">
        <v>286</v>
      </c>
      <c r="D40" s="599"/>
      <c r="E40" s="599"/>
      <c r="F40" s="85"/>
      <c r="N40" s="129"/>
      <c r="O40" s="237"/>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387</v>
      </c>
      <c r="C41" s="598" t="s">
        <v>287</v>
      </c>
      <c r="D41" s="598"/>
      <c r="E41" s="598"/>
      <c r="F41" s="107">
        <v>1</v>
      </c>
      <c r="N41" s="129"/>
      <c r="O41" s="237"/>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389</v>
      </c>
      <c r="C42" s="598" t="s">
        <v>298</v>
      </c>
      <c r="D42" s="598"/>
      <c r="E42" s="598"/>
      <c r="F42" s="107">
        <v>2</v>
      </c>
      <c r="N42" s="129"/>
      <c r="O42" s="237"/>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390</v>
      </c>
      <c r="C43" s="598" t="s">
        <v>399</v>
      </c>
      <c r="D43" s="598"/>
      <c r="E43" s="598"/>
      <c r="F43" s="107">
        <v>3</v>
      </c>
      <c r="N43" s="129"/>
      <c r="O43" s="237"/>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392</v>
      </c>
      <c r="C44" s="598" t="s">
        <v>317</v>
      </c>
      <c r="D44" s="598"/>
      <c r="E44" s="598"/>
      <c r="F44" s="107">
        <v>4</v>
      </c>
      <c r="N44" s="129"/>
      <c r="O44" s="237"/>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393</v>
      </c>
      <c r="C45" s="598" t="s">
        <v>400</v>
      </c>
      <c r="D45" s="598"/>
      <c r="E45" s="598"/>
      <c r="F45" s="107">
        <v>5</v>
      </c>
      <c r="N45" s="129"/>
      <c r="O45" s="237"/>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401</v>
      </c>
      <c r="D46" s="84"/>
      <c r="F46" s="85"/>
      <c r="N46" s="129"/>
      <c r="O46" s="237"/>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37"/>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00" t="s">
        <v>313</v>
      </c>
      <c r="D48" s="600"/>
      <c r="E48" s="600"/>
      <c r="F48" s="85"/>
      <c r="N48" s="129"/>
      <c r="O48" s="237"/>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387</v>
      </c>
      <c r="C49" s="601" t="s">
        <v>402</v>
      </c>
      <c r="D49" s="602"/>
      <c r="E49" s="603"/>
      <c r="F49" s="70">
        <v>1</v>
      </c>
      <c r="N49" s="129"/>
      <c r="O49" s="237"/>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389</v>
      </c>
      <c r="C50" s="601" t="s">
        <v>304</v>
      </c>
      <c r="D50" s="602"/>
      <c r="E50" s="603"/>
      <c r="F50" s="70">
        <v>2</v>
      </c>
      <c r="N50" s="129"/>
      <c r="O50" s="237"/>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390</v>
      </c>
      <c r="C51" s="601" t="s">
        <v>403</v>
      </c>
      <c r="D51" s="602"/>
      <c r="E51" s="603"/>
      <c r="F51" s="70">
        <v>3</v>
      </c>
      <c r="N51" s="129"/>
      <c r="O51" s="237"/>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392</v>
      </c>
      <c r="C52" s="601" t="s">
        <v>404</v>
      </c>
      <c r="D52" s="602"/>
      <c r="E52" s="603"/>
      <c r="F52" s="70">
        <v>4</v>
      </c>
      <c r="N52" s="129"/>
      <c r="O52" s="237"/>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393</v>
      </c>
      <c r="C53" s="601" t="s">
        <v>405</v>
      </c>
      <c r="D53" s="602"/>
      <c r="E53" s="603"/>
      <c r="F53" s="70">
        <v>5</v>
      </c>
      <c r="N53" s="129"/>
      <c r="O53" s="237"/>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37"/>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37"/>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385</v>
      </c>
      <c r="D56" s="96"/>
      <c r="E56" s="96"/>
      <c r="F56" s="85"/>
      <c r="N56" s="129"/>
      <c r="O56" s="237"/>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387</v>
      </c>
      <c r="C57" s="604" t="s">
        <v>406</v>
      </c>
      <c r="D57" s="605"/>
      <c r="E57" s="606"/>
      <c r="F57" s="70">
        <v>1</v>
      </c>
      <c r="N57" s="129"/>
      <c r="O57" s="237"/>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389</v>
      </c>
      <c r="C58" s="604" t="s">
        <v>407</v>
      </c>
      <c r="D58" s="605"/>
      <c r="E58" s="606"/>
      <c r="F58" s="70">
        <v>2</v>
      </c>
      <c r="N58" s="129"/>
      <c r="O58" s="237"/>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390</v>
      </c>
      <c r="C59" s="604" t="s">
        <v>408</v>
      </c>
      <c r="D59" s="605"/>
      <c r="E59" s="606"/>
      <c r="F59" s="70">
        <v>3</v>
      </c>
      <c r="N59" s="129"/>
      <c r="O59" s="237"/>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392</v>
      </c>
      <c r="C60" s="604" t="s">
        <v>409</v>
      </c>
      <c r="D60" s="605"/>
      <c r="E60" s="606"/>
      <c r="F60" s="70">
        <v>4</v>
      </c>
      <c r="N60" s="129"/>
      <c r="O60" s="237"/>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393</v>
      </c>
      <c r="C61" s="604" t="s">
        <v>410</v>
      </c>
      <c r="D61" s="605"/>
      <c r="E61" s="606"/>
      <c r="F61" s="70">
        <v>5</v>
      </c>
      <c r="N61" s="129"/>
      <c r="O61" s="237"/>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37"/>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37"/>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37"/>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37"/>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37"/>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37"/>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37"/>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37"/>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37"/>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37"/>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37"/>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37"/>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37"/>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37"/>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37"/>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37"/>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37"/>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37"/>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37"/>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37"/>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37"/>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37"/>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37"/>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37"/>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37"/>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37"/>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37"/>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37"/>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37"/>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37"/>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37"/>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37"/>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37"/>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37"/>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37"/>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37"/>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37"/>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37"/>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37"/>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37"/>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37"/>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37"/>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37"/>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37"/>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37"/>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37"/>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37"/>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37"/>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37"/>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37"/>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37"/>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37"/>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37"/>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37"/>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37"/>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37"/>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37"/>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37"/>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37"/>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37"/>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37"/>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37"/>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37"/>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37"/>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37"/>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37"/>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37"/>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37"/>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37"/>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37"/>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37"/>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37"/>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37"/>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37"/>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37"/>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37"/>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37"/>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37"/>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37"/>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37"/>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37"/>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37"/>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37"/>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37"/>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37"/>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37"/>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37"/>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37"/>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37"/>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37"/>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37"/>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37"/>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37"/>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37"/>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37"/>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37"/>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37"/>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37"/>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37"/>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37"/>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37"/>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37"/>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37"/>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37"/>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37"/>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37"/>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37"/>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37"/>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37"/>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37"/>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37"/>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37"/>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37"/>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37"/>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37"/>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37"/>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37"/>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37"/>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37"/>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37"/>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37"/>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37"/>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37"/>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37"/>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37"/>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37"/>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37"/>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37"/>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37"/>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37"/>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37"/>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37"/>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37"/>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37"/>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37"/>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37"/>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37"/>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35"/>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35"/>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35"/>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35"/>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35"/>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35"/>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35"/>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35"/>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35"/>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35"/>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35"/>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35"/>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35"/>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35"/>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35"/>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35"/>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35"/>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35"/>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35"/>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35"/>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35"/>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35"/>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35"/>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35"/>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35"/>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35"/>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35"/>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35"/>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35"/>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35"/>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35"/>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35"/>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35"/>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35"/>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35"/>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35"/>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35"/>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35"/>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35"/>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35"/>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35"/>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35"/>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35"/>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35"/>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35"/>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35"/>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35"/>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35"/>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35"/>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35"/>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35"/>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35"/>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35"/>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35"/>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35"/>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35"/>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35"/>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35"/>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35"/>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35"/>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35"/>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35"/>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35"/>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35"/>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35"/>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35"/>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35"/>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35"/>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35"/>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35"/>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35"/>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35"/>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35"/>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35"/>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35"/>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35"/>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35"/>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35"/>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35"/>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35"/>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35"/>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35"/>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35"/>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35"/>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35"/>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35"/>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35"/>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35"/>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35"/>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35"/>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35"/>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35"/>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35"/>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35"/>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35"/>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35"/>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35"/>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35"/>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35"/>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35"/>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35"/>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35"/>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35"/>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35"/>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35"/>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35"/>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35"/>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35"/>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35"/>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35"/>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35"/>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35"/>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35"/>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35"/>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35"/>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35"/>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35"/>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35"/>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35"/>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35"/>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35"/>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35"/>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35"/>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35"/>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35"/>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35"/>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35"/>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35"/>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35"/>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35"/>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35"/>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35"/>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35"/>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35"/>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35"/>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35"/>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35"/>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35"/>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35"/>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35"/>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35"/>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35"/>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35"/>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35"/>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35"/>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35"/>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35"/>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35"/>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35"/>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35"/>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35"/>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35"/>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35"/>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35"/>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35"/>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35"/>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35"/>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35"/>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35"/>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35"/>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35"/>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35"/>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35"/>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35"/>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35"/>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35"/>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35"/>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35"/>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35"/>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35"/>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35"/>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35"/>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35"/>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35"/>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35"/>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35"/>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35"/>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35"/>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35"/>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35"/>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35"/>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35"/>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35"/>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35"/>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35"/>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35"/>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35"/>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35"/>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35"/>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35"/>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35"/>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35"/>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35"/>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35"/>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35"/>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35"/>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35"/>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35"/>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35"/>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35"/>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35"/>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35"/>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35"/>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35"/>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35"/>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35"/>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35"/>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35"/>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35"/>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35"/>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35"/>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35"/>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35"/>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35"/>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35"/>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35"/>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35"/>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35"/>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35"/>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35"/>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35"/>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35"/>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35"/>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35"/>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35"/>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35"/>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35"/>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35"/>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35"/>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35"/>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35"/>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35"/>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35"/>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35"/>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35"/>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35"/>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35"/>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35"/>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35"/>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35"/>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35"/>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35"/>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35"/>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35"/>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35"/>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35"/>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35"/>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35"/>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35"/>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35"/>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35"/>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35"/>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35"/>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35"/>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35"/>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35"/>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35"/>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35"/>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35"/>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35"/>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35"/>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35"/>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35"/>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35"/>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35"/>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35"/>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35"/>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35"/>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35"/>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35"/>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35"/>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35"/>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35"/>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35"/>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35"/>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35"/>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35"/>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35"/>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35"/>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35"/>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35"/>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35"/>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35"/>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35"/>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35"/>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35"/>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35"/>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35"/>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35"/>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35"/>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35"/>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35"/>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35"/>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35"/>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35"/>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35"/>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35"/>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35"/>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35"/>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35"/>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35"/>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35"/>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35"/>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35"/>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35"/>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35"/>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35"/>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35"/>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35"/>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35"/>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35"/>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35"/>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35"/>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35"/>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35"/>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35"/>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35"/>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35"/>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35"/>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35"/>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35"/>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35"/>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35"/>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35"/>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35"/>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35"/>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35"/>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35"/>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35"/>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35"/>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35"/>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35"/>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35"/>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35"/>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35"/>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35"/>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35"/>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35"/>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35"/>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35"/>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35"/>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35"/>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35"/>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35"/>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35"/>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35"/>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35"/>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35"/>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35"/>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35"/>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35"/>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35"/>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35"/>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35"/>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35"/>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35"/>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35"/>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35"/>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35"/>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35"/>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35"/>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35"/>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35"/>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35"/>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35"/>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35"/>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35"/>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35"/>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35"/>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35"/>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35"/>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35"/>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35"/>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35"/>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35"/>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35"/>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35"/>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35"/>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35"/>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35"/>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35"/>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35"/>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35"/>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35"/>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35"/>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35"/>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35"/>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35"/>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35"/>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35"/>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35"/>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35"/>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35"/>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35"/>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35"/>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35"/>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35"/>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35"/>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35"/>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35"/>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35"/>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35"/>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35"/>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35"/>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35"/>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35"/>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35"/>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35"/>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35"/>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35"/>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35"/>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35"/>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35"/>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35"/>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35"/>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35"/>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35"/>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35"/>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35"/>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35"/>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35"/>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35"/>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35"/>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35"/>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35"/>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35"/>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35"/>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35"/>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35"/>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35"/>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35"/>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35"/>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35"/>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35"/>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35"/>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35"/>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35"/>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35"/>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35"/>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35"/>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35"/>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35"/>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35"/>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35"/>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35"/>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35"/>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35"/>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35"/>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35"/>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35"/>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35"/>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35"/>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35"/>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35"/>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35"/>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35"/>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35"/>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35"/>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35"/>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35"/>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35"/>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35"/>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35"/>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35"/>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35"/>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35"/>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35"/>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35"/>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35"/>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35"/>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35"/>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35"/>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35"/>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35"/>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35"/>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35"/>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35"/>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35"/>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35"/>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35"/>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35"/>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35"/>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35"/>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35"/>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35"/>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35"/>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35"/>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35"/>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35"/>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35"/>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35"/>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35"/>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35"/>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35"/>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35"/>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35"/>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35"/>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35"/>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35"/>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35"/>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35"/>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35"/>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35"/>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35"/>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35"/>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35"/>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35"/>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35"/>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35"/>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35"/>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35"/>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35"/>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35"/>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35"/>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35"/>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35"/>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35"/>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35"/>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35"/>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35"/>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09" t="s">
        <v>411</v>
      </c>
      <c r="C4" s="610"/>
      <c r="D4" s="610"/>
      <c r="E4" s="611" t="s">
        <v>412</v>
      </c>
      <c r="F4" s="611"/>
      <c r="G4" s="611"/>
      <c r="H4" s="611"/>
      <c r="I4" s="612"/>
      <c r="Q4" s="613" t="s">
        <v>413</v>
      </c>
      <c r="R4" s="613"/>
    </row>
    <row r="5" spans="2:19">
      <c r="B5" s="609"/>
      <c r="C5" s="610"/>
      <c r="D5" s="610"/>
      <c r="E5" s="611"/>
      <c r="F5" s="611"/>
      <c r="G5" s="611"/>
      <c r="H5" s="611"/>
      <c r="I5" s="612"/>
      <c r="Q5" s="613"/>
      <c r="R5" s="613"/>
    </row>
    <row r="6" spans="2:19">
      <c r="B6" s="609"/>
      <c r="C6" s="610"/>
      <c r="D6" s="610"/>
      <c r="E6" s="611"/>
      <c r="F6" s="611"/>
      <c r="G6" s="611"/>
      <c r="H6" s="611"/>
      <c r="I6" s="612"/>
      <c r="Q6" s="613"/>
      <c r="R6" s="613"/>
    </row>
    <row r="7" spans="2:19" ht="15.75" thickBot="1">
      <c r="B7" s="117"/>
      <c r="I7" s="118"/>
    </row>
    <row r="8" spans="2:19" ht="62.25" customHeight="1" thickBot="1">
      <c r="B8" s="614" t="s">
        <v>367</v>
      </c>
      <c r="C8" s="615"/>
      <c r="D8" s="56" t="s">
        <v>414</v>
      </c>
      <c r="E8" s="57">
        <v>5</v>
      </c>
      <c r="F8" s="57">
        <v>10</v>
      </c>
      <c r="G8" s="57">
        <v>15</v>
      </c>
      <c r="H8" s="57">
        <v>20</v>
      </c>
      <c r="I8" s="119">
        <v>25</v>
      </c>
      <c r="K8" s="616" t="s">
        <v>415</v>
      </c>
      <c r="L8" s="617"/>
      <c r="M8" s="617"/>
      <c r="N8" s="617"/>
      <c r="O8" s="617"/>
      <c r="P8" s="618"/>
      <c r="Q8" s="619" t="s">
        <v>416</v>
      </c>
      <c r="R8" s="619"/>
      <c r="S8" s="16" t="s">
        <v>417</v>
      </c>
    </row>
    <row r="9" spans="2:19" ht="62.25" customHeight="1" thickBot="1">
      <c r="B9" s="614"/>
      <c r="C9" s="615"/>
      <c r="D9" s="56" t="s">
        <v>418</v>
      </c>
      <c r="E9" s="58">
        <v>4</v>
      </c>
      <c r="F9" s="58">
        <v>8</v>
      </c>
      <c r="G9" s="57">
        <v>12</v>
      </c>
      <c r="H9" s="57">
        <v>16</v>
      </c>
      <c r="I9" s="119">
        <v>20</v>
      </c>
      <c r="K9" s="620" t="s">
        <v>419</v>
      </c>
      <c r="L9" s="621"/>
      <c r="M9" s="621"/>
      <c r="N9" s="621"/>
      <c r="O9" s="621"/>
      <c r="P9" s="621"/>
      <c r="Q9" s="622" t="s">
        <v>420</v>
      </c>
      <c r="R9" s="623"/>
      <c r="S9" s="16" t="s">
        <v>363</v>
      </c>
    </row>
    <row r="10" spans="2:19" ht="62.25" customHeight="1" thickBot="1">
      <c r="B10" s="614"/>
      <c r="C10" s="615"/>
      <c r="D10" s="56" t="s">
        <v>421</v>
      </c>
      <c r="E10" s="58">
        <v>3</v>
      </c>
      <c r="F10" s="58">
        <v>6</v>
      </c>
      <c r="G10" s="58">
        <v>9</v>
      </c>
      <c r="H10" s="57">
        <v>12</v>
      </c>
      <c r="I10" s="119">
        <v>15</v>
      </c>
      <c r="K10" s="624" t="s">
        <v>390</v>
      </c>
      <c r="L10" s="625"/>
      <c r="M10" s="625"/>
      <c r="N10" s="625"/>
      <c r="O10" s="625"/>
      <c r="P10" s="625"/>
      <c r="Q10" s="619" t="s">
        <v>422</v>
      </c>
      <c r="R10" s="619"/>
      <c r="S10" s="16" t="s">
        <v>423</v>
      </c>
    </row>
    <row r="11" spans="2:19" ht="62.25" customHeight="1">
      <c r="B11" s="614"/>
      <c r="C11" s="615"/>
      <c r="D11" s="56" t="s">
        <v>424</v>
      </c>
      <c r="E11" s="59">
        <v>2</v>
      </c>
      <c r="F11" s="58">
        <v>4</v>
      </c>
      <c r="G11" s="58">
        <v>6</v>
      </c>
      <c r="H11" s="57">
        <v>8</v>
      </c>
      <c r="I11" s="119">
        <v>10</v>
      </c>
      <c r="K11" s="626" t="s">
        <v>425</v>
      </c>
      <c r="L11" s="627"/>
      <c r="M11" s="627"/>
      <c r="N11" s="627"/>
      <c r="O11" s="627"/>
      <c r="P11" s="627"/>
      <c r="Q11" s="619" t="s">
        <v>364</v>
      </c>
      <c r="R11" s="628"/>
      <c r="S11" s="16" t="s">
        <v>364</v>
      </c>
    </row>
    <row r="12" spans="2:19" ht="62.25" customHeight="1">
      <c r="B12" s="614"/>
      <c r="C12" s="615"/>
      <c r="D12" s="56" t="s">
        <v>426</v>
      </c>
      <c r="E12" s="59">
        <v>1</v>
      </c>
      <c r="F12" s="59">
        <v>2</v>
      </c>
      <c r="G12" s="58">
        <v>3</v>
      </c>
      <c r="H12" s="57">
        <v>4</v>
      </c>
      <c r="I12" s="119">
        <v>5</v>
      </c>
    </row>
    <row r="13" spans="2:19" ht="62.25" customHeight="1" thickBot="1">
      <c r="B13" s="120"/>
      <c r="C13" s="607" t="s">
        <v>427</v>
      </c>
      <c r="D13" s="608"/>
      <c r="E13" s="121" t="s">
        <v>428</v>
      </c>
      <c r="F13" s="121" t="s">
        <v>429</v>
      </c>
      <c r="G13" s="121" t="s">
        <v>430</v>
      </c>
      <c r="H13" s="121" t="s">
        <v>431</v>
      </c>
      <c r="I13" s="122" t="s">
        <v>432</v>
      </c>
    </row>
    <row r="17" spans="4:6">
      <c r="D17" s="16"/>
      <c r="E17" s="16"/>
      <c r="F17" s="16"/>
    </row>
    <row r="18" spans="4:6" ht="15.75">
      <c r="D18" s="21" t="s">
        <v>433</v>
      </c>
      <c r="E18" s="123" t="s">
        <v>425</v>
      </c>
      <c r="F18" s="123">
        <v>1</v>
      </c>
    </row>
    <row r="19" spans="4:6">
      <c r="D19" s="21" t="s">
        <v>434</v>
      </c>
      <c r="E19" s="21" t="s">
        <v>425</v>
      </c>
      <c r="F19" s="21">
        <v>2</v>
      </c>
    </row>
    <row r="20" spans="4:6">
      <c r="D20" s="21" t="s">
        <v>435</v>
      </c>
      <c r="E20" s="21" t="s">
        <v>390</v>
      </c>
      <c r="F20" s="21">
        <v>2</v>
      </c>
    </row>
    <row r="21" spans="4:6">
      <c r="D21" s="21" t="s">
        <v>436</v>
      </c>
      <c r="E21" s="21" t="s">
        <v>437</v>
      </c>
      <c r="F21" s="21">
        <v>3</v>
      </c>
    </row>
    <row r="22" spans="4:6">
      <c r="D22" s="21" t="s">
        <v>438</v>
      </c>
      <c r="E22" s="21" t="s">
        <v>415</v>
      </c>
      <c r="F22" s="21">
        <v>4</v>
      </c>
    </row>
    <row r="23" spans="4:6">
      <c r="D23" s="21" t="s">
        <v>439</v>
      </c>
      <c r="E23" s="21" t="s">
        <v>425</v>
      </c>
      <c r="F23" s="21">
        <v>1</v>
      </c>
    </row>
    <row r="24" spans="4:6">
      <c r="D24" s="21" t="s">
        <v>440</v>
      </c>
      <c r="E24" s="21" t="s">
        <v>390</v>
      </c>
      <c r="F24" s="21">
        <v>2</v>
      </c>
    </row>
    <row r="25" spans="4:6">
      <c r="D25" s="21" t="s">
        <v>441</v>
      </c>
      <c r="E25" s="21" t="s">
        <v>390</v>
      </c>
      <c r="F25" s="21">
        <v>2</v>
      </c>
    </row>
    <row r="26" spans="4:6">
      <c r="D26" s="21" t="s">
        <v>442</v>
      </c>
      <c r="E26" s="21" t="s">
        <v>419</v>
      </c>
      <c r="F26" s="21">
        <v>3</v>
      </c>
    </row>
    <row r="27" spans="4:6">
      <c r="D27" s="21" t="s">
        <v>443</v>
      </c>
      <c r="E27" s="21" t="s">
        <v>415</v>
      </c>
      <c r="F27" s="21">
        <v>4</v>
      </c>
    </row>
    <row r="28" spans="4:6">
      <c r="D28" s="21" t="s">
        <v>444</v>
      </c>
      <c r="E28" s="21" t="s">
        <v>390</v>
      </c>
      <c r="F28" s="21">
        <v>2</v>
      </c>
    </row>
    <row r="29" spans="4:6">
      <c r="D29" s="21" t="s">
        <v>445</v>
      </c>
      <c r="E29" s="21" t="s">
        <v>390</v>
      </c>
      <c r="F29" s="21">
        <v>2</v>
      </c>
    </row>
    <row r="30" spans="4:6">
      <c r="D30" s="21" t="s">
        <v>446</v>
      </c>
      <c r="E30" s="21" t="s">
        <v>390</v>
      </c>
      <c r="F30" s="21">
        <v>2</v>
      </c>
    </row>
    <row r="31" spans="4:6">
      <c r="D31" s="21" t="s">
        <v>447</v>
      </c>
      <c r="E31" s="21" t="s">
        <v>419</v>
      </c>
      <c r="F31" s="21">
        <v>3</v>
      </c>
    </row>
    <row r="32" spans="4:6">
      <c r="D32" s="21" t="s">
        <v>448</v>
      </c>
      <c r="E32" s="21" t="s">
        <v>415</v>
      </c>
      <c r="F32" s="21">
        <v>4</v>
      </c>
    </row>
    <row r="33" spans="4:6">
      <c r="D33" s="21" t="s">
        <v>449</v>
      </c>
      <c r="E33" s="21" t="s">
        <v>390</v>
      </c>
      <c r="F33" s="21">
        <v>2</v>
      </c>
    </row>
    <row r="34" spans="4:6">
      <c r="D34" s="21" t="s">
        <v>450</v>
      </c>
      <c r="E34" s="21" t="s">
        <v>390</v>
      </c>
      <c r="F34" s="21">
        <v>2</v>
      </c>
    </row>
    <row r="35" spans="4:6">
      <c r="D35" s="21" t="s">
        <v>451</v>
      </c>
      <c r="E35" s="21" t="s">
        <v>419</v>
      </c>
      <c r="F35" s="21">
        <v>3</v>
      </c>
    </row>
    <row r="36" spans="4:6">
      <c r="D36" s="21" t="s">
        <v>452</v>
      </c>
      <c r="E36" s="21" t="s">
        <v>419</v>
      </c>
      <c r="F36" s="21">
        <v>3</v>
      </c>
    </row>
    <row r="37" spans="4:6">
      <c r="D37" s="21" t="s">
        <v>453</v>
      </c>
      <c r="E37" s="21" t="s">
        <v>415</v>
      </c>
      <c r="F37" s="21">
        <v>4</v>
      </c>
    </row>
    <row r="38" spans="4:6">
      <c r="D38" s="21" t="s">
        <v>454</v>
      </c>
      <c r="E38" s="21" t="s">
        <v>419</v>
      </c>
      <c r="F38" s="21">
        <v>3</v>
      </c>
    </row>
    <row r="39" spans="4:6">
      <c r="D39" s="21" t="s">
        <v>455</v>
      </c>
      <c r="E39" s="21" t="s">
        <v>419</v>
      </c>
      <c r="F39" s="21">
        <v>3</v>
      </c>
    </row>
    <row r="40" spans="4:6">
      <c r="D40" s="21" t="s">
        <v>456</v>
      </c>
      <c r="E40" s="21" t="s">
        <v>419</v>
      </c>
      <c r="F40" s="21">
        <v>3</v>
      </c>
    </row>
    <row r="41" spans="4:6">
      <c r="D41" s="21" t="s">
        <v>457</v>
      </c>
      <c r="E41" s="21" t="s">
        <v>419</v>
      </c>
      <c r="F41" s="21">
        <v>3</v>
      </c>
    </row>
    <row r="42" spans="4:6">
      <c r="D42" s="21" t="s">
        <v>458</v>
      </c>
      <c r="E42" s="21" t="s">
        <v>415</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79"/>
  <sheetViews>
    <sheetView showGridLines="0" zoomScale="60" zoomScaleNormal="60" workbookViewId="0">
      <selection activeCell="R8" sqref="R8"/>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9"/>
      <c r="B1" s="660"/>
      <c r="C1" s="663"/>
      <c r="D1" s="663"/>
      <c r="E1" s="663"/>
      <c r="F1" s="663"/>
      <c r="G1" s="663"/>
      <c r="H1" s="663"/>
      <c r="I1" s="663"/>
      <c r="J1" s="664"/>
      <c r="K1" s="658"/>
      <c r="L1" s="658"/>
      <c r="M1" s="65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61"/>
      <c r="B2" s="662"/>
      <c r="C2" s="665"/>
      <c r="D2" s="665"/>
      <c r="E2" s="665"/>
      <c r="F2" s="665"/>
      <c r="G2" s="665"/>
      <c r="H2" s="665"/>
      <c r="I2" s="665"/>
      <c r="J2" s="666"/>
      <c r="K2" s="658"/>
      <c r="L2" s="658"/>
      <c r="M2" s="65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5"/>
      <c r="D3" s="665"/>
      <c r="E3" s="665"/>
      <c r="F3" s="665"/>
      <c r="G3" s="665"/>
      <c r="H3" s="665"/>
      <c r="I3" s="665"/>
      <c r="J3" s="666"/>
      <c r="K3" s="658"/>
      <c r="L3" s="658"/>
      <c r="M3" s="65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1" t="s">
        <v>254</v>
      </c>
      <c r="B4" s="461"/>
      <c r="C4" s="486" t="s">
        <v>477</v>
      </c>
      <c r="D4" s="487"/>
      <c r="E4" s="487"/>
      <c r="F4" s="487"/>
      <c r="G4" s="487"/>
      <c r="H4" s="487"/>
      <c r="I4" s="487"/>
      <c r="J4" s="487"/>
      <c r="K4" s="487"/>
      <c r="L4" s="487"/>
      <c r="M4" s="48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1" t="s">
        <v>255</v>
      </c>
      <c r="B5" s="461"/>
      <c r="C5" s="496" t="s">
        <v>475</v>
      </c>
      <c r="D5" s="487"/>
      <c r="E5" s="487"/>
      <c r="F5" s="487"/>
      <c r="G5" s="487"/>
      <c r="H5" s="487"/>
      <c r="I5" s="487"/>
      <c r="J5" s="487"/>
      <c r="K5" s="487"/>
      <c r="L5" s="487"/>
      <c r="M5" s="48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1" t="s">
        <v>256</v>
      </c>
      <c r="B6" s="461"/>
      <c r="C6" s="486" t="s">
        <v>476</v>
      </c>
      <c r="D6" s="487"/>
      <c r="E6" s="487"/>
      <c r="F6" s="487"/>
      <c r="G6" s="487"/>
      <c r="H6" s="487"/>
      <c r="I6" s="487"/>
      <c r="J6" s="487"/>
      <c r="K6" s="487"/>
      <c r="L6" s="487"/>
      <c r="M6" s="48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0" t="s">
        <v>459</v>
      </c>
      <c r="B7" s="651"/>
      <c r="C7" s="652"/>
      <c r="D7" s="653" t="s">
        <v>460</v>
      </c>
      <c r="E7" s="653"/>
      <c r="F7" s="653"/>
      <c r="G7" s="654" t="s">
        <v>461</v>
      </c>
      <c r="H7" s="645" t="s">
        <v>462</v>
      </c>
      <c r="I7" s="647" t="s">
        <v>463</v>
      </c>
      <c r="J7" s="648"/>
      <c r="K7" s="647" t="s">
        <v>464</v>
      </c>
      <c r="L7" s="648"/>
      <c r="M7" s="649" t="s">
        <v>465</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196</v>
      </c>
      <c r="C8" s="34" t="s">
        <v>198</v>
      </c>
      <c r="D8" s="27" t="s">
        <v>208</v>
      </c>
      <c r="E8" s="27" t="s">
        <v>466</v>
      </c>
      <c r="F8" s="27" t="s">
        <v>467</v>
      </c>
      <c r="G8" s="654"/>
      <c r="H8" s="646"/>
      <c r="I8" s="28" t="s">
        <v>468</v>
      </c>
      <c r="J8" s="28" t="s">
        <v>469</v>
      </c>
      <c r="K8" s="28" t="s">
        <v>470</v>
      </c>
      <c r="L8" s="28" t="s">
        <v>471</v>
      </c>
      <c r="M8" s="649"/>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7"/>
      <c r="B9" s="668"/>
      <c r="C9" s="668"/>
      <c r="D9" s="668"/>
      <c r="E9" s="668"/>
      <c r="F9" s="668"/>
      <c r="G9" s="66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69">
        <f>'7- Mapa Final'!A10</f>
        <v>1</v>
      </c>
      <c r="B10" s="655" t="str">
        <f>'7- Mapa Final'!B10</f>
        <v>Vencimiento de Términos</v>
      </c>
      <c r="C10" s="655" t="str">
        <f>'7- Mapa Final'!C10</f>
        <v>Se realizan  actuaciones procesales ose da  respuesta a las solicitudes de los usuarios de la administración de justicia en materia penal, después del  término legal establecido para decidir sobre los conflictos presentados a los jueces.</v>
      </c>
      <c r="D10" s="656" t="str">
        <f>'7- Mapa Final'!J10</f>
        <v>Muy Baja - 1</v>
      </c>
      <c r="E10" s="657" t="str">
        <f>'7- Mapa Final'!K10</f>
        <v>Leve - 1</v>
      </c>
      <c r="F10" s="672" t="str">
        <f>'7- Mapa Final'!M10</f>
        <v>Bajo - 1</v>
      </c>
      <c r="G10" s="455" t="s">
        <v>363</v>
      </c>
      <c r="H10" s="670"/>
      <c r="I10" s="670"/>
      <c r="J10" s="670"/>
      <c r="K10" s="670"/>
      <c r="L10" s="670"/>
      <c r="M10" s="67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5"/>
      <c r="B11" s="637"/>
      <c r="C11" s="637"/>
      <c r="D11" s="640"/>
      <c r="E11" s="643"/>
      <c r="F11" s="633"/>
      <c r="G11" s="441"/>
      <c r="H11" s="629"/>
      <c r="I11" s="629"/>
      <c r="J11" s="629"/>
      <c r="K11" s="629"/>
      <c r="L11" s="629"/>
      <c r="M11" s="63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5"/>
      <c r="B12" s="637"/>
      <c r="C12" s="637"/>
      <c r="D12" s="640"/>
      <c r="E12" s="643"/>
      <c r="F12" s="633"/>
      <c r="G12" s="441"/>
      <c r="H12" s="629"/>
      <c r="I12" s="629"/>
      <c r="J12" s="629"/>
      <c r="K12" s="629"/>
      <c r="L12" s="629"/>
      <c r="M12" s="63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5"/>
      <c r="B13" s="637"/>
      <c r="C13" s="637"/>
      <c r="D13" s="640"/>
      <c r="E13" s="643"/>
      <c r="F13" s="633"/>
      <c r="G13" s="441"/>
      <c r="H13" s="629"/>
      <c r="I13" s="629"/>
      <c r="J13" s="629"/>
      <c r="K13" s="629"/>
      <c r="L13" s="629"/>
      <c r="M13" s="63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5"/>
      <c r="B14" s="637"/>
      <c r="C14" s="637"/>
      <c r="D14" s="640"/>
      <c r="E14" s="643"/>
      <c r="F14" s="633"/>
      <c r="G14" s="441"/>
      <c r="H14" s="629"/>
      <c r="I14" s="629"/>
      <c r="J14" s="629"/>
      <c r="K14" s="629"/>
      <c r="L14" s="629"/>
      <c r="M14" s="63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5"/>
      <c r="B15" s="637"/>
      <c r="C15" s="637"/>
      <c r="D15" s="640"/>
      <c r="E15" s="643"/>
      <c r="F15" s="633"/>
      <c r="G15" s="441"/>
      <c r="H15" s="629"/>
      <c r="I15" s="629"/>
      <c r="J15" s="629"/>
      <c r="K15" s="629"/>
      <c r="L15" s="629"/>
      <c r="M15" s="63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5"/>
      <c r="B16" s="637"/>
      <c r="C16" s="637"/>
      <c r="D16" s="640"/>
      <c r="E16" s="643"/>
      <c r="F16" s="633"/>
      <c r="G16" s="441"/>
      <c r="H16" s="629"/>
      <c r="I16" s="629"/>
      <c r="J16" s="629"/>
      <c r="K16" s="629"/>
      <c r="L16" s="629"/>
      <c r="M16" s="63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5"/>
      <c r="B17" s="637"/>
      <c r="C17" s="637"/>
      <c r="D17" s="640"/>
      <c r="E17" s="643"/>
      <c r="F17" s="633"/>
      <c r="G17" s="441"/>
      <c r="H17" s="629"/>
      <c r="I17" s="629"/>
      <c r="J17" s="629"/>
      <c r="K17" s="629"/>
      <c r="L17" s="629"/>
      <c r="M17" s="63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5"/>
      <c r="B18" s="637"/>
      <c r="C18" s="637"/>
      <c r="D18" s="640"/>
      <c r="E18" s="643"/>
      <c r="F18" s="633"/>
      <c r="G18" s="441"/>
      <c r="H18" s="629"/>
      <c r="I18" s="629"/>
      <c r="J18" s="629"/>
      <c r="K18" s="629"/>
      <c r="L18" s="629"/>
      <c r="M18" s="63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5"/>
      <c r="B19" s="637"/>
      <c r="C19" s="637"/>
      <c r="D19" s="640"/>
      <c r="E19" s="643"/>
      <c r="F19" s="633"/>
      <c r="G19" s="441"/>
      <c r="H19" s="629"/>
      <c r="I19" s="629"/>
      <c r="J19" s="629"/>
      <c r="K19" s="629"/>
      <c r="L19" s="629"/>
      <c r="M19" s="63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35">
        <f>'7- Mapa Final'!A20</f>
        <v>2</v>
      </c>
      <c r="B20" s="637" t="str">
        <f>'7- Mapa Final'!B20</f>
        <v xml:space="preserve">Incumplimientos en la realizacion de audiencias </v>
      </c>
      <c r="C20" s="637" t="str">
        <f>'7- Mapa Final'!C20</f>
        <v xml:space="preserve">No se atiende la  solicitud  de un fiscal o parte interesada para la realización de una audiencia preliminar o no se cumple  la programción de audiencias de Conocimiento. </v>
      </c>
      <c r="D20" s="639" t="str">
        <f>'7- Mapa Final'!J20</f>
        <v>Baja - 2</v>
      </c>
      <c r="E20" s="642" t="str">
        <f>'7- Mapa Final'!K20</f>
        <v>Leve - 1</v>
      </c>
      <c r="F20" s="633" t="str">
        <f>'7- Mapa Final'!M20</f>
        <v>Bajo - 2</v>
      </c>
      <c r="G20" s="441" t="s">
        <v>417</v>
      </c>
      <c r="H20" s="629"/>
      <c r="I20" s="629"/>
      <c r="J20" s="629"/>
      <c r="K20" s="629"/>
      <c r="L20" s="629"/>
      <c r="M20" s="631"/>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5"/>
      <c r="B21" s="637"/>
      <c r="C21" s="637"/>
      <c r="D21" s="640"/>
      <c r="E21" s="643"/>
      <c r="F21" s="633"/>
      <c r="G21" s="441"/>
      <c r="H21" s="629"/>
      <c r="I21" s="629"/>
      <c r="J21" s="629"/>
      <c r="K21" s="629"/>
      <c r="L21" s="629"/>
      <c r="M21" s="63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5"/>
      <c r="B22" s="637"/>
      <c r="C22" s="637"/>
      <c r="D22" s="640"/>
      <c r="E22" s="643"/>
      <c r="F22" s="633"/>
      <c r="G22" s="441"/>
      <c r="H22" s="629"/>
      <c r="I22" s="629"/>
      <c r="J22" s="629"/>
      <c r="K22" s="629"/>
      <c r="L22" s="629"/>
      <c r="M22" s="63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5"/>
      <c r="B23" s="637"/>
      <c r="C23" s="637"/>
      <c r="D23" s="640"/>
      <c r="E23" s="643"/>
      <c r="F23" s="633"/>
      <c r="G23" s="441"/>
      <c r="H23" s="629"/>
      <c r="I23" s="629"/>
      <c r="J23" s="629"/>
      <c r="K23" s="629"/>
      <c r="L23" s="629"/>
      <c r="M23" s="63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5"/>
      <c r="B24" s="637"/>
      <c r="C24" s="637"/>
      <c r="D24" s="640"/>
      <c r="E24" s="643"/>
      <c r="F24" s="633"/>
      <c r="G24" s="441"/>
      <c r="H24" s="629"/>
      <c r="I24" s="629"/>
      <c r="J24" s="629"/>
      <c r="K24" s="629"/>
      <c r="L24" s="629"/>
      <c r="M24" s="63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5"/>
      <c r="B25" s="637"/>
      <c r="C25" s="637"/>
      <c r="D25" s="640"/>
      <c r="E25" s="643"/>
      <c r="F25" s="633"/>
      <c r="G25" s="441"/>
      <c r="H25" s="629"/>
      <c r="I25" s="629"/>
      <c r="J25" s="629"/>
      <c r="K25" s="629"/>
      <c r="L25" s="629"/>
      <c r="M25" s="631"/>
      <c r="N25" s="33"/>
      <c r="O25" s="33"/>
    </row>
    <row r="26" spans="1:169">
      <c r="A26" s="635"/>
      <c r="B26" s="637"/>
      <c r="C26" s="637"/>
      <c r="D26" s="640"/>
      <c r="E26" s="643"/>
      <c r="F26" s="633"/>
      <c r="G26" s="441"/>
      <c r="H26" s="629"/>
      <c r="I26" s="629"/>
      <c r="J26" s="629"/>
      <c r="K26" s="629"/>
      <c r="L26" s="629"/>
      <c r="M26" s="631"/>
      <c r="N26" s="33"/>
      <c r="O26" s="33"/>
    </row>
    <row r="27" spans="1:169">
      <c r="A27" s="635"/>
      <c r="B27" s="637"/>
      <c r="C27" s="637"/>
      <c r="D27" s="640"/>
      <c r="E27" s="643"/>
      <c r="F27" s="633"/>
      <c r="G27" s="441"/>
      <c r="H27" s="629"/>
      <c r="I27" s="629"/>
      <c r="J27" s="629"/>
      <c r="K27" s="629"/>
      <c r="L27" s="629"/>
      <c r="M27" s="631"/>
      <c r="N27" s="33"/>
      <c r="O27" s="33"/>
    </row>
    <row r="28" spans="1:169">
      <c r="A28" s="635"/>
      <c r="B28" s="637"/>
      <c r="C28" s="637"/>
      <c r="D28" s="640"/>
      <c r="E28" s="643"/>
      <c r="F28" s="633"/>
      <c r="G28" s="441"/>
      <c r="H28" s="629"/>
      <c r="I28" s="629"/>
      <c r="J28" s="629"/>
      <c r="K28" s="629"/>
      <c r="L28" s="629"/>
      <c r="M28" s="631"/>
      <c r="N28" s="33"/>
      <c r="O28" s="33"/>
    </row>
    <row r="29" spans="1:169">
      <c r="A29" s="635"/>
      <c r="B29" s="637"/>
      <c r="C29" s="637"/>
      <c r="D29" s="640"/>
      <c r="E29" s="643"/>
      <c r="F29" s="633"/>
      <c r="G29" s="441"/>
      <c r="H29" s="629"/>
      <c r="I29" s="629"/>
      <c r="J29" s="629"/>
      <c r="K29" s="629"/>
      <c r="L29" s="629"/>
      <c r="M29" s="631"/>
      <c r="N29" s="33"/>
      <c r="O29" s="33"/>
    </row>
    <row r="30" spans="1:169" s="25" customFormat="1" ht="12.75">
      <c r="A30" s="635">
        <f>'7- Mapa Final'!A30</f>
        <v>3</v>
      </c>
      <c r="B30" s="637" t="str">
        <f>'7- Mapa Final'!B30</f>
        <v xml:space="preserve"> Efectuar notificaciones que no cumplan con los requistos</v>
      </c>
      <c r="C30" s="637" t="str">
        <f>'7- Mapa Final'!C30</f>
        <v>No se realizan las  notificaciones , no se erfectuan  oportunamente o no se aplica aplicar la normatividad (Aca esta como riesgo porque es el producto de este proceso)</v>
      </c>
      <c r="D30" s="639" t="str">
        <f>'7- Mapa Final'!J30</f>
        <v>Muy Baja - 1</v>
      </c>
      <c r="E30" s="642" t="str">
        <f>'7- Mapa Final'!K30</f>
        <v>Leve - 1</v>
      </c>
      <c r="F30" s="633" t="str">
        <f>'7- Mapa Final'!M30</f>
        <v>Bajo - 1</v>
      </c>
      <c r="G30" s="441" t="s">
        <v>363</v>
      </c>
      <c r="H30" s="629"/>
      <c r="I30" s="629"/>
      <c r="J30" s="629"/>
      <c r="K30" s="629"/>
      <c r="L30" s="629"/>
      <c r="M30" s="631"/>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5"/>
      <c r="B31" s="637"/>
      <c r="C31" s="637"/>
      <c r="D31" s="640"/>
      <c r="E31" s="643"/>
      <c r="F31" s="633"/>
      <c r="G31" s="441"/>
      <c r="H31" s="629"/>
      <c r="I31" s="629"/>
      <c r="J31" s="629"/>
      <c r="K31" s="629"/>
      <c r="L31" s="629"/>
      <c r="M31" s="63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5"/>
      <c r="B32" s="637"/>
      <c r="C32" s="637"/>
      <c r="D32" s="640"/>
      <c r="E32" s="643"/>
      <c r="F32" s="633"/>
      <c r="G32" s="441"/>
      <c r="H32" s="629"/>
      <c r="I32" s="629"/>
      <c r="J32" s="629"/>
      <c r="K32" s="629"/>
      <c r="L32" s="629"/>
      <c r="M32" s="63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5"/>
      <c r="B33" s="637"/>
      <c r="C33" s="637"/>
      <c r="D33" s="640"/>
      <c r="E33" s="643"/>
      <c r="F33" s="633"/>
      <c r="G33" s="441"/>
      <c r="H33" s="629"/>
      <c r="I33" s="629"/>
      <c r="J33" s="629"/>
      <c r="K33" s="629"/>
      <c r="L33" s="629"/>
      <c r="M33" s="63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5"/>
      <c r="B34" s="637"/>
      <c r="C34" s="637"/>
      <c r="D34" s="640"/>
      <c r="E34" s="643"/>
      <c r="F34" s="633"/>
      <c r="G34" s="441"/>
      <c r="H34" s="629"/>
      <c r="I34" s="629"/>
      <c r="J34" s="629"/>
      <c r="K34" s="629"/>
      <c r="L34" s="629"/>
      <c r="M34" s="63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5"/>
      <c r="B35" s="637"/>
      <c r="C35" s="637"/>
      <c r="D35" s="640"/>
      <c r="E35" s="643"/>
      <c r="F35" s="633"/>
      <c r="G35" s="441"/>
      <c r="H35" s="629"/>
      <c r="I35" s="629"/>
      <c r="J35" s="629"/>
      <c r="K35" s="629"/>
      <c r="L35" s="629"/>
      <c r="M35" s="631"/>
      <c r="N35" s="33"/>
      <c r="O35" s="33"/>
    </row>
    <row r="36" spans="1:169">
      <c r="A36" s="635"/>
      <c r="B36" s="637"/>
      <c r="C36" s="637"/>
      <c r="D36" s="640"/>
      <c r="E36" s="643"/>
      <c r="F36" s="633"/>
      <c r="G36" s="441"/>
      <c r="H36" s="629"/>
      <c r="I36" s="629"/>
      <c r="J36" s="629"/>
      <c r="K36" s="629"/>
      <c r="L36" s="629"/>
      <c r="M36" s="631"/>
      <c r="N36" s="33"/>
      <c r="O36" s="33"/>
    </row>
    <row r="37" spans="1:169">
      <c r="A37" s="635"/>
      <c r="B37" s="637"/>
      <c r="C37" s="637"/>
      <c r="D37" s="640"/>
      <c r="E37" s="643"/>
      <c r="F37" s="633"/>
      <c r="G37" s="441"/>
      <c r="H37" s="629"/>
      <c r="I37" s="629"/>
      <c r="J37" s="629"/>
      <c r="K37" s="629"/>
      <c r="L37" s="629"/>
      <c r="M37" s="631"/>
      <c r="N37" s="33"/>
      <c r="O37" s="33"/>
    </row>
    <row r="38" spans="1:169">
      <c r="A38" s="635"/>
      <c r="B38" s="637"/>
      <c r="C38" s="637"/>
      <c r="D38" s="640"/>
      <c r="E38" s="643"/>
      <c r="F38" s="633"/>
      <c r="G38" s="441"/>
      <c r="H38" s="629"/>
      <c r="I38" s="629"/>
      <c r="J38" s="629"/>
      <c r="K38" s="629"/>
      <c r="L38" s="629"/>
      <c r="M38" s="631"/>
      <c r="N38" s="33"/>
      <c r="O38" s="33"/>
    </row>
    <row r="39" spans="1:169">
      <c r="A39" s="635"/>
      <c r="B39" s="637"/>
      <c r="C39" s="637"/>
      <c r="D39" s="640"/>
      <c r="E39" s="643"/>
      <c r="F39" s="633"/>
      <c r="G39" s="441"/>
      <c r="H39" s="629"/>
      <c r="I39" s="629"/>
      <c r="J39" s="629"/>
      <c r="K39" s="629"/>
      <c r="L39" s="629"/>
      <c r="M39" s="631"/>
      <c r="N39" s="33"/>
      <c r="O39" s="33"/>
    </row>
    <row r="40" spans="1:169" s="25" customFormat="1" ht="12.75">
      <c r="A40" s="635">
        <f>'7- Mapa Final'!A40</f>
        <v>4</v>
      </c>
      <c r="B40" s="637" t="str">
        <f>'7- Mapa Final'!B40</f>
        <v>Efectuar el reparto judicial incumpliendo requisitos</v>
      </c>
      <c r="C40" s="637" t="str">
        <f>'7- Mapa Final'!C40</f>
        <v>Realizar el reparto incumplimiento los principios  y condiciones establecidas para su realización</v>
      </c>
      <c r="D40" s="639" t="str">
        <f>'7- Mapa Final'!J40</f>
        <v>Muy Baja - 1</v>
      </c>
      <c r="E40" s="642" t="str">
        <f>'7- Mapa Final'!K40</f>
        <v>Menor - 2</v>
      </c>
      <c r="F40" s="633" t="str">
        <f>'7- Mapa Final'!M40</f>
        <v>Bajo - 2</v>
      </c>
      <c r="G40" s="441" t="s">
        <v>364</v>
      </c>
      <c r="H40" s="629"/>
      <c r="I40" s="629"/>
      <c r="J40" s="629"/>
      <c r="K40" s="629"/>
      <c r="L40" s="629"/>
      <c r="M40" s="631"/>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5"/>
      <c r="B41" s="637"/>
      <c r="C41" s="637"/>
      <c r="D41" s="640"/>
      <c r="E41" s="643"/>
      <c r="F41" s="633"/>
      <c r="G41" s="441"/>
      <c r="H41" s="629"/>
      <c r="I41" s="629"/>
      <c r="J41" s="629"/>
      <c r="K41" s="629"/>
      <c r="L41" s="629"/>
      <c r="M41" s="63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5"/>
      <c r="B42" s="637"/>
      <c r="C42" s="637"/>
      <c r="D42" s="640"/>
      <c r="E42" s="643"/>
      <c r="F42" s="633"/>
      <c r="G42" s="441"/>
      <c r="H42" s="629"/>
      <c r="I42" s="629"/>
      <c r="J42" s="629"/>
      <c r="K42" s="629"/>
      <c r="L42" s="629"/>
      <c r="M42" s="63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5"/>
      <c r="B43" s="637"/>
      <c r="C43" s="637"/>
      <c r="D43" s="640"/>
      <c r="E43" s="643"/>
      <c r="F43" s="633"/>
      <c r="G43" s="441"/>
      <c r="H43" s="629"/>
      <c r="I43" s="629"/>
      <c r="J43" s="629"/>
      <c r="K43" s="629"/>
      <c r="L43" s="629"/>
      <c r="M43" s="63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5"/>
      <c r="B44" s="637"/>
      <c r="C44" s="637"/>
      <c r="D44" s="640"/>
      <c r="E44" s="643"/>
      <c r="F44" s="633"/>
      <c r="G44" s="441"/>
      <c r="H44" s="629"/>
      <c r="I44" s="629"/>
      <c r="J44" s="629"/>
      <c r="K44" s="629"/>
      <c r="L44" s="629"/>
      <c r="M44" s="63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5"/>
      <c r="B45" s="637"/>
      <c r="C45" s="637"/>
      <c r="D45" s="640"/>
      <c r="E45" s="643"/>
      <c r="F45" s="633"/>
      <c r="G45" s="441"/>
      <c r="H45" s="629"/>
      <c r="I45" s="629"/>
      <c r="J45" s="629"/>
      <c r="K45" s="629"/>
      <c r="L45" s="629"/>
      <c r="M45" s="631"/>
      <c r="N45" s="33"/>
      <c r="O45" s="33"/>
    </row>
    <row r="46" spans="1:169">
      <c r="A46" s="635"/>
      <c r="B46" s="637"/>
      <c r="C46" s="637"/>
      <c r="D46" s="640"/>
      <c r="E46" s="643"/>
      <c r="F46" s="633"/>
      <c r="G46" s="441"/>
      <c r="H46" s="629"/>
      <c r="I46" s="629"/>
      <c r="J46" s="629"/>
      <c r="K46" s="629"/>
      <c r="L46" s="629"/>
      <c r="M46" s="631"/>
      <c r="N46" s="33"/>
      <c r="O46" s="33"/>
    </row>
    <row r="47" spans="1:169">
      <c r="A47" s="635"/>
      <c r="B47" s="637"/>
      <c r="C47" s="637"/>
      <c r="D47" s="640"/>
      <c r="E47" s="643"/>
      <c r="F47" s="633"/>
      <c r="G47" s="441"/>
      <c r="H47" s="629"/>
      <c r="I47" s="629"/>
      <c r="J47" s="629"/>
      <c r="K47" s="629"/>
      <c r="L47" s="629"/>
      <c r="M47" s="631"/>
      <c r="N47" s="33"/>
      <c r="O47" s="33"/>
    </row>
    <row r="48" spans="1:169">
      <c r="A48" s="635"/>
      <c r="B48" s="637"/>
      <c r="C48" s="637"/>
      <c r="D48" s="640"/>
      <c r="E48" s="643"/>
      <c r="F48" s="633"/>
      <c r="G48" s="441"/>
      <c r="H48" s="629"/>
      <c r="I48" s="629"/>
      <c r="J48" s="629"/>
      <c r="K48" s="629"/>
      <c r="L48" s="629"/>
      <c r="M48" s="631"/>
      <c r="N48" s="33"/>
      <c r="O48" s="33"/>
    </row>
    <row r="49" spans="1:169">
      <c r="A49" s="635"/>
      <c r="B49" s="637"/>
      <c r="C49" s="637"/>
      <c r="D49" s="640"/>
      <c r="E49" s="643"/>
      <c r="F49" s="633"/>
      <c r="G49" s="441"/>
      <c r="H49" s="629"/>
      <c r="I49" s="629"/>
      <c r="J49" s="629"/>
      <c r="K49" s="629"/>
      <c r="L49" s="629"/>
      <c r="M49" s="631"/>
      <c r="N49" s="33"/>
      <c r="O49" s="33"/>
    </row>
    <row r="50" spans="1:169" s="25" customFormat="1" ht="12.75">
      <c r="A50" s="635">
        <v>5</v>
      </c>
      <c r="B50" s="637" t="str">
        <f>'7- Mapa Final'!B50</f>
        <v>Pérdida de documentos</v>
      </c>
      <c r="C50" s="637" t="str">
        <f>'7- Mapa Final'!C50</f>
        <v>Extravío temporal o definitivo de los  documentos de los procesos judiciales</v>
      </c>
      <c r="D50" s="639" t="str">
        <f>'7- Mapa Final'!J50</f>
        <v>Muy Baja - 1</v>
      </c>
      <c r="E50" s="642" t="str">
        <f>'7- Mapa Final'!K50</f>
        <v>Menor - 2</v>
      </c>
      <c r="F50" s="633" t="str">
        <f>'7- Mapa Final'!M50</f>
        <v>Bajo - 2</v>
      </c>
      <c r="G50" s="441" t="s">
        <v>363</v>
      </c>
      <c r="H50" s="629"/>
      <c r="I50" s="629"/>
      <c r="J50" s="629"/>
      <c r="K50" s="629"/>
      <c r="L50" s="629"/>
      <c r="M50" s="631"/>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5"/>
      <c r="B51" s="637"/>
      <c r="C51" s="637"/>
      <c r="D51" s="640"/>
      <c r="E51" s="643"/>
      <c r="F51" s="633"/>
      <c r="G51" s="441"/>
      <c r="H51" s="629"/>
      <c r="I51" s="629"/>
      <c r="J51" s="629"/>
      <c r="K51" s="629"/>
      <c r="L51" s="629"/>
      <c r="M51" s="63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5"/>
      <c r="B52" s="637"/>
      <c r="C52" s="637"/>
      <c r="D52" s="640"/>
      <c r="E52" s="643"/>
      <c r="F52" s="633"/>
      <c r="G52" s="441"/>
      <c r="H52" s="629"/>
      <c r="I52" s="629"/>
      <c r="J52" s="629"/>
      <c r="K52" s="629"/>
      <c r="L52" s="629"/>
      <c r="M52" s="63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5"/>
      <c r="B53" s="637"/>
      <c r="C53" s="637"/>
      <c r="D53" s="640"/>
      <c r="E53" s="643"/>
      <c r="F53" s="633"/>
      <c r="G53" s="441"/>
      <c r="H53" s="629"/>
      <c r="I53" s="629"/>
      <c r="J53" s="629"/>
      <c r="K53" s="629"/>
      <c r="L53" s="629"/>
      <c r="M53" s="63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5"/>
      <c r="B54" s="637"/>
      <c r="C54" s="637"/>
      <c r="D54" s="640"/>
      <c r="E54" s="643"/>
      <c r="F54" s="633"/>
      <c r="G54" s="441"/>
      <c r="H54" s="629"/>
      <c r="I54" s="629"/>
      <c r="J54" s="629"/>
      <c r="K54" s="629"/>
      <c r="L54" s="629"/>
      <c r="M54" s="63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5"/>
      <c r="B55" s="637"/>
      <c r="C55" s="637"/>
      <c r="D55" s="640"/>
      <c r="E55" s="643"/>
      <c r="F55" s="633"/>
      <c r="G55" s="441"/>
      <c r="H55" s="629"/>
      <c r="I55" s="629"/>
      <c r="J55" s="629"/>
      <c r="K55" s="629"/>
      <c r="L55" s="629"/>
      <c r="M55" s="631"/>
      <c r="N55" s="33"/>
      <c r="O55" s="33"/>
    </row>
    <row r="56" spans="1:169">
      <c r="A56" s="635"/>
      <c r="B56" s="637"/>
      <c r="C56" s="637"/>
      <c r="D56" s="640"/>
      <c r="E56" s="643"/>
      <c r="F56" s="633"/>
      <c r="G56" s="441"/>
      <c r="H56" s="629"/>
      <c r="I56" s="629"/>
      <c r="J56" s="629"/>
      <c r="K56" s="629"/>
      <c r="L56" s="629"/>
      <c r="M56" s="631"/>
      <c r="N56" s="33"/>
      <c r="O56" s="33"/>
    </row>
    <row r="57" spans="1:169">
      <c r="A57" s="635"/>
      <c r="B57" s="637"/>
      <c r="C57" s="637"/>
      <c r="D57" s="640"/>
      <c r="E57" s="643"/>
      <c r="F57" s="633"/>
      <c r="G57" s="441"/>
      <c r="H57" s="629"/>
      <c r="I57" s="629"/>
      <c r="J57" s="629"/>
      <c r="K57" s="629"/>
      <c r="L57" s="629"/>
      <c r="M57" s="631"/>
      <c r="N57" s="33"/>
      <c r="O57" s="33"/>
    </row>
    <row r="58" spans="1:169">
      <c r="A58" s="635"/>
      <c r="B58" s="637"/>
      <c r="C58" s="637"/>
      <c r="D58" s="640"/>
      <c r="E58" s="643"/>
      <c r="F58" s="633"/>
      <c r="G58" s="441"/>
      <c r="H58" s="629"/>
      <c r="I58" s="629"/>
      <c r="J58" s="629"/>
      <c r="K58" s="629"/>
      <c r="L58" s="629"/>
      <c r="M58" s="631"/>
      <c r="N58" s="33"/>
      <c r="O58" s="33"/>
    </row>
    <row r="59" spans="1:169" ht="15.75" thickBot="1">
      <c r="A59" s="636"/>
      <c r="B59" s="638"/>
      <c r="C59" s="638"/>
      <c r="D59" s="641"/>
      <c r="E59" s="644"/>
      <c r="F59" s="634"/>
      <c r="G59" s="456"/>
      <c r="H59" s="630"/>
      <c r="I59" s="630"/>
      <c r="J59" s="630"/>
      <c r="K59" s="630"/>
      <c r="L59" s="630"/>
      <c r="M59" s="632"/>
      <c r="N59" s="33"/>
      <c r="O59" s="33"/>
    </row>
    <row r="60" spans="1:169" s="25" customFormat="1" ht="12.75">
      <c r="A60" s="635">
        <v>6</v>
      </c>
      <c r="B60" s="637" t="str">
        <f>'7- Mapa Final'!B60</f>
        <v xml:space="preserve">Recibir , ofrecer, prometer , entregar o aceptar dádivas o beneficios a nombre propio o de terceros para  expedir, alterar,retener , extraviar o entregar  documentos  sin el lleno de requisitos legales </v>
      </c>
      <c r="C60" s="637" t="str">
        <f>'7- Mapa Final'!C60</f>
        <v xml:space="preserve"> Realizar trámites sin el cumplimiento de los requisitos legales  o  con informacion falsa</v>
      </c>
      <c r="D60" s="639" t="str">
        <f>'7- Mapa Final'!J60</f>
        <v>Muy Baja - 1</v>
      </c>
      <c r="E60" s="642" t="str">
        <f>'7- Mapa Final'!K60</f>
        <v>Menor - 2</v>
      </c>
      <c r="F60" s="633" t="str">
        <f>'7- Mapa Final'!M60</f>
        <v>Bajo - 2</v>
      </c>
      <c r="G60" s="441" t="s">
        <v>363</v>
      </c>
      <c r="H60" s="629"/>
      <c r="I60" s="629"/>
      <c r="J60" s="629"/>
      <c r="K60" s="629"/>
      <c r="L60" s="629"/>
      <c r="M60" s="631"/>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5"/>
      <c r="B61" s="637"/>
      <c r="C61" s="637"/>
      <c r="D61" s="640"/>
      <c r="E61" s="643"/>
      <c r="F61" s="633"/>
      <c r="G61" s="441"/>
      <c r="H61" s="629"/>
      <c r="I61" s="629"/>
      <c r="J61" s="629"/>
      <c r="K61" s="629"/>
      <c r="L61" s="629"/>
      <c r="M61" s="63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5"/>
      <c r="B62" s="637"/>
      <c r="C62" s="637"/>
      <c r="D62" s="640"/>
      <c r="E62" s="643"/>
      <c r="F62" s="633"/>
      <c r="G62" s="441"/>
      <c r="H62" s="629"/>
      <c r="I62" s="629"/>
      <c r="J62" s="629"/>
      <c r="K62" s="629"/>
      <c r="L62" s="629"/>
      <c r="M62" s="63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5"/>
      <c r="B63" s="637"/>
      <c r="C63" s="637"/>
      <c r="D63" s="640"/>
      <c r="E63" s="643"/>
      <c r="F63" s="633"/>
      <c r="G63" s="441"/>
      <c r="H63" s="629"/>
      <c r="I63" s="629"/>
      <c r="J63" s="629"/>
      <c r="K63" s="629"/>
      <c r="L63" s="629"/>
      <c r="M63" s="63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5"/>
      <c r="B64" s="637"/>
      <c r="C64" s="637"/>
      <c r="D64" s="640"/>
      <c r="E64" s="643"/>
      <c r="F64" s="633"/>
      <c r="G64" s="441"/>
      <c r="H64" s="629"/>
      <c r="I64" s="629"/>
      <c r="J64" s="629"/>
      <c r="K64" s="629"/>
      <c r="L64" s="629"/>
      <c r="M64" s="63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5"/>
      <c r="B65" s="637"/>
      <c r="C65" s="637"/>
      <c r="D65" s="640"/>
      <c r="E65" s="643"/>
      <c r="F65" s="633"/>
      <c r="G65" s="441"/>
      <c r="H65" s="629"/>
      <c r="I65" s="629"/>
      <c r="J65" s="629"/>
      <c r="K65" s="629"/>
      <c r="L65" s="629"/>
      <c r="M65" s="631"/>
      <c r="N65" s="33"/>
      <c r="O65" s="33"/>
    </row>
    <row r="66" spans="1:169">
      <c r="A66" s="635"/>
      <c r="B66" s="637"/>
      <c r="C66" s="637"/>
      <c r="D66" s="640"/>
      <c r="E66" s="643"/>
      <c r="F66" s="633"/>
      <c r="G66" s="441"/>
      <c r="H66" s="629"/>
      <c r="I66" s="629"/>
      <c r="J66" s="629"/>
      <c r="K66" s="629"/>
      <c r="L66" s="629"/>
      <c r="M66" s="631"/>
      <c r="N66" s="33"/>
      <c r="O66" s="33"/>
    </row>
    <row r="67" spans="1:169">
      <c r="A67" s="635"/>
      <c r="B67" s="637"/>
      <c r="C67" s="637"/>
      <c r="D67" s="640"/>
      <c r="E67" s="643"/>
      <c r="F67" s="633"/>
      <c r="G67" s="441"/>
      <c r="H67" s="629"/>
      <c r="I67" s="629"/>
      <c r="J67" s="629"/>
      <c r="K67" s="629"/>
      <c r="L67" s="629"/>
      <c r="M67" s="631"/>
      <c r="N67" s="33"/>
      <c r="O67" s="33"/>
    </row>
    <row r="68" spans="1:169">
      <c r="A68" s="635"/>
      <c r="B68" s="637"/>
      <c r="C68" s="637"/>
      <c r="D68" s="640"/>
      <c r="E68" s="643"/>
      <c r="F68" s="633"/>
      <c r="G68" s="441"/>
      <c r="H68" s="629"/>
      <c r="I68" s="629"/>
      <c r="J68" s="629"/>
      <c r="K68" s="629"/>
      <c r="L68" s="629"/>
      <c r="M68" s="631"/>
      <c r="N68" s="33"/>
      <c r="O68" s="33"/>
    </row>
    <row r="69" spans="1:169" ht="15.75" thickBot="1">
      <c r="A69" s="636"/>
      <c r="B69" s="638"/>
      <c r="C69" s="638"/>
      <c r="D69" s="641"/>
      <c r="E69" s="644"/>
      <c r="F69" s="634"/>
      <c r="G69" s="456"/>
      <c r="H69" s="630"/>
      <c r="I69" s="630"/>
      <c r="J69" s="630"/>
      <c r="K69" s="630"/>
      <c r="L69" s="630"/>
      <c r="M69" s="632"/>
      <c r="N69" s="33"/>
      <c r="O69" s="33"/>
    </row>
    <row r="70" spans="1:169" s="25" customFormat="1" ht="12.75" customHeight="1">
      <c r="A70" s="635">
        <v>7</v>
      </c>
      <c r="B70" s="637" t="str">
        <f>'7- Mapa Final'!B70</f>
        <v xml:space="preserve">Recibir, ofrecer, prometer, entregar o aceptar dadivas  o beneficios a nombre propio o de terceros para  demorar, retener, alterar o direccionar fallos judiciales </v>
      </c>
      <c r="C70" s="637" t="str">
        <f>'7- Mapa Final'!C70</f>
        <v xml:space="preserve">Proferir  sentencias judiciales incumplmiendo los principios de la administracion de justicia o sin la observancia de los Codigos  Procesales en la materia </v>
      </c>
      <c r="D70" s="639" t="str">
        <f>'7- Mapa Final'!J70</f>
        <v>Muy Baja - 1</v>
      </c>
      <c r="E70" s="642" t="str">
        <f>'7- Mapa Final'!K70</f>
        <v>Menor - 2</v>
      </c>
      <c r="F70" s="633" t="str">
        <f>'7- Mapa Final'!M70</f>
        <v>Bajo - 2</v>
      </c>
      <c r="G70" s="441" t="s">
        <v>363</v>
      </c>
      <c r="H70" s="629"/>
      <c r="I70" s="629"/>
      <c r="J70" s="629"/>
      <c r="K70" s="629"/>
      <c r="L70" s="629"/>
      <c r="M70" s="631"/>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35"/>
      <c r="B71" s="637"/>
      <c r="C71" s="637"/>
      <c r="D71" s="640"/>
      <c r="E71" s="643"/>
      <c r="F71" s="633"/>
      <c r="G71" s="441"/>
      <c r="H71" s="629"/>
      <c r="I71" s="629"/>
      <c r="J71" s="629"/>
      <c r="K71" s="629"/>
      <c r="L71" s="629"/>
      <c r="M71" s="631"/>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35"/>
      <c r="B72" s="637"/>
      <c r="C72" s="637"/>
      <c r="D72" s="640"/>
      <c r="E72" s="643"/>
      <c r="F72" s="633"/>
      <c r="G72" s="441"/>
      <c r="H72" s="629"/>
      <c r="I72" s="629"/>
      <c r="J72" s="629"/>
      <c r="K72" s="629"/>
      <c r="L72" s="629"/>
      <c r="M72" s="631"/>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35"/>
      <c r="B73" s="637"/>
      <c r="C73" s="637"/>
      <c r="D73" s="640"/>
      <c r="E73" s="643"/>
      <c r="F73" s="633"/>
      <c r="G73" s="441"/>
      <c r="H73" s="629"/>
      <c r="I73" s="629"/>
      <c r="J73" s="629"/>
      <c r="K73" s="629"/>
      <c r="L73" s="629"/>
      <c r="M73" s="631"/>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35"/>
      <c r="B74" s="637"/>
      <c r="C74" s="637"/>
      <c r="D74" s="640"/>
      <c r="E74" s="643"/>
      <c r="F74" s="633"/>
      <c r="G74" s="441"/>
      <c r="H74" s="629"/>
      <c r="I74" s="629"/>
      <c r="J74" s="629"/>
      <c r="K74" s="629"/>
      <c r="L74" s="629"/>
      <c r="M74" s="631"/>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35"/>
      <c r="B75" s="637"/>
      <c r="C75" s="637"/>
      <c r="D75" s="640"/>
      <c r="E75" s="643"/>
      <c r="F75" s="633"/>
      <c r="G75" s="441"/>
      <c r="H75" s="629"/>
      <c r="I75" s="629"/>
      <c r="J75" s="629"/>
      <c r="K75" s="629"/>
      <c r="L75" s="629"/>
      <c r="M75" s="631"/>
      <c r="N75" s="33"/>
      <c r="O75" s="33"/>
    </row>
    <row r="76" spans="1:169">
      <c r="A76" s="635"/>
      <c r="B76" s="637"/>
      <c r="C76" s="637"/>
      <c r="D76" s="640"/>
      <c r="E76" s="643"/>
      <c r="F76" s="633"/>
      <c r="G76" s="441"/>
      <c r="H76" s="629"/>
      <c r="I76" s="629"/>
      <c r="J76" s="629"/>
      <c r="K76" s="629"/>
      <c r="L76" s="629"/>
      <c r="M76" s="631"/>
      <c r="N76" s="33"/>
      <c r="O76" s="33"/>
    </row>
    <row r="77" spans="1:169">
      <c r="A77" s="635"/>
      <c r="B77" s="637"/>
      <c r="C77" s="637"/>
      <c r="D77" s="640"/>
      <c r="E77" s="643"/>
      <c r="F77" s="633"/>
      <c r="G77" s="441"/>
      <c r="H77" s="629"/>
      <c r="I77" s="629"/>
      <c r="J77" s="629"/>
      <c r="K77" s="629"/>
      <c r="L77" s="629"/>
      <c r="M77" s="631"/>
      <c r="N77" s="33"/>
      <c r="O77" s="33"/>
    </row>
    <row r="78" spans="1:169">
      <c r="A78" s="635"/>
      <c r="B78" s="637"/>
      <c r="C78" s="637"/>
      <c r="D78" s="640"/>
      <c r="E78" s="643"/>
      <c r="F78" s="633"/>
      <c r="G78" s="441"/>
      <c r="H78" s="629"/>
      <c r="I78" s="629"/>
      <c r="J78" s="629"/>
      <c r="K78" s="629"/>
      <c r="L78" s="629"/>
      <c r="M78" s="631"/>
      <c r="N78" s="33"/>
      <c r="O78" s="33"/>
    </row>
    <row r="79" spans="1:169" ht="15.75" thickBot="1">
      <c r="A79" s="636"/>
      <c r="B79" s="638"/>
      <c r="C79" s="638"/>
      <c r="D79" s="641"/>
      <c r="E79" s="644"/>
      <c r="F79" s="634"/>
      <c r="G79" s="456"/>
      <c r="H79" s="630"/>
      <c r="I79" s="630"/>
      <c r="J79" s="630"/>
      <c r="K79" s="630"/>
      <c r="L79" s="630"/>
      <c r="M79" s="632"/>
      <c r="N79" s="33"/>
      <c r="O79" s="33"/>
    </row>
  </sheetData>
  <mergeCells count="108">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J20:J29"/>
    <mergeCell ref="K20:K29"/>
    <mergeCell ref="E20:E29"/>
    <mergeCell ref="D30:D39"/>
    <mergeCell ref="E30:E39"/>
    <mergeCell ref="F30:F39"/>
    <mergeCell ref="G20:G29"/>
    <mergeCell ref="H20:H29"/>
    <mergeCell ref="I20:I29"/>
    <mergeCell ref="G30:G39"/>
    <mergeCell ref="H30:H39"/>
    <mergeCell ref="I30:I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A60:A69"/>
    <mergeCell ref="B60:B69"/>
    <mergeCell ref="C60:C69"/>
    <mergeCell ref="D60:D69"/>
    <mergeCell ref="E60:E69"/>
    <mergeCell ref="F60:F69"/>
    <mergeCell ref="G60:G69"/>
    <mergeCell ref="H60:H69"/>
    <mergeCell ref="I60:I69"/>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247" priority="820" operator="containsText" text="1- Bajo">
      <formula>NOT(ISERROR(SEARCH("1- Bajo",A7)))</formula>
    </cfRule>
    <cfRule type="containsText" dxfId="246" priority="819" operator="containsText" text="4- Bajo">
      <formula>NOT(ISERROR(SEARCH("4- Bajo",A7)))</formula>
    </cfRule>
    <cfRule type="containsText" dxfId="245" priority="818" operator="containsText" text="3- Bajo">
      <formula>NOT(ISERROR(SEARCH("3- Bajo",A7)))</formula>
    </cfRule>
    <cfRule type="containsText" dxfId="244" priority="817" operator="containsText" text="4- Moderado">
      <formula>NOT(ISERROR(SEARCH("4- Moderado",A7)))</formula>
    </cfRule>
    <cfRule type="containsText" dxfId="243" priority="816" operator="containsText" text="6- Moderado">
      <formula>NOT(ISERROR(SEARCH("6- Moderado",A7)))</formula>
    </cfRule>
    <cfRule type="containsText" dxfId="242" priority="815" operator="containsText" text="3- Moderado">
      <formula>NOT(ISERROR(SEARCH("3- Moderado",A7)))</formula>
    </cfRule>
  </conditionalFormatting>
  <conditionalFormatting sqref="A10:E10 A20:E20">
    <cfRule type="containsText" dxfId="241" priority="793" operator="containsText" text="4- Moderado">
      <formula>NOT(ISERROR(SEARCH("4- Moderado",A10)))</formula>
    </cfRule>
    <cfRule type="containsText" dxfId="240" priority="792" operator="containsText" text="6- Moderado">
      <formula>NOT(ISERROR(SEARCH("6- Moderado",A10)))</formula>
    </cfRule>
    <cfRule type="containsText" dxfId="239" priority="791" operator="containsText" text="3- Moderado">
      <formula>NOT(ISERROR(SEARCH("3- Moderado",A10)))</formula>
    </cfRule>
    <cfRule type="containsText" dxfId="238" priority="796" operator="containsText" text="1- Bajo">
      <formula>NOT(ISERROR(SEARCH("1- Bajo",A10)))</formula>
    </cfRule>
    <cfRule type="containsText" dxfId="237" priority="795" operator="containsText" text="4- Bajo">
      <formula>NOT(ISERROR(SEARCH("4- Bajo",A10)))</formula>
    </cfRule>
    <cfRule type="containsText" dxfId="236" priority="794" operator="containsText" text="3- Bajo">
      <formula>NOT(ISERROR(SEARCH("3- Bajo",A10)))</formula>
    </cfRule>
  </conditionalFormatting>
  <conditionalFormatting sqref="A30:E30">
    <cfRule type="containsText" dxfId="235" priority="132" operator="containsText" text="3- Bajo">
      <formula>NOT(ISERROR(SEARCH("3- Bajo",A30)))</formula>
    </cfRule>
    <cfRule type="containsText" dxfId="234" priority="130" operator="containsText" text="6- Moderado">
      <formula>NOT(ISERROR(SEARCH("6- Moderado",A30)))</formula>
    </cfRule>
    <cfRule type="containsText" dxfId="233" priority="129" operator="containsText" text="3- Moderado">
      <formula>NOT(ISERROR(SEARCH("3- Moderado",A30)))</formula>
    </cfRule>
    <cfRule type="containsText" dxfId="232" priority="131" operator="containsText" text="4- Moderado">
      <formula>NOT(ISERROR(SEARCH("4- Moderado",A30)))</formula>
    </cfRule>
    <cfRule type="containsText" dxfId="231" priority="134" operator="containsText" text="1- Bajo">
      <formula>NOT(ISERROR(SEARCH("1- Bajo",A30)))</formula>
    </cfRule>
    <cfRule type="containsText" dxfId="230" priority="133" operator="containsText" text="4- Bajo">
      <formula>NOT(ISERROR(SEARCH("4- Bajo",A30)))</formula>
    </cfRule>
  </conditionalFormatting>
  <conditionalFormatting sqref="A40:E40">
    <cfRule type="containsText" dxfId="229" priority="106" operator="containsText" text="1- Bajo">
      <formula>NOT(ISERROR(SEARCH("1- Bajo",A40)))</formula>
    </cfRule>
    <cfRule type="containsText" dxfId="228" priority="105" operator="containsText" text="4- Bajo">
      <formula>NOT(ISERROR(SEARCH("4- Bajo",A40)))</formula>
    </cfRule>
    <cfRule type="containsText" dxfId="227" priority="104" operator="containsText" text="3- Bajo">
      <formula>NOT(ISERROR(SEARCH("3- Bajo",A40)))</formula>
    </cfRule>
    <cfRule type="containsText" dxfId="226" priority="103" operator="containsText" text="4- Moderado">
      <formula>NOT(ISERROR(SEARCH("4- Moderado",A40)))</formula>
    </cfRule>
    <cfRule type="containsText" dxfId="225" priority="102" operator="containsText" text="6- Moderado">
      <formula>NOT(ISERROR(SEARCH("6- Moderado",A40)))</formula>
    </cfRule>
    <cfRule type="containsText" dxfId="224" priority="101" operator="containsText" text="3- Moderado">
      <formula>NOT(ISERROR(SEARCH("3- Moderado",A40)))</formula>
    </cfRule>
  </conditionalFormatting>
  <conditionalFormatting sqref="A50:E50">
    <cfRule type="containsText" dxfId="223" priority="45" operator="containsText" text="3- Moderado">
      <formula>NOT(ISERROR(SEARCH("3- Moderado",A50)))</formula>
    </cfRule>
    <cfRule type="containsText" dxfId="222" priority="46" operator="containsText" text="6- Moderado">
      <formula>NOT(ISERROR(SEARCH("6- Moderado",A50)))</formula>
    </cfRule>
    <cfRule type="containsText" dxfId="221" priority="47" operator="containsText" text="4- Moderado">
      <formula>NOT(ISERROR(SEARCH("4- Moderado",A50)))</formula>
    </cfRule>
    <cfRule type="containsText" dxfId="220" priority="48" operator="containsText" text="3- Bajo">
      <formula>NOT(ISERROR(SEARCH("3- Bajo",A50)))</formula>
    </cfRule>
    <cfRule type="containsText" dxfId="219" priority="49" operator="containsText" text="4- Bajo">
      <formula>NOT(ISERROR(SEARCH("4- Bajo",A50)))</formula>
    </cfRule>
    <cfRule type="containsText" dxfId="218" priority="50" operator="containsText" text="1- Bajo">
      <formula>NOT(ISERROR(SEARCH("1- Bajo",A50)))</formula>
    </cfRule>
  </conditionalFormatting>
  <conditionalFormatting sqref="A60:E60">
    <cfRule type="containsText" dxfId="217" priority="27" operator="containsText" text="1- Bajo">
      <formula>NOT(ISERROR(SEARCH("1- Bajo",A60)))</formula>
    </cfRule>
    <cfRule type="containsText" dxfId="216" priority="26" operator="containsText" text="4- Bajo">
      <formula>NOT(ISERROR(SEARCH("4- Bajo",A60)))</formula>
    </cfRule>
    <cfRule type="containsText" dxfId="215" priority="25" operator="containsText" text="3- Bajo">
      <formula>NOT(ISERROR(SEARCH("3- Bajo",A60)))</formula>
    </cfRule>
    <cfRule type="containsText" dxfId="214" priority="23" operator="containsText" text="6- Moderado">
      <formula>NOT(ISERROR(SEARCH("6- Moderado",A60)))</formula>
    </cfRule>
    <cfRule type="containsText" dxfId="213" priority="22" operator="containsText" text="3- Moderado">
      <formula>NOT(ISERROR(SEARCH("3- Moderado",A60)))</formula>
    </cfRule>
    <cfRule type="containsText" dxfId="212" priority="24" operator="containsText" text="4- Moderado">
      <formula>NOT(ISERROR(SEARCH("4- Moderado",A60)))</formula>
    </cfRule>
  </conditionalFormatting>
  <conditionalFormatting sqref="A70:E70">
    <cfRule type="containsText" dxfId="211" priority="11" operator="containsText" text="3- Bajo">
      <formula>NOT(ISERROR(SEARCH("3- Bajo",A70)))</formula>
    </cfRule>
    <cfRule type="containsText" dxfId="210" priority="12" operator="containsText" text="4- Bajo">
      <formula>NOT(ISERROR(SEARCH("4- Bajo",A70)))</formula>
    </cfRule>
    <cfRule type="containsText" dxfId="209" priority="13" operator="containsText" text="1- Bajo">
      <formula>NOT(ISERROR(SEARCH("1- Bajo",A70)))</formula>
    </cfRule>
    <cfRule type="containsText" dxfId="208" priority="8" operator="containsText" text="3- Moderado">
      <formula>NOT(ISERROR(SEARCH("3- Moderado",A70)))</formula>
    </cfRule>
    <cfRule type="containsText" dxfId="207" priority="9" operator="containsText" text="6- Moderado">
      <formula>NOT(ISERROR(SEARCH("6- Moderado",A70)))</formula>
    </cfRule>
    <cfRule type="containsText" dxfId="206" priority="10" operator="containsText" text="4- Moderado">
      <formula>NOT(ISERROR(SEARCH("4- Moderado",A70)))</formula>
    </cfRule>
  </conditionalFormatting>
  <conditionalFormatting sqref="C8:F8">
    <cfRule type="containsText" dxfId="205" priority="147" operator="containsText" text="3- Moderado">
      <formula>NOT(ISERROR(SEARCH("3- Moderado",C8)))</formula>
    </cfRule>
    <cfRule type="containsText" dxfId="204" priority="148" operator="containsText" text="6- Moderado">
      <formula>NOT(ISERROR(SEARCH("6- Moderado",C8)))</formula>
    </cfRule>
    <cfRule type="containsText" dxfId="203" priority="149" operator="containsText" text="4- Moderado">
      <formula>NOT(ISERROR(SEARCH("4- Moderado",C8)))</formula>
    </cfRule>
    <cfRule type="containsText" dxfId="202" priority="151" operator="containsText" text="4- Bajo">
      <formula>NOT(ISERROR(SEARCH("4- Bajo",C8)))</formula>
    </cfRule>
    <cfRule type="containsText" dxfId="201" priority="152" operator="containsText" text="1- Bajo">
      <formula>NOT(ISERROR(SEARCH("1- Bajo",C8)))</formula>
    </cfRule>
    <cfRule type="containsText" dxfId="200" priority="150" operator="containsText" text="3- Bajo">
      <formula>NOT(ISERROR(SEARCH("3- Bajo",C8)))</formula>
    </cfRule>
  </conditionalFormatting>
  <conditionalFormatting sqref="D10:D79">
    <cfRule type="containsText" dxfId="199" priority="41" operator="containsText" text="Baja">
      <formula>NOT(ISERROR(SEARCH("Baja",D10)))</formula>
    </cfRule>
    <cfRule type="containsText" dxfId="198" priority="40" operator="containsText" text="Alta">
      <formula>NOT(ISERROR(SEARCH("Alta",D10)))</formula>
    </cfRule>
    <cfRule type="containsText" dxfId="197" priority="39" operator="containsText" text="Muy Alta">
      <formula>NOT(ISERROR(SEARCH("Muy Alta",D10)))</formula>
    </cfRule>
    <cfRule type="containsText" dxfId="196" priority="44" operator="containsText" text="Media">
      <formula>NOT(ISERROR(SEARCH("Media",D10)))</formula>
    </cfRule>
    <cfRule type="containsText" dxfId="195" priority="42" operator="containsText" text="Muy Baja">
      <formula>NOT(ISERROR(SEARCH("Muy Baja",D10)))</formula>
    </cfRule>
  </conditionalFormatting>
  <conditionalFormatting sqref="E10:E79">
    <cfRule type="containsText" dxfId="194" priority="38" operator="containsText" text="Leve">
      <formula>NOT(ISERROR(SEARCH("Leve",E10)))</formula>
    </cfRule>
    <cfRule type="containsText" dxfId="193" priority="37" operator="containsText" text="Menor">
      <formula>NOT(ISERROR(SEARCH("Menor",E10)))</formula>
    </cfRule>
    <cfRule type="containsText" dxfId="192" priority="36" operator="containsText" text="Mayor">
      <formula>NOT(ISERROR(SEARCH("Mayor",E10)))</formula>
    </cfRule>
    <cfRule type="containsText" dxfId="191" priority="35" operator="containsText" text="Catastrófico">
      <formula>NOT(ISERROR(SEARCH("Catastrófico",E10)))</formula>
    </cfRule>
  </conditionalFormatting>
  <conditionalFormatting sqref="E10:F79">
    <cfRule type="containsText" dxfId="190"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189" priority="61" operator="containsText" text="Extremo">
      <formula>NOT(ISERROR(SEARCH("Extremo",F10)))</formula>
    </cfRule>
    <cfRule type="containsText" dxfId="188" priority="60" operator="containsText" text="Alto">
      <formula>NOT(ISERROR(SEARCH("Alto",F10)))</formula>
    </cfRule>
    <cfRule type="containsText" dxfId="187" priority="59" operator="containsText" text="Moderado">
      <formula>NOT(ISERROR(SEARCH("Moderado",F10)))</formula>
    </cfRule>
    <cfRule type="containsText" dxfId="186" priority="58" operator="containsText" text="Bajo">
      <formula>NOT(ISERROR(SEARCH("Bajo",F10)))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zoomScale="55" zoomScaleNormal="55" workbookViewId="0">
      <selection activeCell="Q5" sqref="Q5"/>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9"/>
      <c r="B1" s="660"/>
      <c r="C1" s="663"/>
      <c r="D1" s="663"/>
      <c r="E1" s="663"/>
      <c r="F1" s="663"/>
      <c r="G1" s="663"/>
      <c r="H1" s="663"/>
      <c r="I1" s="663"/>
      <c r="J1" s="664"/>
      <c r="K1" s="658"/>
      <c r="L1" s="658"/>
      <c r="M1" s="65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61"/>
      <c r="B2" s="662"/>
      <c r="C2" s="665"/>
      <c r="D2" s="665"/>
      <c r="E2" s="665"/>
      <c r="F2" s="665"/>
      <c r="G2" s="665"/>
      <c r="H2" s="665"/>
      <c r="I2" s="665"/>
      <c r="J2" s="666"/>
      <c r="K2" s="658"/>
      <c r="L2" s="658"/>
      <c r="M2" s="65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5"/>
      <c r="D3" s="665"/>
      <c r="E3" s="665"/>
      <c r="F3" s="665"/>
      <c r="G3" s="665"/>
      <c r="H3" s="665"/>
      <c r="I3" s="665"/>
      <c r="J3" s="666"/>
      <c r="K3" s="658"/>
      <c r="L3" s="658"/>
      <c r="M3" s="65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1" t="s">
        <v>254</v>
      </c>
      <c r="B4" s="461"/>
      <c r="C4" s="486" t="s">
        <v>477</v>
      </c>
      <c r="D4" s="487"/>
      <c r="E4" s="487"/>
      <c r="F4" s="487"/>
      <c r="G4" s="487"/>
      <c r="H4" s="487"/>
      <c r="I4" s="487"/>
      <c r="J4" s="487"/>
      <c r="K4" s="487"/>
      <c r="L4" s="487"/>
      <c r="M4" s="48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1" t="s">
        <v>255</v>
      </c>
      <c r="B5" s="461"/>
      <c r="C5" s="496" t="s">
        <v>475</v>
      </c>
      <c r="D5" s="487"/>
      <c r="E5" s="487"/>
      <c r="F5" s="487"/>
      <c r="G5" s="487"/>
      <c r="H5" s="487"/>
      <c r="I5" s="487"/>
      <c r="J5" s="487"/>
      <c r="K5" s="487"/>
      <c r="L5" s="487"/>
      <c r="M5" s="48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1" t="s">
        <v>256</v>
      </c>
      <c r="B6" s="461"/>
      <c r="C6" s="486" t="s">
        <v>476</v>
      </c>
      <c r="D6" s="487"/>
      <c r="E6" s="487"/>
      <c r="F6" s="487"/>
      <c r="G6" s="487"/>
      <c r="H6" s="487"/>
      <c r="I6" s="487"/>
      <c r="J6" s="487"/>
      <c r="K6" s="487"/>
      <c r="L6" s="487"/>
      <c r="M6" s="48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0" t="s">
        <v>459</v>
      </c>
      <c r="B7" s="651"/>
      <c r="C7" s="652"/>
      <c r="D7" s="653" t="s">
        <v>460</v>
      </c>
      <c r="E7" s="653"/>
      <c r="F7" s="653"/>
      <c r="G7" s="654" t="s">
        <v>461</v>
      </c>
      <c r="H7" s="645" t="s">
        <v>462</v>
      </c>
      <c r="I7" s="647" t="s">
        <v>463</v>
      </c>
      <c r="J7" s="648"/>
      <c r="K7" s="647" t="s">
        <v>464</v>
      </c>
      <c r="L7" s="648"/>
      <c r="M7" s="649" t="s">
        <v>472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196</v>
      </c>
      <c r="C8" s="34" t="s">
        <v>198</v>
      </c>
      <c r="D8" s="27" t="s">
        <v>208</v>
      </c>
      <c r="E8" s="27" t="s">
        <v>466</v>
      </c>
      <c r="F8" s="27" t="s">
        <v>467</v>
      </c>
      <c r="G8" s="654"/>
      <c r="H8" s="646"/>
      <c r="I8" s="28" t="s">
        <v>468</v>
      </c>
      <c r="J8" s="28" t="s">
        <v>469</v>
      </c>
      <c r="K8" s="28" t="s">
        <v>470</v>
      </c>
      <c r="L8" s="28" t="s">
        <v>471</v>
      </c>
      <c r="M8" s="649"/>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7"/>
      <c r="B9" s="668"/>
      <c r="C9" s="668"/>
      <c r="D9" s="668"/>
      <c r="E9" s="668"/>
      <c r="F9" s="668"/>
      <c r="G9" s="66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69">
        <f>'7- Mapa Final'!A10</f>
        <v>1</v>
      </c>
      <c r="B10" s="655" t="str">
        <f>'7- Mapa Final'!B10</f>
        <v>Vencimiento de Términos</v>
      </c>
      <c r="C10" s="655" t="str">
        <f>'7- Mapa Final'!C10</f>
        <v>Se realizan  actuaciones procesales ose da  respuesta a las solicitudes de los usuarios de la administración de justicia en materia penal, después del  término legal establecido para decidir sobre los conflictos presentados a los jueces.</v>
      </c>
      <c r="D10" s="656" t="str">
        <f>'7- Mapa Final'!J10</f>
        <v>Muy Baja - 1</v>
      </c>
      <c r="E10" s="657" t="str">
        <f>'7- Mapa Final'!K10</f>
        <v>Leve - 1</v>
      </c>
      <c r="F10" s="672" t="str">
        <f>'7- Mapa Final'!M10</f>
        <v>Bajo - 1</v>
      </c>
      <c r="G10" s="455"/>
      <c r="H10" s="670"/>
      <c r="I10" s="670"/>
      <c r="J10" s="670"/>
      <c r="K10" s="670"/>
      <c r="L10" s="670"/>
      <c r="M10" s="67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5"/>
      <c r="B11" s="637"/>
      <c r="C11" s="637"/>
      <c r="D11" s="640"/>
      <c r="E11" s="643"/>
      <c r="F11" s="633"/>
      <c r="G11" s="441"/>
      <c r="H11" s="629"/>
      <c r="I11" s="629"/>
      <c r="J11" s="629"/>
      <c r="K11" s="629"/>
      <c r="L11" s="629"/>
      <c r="M11" s="63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5"/>
      <c r="B12" s="637"/>
      <c r="C12" s="637"/>
      <c r="D12" s="640"/>
      <c r="E12" s="643"/>
      <c r="F12" s="633"/>
      <c r="G12" s="441"/>
      <c r="H12" s="629"/>
      <c r="I12" s="629"/>
      <c r="J12" s="629"/>
      <c r="K12" s="629"/>
      <c r="L12" s="629"/>
      <c r="M12" s="63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5"/>
      <c r="B13" s="637"/>
      <c r="C13" s="637"/>
      <c r="D13" s="640"/>
      <c r="E13" s="643"/>
      <c r="F13" s="633"/>
      <c r="G13" s="441"/>
      <c r="H13" s="629"/>
      <c r="I13" s="629"/>
      <c r="J13" s="629"/>
      <c r="K13" s="629"/>
      <c r="L13" s="629"/>
      <c r="M13" s="63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5"/>
      <c r="B14" s="637"/>
      <c r="C14" s="637"/>
      <c r="D14" s="640"/>
      <c r="E14" s="643"/>
      <c r="F14" s="633"/>
      <c r="G14" s="441"/>
      <c r="H14" s="629"/>
      <c r="I14" s="629"/>
      <c r="J14" s="629"/>
      <c r="K14" s="629"/>
      <c r="L14" s="629"/>
      <c r="M14" s="63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5"/>
      <c r="B15" s="637"/>
      <c r="C15" s="637"/>
      <c r="D15" s="640"/>
      <c r="E15" s="643"/>
      <c r="F15" s="633"/>
      <c r="G15" s="441"/>
      <c r="H15" s="629"/>
      <c r="I15" s="629"/>
      <c r="J15" s="629"/>
      <c r="K15" s="629"/>
      <c r="L15" s="629"/>
      <c r="M15" s="63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5"/>
      <c r="B16" s="637"/>
      <c r="C16" s="637"/>
      <c r="D16" s="640"/>
      <c r="E16" s="643"/>
      <c r="F16" s="633"/>
      <c r="G16" s="441"/>
      <c r="H16" s="629"/>
      <c r="I16" s="629"/>
      <c r="J16" s="629"/>
      <c r="K16" s="629"/>
      <c r="L16" s="629"/>
      <c r="M16" s="63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5"/>
      <c r="B17" s="637"/>
      <c r="C17" s="637"/>
      <c r="D17" s="640"/>
      <c r="E17" s="643"/>
      <c r="F17" s="633"/>
      <c r="G17" s="441"/>
      <c r="H17" s="629"/>
      <c r="I17" s="629"/>
      <c r="J17" s="629"/>
      <c r="K17" s="629"/>
      <c r="L17" s="629"/>
      <c r="M17" s="63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5"/>
      <c r="B18" s="637"/>
      <c r="C18" s="637"/>
      <c r="D18" s="640"/>
      <c r="E18" s="643"/>
      <c r="F18" s="633"/>
      <c r="G18" s="441"/>
      <c r="H18" s="629"/>
      <c r="I18" s="629"/>
      <c r="J18" s="629"/>
      <c r="K18" s="629"/>
      <c r="L18" s="629"/>
      <c r="M18" s="63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5"/>
      <c r="B19" s="637"/>
      <c r="C19" s="637"/>
      <c r="D19" s="640"/>
      <c r="E19" s="643"/>
      <c r="F19" s="633"/>
      <c r="G19" s="441"/>
      <c r="H19" s="629"/>
      <c r="I19" s="629"/>
      <c r="J19" s="629"/>
      <c r="K19" s="629"/>
      <c r="L19" s="629"/>
      <c r="M19" s="63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35">
        <f>'7- Mapa Final'!A20</f>
        <v>2</v>
      </c>
      <c r="B20" s="637" t="str">
        <f>'7- Mapa Final'!B20</f>
        <v xml:space="preserve">Incumplimientos en la realizacion de audiencias </v>
      </c>
      <c r="C20" s="637" t="str">
        <f>'7- Mapa Final'!C20</f>
        <v xml:space="preserve">No se atiende la  solicitud  de un fiscal o parte interesada para la realización de una audiencia preliminar o no se cumple  la programción de audiencias de Conocimiento. </v>
      </c>
      <c r="D20" s="639" t="str">
        <f>'7- Mapa Final'!J20</f>
        <v>Baja - 2</v>
      </c>
      <c r="E20" s="642" t="str">
        <f>'7- Mapa Final'!K20</f>
        <v>Leve - 1</v>
      </c>
      <c r="F20" s="633" t="str">
        <f>'7- Mapa Final'!M20</f>
        <v>Bajo - 2</v>
      </c>
      <c r="G20" s="441"/>
      <c r="H20" s="629"/>
      <c r="I20" s="629"/>
      <c r="J20" s="629"/>
      <c r="K20" s="629"/>
      <c r="L20" s="629"/>
      <c r="M20" s="631"/>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5"/>
      <c r="B21" s="637"/>
      <c r="C21" s="637"/>
      <c r="D21" s="640"/>
      <c r="E21" s="643"/>
      <c r="F21" s="633"/>
      <c r="G21" s="441"/>
      <c r="H21" s="629"/>
      <c r="I21" s="629"/>
      <c r="J21" s="629"/>
      <c r="K21" s="629"/>
      <c r="L21" s="629"/>
      <c r="M21" s="63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5"/>
      <c r="B22" s="637"/>
      <c r="C22" s="637"/>
      <c r="D22" s="640"/>
      <c r="E22" s="643"/>
      <c r="F22" s="633"/>
      <c r="G22" s="441"/>
      <c r="H22" s="629"/>
      <c r="I22" s="629"/>
      <c r="J22" s="629"/>
      <c r="K22" s="629"/>
      <c r="L22" s="629"/>
      <c r="M22" s="63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5"/>
      <c r="B23" s="637"/>
      <c r="C23" s="637"/>
      <c r="D23" s="640"/>
      <c r="E23" s="643"/>
      <c r="F23" s="633"/>
      <c r="G23" s="441"/>
      <c r="H23" s="629"/>
      <c r="I23" s="629"/>
      <c r="J23" s="629"/>
      <c r="K23" s="629"/>
      <c r="L23" s="629"/>
      <c r="M23" s="63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5"/>
      <c r="B24" s="637"/>
      <c r="C24" s="637"/>
      <c r="D24" s="640"/>
      <c r="E24" s="643"/>
      <c r="F24" s="633"/>
      <c r="G24" s="441"/>
      <c r="H24" s="629"/>
      <c r="I24" s="629"/>
      <c r="J24" s="629"/>
      <c r="K24" s="629"/>
      <c r="L24" s="629"/>
      <c r="M24" s="63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5"/>
      <c r="B25" s="637"/>
      <c r="C25" s="637"/>
      <c r="D25" s="640"/>
      <c r="E25" s="643"/>
      <c r="F25" s="633"/>
      <c r="G25" s="441"/>
      <c r="H25" s="629"/>
      <c r="I25" s="629"/>
      <c r="J25" s="629"/>
      <c r="K25" s="629"/>
      <c r="L25" s="629"/>
      <c r="M25" s="631"/>
      <c r="N25" s="33"/>
      <c r="O25" s="33"/>
    </row>
    <row r="26" spans="1:169">
      <c r="A26" s="635"/>
      <c r="B26" s="637"/>
      <c r="C26" s="637"/>
      <c r="D26" s="640"/>
      <c r="E26" s="643"/>
      <c r="F26" s="633"/>
      <c r="G26" s="441"/>
      <c r="H26" s="629"/>
      <c r="I26" s="629"/>
      <c r="J26" s="629"/>
      <c r="K26" s="629"/>
      <c r="L26" s="629"/>
      <c r="M26" s="631"/>
      <c r="N26" s="33"/>
      <c r="O26" s="33"/>
    </row>
    <row r="27" spans="1:169">
      <c r="A27" s="635"/>
      <c r="B27" s="637"/>
      <c r="C27" s="637"/>
      <c r="D27" s="640"/>
      <c r="E27" s="643"/>
      <c r="F27" s="633"/>
      <c r="G27" s="441"/>
      <c r="H27" s="629"/>
      <c r="I27" s="629"/>
      <c r="J27" s="629"/>
      <c r="K27" s="629"/>
      <c r="L27" s="629"/>
      <c r="M27" s="631"/>
      <c r="N27" s="33"/>
      <c r="O27" s="33"/>
    </row>
    <row r="28" spans="1:169">
      <c r="A28" s="635"/>
      <c r="B28" s="637"/>
      <c r="C28" s="637"/>
      <c r="D28" s="640"/>
      <c r="E28" s="643"/>
      <c r="F28" s="633"/>
      <c r="G28" s="441"/>
      <c r="H28" s="629"/>
      <c r="I28" s="629"/>
      <c r="J28" s="629"/>
      <c r="K28" s="629"/>
      <c r="L28" s="629"/>
      <c r="M28" s="631"/>
      <c r="N28" s="33"/>
      <c r="O28" s="33"/>
    </row>
    <row r="29" spans="1:169">
      <c r="A29" s="635"/>
      <c r="B29" s="637"/>
      <c r="C29" s="637"/>
      <c r="D29" s="640"/>
      <c r="E29" s="643"/>
      <c r="F29" s="633"/>
      <c r="G29" s="441"/>
      <c r="H29" s="629"/>
      <c r="I29" s="629"/>
      <c r="J29" s="629"/>
      <c r="K29" s="629"/>
      <c r="L29" s="629"/>
      <c r="M29" s="631"/>
      <c r="N29" s="33"/>
      <c r="O29" s="33"/>
    </row>
    <row r="30" spans="1:169" s="25" customFormat="1" ht="12.75">
      <c r="A30" s="635">
        <f>'7- Mapa Final'!A30</f>
        <v>3</v>
      </c>
      <c r="B30" s="637" t="str">
        <f>'7- Mapa Final'!B30</f>
        <v xml:space="preserve"> Efectuar notificaciones que no cumplan con los requistos</v>
      </c>
      <c r="C30" s="637" t="str">
        <f>'7- Mapa Final'!C30</f>
        <v>No se realizan las  notificaciones , no se erfectuan  oportunamente o no se aplica aplicar la normatividad (Aca esta como riesgo porque es el producto de este proceso)</v>
      </c>
      <c r="D30" s="639" t="str">
        <f>'7- Mapa Final'!J30</f>
        <v>Muy Baja - 1</v>
      </c>
      <c r="E30" s="642" t="str">
        <f>'7- Mapa Final'!K30</f>
        <v>Leve - 1</v>
      </c>
      <c r="F30" s="633" t="str">
        <f>'7- Mapa Final'!M30</f>
        <v>Bajo - 1</v>
      </c>
      <c r="G30" s="441"/>
      <c r="H30" s="629"/>
      <c r="I30" s="629"/>
      <c r="J30" s="629"/>
      <c r="K30" s="629"/>
      <c r="L30" s="629"/>
      <c r="M30" s="631"/>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5"/>
      <c r="B31" s="637"/>
      <c r="C31" s="637"/>
      <c r="D31" s="640"/>
      <c r="E31" s="643"/>
      <c r="F31" s="633"/>
      <c r="G31" s="441"/>
      <c r="H31" s="629"/>
      <c r="I31" s="629"/>
      <c r="J31" s="629"/>
      <c r="K31" s="629"/>
      <c r="L31" s="629"/>
      <c r="M31" s="63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5"/>
      <c r="B32" s="637"/>
      <c r="C32" s="637"/>
      <c r="D32" s="640"/>
      <c r="E32" s="643"/>
      <c r="F32" s="633"/>
      <c r="G32" s="441"/>
      <c r="H32" s="629"/>
      <c r="I32" s="629"/>
      <c r="J32" s="629"/>
      <c r="K32" s="629"/>
      <c r="L32" s="629"/>
      <c r="M32" s="63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5"/>
      <c r="B33" s="637"/>
      <c r="C33" s="637"/>
      <c r="D33" s="640"/>
      <c r="E33" s="643"/>
      <c r="F33" s="633"/>
      <c r="G33" s="441"/>
      <c r="H33" s="629"/>
      <c r="I33" s="629"/>
      <c r="J33" s="629"/>
      <c r="K33" s="629"/>
      <c r="L33" s="629"/>
      <c r="M33" s="63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5"/>
      <c r="B34" s="637"/>
      <c r="C34" s="637"/>
      <c r="D34" s="640"/>
      <c r="E34" s="643"/>
      <c r="F34" s="633"/>
      <c r="G34" s="441"/>
      <c r="H34" s="629"/>
      <c r="I34" s="629"/>
      <c r="J34" s="629"/>
      <c r="K34" s="629"/>
      <c r="L34" s="629"/>
      <c r="M34" s="63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5"/>
      <c r="B35" s="637"/>
      <c r="C35" s="637"/>
      <c r="D35" s="640"/>
      <c r="E35" s="643"/>
      <c r="F35" s="633"/>
      <c r="G35" s="441"/>
      <c r="H35" s="629"/>
      <c r="I35" s="629"/>
      <c r="J35" s="629"/>
      <c r="K35" s="629"/>
      <c r="L35" s="629"/>
      <c r="M35" s="631"/>
      <c r="N35" s="33"/>
      <c r="O35" s="33"/>
    </row>
    <row r="36" spans="1:169">
      <c r="A36" s="635"/>
      <c r="B36" s="637"/>
      <c r="C36" s="637"/>
      <c r="D36" s="640"/>
      <c r="E36" s="643"/>
      <c r="F36" s="633"/>
      <c r="G36" s="441"/>
      <c r="H36" s="629"/>
      <c r="I36" s="629"/>
      <c r="J36" s="629"/>
      <c r="K36" s="629"/>
      <c r="L36" s="629"/>
      <c r="M36" s="631"/>
      <c r="N36" s="33"/>
      <c r="O36" s="33"/>
    </row>
    <row r="37" spans="1:169">
      <c r="A37" s="635"/>
      <c r="B37" s="637"/>
      <c r="C37" s="637"/>
      <c r="D37" s="640"/>
      <c r="E37" s="643"/>
      <c r="F37" s="633"/>
      <c r="G37" s="441"/>
      <c r="H37" s="629"/>
      <c r="I37" s="629"/>
      <c r="J37" s="629"/>
      <c r="K37" s="629"/>
      <c r="L37" s="629"/>
      <c r="M37" s="631"/>
      <c r="N37" s="33"/>
      <c r="O37" s="33"/>
    </row>
    <row r="38" spans="1:169">
      <c r="A38" s="635"/>
      <c r="B38" s="637"/>
      <c r="C38" s="637"/>
      <c r="D38" s="640"/>
      <c r="E38" s="643"/>
      <c r="F38" s="633"/>
      <c r="G38" s="441"/>
      <c r="H38" s="629"/>
      <c r="I38" s="629"/>
      <c r="J38" s="629"/>
      <c r="K38" s="629"/>
      <c r="L38" s="629"/>
      <c r="M38" s="631"/>
      <c r="N38" s="33"/>
      <c r="O38" s="33"/>
    </row>
    <row r="39" spans="1:169">
      <c r="A39" s="635"/>
      <c r="B39" s="637"/>
      <c r="C39" s="637"/>
      <c r="D39" s="640"/>
      <c r="E39" s="643"/>
      <c r="F39" s="633"/>
      <c r="G39" s="441"/>
      <c r="H39" s="629"/>
      <c r="I39" s="629"/>
      <c r="J39" s="629"/>
      <c r="K39" s="629"/>
      <c r="L39" s="629"/>
      <c r="M39" s="631"/>
      <c r="N39" s="33"/>
      <c r="O39" s="33"/>
    </row>
    <row r="40" spans="1:169" s="25" customFormat="1" ht="12.75">
      <c r="A40" s="635">
        <f>'7- Mapa Final'!A40</f>
        <v>4</v>
      </c>
      <c r="B40" s="637" t="str">
        <f>'7- Mapa Final'!B40</f>
        <v>Efectuar el reparto judicial incumpliendo requisitos</v>
      </c>
      <c r="C40" s="637" t="str">
        <f>'7- Mapa Final'!C40</f>
        <v>Realizar el reparto incumplimiento los principios  y condiciones establecidas para su realización</v>
      </c>
      <c r="D40" s="639" t="str">
        <f>'7- Mapa Final'!J40</f>
        <v>Muy Baja - 1</v>
      </c>
      <c r="E40" s="642" t="str">
        <f>'7- Mapa Final'!K40</f>
        <v>Menor - 2</v>
      </c>
      <c r="F40" s="633" t="str">
        <f>'7- Mapa Final'!M40</f>
        <v>Bajo - 2</v>
      </c>
      <c r="G40" s="441"/>
      <c r="H40" s="629"/>
      <c r="I40" s="629"/>
      <c r="J40" s="629"/>
      <c r="K40" s="629"/>
      <c r="L40" s="629"/>
      <c r="M40" s="631"/>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5"/>
      <c r="B41" s="637"/>
      <c r="C41" s="637"/>
      <c r="D41" s="640"/>
      <c r="E41" s="643"/>
      <c r="F41" s="633"/>
      <c r="G41" s="441"/>
      <c r="H41" s="629"/>
      <c r="I41" s="629"/>
      <c r="J41" s="629"/>
      <c r="K41" s="629"/>
      <c r="L41" s="629"/>
      <c r="M41" s="63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5"/>
      <c r="B42" s="637"/>
      <c r="C42" s="637"/>
      <c r="D42" s="640"/>
      <c r="E42" s="643"/>
      <c r="F42" s="633"/>
      <c r="G42" s="441"/>
      <c r="H42" s="629"/>
      <c r="I42" s="629"/>
      <c r="J42" s="629"/>
      <c r="K42" s="629"/>
      <c r="L42" s="629"/>
      <c r="M42" s="63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5"/>
      <c r="B43" s="637"/>
      <c r="C43" s="637"/>
      <c r="D43" s="640"/>
      <c r="E43" s="643"/>
      <c r="F43" s="633"/>
      <c r="G43" s="441"/>
      <c r="H43" s="629"/>
      <c r="I43" s="629"/>
      <c r="J43" s="629"/>
      <c r="K43" s="629"/>
      <c r="L43" s="629"/>
      <c r="M43" s="63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5"/>
      <c r="B44" s="637"/>
      <c r="C44" s="637"/>
      <c r="D44" s="640"/>
      <c r="E44" s="643"/>
      <c r="F44" s="633"/>
      <c r="G44" s="441"/>
      <c r="H44" s="629"/>
      <c r="I44" s="629"/>
      <c r="J44" s="629"/>
      <c r="K44" s="629"/>
      <c r="L44" s="629"/>
      <c r="M44" s="63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5"/>
      <c r="B45" s="637"/>
      <c r="C45" s="637"/>
      <c r="D45" s="640"/>
      <c r="E45" s="643"/>
      <c r="F45" s="633"/>
      <c r="G45" s="441"/>
      <c r="H45" s="629"/>
      <c r="I45" s="629"/>
      <c r="J45" s="629"/>
      <c r="K45" s="629"/>
      <c r="L45" s="629"/>
      <c r="M45" s="631"/>
      <c r="N45" s="33"/>
      <c r="O45" s="33"/>
    </row>
    <row r="46" spans="1:169">
      <c r="A46" s="635"/>
      <c r="B46" s="637"/>
      <c r="C46" s="637"/>
      <c r="D46" s="640"/>
      <c r="E46" s="643"/>
      <c r="F46" s="633"/>
      <c r="G46" s="441"/>
      <c r="H46" s="629"/>
      <c r="I46" s="629"/>
      <c r="J46" s="629"/>
      <c r="K46" s="629"/>
      <c r="L46" s="629"/>
      <c r="M46" s="631"/>
      <c r="N46" s="33"/>
      <c r="O46" s="33"/>
    </row>
    <row r="47" spans="1:169">
      <c r="A47" s="635"/>
      <c r="B47" s="637"/>
      <c r="C47" s="637"/>
      <c r="D47" s="640"/>
      <c r="E47" s="643"/>
      <c r="F47" s="633"/>
      <c r="G47" s="441"/>
      <c r="H47" s="629"/>
      <c r="I47" s="629"/>
      <c r="J47" s="629"/>
      <c r="K47" s="629"/>
      <c r="L47" s="629"/>
      <c r="M47" s="631"/>
      <c r="N47" s="33"/>
      <c r="O47" s="33"/>
    </row>
    <row r="48" spans="1:169">
      <c r="A48" s="635"/>
      <c r="B48" s="637"/>
      <c r="C48" s="637"/>
      <c r="D48" s="640"/>
      <c r="E48" s="643"/>
      <c r="F48" s="633"/>
      <c r="G48" s="441"/>
      <c r="H48" s="629"/>
      <c r="I48" s="629"/>
      <c r="J48" s="629"/>
      <c r="K48" s="629"/>
      <c r="L48" s="629"/>
      <c r="M48" s="631"/>
      <c r="N48" s="33"/>
      <c r="O48" s="33"/>
    </row>
    <row r="49" spans="1:169">
      <c r="A49" s="635"/>
      <c r="B49" s="637"/>
      <c r="C49" s="637"/>
      <c r="D49" s="640"/>
      <c r="E49" s="643"/>
      <c r="F49" s="633"/>
      <c r="G49" s="441"/>
      <c r="H49" s="629"/>
      <c r="I49" s="629"/>
      <c r="J49" s="629"/>
      <c r="K49" s="629"/>
      <c r="L49" s="629"/>
      <c r="M49" s="631"/>
      <c r="N49" s="33"/>
      <c r="O49" s="33"/>
    </row>
    <row r="50" spans="1:169" s="25" customFormat="1" ht="12.75">
      <c r="A50" s="635">
        <v>5</v>
      </c>
      <c r="B50" s="637" t="str">
        <f>'7- Mapa Final'!B50</f>
        <v>Pérdida de documentos</v>
      </c>
      <c r="C50" s="637" t="str">
        <f>'7- Mapa Final'!C50</f>
        <v>Extravío temporal o definitivo de los  documentos de los procesos judiciales</v>
      </c>
      <c r="D50" s="639" t="str">
        <f>'7- Mapa Final'!J50</f>
        <v>Muy Baja - 1</v>
      </c>
      <c r="E50" s="642" t="str">
        <f>'7- Mapa Final'!K50</f>
        <v>Menor - 2</v>
      </c>
      <c r="F50" s="633" t="str">
        <f>'7- Mapa Final'!M50</f>
        <v>Bajo - 2</v>
      </c>
      <c r="G50" s="441"/>
      <c r="H50" s="629"/>
      <c r="I50" s="629"/>
      <c r="J50" s="629"/>
      <c r="K50" s="629"/>
      <c r="L50" s="629"/>
      <c r="M50" s="631"/>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5"/>
      <c r="B51" s="637"/>
      <c r="C51" s="637"/>
      <c r="D51" s="640"/>
      <c r="E51" s="643"/>
      <c r="F51" s="633"/>
      <c r="G51" s="441"/>
      <c r="H51" s="629"/>
      <c r="I51" s="629"/>
      <c r="J51" s="629"/>
      <c r="K51" s="629"/>
      <c r="L51" s="629"/>
      <c r="M51" s="63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5"/>
      <c r="B52" s="637"/>
      <c r="C52" s="637"/>
      <c r="D52" s="640"/>
      <c r="E52" s="643"/>
      <c r="F52" s="633"/>
      <c r="G52" s="441"/>
      <c r="H52" s="629"/>
      <c r="I52" s="629"/>
      <c r="J52" s="629"/>
      <c r="K52" s="629"/>
      <c r="L52" s="629"/>
      <c r="M52" s="63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5"/>
      <c r="B53" s="637"/>
      <c r="C53" s="637"/>
      <c r="D53" s="640"/>
      <c r="E53" s="643"/>
      <c r="F53" s="633"/>
      <c r="G53" s="441"/>
      <c r="H53" s="629"/>
      <c r="I53" s="629"/>
      <c r="J53" s="629"/>
      <c r="K53" s="629"/>
      <c r="L53" s="629"/>
      <c r="M53" s="63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5"/>
      <c r="B54" s="637"/>
      <c r="C54" s="637"/>
      <c r="D54" s="640"/>
      <c r="E54" s="643"/>
      <c r="F54" s="633"/>
      <c r="G54" s="441"/>
      <c r="H54" s="629"/>
      <c r="I54" s="629"/>
      <c r="J54" s="629"/>
      <c r="K54" s="629"/>
      <c r="L54" s="629"/>
      <c r="M54" s="63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5"/>
      <c r="B55" s="637"/>
      <c r="C55" s="637"/>
      <c r="D55" s="640"/>
      <c r="E55" s="643"/>
      <c r="F55" s="633"/>
      <c r="G55" s="441"/>
      <c r="H55" s="629"/>
      <c r="I55" s="629"/>
      <c r="J55" s="629"/>
      <c r="K55" s="629"/>
      <c r="L55" s="629"/>
      <c r="M55" s="631"/>
      <c r="N55" s="33"/>
      <c r="O55" s="33"/>
    </row>
    <row r="56" spans="1:169">
      <c r="A56" s="635"/>
      <c r="B56" s="637"/>
      <c r="C56" s="637"/>
      <c r="D56" s="640"/>
      <c r="E56" s="643"/>
      <c r="F56" s="633"/>
      <c r="G56" s="441"/>
      <c r="H56" s="629"/>
      <c r="I56" s="629"/>
      <c r="J56" s="629"/>
      <c r="K56" s="629"/>
      <c r="L56" s="629"/>
      <c r="M56" s="631"/>
      <c r="N56" s="33"/>
      <c r="O56" s="33"/>
    </row>
    <row r="57" spans="1:169">
      <c r="A57" s="635"/>
      <c r="B57" s="637"/>
      <c r="C57" s="637"/>
      <c r="D57" s="640"/>
      <c r="E57" s="643"/>
      <c r="F57" s="633"/>
      <c r="G57" s="441"/>
      <c r="H57" s="629"/>
      <c r="I57" s="629"/>
      <c r="J57" s="629"/>
      <c r="K57" s="629"/>
      <c r="L57" s="629"/>
      <c r="M57" s="631"/>
      <c r="N57" s="33"/>
      <c r="O57" s="33"/>
    </row>
    <row r="58" spans="1:169">
      <c r="A58" s="635"/>
      <c r="B58" s="637"/>
      <c r="C58" s="637"/>
      <c r="D58" s="640"/>
      <c r="E58" s="643"/>
      <c r="F58" s="633"/>
      <c r="G58" s="441"/>
      <c r="H58" s="629"/>
      <c r="I58" s="629"/>
      <c r="J58" s="629"/>
      <c r="K58" s="629"/>
      <c r="L58" s="629"/>
      <c r="M58" s="631"/>
      <c r="N58" s="33"/>
      <c r="O58" s="33"/>
    </row>
    <row r="59" spans="1:169" ht="15.75" thickBot="1">
      <c r="A59" s="636"/>
      <c r="B59" s="638"/>
      <c r="C59" s="638"/>
      <c r="D59" s="641"/>
      <c r="E59" s="644"/>
      <c r="F59" s="634"/>
      <c r="G59" s="456"/>
      <c r="H59" s="630"/>
      <c r="I59" s="630"/>
      <c r="J59" s="630"/>
      <c r="K59" s="630"/>
      <c r="L59" s="630"/>
      <c r="M59" s="632"/>
      <c r="N59" s="33"/>
      <c r="O59" s="33"/>
    </row>
    <row r="60" spans="1:169" s="25" customFormat="1" ht="15.75" customHeight="1">
      <c r="A60" s="635">
        <v>6</v>
      </c>
      <c r="B60" s="637" t="str">
        <f>'7- Mapa Final'!B60</f>
        <v xml:space="preserve">Recibir , ofrecer, prometer , entregar o aceptar dádivas o beneficios a nombre propio o de terceros para  expedir, alterar,retener , extraviar o entregar  documentos  sin el lleno de requisitos legales </v>
      </c>
      <c r="C60" s="637" t="str">
        <f>'7- Mapa Final'!C60</f>
        <v xml:space="preserve"> Realizar trámites sin el cumplimiento de los requisitos legales  o  con informacion falsa</v>
      </c>
      <c r="D60" s="639" t="str">
        <f>'7- Mapa Final'!J60</f>
        <v>Muy Baja - 1</v>
      </c>
      <c r="E60" s="642" t="str">
        <f>'7- Mapa Final'!K60</f>
        <v>Menor - 2</v>
      </c>
      <c r="F60" s="633" t="str">
        <f>'7- Mapa Final'!M60</f>
        <v>Bajo - 2</v>
      </c>
      <c r="G60" s="441"/>
      <c r="H60" s="629"/>
      <c r="I60" s="629"/>
      <c r="J60" s="629"/>
      <c r="K60" s="629"/>
      <c r="L60" s="629"/>
      <c r="M60" s="631"/>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5"/>
      <c r="B61" s="637"/>
      <c r="C61" s="637"/>
      <c r="D61" s="640"/>
      <c r="E61" s="643"/>
      <c r="F61" s="633"/>
      <c r="G61" s="441"/>
      <c r="H61" s="629"/>
      <c r="I61" s="629"/>
      <c r="J61" s="629"/>
      <c r="K61" s="629"/>
      <c r="L61" s="629"/>
      <c r="M61" s="63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5"/>
      <c r="B62" s="637"/>
      <c r="C62" s="637"/>
      <c r="D62" s="640"/>
      <c r="E62" s="643"/>
      <c r="F62" s="633"/>
      <c r="G62" s="441"/>
      <c r="H62" s="629"/>
      <c r="I62" s="629"/>
      <c r="J62" s="629"/>
      <c r="K62" s="629"/>
      <c r="L62" s="629"/>
      <c r="M62" s="63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5"/>
      <c r="B63" s="637"/>
      <c r="C63" s="637"/>
      <c r="D63" s="640"/>
      <c r="E63" s="643"/>
      <c r="F63" s="633"/>
      <c r="G63" s="441"/>
      <c r="H63" s="629"/>
      <c r="I63" s="629"/>
      <c r="J63" s="629"/>
      <c r="K63" s="629"/>
      <c r="L63" s="629"/>
      <c r="M63" s="63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5"/>
      <c r="B64" s="637"/>
      <c r="C64" s="637"/>
      <c r="D64" s="640"/>
      <c r="E64" s="643"/>
      <c r="F64" s="633"/>
      <c r="G64" s="441"/>
      <c r="H64" s="629"/>
      <c r="I64" s="629"/>
      <c r="J64" s="629"/>
      <c r="K64" s="629"/>
      <c r="L64" s="629"/>
      <c r="M64" s="63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5"/>
      <c r="B65" s="637"/>
      <c r="C65" s="637"/>
      <c r="D65" s="640"/>
      <c r="E65" s="643"/>
      <c r="F65" s="633"/>
      <c r="G65" s="441"/>
      <c r="H65" s="629"/>
      <c r="I65" s="629"/>
      <c r="J65" s="629"/>
      <c r="K65" s="629"/>
      <c r="L65" s="629"/>
      <c r="M65" s="631"/>
      <c r="N65" s="33"/>
      <c r="O65" s="33"/>
    </row>
    <row r="66" spans="1:169">
      <c r="A66" s="635"/>
      <c r="B66" s="637"/>
      <c r="C66" s="637"/>
      <c r="D66" s="640"/>
      <c r="E66" s="643"/>
      <c r="F66" s="633"/>
      <c r="G66" s="441"/>
      <c r="H66" s="629"/>
      <c r="I66" s="629"/>
      <c r="J66" s="629"/>
      <c r="K66" s="629"/>
      <c r="L66" s="629"/>
      <c r="M66" s="631"/>
      <c r="N66" s="33"/>
      <c r="O66" s="33"/>
    </row>
    <row r="67" spans="1:169">
      <c r="A67" s="635"/>
      <c r="B67" s="637"/>
      <c r="C67" s="637"/>
      <c r="D67" s="640"/>
      <c r="E67" s="643"/>
      <c r="F67" s="633"/>
      <c r="G67" s="441"/>
      <c r="H67" s="629"/>
      <c r="I67" s="629"/>
      <c r="J67" s="629"/>
      <c r="K67" s="629"/>
      <c r="L67" s="629"/>
      <c r="M67" s="631"/>
      <c r="N67" s="33"/>
      <c r="O67" s="33"/>
    </row>
    <row r="68" spans="1:169">
      <c r="A68" s="635"/>
      <c r="B68" s="637"/>
      <c r="C68" s="637"/>
      <c r="D68" s="640"/>
      <c r="E68" s="643"/>
      <c r="F68" s="633"/>
      <c r="G68" s="441"/>
      <c r="H68" s="629"/>
      <c r="I68" s="629"/>
      <c r="J68" s="629"/>
      <c r="K68" s="629"/>
      <c r="L68" s="629"/>
      <c r="M68" s="631"/>
      <c r="N68" s="33"/>
      <c r="O68" s="33"/>
    </row>
    <row r="69" spans="1:169" ht="15.75" thickBot="1">
      <c r="A69" s="636"/>
      <c r="B69" s="638"/>
      <c r="C69" s="638"/>
      <c r="D69" s="641"/>
      <c r="E69" s="644"/>
      <c r="F69" s="634"/>
      <c r="G69" s="456"/>
      <c r="H69" s="630"/>
      <c r="I69" s="630"/>
      <c r="J69" s="630"/>
      <c r="K69" s="630"/>
      <c r="L69" s="630"/>
      <c r="M69" s="632"/>
      <c r="N69" s="33"/>
      <c r="O69" s="33"/>
    </row>
    <row r="70" spans="1:169" s="25" customFormat="1" ht="15.75" customHeight="1">
      <c r="A70" s="635">
        <v>7</v>
      </c>
      <c r="B70" s="637" t="str">
        <f>'7- Mapa Final'!B70</f>
        <v xml:space="preserve">Recibir, ofrecer, prometer, entregar o aceptar dadivas  o beneficios a nombre propio o de terceros para  demorar, retener, alterar o direccionar fallos judiciales </v>
      </c>
      <c r="C70" s="637" t="str">
        <f>'7- Mapa Final'!C70</f>
        <v xml:space="preserve">Proferir  sentencias judiciales incumplmiendo los principios de la administracion de justicia o sin la observancia de los Codigos  Procesales en la materia </v>
      </c>
      <c r="D70" s="639" t="str">
        <f>'7- Mapa Final'!J70</f>
        <v>Muy Baja - 1</v>
      </c>
      <c r="E70" s="642" t="str">
        <f>'7- Mapa Final'!K70</f>
        <v>Menor - 2</v>
      </c>
      <c r="F70" s="633" t="str">
        <f>'7- Mapa Final'!M70</f>
        <v>Bajo - 2</v>
      </c>
      <c r="G70" s="441"/>
      <c r="H70" s="629"/>
      <c r="I70" s="629"/>
      <c r="J70" s="629"/>
      <c r="K70" s="629"/>
      <c r="L70" s="629"/>
      <c r="M70" s="631"/>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35"/>
      <c r="B71" s="637"/>
      <c r="C71" s="637"/>
      <c r="D71" s="640"/>
      <c r="E71" s="643"/>
      <c r="F71" s="633"/>
      <c r="G71" s="441"/>
      <c r="H71" s="629"/>
      <c r="I71" s="629"/>
      <c r="J71" s="629"/>
      <c r="K71" s="629"/>
      <c r="L71" s="629"/>
      <c r="M71" s="631"/>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35"/>
      <c r="B72" s="637"/>
      <c r="C72" s="637"/>
      <c r="D72" s="640"/>
      <c r="E72" s="643"/>
      <c r="F72" s="633"/>
      <c r="G72" s="441"/>
      <c r="H72" s="629"/>
      <c r="I72" s="629"/>
      <c r="J72" s="629"/>
      <c r="K72" s="629"/>
      <c r="L72" s="629"/>
      <c r="M72" s="631"/>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35"/>
      <c r="B73" s="637"/>
      <c r="C73" s="637"/>
      <c r="D73" s="640"/>
      <c r="E73" s="643"/>
      <c r="F73" s="633"/>
      <c r="G73" s="441"/>
      <c r="H73" s="629"/>
      <c r="I73" s="629"/>
      <c r="J73" s="629"/>
      <c r="K73" s="629"/>
      <c r="L73" s="629"/>
      <c r="M73" s="631"/>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35"/>
      <c r="B74" s="637"/>
      <c r="C74" s="637"/>
      <c r="D74" s="640"/>
      <c r="E74" s="643"/>
      <c r="F74" s="633"/>
      <c r="G74" s="441"/>
      <c r="H74" s="629"/>
      <c r="I74" s="629"/>
      <c r="J74" s="629"/>
      <c r="K74" s="629"/>
      <c r="L74" s="629"/>
      <c r="M74" s="631"/>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35"/>
      <c r="B75" s="637"/>
      <c r="C75" s="637"/>
      <c r="D75" s="640"/>
      <c r="E75" s="643"/>
      <c r="F75" s="633"/>
      <c r="G75" s="441"/>
      <c r="H75" s="629"/>
      <c r="I75" s="629"/>
      <c r="J75" s="629"/>
      <c r="K75" s="629"/>
      <c r="L75" s="629"/>
      <c r="M75" s="631"/>
      <c r="N75" s="33"/>
      <c r="O75" s="33"/>
    </row>
    <row r="76" spans="1:169">
      <c r="A76" s="635"/>
      <c r="B76" s="637"/>
      <c r="C76" s="637"/>
      <c r="D76" s="640"/>
      <c r="E76" s="643"/>
      <c r="F76" s="633"/>
      <c r="G76" s="441"/>
      <c r="H76" s="629"/>
      <c r="I76" s="629"/>
      <c r="J76" s="629"/>
      <c r="K76" s="629"/>
      <c r="L76" s="629"/>
      <c r="M76" s="631"/>
      <c r="N76" s="33"/>
      <c r="O76" s="33"/>
    </row>
    <row r="77" spans="1:169">
      <c r="A77" s="635"/>
      <c r="B77" s="637"/>
      <c r="C77" s="637"/>
      <c r="D77" s="640"/>
      <c r="E77" s="643"/>
      <c r="F77" s="633"/>
      <c r="G77" s="441"/>
      <c r="H77" s="629"/>
      <c r="I77" s="629"/>
      <c r="J77" s="629"/>
      <c r="K77" s="629"/>
      <c r="L77" s="629"/>
      <c r="M77" s="631"/>
      <c r="N77" s="33"/>
      <c r="O77" s="33"/>
    </row>
    <row r="78" spans="1:169">
      <c r="A78" s="635"/>
      <c r="B78" s="637"/>
      <c r="C78" s="637"/>
      <c r="D78" s="640"/>
      <c r="E78" s="643"/>
      <c r="F78" s="633"/>
      <c r="G78" s="441"/>
      <c r="H78" s="629"/>
      <c r="I78" s="629"/>
      <c r="J78" s="629"/>
      <c r="K78" s="629"/>
      <c r="L78" s="629"/>
      <c r="M78" s="631"/>
      <c r="N78" s="33"/>
      <c r="O78" s="33"/>
    </row>
    <row r="79" spans="1:169" ht="27.75" customHeight="1" thickBot="1">
      <c r="A79" s="636"/>
      <c r="B79" s="638"/>
      <c r="C79" s="638"/>
      <c r="D79" s="641"/>
      <c r="E79" s="644"/>
      <c r="F79" s="634"/>
      <c r="G79" s="456"/>
      <c r="H79" s="630"/>
      <c r="I79" s="630"/>
      <c r="J79" s="630"/>
      <c r="K79" s="630"/>
      <c r="L79" s="630"/>
      <c r="M79" s="632"/>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5:B5"/>
    <mergeCell ref="C5:M5"/>
    <mergeCell ref="A1:B2"/>
    <mergeCell ref="C1:J3"/>
    <mergeCell ref="K1:M3"/>
    <mergeCell ref="A4:B4"/>
    <mergeCell ref="C4:M4"/>
    <mergeCell ref="A6:B6"/>
    <mergeCell ref="C6:M6"/>
    <mergeCell ref="K60:K69"/>
    <mergeCell ref="L60:L69"/>
    <mergeCell ref="M60:M69"/>
    <mergeCell ref="F60:F69"/>
    <mergeCell ref="G60:G69"/>
    <mergeCell ref="H60:H69"/>
    <mergeCell ref="I60:I69"/>
    <mergeCell ref="J60:J69"/>
    <mergeCell ref="A60:A69"/>
    <mergeCell ref="B60:B69"/>
    <mergeCell ref="C60:C69"/>
    <mergeCell ref="D60:D69"/>
    <mergeCell ref="E60:E69"/>
    <mergeCell ref="J70:J79"/>
    <mergeCell ref="K70:K79"/>
    <mergeCell ref="L70:L79"/>
    <mergeCell ref="M70:M79"/>
    <mergeCell ref="A70:A79"/>
    <mergeCell ref="B70:B79"/>
    <mergeCell ref="C70:C79"/>
    <mergeCell ref="D70:D79"/>
    <mergeCell ref="E70:E79"/>
    <mergeCell ref="F70:F79"/>
    <mergeCell ref="G70:G79"/>
    <mergeCell ref="H70:H79"/>
    <mergeCell ref="I70:I79"/>
  </mergeCells>
  <conditionalFormatting sqref="A7:B7">
    <cfRule type="containsText" dxfId="185" priority="80" operator="containsText" text="1- Bajo">
      <formula>NOT(ISERROR(SEARCH("1- Bajo",A7)))</formula>
    </cfRule>
    <cfRule type="containsText" dxfId="184" priority="79" operator="containsText" text="4- Bajo">
      <formula>NOT(ISERROR(SEARCH("4- Bajo",A7)))</formula>
    </cfRule>
    <cfRule type="containsText" dxfId="183" priority="78" operator="containsText" text="3- Bajo">
      <formula>NOT(ISERROR(SEARCH("3- Bajo",A7)))</formula>
    </cfRule>
    <cfRule type="containsText" dxfId="182" priority="77" operator="containsText" text="4- Moderado">
      <formula>NOT(ISERROR(SEARCH("4- Moderado",A7)))</formula>
    </cfRule>
    <cfRule type="containsText" dxfId="181" priority="76" operator="containsText" text="6- Moderado">
      <formula>NOT(ISERROR(SEARCH("6- Moderado",A7)))</formula>
    </cfRule>
    <cfRule type="containsText" dxfId="180" priority="75" operator="containsText" text="3- Moderado">
      <formula>NOT(ISERROR(SEARCH("3- Moderado",A7)))</formula>
    </cfRule>
  </conditionalFormatting>
  <conditionalFormatting sqref="A10:E10 A20:E20">
    <cfRule type="containsText" dxfId="179" priority="71" operator="containsText" text="4- Moderado">
      <formula>NOT(ISERROR(SEARCH("4- Moderado",A10)))</formula>
    </cfRule>
    <cfRule type="containsText" dxfId="178" priority="70" operator="containsText" text="6- Moderado">
      <formula>NOT(ISERROR(SEARCH("6- Moderado",A10)))</formula>
    </cfRule>
    <cfRule type="containsText" dxfId="177" priority="69" operator="containsText" text="3- Moderado">
      <formula>NOT(ISERROR(SEARCH("3- Moderado",A10)))</formula>
    </cfRule>
    <cfRule type="containsText" dxfId="176" priority="74" operator="containsText" text="1- Bajo">
      <formula>NOT(ISERROR(SEARCH("1- Bajo",A10)))</formula>
    </cfRule>
    <cfRule type="containsText" dxfId="175" priority="73" operator="containsText" text="4- Bajo">
      <formula>NOT(ISERROR(SEARCH("4- Bajo",A10)))</formula>
    </cfRule>
    <cfRule type="containsText" dxfId="174" priority="72" operator="containsText" text="3- Bajo">
      <formula>NOT(ISERROR(SEARCH("3- Bajo",A10)))</formula>
    </cfRule>
  </conditionalFormatting>
  <conditionalFormatting sqref="A30:E30">
    <cfRule type="containsText" dxfId="173" priority="59" operator="containsText" text="3- Bajo">
      <formula>NOT(ISERROR(SEARCH("3- Bajo",A30)))</formula>
    </cfRule>
    <cfRule type="containsText" dxfId="172" priority="57" operator="containsText" text="6- Moderado">
      <formula>NOT(ISERROR(SEARCH("6- Moderado",A30)))</formula>
    </cfRule>
    <cfRule type="containsText" dxfId="171" priority="56" operator="containsText" text="3- Moderado">
      <formula>NOT(ISERROR(SEARCH("3- Moderado",A30)))</formula>
    </cfRule>
    <cfRule type="containsText" dxfId="170" priority="58" operator="containsText" text="4- Moderado">
      <formula>NOT(ISERROR(SEARCH("4- Moderado",A30)))</formula>
    </cfRule>
    <cfRule type="containsText" dxfId="169" priority="61" operator="containsText" text="1- Bajo">
      <formula>NOT(ISERROR(SEARCH("1- Bajo",A30)))</formula>
    </cfRule>
    <cfRule type="containsText" dxfId="168" priority="60" operator="containsText" text="4- Bajo">
      <formula>NOT(ISERROR(SEARCH("4- Bajo",A30)))</formula>
    </cfRule>
  </conditionalFormatting>
  <conditionalFormatting sqref="A40:E40">
    <cfRule type="containsText" dxfId="167" priority="54" operator="containsText" text="1- Bajo">
      <formula>NOT(ISERROR(SEARCH("1- Bajo",A40)))</formula>
    </cfRule>
    <cfRule type="containsText" dxfId="166" priority="53" operator="containsText" text="4- Bajo">
      <formula>NOT(ISERROR(SEARCH("4- Bajo",A40)))</formula>
    </cfRule>
    <cfRule type="containsText" dxfId="165" priority="52" operator="containsText" text="3- Bajo">
      <formula>NOT(ISERROR(SEARCH("3- Bajo",A40)))</formula>
    </cfRule>
    <cfRule type="containsText" dxfId="164" priority="51" operator="containsText" text="4- Moderado">
      <formula>NOT(ISERROR(SEARCH("4- Moderado",A40)))</formula>
    </cfRule>
    <cfRule type="containsText" dxfId="163" priority="50" operator="containsText" text="6- Moderado">
      <formula>NOT(ISERROR(SEARCH("6- Moderado",A40)))</formula>
    </cfRule>
    <cfRule type="containsText" dxfId="162" priority="49" operator="containsText" text="3- Moderado">
      <formula>NOT(ISERROR(SEARCH("3- Moderado",A40)))</formula>
    </cfRule>
  </conditionalFormatting>
  <conditionalFormatting sqref="A50:E50">
    <cfRule type="containsText" dxfId="161" priority="38" operator="containsText" text="3- Moderado">
      <formula>NOT(ISERROR(SEARCH("3- Moderado",A50)))</formula>
    </cfRule>
    <cfRule type="containsText" dxfId="160" priority="39" operator="containsText" text="6- Moderado">
      <formula>NOT(ISERROR(SEARCH("6- Moderado",A50)))</formula>
    </cfRule>
    <cfRule type="containsText" dxfId="159" priority="40" operator="containsText" text="4- Moderado">
      <formula>NOT(ISERROR(SEARCH("4- Moderado",A50)))</formula>
    </cfRule>
    <cfRule type="containsText" dxfId="158" priority="41" operator="containsText" text="3- Bajo">
      <formula>NOT(ISERROR(SEARCH("3- Bajo",A50)))</formula>
    </cfRule>
    <cfRule type="containsText" dxfId="157" priority="42" operator="containsText" text="4- Bajo">
      <formula>NOT(ISERROR(SEARCH("4- Bajo",A50)))</formula>
    </cfRule>
    <cfRule type="containsText" dxfId="156" priority="43" operator="containsText" text="1- Bajo">
      <formula>NOT(ISERROR(SEARCH("1- Bajo",A50)))</formula>
    </cfRule>
  </conditionalFormatting>
  <conditionalFormatting sqref="A60:E60">
    <cfRule type="containsText" dxfId="155" priority="20" operator="containsText" text="1- Bajo">
      <formula>NOT(ISERROR(SEARCH("1- Bajo",A60)))</formula>
    </cfRule>
    <cfRule type="containsText" dxfId="154" priority="19" operator="containsText" text="4- Bajo">
      <formula>NOT(ISERROR(SEARCH("4- Bajo",A60)))</formula>
    </cfRule>
    <cfRule type="containsText" dxfId="153" priority="18" operator="containsText" text="3- Bajo">
      <formula>NOT(ISERROR(SEARCH("3- Bajo",A60)))</formula>
    </cfRule>
    <cfRule type="containsText" dxfId="152" priority="16" operator="containsText" text="6- Moderado">
      <formula>NOT(ISERROR(SEARCH("6- Moderado",A60)))</formula>
    </cfRule>
    <cfRule type="containsText" dxfId="151" priority="15" operator="containsText" text="3- Moderado">
      <formula>NOT(ISERROR(SEARCH("3- Moderado",A60)))</formula>
    </cfRule>
    <cfRule type="containsText" dxfId="150" priority="17" operator="containsText" text="4- Moderado">
      <formula>NOT(ISERROR(SEARCH("4- Moderado",A60)))</formula>
    </cfRule>
  </conditionalFormatting>
  <conditionalFormatting sqref="A70:E70">
    <cfRule type="containsText" dxfId="149" priority="4" operator="containsText" text="3- Bajo">
      <formula>NOT(ISERROR(SEARCH("3- Bajo",A70)))</formula>
    </cfRule>
    <cfRule type="containsText" dxfId="148" priority="5" operator="containsText" text="4- Bajo">
      <formula>NOT(ISERROR(SEARCH("4- Bajo",A70)))</formula>
    </cfRule>
    <cfRule type="containsText" dxfId="147" priority="6" operator="containsText" text="1- Bajo">
      <formula>NOT(ISERROR(SEARCH("1- Bajo",A70)))</formula>
    </cfRule>
    <cfRule type="containsText" dxfId="146" priority="1" operator="containsText" text="3- Moderado">
      <formula>NOT(ISERROR(SEARCH("3- Moderado",A70)))</formula>
    </cfRule>
    <cfRule type="containsText" dxfId="145" priority="2" operator="containsText" text="6- Moderado">
      <formula>NOT(ISERROR(SEARCH("6- Moderado",A70)))</formula>
    </cfRule>
    <cfRule type="containsText" dxfId="144" priority="3" operator="containsText" text="4- Moderado">
      <formula>NOT(ISERROR(SEARCH("4- Moderado",A70)))</formula>
    </cfRule>
  </conditionalFormatting>
  <conditionalFormatting sqref="C8:F8">
    <cfRule type="containsText" dxfId="143" priority="63" operator="containsText" text="3- Moderado">
      <formula>NOT(ISERROR(SEARCH("3- Moderado",C8)))</formula>
    </cfRule>
    <cfRule type="containsText" dxfId="142" priority="64" operator="containsText" text="6- Moderado">
      <formula>NOT(ISERROR(SEARCH("6- Moderado",C8)))</formula>
    </cfRule>
    <cfRule type="containsText" dxfId="141" priority="65" operator="containsText" text="4- Moderado">
      <formula>NOT(ISERROR(SEARCH("4- Moderado",C8)))</formula>
    </cfRule>
    <cfRule type="containsText" dxfId="140" priority="67" operator="containsText" text="4- Bajo">
      <formula>NOT(ISERROR(SEARCH("4- Bajo",C8)))</formula>
    </cfRule>
    <cfRule type="containsText" dxfId="139" priority="68" operator="containsText" text="1- Bajo">
      <formula>NOT(ISERROR(SEARCH("1- Bajo",C8)))</formula>
    </cfRule>
    <cfRule type="containsText" dxfId="138" priority="66" operator="containsText" text="3- Bajo">
      <formula>NOT(ISERROR(SEARCH("3- Bajo",C8)))</formula>
    </cfRule>
  </conditionalFormatting>
  <conditionalFormatting sqref="D10:D79">
    <cfRule type="containsText" dxfId="137" priority="34" operator="containsText" text="Baja">
      <formula>NOT(ISERROR(SEARCH("Baja",D10)))</formula>
    </cfRule>
    <cfRule type="containsText" dxfId="136" priority="33" operator="containsText" text="Alta">
      <formula>NOT(ISERROR(SEARCH("Alta",D10)))</formula>
    </cfRule>
    <cfRule type="containsText" dxfId="135" priority="32" operator="containsText" text="Muy Alta">
      <formula>NOT(ISERROR(SEARCH("Muy Alta",D10)))</formula>
    </cfRule>
    <cfRule type="containsText" dxfId="134" priority="37" operator="containsText" text="Media">
      <formula>NOT(ISERROR(SEARCH("Media",D10)))</formula>
    </cfRule>
    <cfRule type="containsText" dxfId="133" priority="35" operator="containsText" text="Muy Baja">
      <formula>NOT(ISERROR(SEARCH("Muy Baja",D10)))</formula>
    </cfRule>
  </conditionalFormatting>
  <conditionalFormatting sqref="E10:E79">
    <cfRule type="containsText" dxfId="132" priority="31" operator="containsText" text="Leve">
      <formula>NOT(ISERROR(SEARCH("Leve",E10)))</formula>
    </cfRule>
    <cfRule type="containsText" dxfId="131" priority="30" operator="containsText" text="Menor">
      <formula>NOT(ISERROR(SEARCH("Menor",E10)))</formula>
    </cfRule>
    <cfRule type="containsText" dxfId="130" priority="29" operator="containsText" text="Mayor">
      <formula>NOT(ISERROR(SEARCH("Mayor",E10)))</formula>
    </cfRule>
    <cfRule type="containsText" dxfId="129" priority="28" operator="containsText" text="Catastrófico">
      <formula>NOT(ISERROR(SEARCH("Catastrófico",E10)))</formula>
    </cfRule>
  </conditionalFormatting>
  <conditionalFormatting sqref="E10:F79">
    <cfRule type="containsText" dxfId="128" priority="36" operator="containsText" text="Moderado">
      <formula>NOT(ISERROR(SEARCH("Moderado",E10)))</formula>
    </cfRule>
  </conditionalFormatting>
  <conditionalFormatting sqref="F10:F29">
    <cfRule type="colorScale" priority="81">
      <colorScale>
        <cfvo type="min"/>
        <cfvo type="max"/>
        <color rgb="FFFF7128"/>
        <color rgb="FFFFEF9C"/>
      </colorScale>
    </cfRule>
  </conditionalFormatting>
  <conditionalFormatting sqref="F10:F79">
    <cfRule type="containsText" dxfId="127" priority="47" operator="containsText" text="Extremo">
      <formula>NOT(ISERROR(SEARCH("Extremo",F10)))</formula>
    </cfRule>
    <cfRule type="containsText" dxfId="126" priority="46" operator="containsText" text="Alto">
      <formula>NOT(ISERROR(SEARCH("Alto",F10)))</formula>
    </cfRule>
    <cfRule type="containsText" dxfId="125" priority="45" operator="containsText" text="Moderado">
      <formula>NOT(ISERROR(SEARCH("Moderado",F10)))</formula>
    </cfRule>
    <cfRule type="containsText" dxfId="124" priority="44" operator="containsText" text="Bajo">
      <formula>NOT(ISERROR(SEARCH("Bajo",F10)))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79">
    <cfRule type="colorScale" priority="142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A16A48E-3E98-49CD-941A-5527F515DF2C}"/>
    <dataValidation allowBlank="1" showInputMessage="1" showErrorMessage="1" prompt="Describir las actividades que se van a desarrollar para el proyecto" sqref="H7" xr:uid="{82858DF5-AEB1-4B7D-A65B-3F55700EE081}"/>
    <dataValidation allowBlank="1" showInputMessage="1" showErrorMessage="1" prompt="Seleccionar si el responsable es el responsable de las acciones es el nivel central" sqref="I7:I8" xr:uid="{77906918-B9F2-4D88-9706-4797C06B7EA2}"/>
    <dataValidation allowBlank="1" showInputMessage="1" showErrorMessage="1" prompt="seleccionar si el responsable de ejecutar las acciones es el nivel central" sqref="J8" xr:uid="{6351F888-334F-4880-A776-9A938AF2AFCF}"/>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89C6D6-DFA8-460D-890E-EDE91E2B6556}">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zoomScale="55" zoomScaleNormal="55" workbookViewId="0">
      <selection activeCell="C4" sqref="C4:M6"/>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21.85546875" customWidth="1"/>
    <col min="11" max="11" width="17.7109375" customWidth="1"/>
    <col min="12" max="12" width="17.5703125" customWidth="1"/>
    <col min="13" max="13" width="48.28515625" customWidth="1"/>
    <col min="14" max="169" width="11.42578125" style="2"/>
  </cols>
  <sheetData>
    <row r="1" spans="1:271" s="18" customFormat="1" ht="16.5" customHeight="1">
      <c r="A1" s="659"/>
      <c r="B1" s="660"/>
      <c r="C1" s="663"/>
      <c r="D1" s="663"/>
      <c r="E1" s="663"/>
      <c r="F1" s="663"/>
      <c r="G1" s="663"/>
      <c r="H1" s="663"/>
      <c r="I1" s="663"/>
      <c r="J1" s="664"/>
      <c r="K1" s="658"/>
      <c r="L1" s="658"/>
      <c r="M1" s="65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61"/>
      <c r="B2" s="662"/>
      <c r="C2" s="665"/>
      <c r="D2" s="665"/>
      <c r="E2" s="665"/>
      <c r="F2" s="665"/>
      <c r="G2" s="665"/>
      <c r="H2" s="665"/>
      <c r="I2" s="665"/>
      <c r="J2" s="666"/>
      <c r="K2" s="658"/>
      <c r="L2" s="658"/>
      <c r="M2" s="65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5"/>
      <c r="D3" s="665"/>
      <c r="E3" s="665"/>
      <c r="F3" s="665"/>
      <c r="G3" s="665"/>
      <c r="H3" s="665"/>
      <c r="I3" s="665"/>
      <c r="J3" s="666"/>
      <c r="K3" s="658"/>
      <c r="L3" s="658"/>
      <c r="M3" s="65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1" t="s">
        <v>254</v>
      </c>
      <c r="B4" s="461"/>
      <c r="C4" s="486" t="s">
        <v>477</v>
      </c>
      <c r="D4" s="487"/>
      <c r="E4" s="487"/>
      <c r="F4" s="487"/>
      <c r="G4" s="487"/>
      <c r="H4" s="487"/>
      <c r="I4" s="487"/>
      <c r="J4" s="487"/>
      <c r="K4" s="487"/>
      <c r="L4" s="487"/>
      <c r="M4" s="48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1" t="s">
        <v>255</v>
      </c>
      <c r="B5" s="461"/>
      <c r="C5" s="496" t="s">
        <v>475</v>
      </c>
      <c r="D5" s="487"/>
      <c r="E5" s="487"/>
      <c r="F5" s="487"/>
      <c r="G5" s="487"/>
      <c r="H5" s="487"/>
      <c r="I5" s="487"/>
      <c r="J5" s="487"/>
      <c r="K5" s="487"/>
      <c r="L5" s="487"/>
      <c r="M5" s="48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1" t="s">
        <v>256</v>
      </c>
      <c r="B6" s="461"/>
      <c r="C6" s="486" t="s">
        <v>476</v>
      </c>
      <c r="D6" s="487"/>
      <c r="E6" s="487"/>
      <c r="F6" s="487"/>
      <c r="G6" s="487"/>
      <c r="H6" s="487"/>
      <c r="I6" s="487"/>
      <c r="J6" s="487"/>
      <c r="K6" s="487"/>
      <c r="L6" s="487"/>
      <c r="M6" s="48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0" t="s">
        <v>459</v>
      </c>
      <c r="B7" s="651"/>
      <c r="C7" s="652"/>
      <c r="D7" s="653" t="s">
        <v>460</v>
      </c>
      <c r="E7" s="653"/>
      <c r="F7" s="653"/>
      <c r="G7" s="654" t="s">
        <v>461</v>
      </c>
      <c r="H7" s="645" t="s">
        <v>462</v>
      </c>
      <c r="I7" s="647" t="s">
        <v>463</v>
      </c>
      <c r="J7" s="648"/>
      <c r="K7" s="647" t="s">
        <v>464</v>
      </c>
      <c r="L7" s="648"/>
      <c r="M7" s="649" t="s">
        <v>473</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196</v>
      </c>
      <c r="C8" s="34" t="s">
        <v>198</v>
      </c>
      <c r="D8" s="27" t="s">
        <v>208</v>
      </c>
      <c r="E8" s="27" t="s">
        <v>466</v>
      </c>
      <c r="F8" s="27" t="s">
        <v>467</v>
      </c>
      <c r="G8" s="654"/>
      <c r="H8" s="646"/>
      <c r="I8" s="28" t="s">
        <v>468</v>
      </c>
      <c r="J8" s="28" t="s">
        <v>469</v>
      </c>
      <c r="K8" s="28" t="s">
        <v>470</v>
      </c>
      <c r="L8" s="28" t="s">
        <v>471</v>
      </c>
      <c r="M8" s="649"/>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7"/>
      <c r="B9" s="668"/>
      <c r="C9" s="668"/>
      <c r="D9" s="668"/>
      <c r="E9" s="668"/>
      <c r="F9" s="668"/>
      <c r="G9" s="66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69">
        <f>'7- Mapa Final'!A10</f>
        <v>1</v>
      </c>
      <c r="B10" s="655" t="str">
        <f>'7- Mapa Final'!B10</f>
        <v>Vencimiento de Términos</v>
      </c>
      <c r="C10" s="655" t="str">
        <f>'7- Mapa Final'!C10</f>
        <v>Se realizan  actuaciones procesales ose da  respuesta a las solicitudes de los usuarios de la administración de justicia en materia penal, después del  término legal establecido para decidir sobre los conflictos presentados a los jueces.</v>
      </c>
      <c r="D10" s="656" t="str">
        <f>'7- Mapa Final'!J10</f>
        <v>Muy Baja - 1</v>
      </c>
      <c r="E10" s="657" t="str">
        <f>'7- Mapa Final'!K10</f>
        <v>Leve - 1</v>
      </c>
      <c r="F10" s="672" t="str">
        <f>'7- Mapa Final'!M10</f>
        <v>Bajo - 1</v>
      </c>
      <c r="G10" s="455"/>
      <c r="H10" s="670"/>
      <c r="I10" s="670"/>
      <c r="J10" s="670"/>
      <c r="K10" s="670"/>
      <c r="L10" s="670"/>
      <c r="M10" s="67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5"/>
      <c r="B11" s="637"/>
      <c r="C11" s="637"/>
      <c r="D11" s="640"/>
      <c r="E11" s="643"/>
      <c r="F11" s="633"/>
      <c r="G11" s="441"/>
      <c r="H11" s="629"/>
      <c r="I11" s="629"/>
      <c r="J11" s="629"/>
      <c r="K11" s="629"/>
      <c r="L11" s="629"/>
      <c r="M11" s="63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5"/>
      <c r="B12" s="637"/>
      <c r="C12" s="637"/>
      <c r="D12" s="640"/>
      <c r="E12" s="643"/>
      <c r="F12" s="633"/>
      <c r="G12" s="441"/>
      <c r="H12" s="629"/>
      <c r="I12" s="629"/>
      <c r="J12" s="629"/>
      <c r="K12" s="629"/>
      <c r="L12" s="629"/>
      <c r="M12" s="63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5"/>
      <c r="B13" s="637"/>
      <c r="C13" s="637"/>
      <c r="D13" s="640"/>
      <c r="E13" s="643"/>
      <c r="F13" s="633"/>
      <c r="G13" s="441"/>
      <c r="H13" s="629"/>
      <c r="I13" s="629"/>
      <c r="J13" s="629"/>
      <c r="K13" s="629"/>
      <c r="L13" s="629"/>
      <c r="M13" s="63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5"/>
      <c r="B14" s="637"/>
      <c r="C14" s="637"/>
      <c r="D14" s="640"/>
      <c r="E14" s="643"/>
      <c r="F14" s="633"/>
      <c r="G14" s="441"/>
      <c r="H14" s="629"/>
      <c r="I14" s="629"/>
      <c r="J14" s="629"/>
      <c r="K14" s="629"/>
      <c r="L14" s="629"/>
      <c r="M14" s="63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5"/>
      <c r="B15" s="637"/>
      <c r="C15" s="637"/>
      <c r="D15" s="640"/>
      <c r="E15" s="643"/>
      <c r="F15" s="633"/>
      <c r="G15" s="441"/>
      <c r="H15" s="629"/>
      <c r="I15" s="629"/>
      <c r="J15" s="629"/>
      <c r="K15" s="629"/>
      <c r="L15" s="629"/>
      <c r="M15" s="63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5"/>
      <c r="B16" s="637"/>
      <c r="C16" s="637"/>
      <c r="D16" s="640"/>
      <c r="E16" s="643"/>
      <c r="F16" s="633"/>
      <c r="G16" s="441"/>
      <c r="H16" s="629"/>
      <c r="I16" s="629"/>
      <c r="J16" s="629"/>
      <c r="K16" s="629"/>
      <c r="L16" s="629"/>
      <c r="M16" s="63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5"/>
      <c r="B17" s="637"/>
      <c r="C17" s="637"/>
      <c r="D17" s="640"/>
      <c r="E17" s="643"/>
      <c r="F17" s="633"/>
      <c r="G17" s="441"/>
      <c r="H17" s="629"/>
      <c r="I17" s="629"/>
      <c r="J17" s="629"/>
      <c r="K17" s="629"/>
      <c r="L17" s="629"/>
      <c r="M17" s="63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5"/>
      <c r="B18" s="637"/>
      <c r="C18" s="637"/>
      <c r="D18" s="640"/>
      <c r="E18" s="643"/>
      <c r="F18" s="633"/>
      <c r="G18" s="441"/>
      <c r="H18" s="629"/>
      <c r="I18" s="629"/>
      <c r="J18" s="629"/>
      <c r="K18" s="629"/>
      <c r="L18" s="629"/>
      <c r="M18" s="63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5"/>
      <c r="B19" s="637"/>
      <c r="C19" s="637"/>
      <c r="D19" s="640"/>
      <c r="E19" s="643"/>
      <c r="F19" s="633"/>
      <c r="G19" s="441"/>
      <c r="H19" s="629"/>
      <c r="I19" s="629"/>
      <c r="J19" s="629"/>
      <c r="K19" s="629"/>
      <c r="L19" s="629"/>
      <c r="M19" s="63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35">
        <f>'7- Mapa Final'!A20</f>
        <v>2</v>
      </c>
      <c r="B20" s="637" t="str">
        <f>'7- Mapa Final'!B20</f>
        <v xml:space="preserve">Incumplimientos en la realizacion de audiencias </v>
      </c>
      <c r="C20" s="637" t="str">
        <f>'7- Mapa Final'!C20</f>
        <v xml:space="preserve">No se atiende la  solicitud  de un fiscal o parte interesada para la realización de una audiencia preliminar o no se cumple  la programción de audiencias de Conocimiento. </v>
      </c>
      <c r="D20" s="639" t="str">
        <f>'7- Mapa Final'!J20</f>
        <v>Baja - 2</v>
      </c>
      <c r="E20" s="642" t="str">
        <f>'7- Mapa Final'!K20</f>
        <v>Leve - 1</v>
      </c>
      <c r="F20" s="633" t="str">
        <f>'7- Mapa Final'!M20</f>
        <v>Bajo - 2</v>
      </c>
      <c r="G20" s="441"/>
      <c r="H20" s="629"/>
      <c r="I20" s="629"/>
      <c r="J20" s="629"/>
      <c r="K20" s="629"/>
      <c r="L20" s="629"/>
      <c r="M20" s="631"/>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5"/>
      <c r="B21" s="637"/>
      <c r="C21" s="637"/>
      <c r="D21" s="640"/>
      <c r="E21" s="643"/>
      <c r="F21" s="633"/>
      <c r="G21" s="441"/>
      <c r="H21" s="629"/>
      <c r="I21" s="629"/>
      <c r="J21" s="629"/>
      <c r="K21" s="629"/>
      <c r="L21" s="629"/>
      <c r="M21" s="63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5"/>
      <c r="B22" s="637"/>
      <c r="C22" s="637"/>
      <c r="D22" s="640"/>
      <c r="E22" s="643"/>
      <c r="F22" s="633"/>
      <c r="G22" s="441"/>
      <c r="H22" s="629"/>
      <c r="I22" s="629"/>
      <c r="J22" s="629"/>
      <c r="K22" s="629"/>
      <c r="L22" s="629"/>
      <c r="M22" s="63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5"/>
      <c r="B23" s="637"/>
      <c r="C23" s="637"/>
      <c r="D23" s="640"/>
      <c r="E23" s="643"/>
      <c r="F23" s="633"/>
      <c r="G23" s="441"/>
      <c r="H23" s="629"/>
      <c r="I23" s="629"/>
      <c r="J23" s="629"/>
      <c r="K23" s="629"/>
      <c r="L23" s="629"/>
      <c r="M23" s="63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5"/>
      <c r="B24" s="637"/>
      <c r="C24" s="637"/>
      <c r="D24" s="640"/>
      <c r="E24" s="643"/>
      <c r="F24" s="633"/>
      <c r="G24" s="441"/>
      <c r="H24" s="629"/>
      <c r="I24" s="629"/>
      <c r="J24" s="629"/>
      <c r="K24" s="629"/>
      <c r="L24" s="629"/>
      <c r="M24" s="63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5"/>
      <c r="B25" s="637"/>
      <c r="C25" s="637"/>
      <c r="D25" s="640"/>
      <c r="E25" s="643"/>
      <c r="F25" s="633"/>
      <c r="G25" s="441"/>
      <c r="H25" s="629"/>
      <c r="I25" s="629"/>
      <c r="J25" s="629"/>
      <c r="K25" s="629"/>
      <c r="L25" s="629"/>
      <c r="M25" s="631"/>
      <c r="N25" s="33"/>
      <c r="O25" s="33"/>
    </row>
    <row r="26" spans="1:169">
      <c r="A26" s="635"/>
      <c r="B26" s="637"/>
      <c r="C26" s="637"/>
      <c r="D26" s="640"/>
      <c r="E26" s="643"/>
      <c r="F26" s="633"/>
      <c r="G26" s="441"/>
      <c r="H26" s="629"/>
      <c r="I26" s="629"/>
      <c r="J26" s="629"/>
      <c r="K26" s="629"/>
      <c r="L26" s="629"/>
      <c r="M26" s="631"/>
      <c r="N26" s="33"/>
      <c r="O26" s="33"/>
    </row>
    <row r="27" spans="1:169">
      <c r="A27" s="635"/>
      <c r="B27" s="637"/>
      <c r="C27" s="637"/>
      <c r="D27" s="640"/>
      <c r="E27" s="643"/>
      <c r="F27" s="633"/>
      <c r="G27" s="441"/>
      <c r="H27" s="629"/>
      <c r="I27" s="629"/>
      <c r="J27" s="629"/>
      <c r="K27" s="629"/>
      <c r="L27" s="629"/>
      <c r="M27" s="631"/>
      <c r="N27" s="33"/>
      <c r="O27" s="33"/>
    </row>
    <row r="28" spans="1:169">
      <c r="A28" s="635"/>
      <c r="B28" s="637"/>
      <c r="C28" s="637"/>
      <c r="D28" s="640"/>
      <c r="E28" s="643"/>
      <c r="F28" s="633"/>
      <c r="G28" s="441"/>
      <c r="H28" s="629"/>
      <c r="I28" s="629"/>
      <c r="J28" s="629"/>
      <c r="K28" s="629"/>
      <c r="L28" s="629"/>
      <c r="M28" s="631"/>
      <c r="N28" s="33"/>
      <c r="O28" s="33"/>
    </row>
    <row r="29" spans="1:169">
      <c r="A29" s="635"/>
      <c r="B29" s="637"/>
      <c r="C29" s="637"/>
      <c r="D29" s="640"/>
      <c r="E29" s="643"/>
      <c r="F29" s="633"/>
      <c r="G29" s="441"/>
      <c r="H29" s="629"/>
      <c r="I29" s="629"/>
      <c r="J29" s="629"/>
      <c r="K29" s="629"/>
      <c r="L29" s="629"/>
      <c r="M29" s="631"/>
      <c r="N29" s="33"/>
      <c r="O29" s="33"/>
    </row>
    <row r="30" spans="1:169" s="25" customFormat="1" ht="12.75">
      <c r="A30" s="635">
        <f>'7- Mapa Final'!A30</f>
        <v>3</v>
      </c>
      <c r="B30" s="637" t="str">
        <f>'7- Mapa Final'!B30</f>
        <v xml:space="preserve"> Efectuar notificaciones que no cumplan con los requistos</v>
      </c>
      <c r="C30" s="637" t="str">
        <f>'7- Mapa Final'!C30</f>
        <v>No se realizan las  notificaciones , no se erfectuan  oportunamente o no se aplica aplicar la normatividad (Aca esta como riesgo porque es el producto de este proceso)</v>
      </c>
      <c r="D30" s="639" t="str">
        <f>'7- Mapa Final'!J30</f>
        <v>Muy Baja - 1</v>
      </c>
      <c r="E30" s="642" t="str">
        <f>'7- Mapa Final'!K30</f>
        <v>Leve - 1</v>
      </c>
      <c r="F30" s="633" t="str">
        <f>'7- Mapa Final'!M30</f>
        <v>Bajo - 1</v>
      </c>
      <c r="G30" s="441"/>
      <c r="H30" s="629"/>
      <c r="I30" s="629"/>
      <c r="J30" s="629"/>
      <c r="K30" s="629"/>
      <c r="L30" s="629"/>
      <c r="M30" s="631"/>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5"/>
      <c r="B31" s="637"/>
      <c r="C31" s="637"/>
      <c r="D31" s="640"/>
      <c r="E31" s="643"/>
      <c r="F31" s="633"/>
      <c r="G31" s="441"/>
      <c r="H31" s="629"/>
      <c r="I31" s="629"/>
      <c r="J31" s="629"/>
      <c r="K31" s="629"/>
      <c r="L31" s="629"/>
      <c r="M31" s="63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5"/>
      <c r="B32" s="637"/>
      <c r="C32" s="637"/>
      <c r="D32" s="640"/>
      <c r="E32" s="643"/>
      <c r="F32" s="633"/>
      <c r="G32" s="441"/>
      <c r="H32" s="629"/>
      <c r="I32" s="629"/>
      <c r="J32" s="629"/>
      <c r="K32" s="629"/>
      <c r="L32" s="629"/>
      <c r="M32" s="63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5"/>
      <c r="B33" s="637"/>
      <c r="C33" s="637"/>
      <c r="D33" s="640"/>
      <c r="E33" s="643"/>
      <c r="F33" s="633"/>
      <c r="G33" s="441"/>
      <c r="H33" s="629"/>
      <c r="I33" s="629"/>
      <c r="J33" s="629"/>
      <c r="K33" s="629"/>
      <c r="L33" s="629"/>
      <c r="M33" s="63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5"/>
      <c r="B34" s="637"/>
      <c r="C34" s="637"/>
      <c r="D34" s="640"/>
      <c r="E34" s="643"/>
      <c r="F34" s="633"/>
      <c r="G34" s="441"/>
      <c r="H34" s="629"/>
      <c r="I34" s="629"/>
      <c r="J34" s="629"/>
      <c r="K34" s="629"/>
      <c r="L34" s="629"/>
      <c r="M34" s="63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5"/>
      <c r="B35" s="637"/>
      <c r="C35" s="637"/>
      <c r="D35" s="640"/>
      <c r="E35" s="643"/>
      <c r="F35" s="633"/>
      <c r="G35" s="441"/>
      <c r="H35" s="629"/>
      <c r="I35" s="629"/>
      <c r="J35" s="629"/>
      <c r="K35" s="629"/>
      <c r="L35" s="629"/>
      <c r="M35" s="631"/>
      <c r="N35" s="33"/>
      <c r="O35" s="33"/>
    </row>
    <row r="36" spans="1:169">
      <c r="A36" s="635"/>
      <c r="B36" s="637"/>
      <c r="C36" s="637"/>
      <c r="D36" s="640"/>
      <c r="E36" s="643"/>
      <c r="F36" s="633"/>
      <c r="G36" s="441"/>
      <c r="H36" s="629"/>
      <c r="I36" s="629"/>
      <c r="J36" s="629"/>
      <c r="K36" s="629"/>
      <c r="L36" s="629"/>
      <c r="M36" s="631"/>
      <c r="N36" s="33"/>
      <c r="O36" s="33"/>
    </row>
    <row r="37" spans="1:169">
      <c r="A37" s="635"/>
      <c r="B37" s="637"/>
      <c r="C37" s="637"/>
      <c r="D37" s="640"/>
      <c r="E37" s="643"/>
      <c r="F37" s="633"/>
      <c r="G37" s="441"/>
      <c r="H37" s="629"/>
      <c r="I37" s="629"/>
      <c r="J37" s="629"/>
      <c r="K37" s="629"/>
      <c r="L37" s="629"/>
      <c r="M37" s="631"/>
      <c r="N37" s="33"/>
      <c r="O37" s="33"/>
    </row>
    <row r="38" spans="1:169">
      <c r="A38" s="635"/>
      <c r="B38" s="637"/>
      <c r="C38" s="637"/>
      <c r="D38" s="640"/>
      <c r="E38" s="643"/>
      <c r="F38" s="633"/>
      <c r="G38" s="441"/>
      <c r="H38" s="629"/>
      <c r="I38" s="629"/>
      <c r="J38" s="629"/>
      <c r="K38" s="629"/>
      <c r="L38" s="629"/>
      <c r="M38" s="631"/>
      <c r="N38" s="33"/>
      <c r="O38" s="33"/>
    </row>
    <row r="39" spans="1:169">
      <c r="A39" s="635"/>
      <c r="B39" s="637"/>
      <c r="C39" s="637"/>
      <c r="D39" s="640"/>
      <c r="E39" s="643"/>
      <c r="F39" s="633"/>
      <c r="G39" s="441"/>
      <c r="H39" s="629"/>
      <c r="I39" s="629"/>
      <c r="J39" s="629"/>
      <c r="K39" s="629"/>
      <c r="L39" s="629"/>
      <c r="M39" s="631"/>
      <c r="N39" s="33"/>
      <c r="O39" s="33"/>
    </row>
    <row r="40" spans="1:169" s="25" customFormat="1" ht="12.75">
      <c r="A40" s="635">
        <f>'7- Mapa Final'!A40</f>
        <v>4</v>
      </c>
      <c r="B40" s="637" t="str">
        <f>'7- Mapa Final'!B40</f>
        <v>Efectuar el reparto judicial incumpliendo requisitos</v>
      </c>
      <c r="C40" s="637" t="str">
        <f>'7- Mapa Final'!C40</f>
        <v>Realizar el reparto incumplimiento los principios  y condiciones establecidas para su realización</v>
      </c>
      <c r="D40" s="639" t="str">
        <f>'7- Mapa Final'!J40</f>
        <v>Muy Baja - 1</v>
      </c>
      <c r="E40" s="642" t="str">
        <f>'7- Mapa Final'!K40</f>
        <v>Menor - 2</v>
      </c>
      <c r="F40" s="633" t="str">
        <f>'7- Mapa Final'!M40</f>
        <v>Bajo - 2</v>
      </c>
      <c r="G40" s="441"/>
      <c r="H40" s="629"/>
      <c r="I40" s="629"/>
      <c r="J40" s="629"/>
      <c r="K40" s="629"/>
      <c r="L40" s="629"/>
      <c r="M40" s="631"/>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5"/>
      <c r="B41" s="637"/>
      <c r="C41" s="637"/>
      <c r="D41" s="640"/>
      <c r="E41" s="643"/>
      <c r="F41" s="633"/>
      <c r="G41" s="441"/>
      <c r="H41" s="629"/>
      <c r="I41" s="629"/>
      <c r="J41" s="629"/>
      <c r="K41" s="629"/>
      <c r="L41" s="629"/>
      <c r="M41" s="63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5"/>
      <c r="B42" s="637"/>
      <c r="C42" s="637"/>
      <c r="D42" s="640"/>
      <c r="E42" s="643"/>
      <c r="F42" s="633"/>
      <c r="G42" s="441"/>
      <c r="H42" s="629"/>
      <c r="I42" s="629"/>
      <c r="J42" s="629"/>
      <c r="K42" s="629"/>
      <c r="L42" s="629"/>
      <c r="M42" s="63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5"/>
      <c r="B43" s="637"/>
      <c r="C43" s="637"/>
      <c r="D43" s="640"/>
      <c r="E43" s="643"/>
      <c r="F43" s="633"/>
      <c r="G43" s="441"/>
      <c r="H43" s="629"/>
      <c r="I43" s="629"/>
      <c r="J43" s="629"/>
      <c r="K43" s="629"/>
      <c r="L43" s="629"/>
      <c r="M43" s="63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5"/>
      <c r="B44" s="637"/>
      <c r="C44" s="637"/>
      <c r="D44" s="640"/>
      <c r="E44" s="643"/>
      <c r="F44" s="633"/>
      <c r="G44" s="441"/>
      <c r="H44" s="629"/>
      <c r="I44" s="629"/>
      <c r="J44" s="629"/>
      <c r="K44" s="629"/>
      <c r="L44" s="629"/>
      <c r="M44" s="63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5"/>
      <c r="B45" s="637"/>
      <c r="C45" s="637"/>
      <c r="D45" s="640"/>
      <c r="E45" s="643"/>
      <c r="F45" s="633"/>
      <c r="G45" s="441"/>
      <c r="H45" s="629"/>
      <c r="I45" s="629"/>
      <c r="J45" s="629"/>
      <c r="K45" s="629"/>
      <c r="L45" s="629"/>
      <c r="M45" s="631"/>
      <c r="N45" s="33"/>
      <c r="O45" s="33"/>
    </row>
    <row r="46" spans="1:169">
      <c r="A46" s="635"/>
      <c r="B46" s="637"/>
      <c r="C46" s="637"/>
      <c r="D46" s="640"/>
      <c r="E46" s="643"/>
      <c r="F46" s="633"/>
      <c r="G46" s="441"/>
      <c r="H46" s="629"/>
      <c r="I46" s="629"/>
      <c r="J46" s="629"/>
      <c r="K46" s="629"/>
      <c r="L46" s="629"/>
      <c r="M46" s="631"/>
      <c r="N46" s="33"/>
      <c r="O46" s="33"/>
    </row>
    <row r="47" spans="1:169">
      <c r="A47" s="635"/>
      <c r="B47" s="637"/>
      <c r="C47" s="637"/>
      <c r="D47" s="640"/>
      <c r="E47" s="643"/>
      <c r="F47" s="633"/>
      <c r="G47" s="441"/>
      <c r="H47" s="629"/>
      <c r="I47" s="629"/>
      <c r="J47" s="629"/>
      <c r="K47" s="629"/>
      <c r="L47" s="629"/>
      <c r="M47" s="631"/>
      <c r="N47" s="33"/>
      <c r="O47" s="33"/>
    </row>
    <row r="48" spans="1:169">
      <c r="A48" s="635"/>
      <c r="B48" s="637"/>
      <c r="C48" s="637"/>
      <c r="D48" s="640"/>
      <c r="E48" s="643"/>
      <c r="F48" s="633"/>
      <c r="G48" s="441"/>
      <c r="H48" s="629"/>
      <c r="I48" s="629"/>
      <c r="J48" s="629"/>
      <c r="K48" s="629"/>
      <c r="L48" s="629"/>
      <c r="M48" s="631"/>
      <c r="N48" s="33"/>
      <c r="O48" s="33"/>
    </row>
    <row r="49" spans="1:169">
      <c r="A49" s="635"/>
      <c r="B49" s="637"/>
      <c r="C49" s="637"/>
      <c r="D49" s="640"/>
      <c r="E49" s="643"/>
      <c r="F49" s="633"/>
      <c r="G49" s="441"/>
      <c r="H49" s="629"/>
      <c r="I49" s="629"/>
      <c r="J49" s="629"/>
      <c r="K49" s="629"/>
      <c r="L49" s="629"/>
      <c r="M49" s="631"/>
      <c r="N49" s="33"/>
      <c r="O49" s="33"/>
    </row>
    <row r="50" spans="1:169" s="25" customFormat="1" ht="12.75">
      <c r="A50" s="635">
        <v>5</v>
      </c>
      <c r="B50" s="637" t="str">
        <f>'7- Mapa Final'!B50</f>
        <v>Pérdida de documentos</v>
      </c>
      <c r="C50" s="637" t="str">
        <f>'7- Mapa Final'!C50</f>
        <v>Extravío temporal o definitivo de los  documentos de los procesos judiciales</v>
      </c>
      <c r="D50" s="639" t="str">
        <f>'7- Mapa Final'!J50</f>
        <v>Muy Baja - 1</v>
      </c>
      <c r="E50" s="642" t="str">
        <f>'7- Mapa Final'!K50</f>
        <v>Menor - 2</v>
      </c>
      <c r="F50" s="633" t="str">
        <f>'7- Mapa Final'!M50</f>
        <v>Bajo - 2</v>
      </c>
      <c r="G50" s="441"/>
      <c r="H50" s="629"/>
      <c r="I50" s="629"/>
      <c r="J50" s="629"/>
      <c r="K50" s="629"/>
      <c r="L50" s="629"/>
      <c r="M50" s="631"/>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5"/>
      <c r="B51" s="637"/>
      <c r="C51" s="637"/>
      <c r="D51" s="640"/>
      <c r="E51" s="643"/>
      <c r="F51" s="633"/>
      <c r="G51" s="441"/>
      <c r="H51" s="629"/>
      <c r="I51" s="629"/>
      <c r="J51" s="629"/>
      <c r="K51" s="629"/>
      <c r="L51" s="629"/>
      <c r="M51" s="63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5"/>
      <c r="B52" s="637"/>
      <c r="C52" s="637"/>
      <c r="D52" s="640"/>
      <c r="E52" s="643"/>
      <c r="F52" s="633"/>
      <c r="G52" s="441"/>
      <c r="H52" s="629"/>
      <c r="I52" s="629"/>
      <c r="J52" s="629"/>
      <c r="K52" s="629"/>
      <c r="L52" s="629"/>
      <c r="M52" s="63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5"/>
      <c r="B53" s="637"/>
      <c r="C53" s="637"/>
      <c r="D53" s="640"/>
      <c r="E53" s="643"/>
      <c r="F53" s="633"/>
      <c r="G53" s="441"/>
      <c r="H53" s="629"/>
      <c r="I53" s="629"/>
      <c r="J53" s="629"/>
      <c r="K53" s="629"/>
      <c r="L53" s="629"/>
      <c r="M53" s="63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5"/>
      <c r="B54" s="637"/>
      <c r="C54" s="637"/>
      <c r="D54" s="640"/>
      <c r="E54" s="643"/>
      <c r="F54" s="633"/>
      <c r="G54" s="441"/>
      <c r="H54" s="629"/>
      <c r="I54" s="629"/>
      <c r="J54" s="629"/>
      <c r="K54" s="629"/>
      <c r="L54" s="629"/>
      <c r="M54" s="63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5"/>
      <c r="B55" s="637"/>
      <c r="C55" s="637"/>
      <c r="D55" s="640"/>
      <c r="E55" s="643"/>
      <c r="F55" s="633"/>
      <c r="G55" s="441"/>
      <c r="H55" s="629"/>
      <c r="I55" s="629"/>
      <c r="J55" s="629"/>
      <c r="K55" s="629"/>
      <c r="L55" s="629"/>
      <c r="M55" s="631"/>
      <c r="N55" s="33"/>
      <c r="O55" s="33"/>
    </row>
    <row r="56" spans="1:169">
      <c r="A56" s="635"/>
      <c r="B56" s="637"/>
      <c r="C56" s="637"/>
      <c r="D56" s="640"/>
      <c r="E56" s="643"/>
      <c r="F56" s="633"/>
      <c r="G56" s="441"/>
      <c r="H56" s="629"/>
      <c r="I56" s="629"/>
      <c r="J56" s="629"/>
      <c r="K56" s="629"/>
      <c r="L56" s="629"/>
      <c r="M56" s="631"/>
      <c r="N56" s="33"/>
      <c r="O56" s="33"/>
    </row>
    <row r="57" spans="1:169">
      <c r="A57" s="635"/>
      <c r="B57" s="637"/>
      <c r="C57" s="637"/>
      <c r="D57" s="640"/>
      <c r="E57" s="643"/>
      <c r="F57" s="633"/>
      <c r="G57" s="441"/>
      <c r="H57" s="629"/>
      <c r="I57" s="629"/>
      <c r="J57" s="629"/>
      <c r="K57" s="629"/>
      <c r="L57" s="629"/>
      <c r="M57" s="631"/>
      <c r="N57" s="33"/>
      <c r="O57" s="33"/>
    </row>
    <row r="58" spans="1:169">
      <c r="A58" s="635"/>
      <c r="B58" s="637"/>
      <c r="C58" s="637"/>
      <c r="D58" s="640"/>
      <c r="E58" s="643"/>
      <c r="F58" s="633"/>
      <c r="G58" s="441"/>
      <c r="H58" s="629"/>
      <c r="I58" s="629"/>
      <c r="J58" s="629"/>
      <c r="K58" s="629"/>
      <c r="L58" s="629"/>
      <c r="M58" s="631"/>
      <c r="N58" s="33"/>
      <c r="O58" s="33"/>
    </row>
    <row r="59" spans="1:169" ht="15.75" thickBot="1">
      <c r="A59" s="636"/>
      <c r="B59" s="638"/>
      <c r="C59" s="638"/>
      <c r="D59" s="641"/>
      <c r="E59" s="644"/>
      <c r="F59" s="634"/>
      <c r="G59" s="456"/>
      <c r="H59" s="630"/>
      <c r="I59" s="630"/>
      <c r="J59" s="630"/>
      <c r="K59" s="630"/>
      <c r="L59" s="630"/>
      <c r="M59" s="632"/>
      <c r="N59" s="33"/>
      <c r="O59" s="33"/>
    </row>
    <row r="60" spans="1:169" s="25" customFormat="1" ht="12.75" customHeight="1">
      <c r="A60" s="679">
        <v>7</v>
      </c>
      <c r="B60" s="685" t="str">
        <f>'7- Mapa Final'!B60</f>
        <v xml:space="preserve">Recibir , ofrecer, prometer , entregar o aceptar dádivas o beneficios a nombre propio o de terceros para  expedir, alterar,retener , extraviar o entregar  documentos  sin el lleno de requisitos legales </v>
      </c>
      <c r="C60" s="685" t="str">
        <f>'7- Mapa Final'!C60</f>
        <v xml:space="preserve"> Realizar trámites sin el cumplimiento de los requisitos legales  o  con informacion falsa</v>
      </c>
      <c r="D60" s="688" t="str">
        <f>'7- Mapa Final'!J60</f>
        <v>Muy Baja - 1</v>
      </c>
      <c r="E60" s="691" t="str">
        <f>'7- Mapa Final'!K60</f>
        <v>Menor - 2</v>
      </c>
      <c r="F60" s="682" t="str">
        <f>'7- Mapa Final'!M60</f>
        <v>Bajo - 2</v>
      </c>
      <c r="G60" s="500"/>
      <c r="H60" s="673"/>
      <c r="I60" s="673"/>
      <c r="J60" s="673"/>
      <c r="K60" s="673"/>
      <c r="L60" s="673"/>
      <c r="M60" s="676"/>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80"/>
      <c r="B61" s="686"/>
      <c r="C61" s="686"/>
      <c r="D61" s="689"/>
      <c r="E61" s="692"/>
      <c r="F61" s="683"/>
      <c r="G61" s="501"/>
      <c r="H61" s="674"/>
      <c r="I61" s="674"/>
      <c r="J61" s="674"/>
      <c r="K61" s="674"/>
      <c r="L61" s="674"/>
      <c r="M61" s="67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80"/>
      <c r="B62" s="686"/>
      <c r="C62" s="686"/>
      <c r="D62" s="689"/>
      <c r="E62" s="692"/>
      <c r="F62" s="683"/>
      <c r="G62" s="501"/>
      <c r="H62" s="674"/>
      <c r="I62" s="674"/>
      <c r="J62" s="674"/>
      <c r="K62" s="674"/>
      <c r="L62" s="674"/>
      <c r="M62" s="67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80"/>
      <c r="B63" s="686"/>
      <c r="C63" s="686"/>
      <c r="D63" s="689"/>
      <c r="E63" s="692"/>
      <c r="F63" s="683"/>
      <c r="G63" s="501"/>
      <c r="H63" s="674"/>
      <c r="I63" s="674"/>
      <c r="J63" s="674"/>
      <c r="K63" s="674"/>
      <c r="L63" s="674"/>
      <c r="M63" s="67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80"/>
      <c r="B64" s="686"/>
      <c r="C64" s="686"/>
      <c r="D64" s="689"/>
      <c r="E64" s="692"/>
      <c r="F64" s="683"/>
      <c r="G64" s="501"/>
      <c r="H64" s="674"/>
      <c r="I64" s="674"/>
      <c r="J64" s="674"/>
      <c r="K64" s="674"/>
      <c r="L64" s="674"/>
      <c r="M64" s="67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80"/>
      <c r="B65" s="686"/>
      <c r="C65" s="686"/>
      <c r="D65" s="689"/>
      <c r="E65" s="692"/>
      <c r="F65" s="683"/>
      <c r="G65" s="501"/>
      <c r="H65" s="674"/>
      <c r="I65" s="674"/>
      <c r="J65" s="674"/>
      <c r="K65" s="674"/>
      <c r="L65" s="674"/>
      <c r="M65" s="677"/>
      <c r="N65" s="33"/>
      <c r="O65" s="33"/>
    </row>
    <row r="66" spans="1:169">
      <c r="A66" s="680"/>
      <c r="B66" s="686"/>
      <c r="C66" s="686"/>
      <c r="D66" s="689"/>
      <c r="E66" s="692"/>
      <c r="F66" s="683"/>
      <c r="G66" s="501"/>
      <c r="H66" s="674"/>
      <c r="I66" s="674"/>
      <c r="J66" s="674"/>
      <c r="K66" s="674"/>
      <c r="L66" s="674"/>
      <c r="M66" s="677"/>
      <c r="N66" s="33"/>
      <c r="O66" s="33"/>
    </row>
    <row r="67" spans="1:169">
      <c r="A67" s="680"/>
      <c r="B67" s="686"/>
      <c r="C67" s="686"/>
      <c r="D67" s="689"/>
      <c r="E67" s="692"/>
      <c r="F67" s="683"/>
      <c r="G67" s="501"/>
      <c r="H67" s="674"/>
      <c r="I67" s="674"/>
      <c r="J67" s="674"/>
      <c r="K67" s="674"/>
      <c r="L67" s="674"/>
      <c r="M67" s="677"/>
      <c r="N67" s="33"/>
      <c r="O67" s="33"/>
    </row>
    <row r="68" spans="1:169">
      <c r="A68" s="680"/>
      <c r="B68" s="686"/>
      <c r="C68" s="686"/>
      <c r="D68" s="689"/>
      <c r="E68" s="692"/>
      <c r="F68" s="683"/>
      <c r="G68" s="501"/>
      <c r="H68" s="674"/>
      <c r="I68" s="674"/>
      <c r="J68" s="674"/>
      <c r="K68" s="674"/>
      <c r="L68" s="674"/>
      <c r="M68" s="677"/>
      <c r="N68" s="33"/>
      <c r="O68" s="33"/>
    </row>
    <row r="69" spans="1:169" ht="15.75" thickBot="1">
      <c r="A69" s="681"/>
      <c r="B69" s="687"/>
      <c r="C69" s="687"/>
      <c r="D69" s="690"/>
      <c r="E69" s="693"/>
      <c r="F69" s="684"/>
      <c r="G69" s="502"/>
      <c r="H69" s="675"/>
      <c r="I69" s="675"/>
      <c r="J69" s="675"/>
      <c r="K69" s="675"/>
      <c r="L69" s="675"/>
      <c r="M69" s="678"/>
      <c r="N69" s="33"/>
      <c r="O69" s="33"/>
    </row>
    <row r="70" spans="1:169" s="25" customFormat="1" ht="12.75">
      <c r="A70" s="679">
        <v>8</v>
      </c>
      <c r="B70" s="637" t="str">
        <f>'7- Mapa Final'!B70</f>
        <v xml:space="preserve">Recibir, ofrecer, prometer, entregar o aceptar dadivas  o beneficios a nombre propio o de terceros para  demorar, retener, alterar o direccionar fallos judiciales </v>
      </c>
      <c r="C70" s="637" t="str">
        <f>'7- Mapa Final'!C70</f>
        <v xml:space="preserve">Proferir  sentencias judiciales incumplmiendo los principios de la administracion de justicia o sin la observancia de los Codigos  Procesales en la materia </v>
      </c>
      <c r="D70" s="639" t="str">
        <f>'7- Mapa Final'!J70</f>
        <v>Muy Baja - 1</v>
      </c>
      <c r="E70" s="642" t="str">
        <f>'7- Mapa Final'!K70</f>
        <v>Menor - 2</v>
      </c>
      <c r="F70" s="633" t="str">
        <f>'7- Mapa Final'!M70</f>
        <v>Bajo - 2</v>
      </c>
      <c r="G70" s="441"/>
      <c r="H70" s="629"/>
      <c r="I70" s="629"/>
      <c r="J70" s="629"/>
      <c r="K70" s="629"/>
      <c r="L70" s="629"/>
      <c r="M70" s="631"/>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80"/>
      <c r="B71" s="637"/>
      <c r="C71" s="637"/>
      <c r="D71" s="640"/>
      <c r="E71" s="643"/>
      <c r="F71" s="633"/>
      <c r="G71" s="441"/>
      <c r="H71" s="629"/>
      <c r="I71" s="629"/>
      <c r="J71" s="629"/>
      <c r="K71" s="629"/>
      <c r="L71" s="629"/>
      <c r="M71" s="631"/>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80"/>
      <c r="B72" s="637"/>
      <c r="C72" s="637"/>
      <c r="D72" s="640"/>
      <c r="E72" s="643"/>
      <c r="F72" s="633"/>
      <c r="G72" s="441"/>
      <c r="H72" s="629"/>
      <c r="I72" s="629"/>
      <c r="J72" s="629"/>
      <c r="K72" s="629"/>
      <c r="L72" s="629"/>
      <c r="M72" s="631"/>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80"/>
      <c r="B73" s="637"/>
      <c r="C73" s="637"/>
      <c r="D73" s="640"/>
      <c r="E73" s="643"/>
      <c r="F73" s="633"/>
      <c r="G73" s="441"/>
      <c r="H73" s="629"/>
      <c r="I73" s="629"/>
      <c r="J73" s="629"/>
      <c r="K73" s="629"/>
      <c r="L73" s="629"/>
      <c r="M73" s="631"/>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80"/>
      <c r="B74" s="637"/>
      <c r="C74" s="637"/>
      <c r="D74" s="640"/>
      <c r="E74" s="643"/>
      <c r="F74" s="633"/>
      <c r="G74" s="441"/>
      <c r="H74" s="629"/>
      <c r="I74" s="629"/>
      <c r="J74" s="629"/>
      <c r="K74" s="629"/>
      <c r="L74" s="629"/>
      <c r="M74" s="631"/>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80"/>
      <c r="B75" s="637"/>
      <c r="C75" s="637"/>
      <c r="D75" s="640"/>
      <c r="E75" s="643"/>
      <c r="F75" s="633"/>
      <c r="G75" s="441"/>
      <c r="H75" s="629"/>
      <c r="I75" s="629"/>
      <c r="J75" s="629"/>
      <c r="K75" s="629"/>
      <c r="L75" s="629"/>
      <c r="M75" s="631"/>
      <c r="N75" s="33"/>
      <c r="O75" s="33"/>
    </row>
    <row r="76" spans="1:169">
      <c r="A76" s="680"/>
      <c r="B76" s="637"/>
      <c r="C76" s="637"/>
      <c r="D76" s="640"/>
      <c r="E76" s="643"/>
      <c r="F76" s="633"/>
      <c r="G76" s="441"/>
      <c r="H76" s="629"/>
      <c r="I76" s="629"/>
      <c r="J76" s="629"/>
      <c r="K76" s="629"/>
      <c r="L76" s="629"/>
      <c r="M76" s="631"/>
      <c r="N76" s="33"/>
      <c r="O76" s="33"/>
    </row>
    <row r="77" spans="1:169">
      <c r="A77" s="680"/>
      <c r="B77" s="637"/>
      <c r="C77" s="637"/>
      <c r="D77" s="640"/>
      <c r="E77" s="643"/>
      <c r="F77" s="633"/>
      <c r="G77" s="441"/>
      <c r="H77" s="629"/>
      <c r="I77" s="629"/>
      <c r="J77" s="629"/>
      <c r="K77" s="629"/>
      <c r="L77" s="629"/>
      <c r="M77" s="631"/>
      <c r="N77" s="33"/>
      <c r="O77" s="33"/>
    </row>
    <row r="78" spans="1:169">
      <c r="A78" s="680"/>
      <c r="B78" s="637"/>
      <c r="C78" s="637"/>
      <c r="D78" s="640"/>
      <c r="E78" s="643"/>
      <c r="F78" s="633"/>
      <c r="G78" s="441"/>
      <c r="H78" s="629"/>
      <c r="I78" s="629"/>
      <c r="J78" s="629"/>
      <c r="K78" s="629"/>
      <c r="L78" s="629"/>
      <c r="M78" s="631"/>
      <c r="N78" s="33"/>
      <c r="O78" s="33"/>
    </row>
    <row r="79" spans="1:169" ht="15.75" thickBot="1">
      <c r="A79" s="681"/>
      <c r="B79" s="638"/>
      <c r="C79" s="638"/>
      <c r="D79" s="641"/>
      <c r="E79" s="644"/>
      <c r="F79" s="634"/>
      <c r="G79" s="456"/>
      <c r="H79" s="630"/>
      <c r="I79" s="630"/>
      <c r="J79" s="630"/>
      <c r="K79" s="630"/>
      <c r="L79" s="630"/>
      <c r="M79" s="632"/>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123" priority="87" operator="containsText" text="1- Bajo">
      <formula>NOT(ISERROR(SEARCH("1- Bajo",A7)))</formula>
    </cfRule>
    <cfRule type="containsText" dxfId="122" priority="86" operator="containsText" text="4- Bajo">
      <formula>NOT(ISERROR(SEARCH("4- Bajo",A7)))</formula>
    </cfRule>
    <cfRule type="containsText" dxfId="121" priority="85" operator="containsText" text="3- Bajo">
      <formula>NOT(ISERROR(SEARCH("3- Bajo",A7)))</formula>
    </cfRule>
    <cfRule type="containsText" dxfId="120" priority="84" operator="containsText" text="4- Moderado">
      <formula>NOT(ISERROR(SEARCH("4- Moderado",A7)))</formula>
    </cfRule>
    <cfRule type="containsText" dxfId="119" priority="83" operator="containsText" text="6- Moderado">
      <formula>NOT(ISERROR(SEARCH("6- Moderado",A7)))</formula>
    </cfRule>
    <cfRule type="containsText" dxfId="118" priority="82" operator="containsText" text="3- Moderado">
      <formula>NOT(ISERROR(SEARCH("3- Moderado",A7)))</formula>
    </cfRule>
  </conditionalFormatting>
  <conditionalFormatting sqref="A10:E10 A20:E20">
    <cfRule type="containsText" dxfId="117" priority="78" operator="containsText" text="4- Moderado">
      <formula>NOT(ISERROR(SEARCH("4- Moderado",A10)))</formula>
    </cfRule>
    <cfRule type="containsText" dxfId="116" priority="77" operator="containsText" text="6- Moderado">
      <formula>NOT(ISERROR(SEARCH("6- Moderado",A10)))</formula>
    </cfRule>
    <cfRule type="containsText" dxfId="115" priority="76" operator="containsText" text="3- Moderado">
      <formula>NOT(ISERROR(SEARCH("3- Moderado",A10)))</formula>
    </cfRule>
    <cfRule type="containsText" dxfId="114" priority="81" operator="containsText" text="1- Bajo">
      <formula>NOT(ISERROR(SEARCH("1- Bajo",A10)))</formula>
    </cfRule>
    <cfRule type="containsText" dxfId="113" priority="80" operator="containsText" text="4- Bajo">
      <formula>NOT(ISERROR(SEARCH("4- Bajo",A10)))</formula>
    </cfRule>
    <cfRule type="containsText" dxfId="112" priority="79" operator="containsText" text="3- Bajo">
      <formula>NOT(ISERROR(SEARCH("3- Bajo",A10)))</formula>
    </cfRule>
  </conditionalFormatting>
  <conditionalFormatting sqref="A30:E30">
    <cfRule type="containsText" dxfId="111" priority="66" operator="containsText" text="3- Bajo">
      <formula>NOT(ISERROR(SEARCH("3- Bajo",A30)))</formula>
    </cfRule>
    <cfRule type="containsText" dxfId="110" priority="64" operator="containsText" text="6- Moderado">
      <formula>NOT(ISERROR(SEARCH("6- Moderado",A30)))</formula>
    </cfRule>
    <cfRule type="containsText" dxfId="109" priority="63" operator="containsText" text="3- Moderado">
      <formula>NOT(ISERROR(SEARCH("3- Moderado",A30)))</formula>
    </cfRule>
    <cfRule type="containsText" dxfId="108" priority="65" operator="containsText" text="4- Moderado">
      <formula>NOT(ISERROR(SEARCH("4- Moderado",A30)))</formula>
    </cfRule>
    <cfRule type="containsText" dxfId="107" priority="68" operator="containsText" text="1- Bajo">
      <formula>NOT(ISERROR(SEARCH("1- Bajo",A30)))</formula>
    </cfRule>
    <cfRule type="containsText" dxfId="106" priority="67" operator="containsText" text="4- Bajo">
      <formula>NOT(ISERROR(SEARCH("4- Bajo",A30)))</formula>
    </cfRule>
  </conditionalFormatting>
  <conditionalFormatting sqref="A40:E40">
    <cfRule type="containsText" dxfId="105" priority="61" operator="containsText" text="1- Bajo">
      <formula>NOT(ISERROR(SEARCH("1- Bajo",A40)))</formula>
    </cfRule>
    <cfRule type="containsText" dxfId="104" priority="60" operator="containsText" text="4- Bajo">
      <formula>NOT(ISERROR(SEARCH("4- Bajo",A40)))</formula>
    </cfRule>
    <cfRule type="containsText" dxfId="103" priority="59" operator="containsText" text="3- Bajo">
      <formula>NOT(ISERROR(SEARCH("3- Bajo",A40)))</formula>
    </cfRule>
    <cfRule type="containsText" dxfId="102" priority="58" operator="containsText" text="4- Moderado">
      <formula>NOT(ISERROR(SEARCH("4- Moderado",A40)))</formula>
    </cfRule>
    <cfRule type="containsText" dxfId="101" priority="57" operator="containsText" text="6- Moderado">
      <formula>NOT(ISERROR(SEARCH("6- Moderado",A40)))</formula>
    </cfRule>
    <cfRule type="containsText" dxfId="100" priority="56" operator="containsText" text="3- Moderado">
      <formula>NOT(ISERROR(SEARCH("3- Moderado",A40)))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7" operator="containsText" text="1- Bajo">
      <formula>NOT(ISERROR(SEARCH("1- Bajo",A60)))</formula>
    </cfRule>
    <cfRule type="containsText" dxfId="92" priority="26" operator="containsText" text="4- Bajo">
      <formula>NOT(ISERROR(SEARCH("4- Bajo",A60)))</formula>
    </cfRule>
    <cfRule type="containsText" dxfId="91" priority="25" operator="containsText" text="3- Bajo">
      <formula>NOT(ISERROR(SEARCH("3- Bajo",A60)))</formula>
    </cfRule>
    <cfRule type="containsText" dxfId="90" priority="23" operator="containsText" text="6- Moderado">
      <formula>NOT(ISERROR(SEARCH("6- Moderado",A60)))</formula>
    </cfRule>
    <cfRule type="containsText" dxfId="89" priority="22" operator="containsText" text="3- Moderado">
      <formula>NOT(ISERROR(SEARCH("3- Moderado",A60)))</formula>
    </cfRule>
    <cfRule type="containsText" dxfId="88" priority="24" operator="containsText" text="4- Moderado">
      <formula>NOT(ISERROR(SEARCH("4- Moderado",A60)))</formula>
    </cfRule>
  </conditionalFormatting>
  <conditionalFormatting sqref="A70:E70">
    <cfRule type="containsText" dxfId="87" priority="18" operator="containsText" text="3- Bajo">
      <formula>NOT(ISERROR(SEARCH("3- Bajo",A70)))</formula>
    </cfRule>
    <cfRule type="containsText" dxfId="86" priority="19" operator="containsText" text="4- Bajo">
      <formula>NOT(ISERROR(SEARCH("4- Bajo",A70)))</formula>
    </cfRule>
    <cfRule type="containsText" dxfId="85" priority="20" operator="containsText" text="1- Bajo">
      <formula>NOT(ISERROR(SEARCH("1- Bajo",A70)))</formula>
    </cfRule>
    <cfRule type="containsText" dxfId="84" priority="15" operator="containsText" text="3- Moderado">
      <formula>NOT(ISERROR(SEARCH("3- Moderado",A70)))</formula>
    </cfRule>
    <cfRule type="containsText" dxfId="83" priority="16" operator="containsText" text="6- Moderado">
      <formula>NOT(ISERROR(SEARCH("6- Moderado",A70)))</formula>
    </cfRule>
    <cfRule type="containsText" dxfId="82" priority="17" operator="containsText" text="4- Moderado">
      <formula>NOT(ISERROR(SEARCH("4- Moderado",A70)))</formula>
    </cfRule>
  </conditionalFormatting>
  <conditionalFormatting sqref="C8:F8">
    <cfRule type="containsText" dxfId="81" priority="70" operator="containsText" text="3- Moderado">
      <formula>NOT(ISERROR(SEARCH("3- Moderado",C8)))</formula>
    </cfRule>
    <cfRule type="containsText" dxfId="80" priority="71" operator="containsText" text="6- Moderado">
      <formula>NOT(ISERROR(SEARCH("6- Moderado",C8)))</formula>
    </cfRule>
    <cfRule type="containsText" dxfId="79" priority="72" operator="containsText" text="4- Moderado">
      <formula>NOT(ISERROR(SEARCH("4- Moderado",C8)))</formula>
    </cfRule>
    <cfRule type="containsText" dxfId="78" priority="74" operator="containsText" text="4- Bajo">
      <formula>NOT(ISERROR(SEARCH("4- Bajo",C8)))</formula>
    </cfRule>
    <cfRule type="containsText" dxfId="77" priority="75" operator="containsText" text="1- Bajo">
      <formula>NOT(ISERROR(SEARCH("1- Bajo",C8)))</formula>
    </cfRule>
    <cfRule type="containsText" dxfId="76" priority="73" operator="containsText" text="3- Bajo">
      <formula>NOT(ISERROR(SEARCH("3- Bajo",C8)))</formula>
    </cfRule>
  </conditionalFormatting>
  <conditionalFormatting sqref="D10:D79">
    <cfRule type="containsText" dxfId="75" priority="41" operator="containsText" text="Baja">
      <formula>NOT(ISERROR(SEARCH("Baja",D10)))</formula>
    </cfRule>
    <cfRule type="containsText" dxfId="74" priority="40" operator="containsText" text="Alta">
      <formula>NOT(ISERROR(SEARCH("Alta",D10)))</formula>
    </cfRule>
    <cfRule type="containsText" dxfId="73" priority="39" operator="containsText" text="Muy Alta">
      <formula>NOT(ISERROR(SEARCH("Muy Alta",D10)))</formula>
    </cfRule>
    <cfRule type="containsText" dxfId="72" priority="44" operator="containsText" text="Media">
      <formula>NOT(ISERROR(SEARCH("Media",D10)))</formula>
    </cfRule>
    <cfRule type="containsText" dxfId="71" priority="42" operator="containsText" text="Muy Baja">
      <formula>NOT(ISERROR(SEARCH("Muy Baja",D10)))</formula>
    </cfRule>
  </conditionalFormatting>
  <conditionalFormatting sqref="E10:E79">
    <cfRule type="containsText" dxfId="70" priority="38" operator="containsText" text="Leve">
      <formula>NOT(ISERROR(SEARCH("Leve",E10)))</formula>
    </cfRule>
    <cfRule type="containsText" dxfId="69" priority="37" operator="containsText" text="Menor">
      <formula>NOT(ISERROR(SEARCH("Menor",E10)))</formula>
    </cfRule>
    <cfRule type="containsText" dxfId="68" priority="36" operator="containsText" text="Mayor">
      <formula>NOT(ISERROR(SEARCH("Mayor",E10)))</formula>
    </cfRule>
    <cfRule type="containsText" dxfId="67" priority="35" operator="containsText" text="Catastrófico">
      <formula>NOT(ISERROR(SEARCH("Catastrófico",E10)))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88">
      <colorScale>
        <cfvo type="min"/>
        <cfvo type="max"/>
        <color rgb="FFFF7128"/>
        <color rgb="FFFFEF9C"/>
      </colorScale>
    </cfRule>
  </conditionalFormatting>
  <conditionalFormatting sqref="F10:F79">
    <cfRule type="containsText" dxfId="65" priority="54" operator="containsText" text="Extremo">
      <formula>NOT(ISERROR(SEARCH("Extremo",F10)))</formula>
    </cfRule>
    <cfRule type="containsText" dxfId="64" priority="53" operator="containsText" text="Alto">
      <formula>NOT(ISERROR(SEARCH("Alto",F10)))</formula>
    </cfRule>
    <cfRule type="containsText" dxfId="63" priority="52" operator="containsText" text="Moderado">
      <formula>NOT(ISERROR(SEARCH("Moderado",F10)))</formula>
    </cfRule>
    <cfRule type="containsText" dxfId="62" priority="51" operator="containsText" text="Bajo">
      <formula>NOT(ISERROR(SEARCH("Bajo",F10)))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79">
    <cfRule type="colorScale" priority="142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ED63B302-B52E-40D7-9DD5-792F20E6857E}"/>
    <dataValidation allowBlank="1" showInputMessage="1" showErrorMessage="1" prompt="Seleccionar si el responsable es el responsable de las acciones es el nivel central" sqref="I7:I8" xr:uid="{2208D736-F4AD-4037-92D6-E7EC953608E1}"/>
    <dataValidation allowBlank="1" showInputMessage="1" showErrorMessage="1" prompt="Describir las actividades que se van a desarrollar para el proyecto" sqref="H7" xr:uid="{B300BCAD-F056-41FD-9E17-BAC1FEF9AB30}"/>
    <dataValidation allowBlank="1" showInputMessage="1" showErrorMessage="1" prompt="Registrar qué factor  que ocasina el riesgo: un facot identtficado el contexto._x000a_O  personas, recursos, estilo de direccion , factores externos, , codiciones ambientales" sqref="C8" xr:uid="{1183129E-115C-40D8-9EEF-D1D258143E73}"/>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A4EC2F-2565-4999-B01F-4EB27E02C698}">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zoomScale="55" zoomScaleNormal="55" workbookViewId="0">
      <selection activeCell="P19" sqref="P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9"/>
      <c r="B1" s="660"/>
      <c r="C1" s="663"/>
      <c r="D1" s="663"/>
      <c r="E1" s="663"/>
      <c r="F1" s="663"/>
      <c r="G1" s="663"/>
      <c r="H1" s="663"/>
      <c r="I1" s="663"/>
      <c r="J1" s="664"/>
      <c r="K1" s="658"/>
      <c r="L1" s="658"/>
      <c r="M1" s="658"/>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61"/>
      <c r="B2" s="662"/>
      <c r="C2" s="665"/>
      <c r="D2" s="665"/>
      <c r="E2" s="665"/>
      <c r="F2" s="665"/>
      <c r="G2" s="665"/>
      <c r="H2" s="665"/>
      <c r="I2" s="665"/>
      <c r="J2" s="666"/>
      <c r="K2" s="658"/>
      <c r="L2" s="658"/>
      <c r="M2" s="658"/>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5"/>
      <c r="D3" s="665"/>
      <c r="E3" s="665"/>
      <c r="F3" s="665"/>
      <c r="G3" s="665"/>
      <c r="H3" s="665"/>
      <c r="I3" s="665"/>
      <c r="J3" s="666"/>
      <c r="K3" s="658"/>
      <c r="L3" s="658"/>
      <c r="M3" s="658"/>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61" t="s">
        <v>254</v>
      </c>
      <c r="B4" s="461"/>
      <c r="C4" s="486" t="s">
        <v>477</v>
      </c>
      <c r="D4" s="487"/>
      <c r="E4" s="487"/>
      <c r="F4" s="487"/>
      <c r="G4" s="487"/>
      <c r="H4" s="487"/>
      <c r="I4" s="487"/>
      <c r="J4" s="487"/>
      <c r="K4" s="487"/>
      <c r="L4" s="487"/>
      <c r="M4" s="48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61" t="s">
        <v>255</v>
      </c>
      <c r="B5" s="461"/>
      <c r="C5" s="496" t="s">
        <v>475</v>
      </c>
      <c r="D5" s="487"/>
      <c r="E5" s="487"/>
      <c r="F5" s="487"/>
      <c r="G5" s="487"/>
      <c r="H5" s="487"/>
      <c r="I5" s="487"/>
      <c r="J5" s="487"/>
      <c r="K5" s="487"/>
      <c r="L5" s="487"/>
      <c r="M5" s="48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thickBot="1">
      <c r="A6" s="461" t="s">
        <v>256</v>
      </c>
      <c r="B6" s="461"/>
      <c r="C6" s="486" t="s">
        <v>476</v>
      </c>
      <c r="D6" s="487"/>
      <c r="E6" s="487"/>
      <c r="F6" s="487"/>
      <c r="G6" s="487"/>
      <c r="H6" s="487"/>
      <c r="I6" s="487"/>
      <c r="J6" s="487"/>
      <c r="K6" s="487"/>
      <c r="L6" s="487"/>
      <c r="M6" s="48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50" t="s">
        <v>459</v>
      </c>
      <c r="B7" s="651"/>
      <c r="C7" s="652"/>
      <c r="D7" s="653" t="s">
        <v>460</v>
      </c>
      <c r="E7" s="653"/>
      <c r="F7" s="653"/>
      <c r="G7" s="654" t="s">
        <v>461</v>
      </c>
      <c r="H7" s="645" t="s">
        <v>462</v>
      </c>
      <c r="I7" s="647" t="s">
        <v>463</v>
      </c>
      <c r="J7" s="648"/>
      <c r="K7" s="647" t="s">
        <v>464</v>
      </c>
      <c r="L7" s="648"/>
      <c r="M7" s="649" t="s">
        <v>474</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33</v>
      </c>
      <c r="B8" s="34" t="s">
        <v>196</v>
      </c>
      <c r="C8" s="34" t="s">
        <v>198</v>
      </c>
      <c r="D8" s="27" t="s">
        <v>208</v>
      </c>
      <c r="E8" s="27" t="s">
        <v>466</v>
      </c>
      <c r="F8" s="27" t="s">
        <v>467</v>
      </c>
      <c r="G8" s="654"/>
      <c r="H8" s="646"/>
      <c r="I8" s="28" t="s">
        <v>468</v>
      </c>
      <c r="J8" s="28" t="s">
        <v>469</v>
      </c>
      <c r="K8" s="28" t="s">
        <v>470</v>
      </c>
      <c r="L8" s="28" t="s">
        <v>471</v>
      </c>
      <c r="M8" s="649"/>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67"/>
      <c r="B9" s="668"/>
      <c r="C9" s="668"/>
      <c r="D9" s="668"/>
      <c r="E9" s="668"/>
      <c r="F9" s="668"/>
      <c r="G9" s="66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69">
        <f>'7- Mapa Final'!A10</f>
        <v>1</v>
      </c>
      <c r="B10" s="655" t="str">
        <f>'7- Mapa Final'!B10</f>
        <v>Vencimiento de Términos</v>
      </c>
      <c r="C10" s="655" t="str">
        <f>'7- Mapa Final'!C10</f>
        <v>Se realizan  actuaciones procesales ose da  respuesta a las solicitudes de los usuarios de la administración de justicia en materia penal, después del  término legal establecido para decidir sobre los conflictos presentados a los jueces.</v>
      </c>
      <c r="D10" s="656" t="str">
        <f>'7- Mapa Final'!J10</f>
        <v>Muy Baja - 1</v>
      </c>
      <c r="E10" s="657" t="str">
        <f>'7- Mapa Final'!K10</f>
        <v>Leve - 1</v>
      </c>
      <c r="F10" s="672" t="str">
        <f>'7- Mapa Final'!M10</f>
        <v>Bajo - 1</v>
      </c>
      <c r="G10" s="455"/>
      <c r="H10" s="670"/>
      <c r="I10" s="670"/>
      <c r="J10" s="670"/>
      <c r="K10" s="670"/>
      <c r="L10" s="670"/>
      <c r="M10" s="671"/>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5"/>
      <c r="B11" s="637"/>
      <c r="C11" s="637"/>
      <c r="D11" s="640"/>
      <c r="E11" s="643"/>
      <c r="F11" s="633"/>
      <c r="G11" s="441"/>
      <c r="H11" s="629"/>
      <c r="I11" s="629"/>
      <c r="J11" s="629"/>
      <c r="K11" s="629"/>
      <c r="L11" s="629"/>
      <c r="M11" s="63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5"/>
      <c r="B12" s="637"/>
      <c r="C12" s="637"/>
      <c r="D12" s="640"/>
      <c r="E12" s="643"/>
      <c r="F12" s="633"/>
      <c r="G12" s="441"/>
      <c r="H12" s="629"/>
      <c r="I12" s="629"/>
      <c r="J12" s="629"/>
      <c r="K12" s="629"/>
      <c r="L12" s="629"/>
      <c r="M12" s="63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5"/>
      <c r="B13" s="637"/>
      <c r="C13" s="637"/>
      <c r="D13" s="640"/>
      <c r="E13" s="643"/>
      <c r="F13" s="633"/>
      <c r="G13" s="441"/>
      <c r="H13" s="629"/>
      <c r="I13" s="629"/>
      <c r="J13" s="629"/>
      <c r="K13" s="629"/>
      <c r="L13" s="629"/>
      <c r="M13" s="63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5"/>
      <c r="B14" s="637"/>
      <c r="C14" s="637"/>
      <c r="D14" s="640"/>
      <c r="E14" s="643"/>
      <c r="F14" s="633"/>
      <c r="G14" s="441"/>
      <c r="H14" s="629"/>
      <c r="I14" s="629"/>
      <c r="J14" s="629"/>
      <c r="K14" s="629"/>
      <c r="L14" s="629"/>
      <c r="M14" s="63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5"/>
      <c r="B15" s="637"/>
      <c r="C15" s="637"/>
      <c r="D15" s="640"/>
      <c r="E15" s="643"/>
      <c r="F15" s="633"/>
      <c r="G15" s="441"/>
      <c r="H15" s="629"/>
      <c r="I15" s="629"/>
      <c r="J15" s="629"/>
      <c r="K15" s="629"/>
      <c r="L15" s="629"/>
      <c r="M15" s="63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5"/>
      <c r="B16" s="637"/>
      <c r="C16" s="637"/>
      <c r="D16" s="640"/>
      <c r="E16" s="643"/>
      <c r="F16" s="633"/>
      <c r="G16" s="441"/>
      <c r="H16" s="629"/>
      <c r="I16" s="629"/>
      <c r="J16" s="629"/>
      <c r="K16" s="629"/>
      <c r="L16" s="629"/>
      <c r="M16" s="63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5"/>
      <c r="B17" s="637"/>
      <c r="C17" s="637"/>
      <c r="D17" s="640"/>
      <c r="E17" s="643"/>
      <c r="F17" s="633"/>
      <c r="G17" s="441"/>
      <c r="H17" s="629"/>
      <c r="I17" s="629"/>
      <c r="J17" s="629"/>
      <c r="K17" s="629"/>
      <c r="L17" s="629"/>
      <c r="M17" s="63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5"/>
      <c r="B18" s="637"/>
      <c r="C18" s="637"/>
      <c r="D18" s="640"/>
      <c r="E18" s="643"/>
      <c r="F18" s="633"/>
      <c r="G18" s="441"/>
      <c r="H18" s="629"/>
      <c r="I18" s="629"/>
      <c r="J18" s="629"/>
      <c r="K18" s="629"/>
      <c r="L18" s="629"/>
      <c r="M18" s="63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35"/>
      <c r="B19" s="637"/>
      <c r="C19" s="637"/>
      <c r="D19" s="640"/>
      <c r="E19" s="643"/>
      <c r="F19" s="633"/>
      <c r="G19" s="441"/>
      <c r="H19" s="629"/>
      <c r="I19" s="629"/>
      <c r="J19" s="629"/>
      <c r="K19" s="629"/>
      <c r="L19" s="629"/>
      <c r="M19" s="63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35">
        <f>'7- Mapa Final'!A20</f>
        <v>2</v>
      </c>
      <c r="B20" s="637" t="str">
        <f>'7- Mapa Final'!B20</f>
        <v xml:space="preserve">Incumplimientos en la realizacion de audiencias </v>
      </c>
      <c r="C20" s="637" t="str">
        <f>'7- Mapa Final'!C20</f>
        <v xml:space="preserve">No se atiende la  solicitud  de un fiscal o parte interesada para la realización de una audiencia preliminar o no se cumple  la programción de audiencias de Conocimiento. </v>
      </c>
      <c r="D20" s="639" t="str">
        <f>'7- Mapa Final'!J20</f>
        <v>Baja - 2</v>
      </c>
      <c r="E20" s="642" t="str">
        <f>'7- Mapa Final'!K20</f>
        <v>Leve - 1</v>
      </c>
      <c r="F20" s="633" t="str">
        <f>'7- Mapa Final'!M20</f>
        <v>Bajo - 2</v>
      </c>
      <c r="G20" s="441"/>
      <c r="H20" s="629"/>
      <c r="I20" s="629"/>
      <c r="J20" s="629"/>
      <c r="K20" s="629"/>
      <c r="L20" s="629"/>
      <c r="M20" s="631"/>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5"/>
      <c r="B21" s="637"/>
      <c r="C21" s="637"/>
      <c r="D21" s="640"/>
      <c r="E21" s="643"/>
      <c r="F21" s="633"/>
      <c r="G21" s="441"/>
      <c r="H21" s="629"/>
      <c r="I21" s="629"/>
      <c r="J21" s="629"/>
      <c r="K21" s="629"/>
      <c r="L21" s="629"/>
      <c r="M21" s="63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5"/>
      <c r="B22" s="637"/>
      <c r="C22" s="637"/>
      <c r="D22" s="640"/>
      <c r="E22" s="643"/>
      <c r="F22" s="633"/>
      <c r="G22" s="441"/>
      <c r="H22" s="629"/>
      <c r="I22" s="629"/>
      <c r="J22" s="629"/>
      <c r="K22" s="629"/>
      <c r="L22" s="629"/>
      <c r="M22" s="63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5"/>
      <c r="B23" s="637"/>
      <c r="C23" s="637"/>
      <c r="D23" s="640"/>
      <c r="E23" s="643"/>
      <c r="F23" s="633"/>
      <c r="G23" s="441"/>
      <c r="H23" s="629"/>
      <c r="I23" s="629"/>
      <c r="J23" s="629"/>
      <c r="K23" s="629"/>
      <c r="L23" s="629"/>
      <c r="M23" s="63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5"/>
      <c r="B24" s="637"/>
      <c r="C24" s="637"/>
      <c r="D24" s="640"/>
      <c r="E24" s="643"/>
      <c r="F24" s="633"/>
      <c r="G24" s="441"/>
      <c r="H24" s="629"/>
      <c r="I24" s="629"/>
      <c r="J24" s="629"/>
      <c r="K24" s="629"/>
      <c r="L24" s="629"/>
      <c r="M24" s="63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5"/>
      <c r="B25" s="637"/>
      <c r="C25" s="637"/>
      <c r="D25" s="640"/>
      <c r="E25" s="643"/>
      <c r="F25" s="633"/>
      <c r="G25" s="441"/>
      <c r="H25" s="629"/>
      <c r="I25" s="629"/>
      <c r="J25" s="629"/>
      <c r="K25" s="629"/>
      <c r="L25" s="629"/>
      <c r="M25" s="631"/>
      <c r="N25" s="33"/>
      <c r="O25" s="33"/>
    </row>
    <row r="26" spans="1:169">
      <c r="A26" s="635"/>
      <c r="B26" s="637"/>
      <c r="C26" s="637"/>
      <c r="D26" s="640"/>
      <c r="E26" s="643"/>
      <c r="F26" s="633"/>
      <c r="G26" s="441"/>
      <c r="H26" s="629"/>
      <c r="I26" s="629"/>
      <c r="J26" s="629"/>
      <c r="K26" s="629"/>
      <c r="L26" s="629"/>
      <c r="M26" s="631"/>
      <c r="N26" s="33"/>
      <c r="O26" s="33"/>
    </row>
    <row r="27" spans="1:169">
      <c r="A27" s="635"/>
      <c r="B27" s="637"/>
      <c r="C27" s="637"/>
      <c r="D27" s="640"/>
      <c r="E27" s="643"/>
      <c r="F27" s="633"/>
      <c r="G27" s="441"/>
      <c r="H27" s="629"/>
      <c r="I27" s="629"/>
      <c r="J27" s="629"/>
      <c r="K27" s="629"/>
      <c r="L27" s="629"/>
      <c r="M27" s="631"/>
      <c r="N27" s="33"/>
      <c r="O27" s="33"/>
    </row>
    <row r="28" spans="1:169">
      <c r="A28" s="635"/>
      <c r="B28" s="637"/>
      <c r="C28" s="637"/>
      <c r="D28" s="640"/>
      <c r="E28" s="643"/>
      <c r="F28" s="633"/>
      <c r="G28" s="441"/>
      <c r="H28" s="629"/>
      <c r="I28" s="629"/>
      <c r="J28" s="629"/>
      <c r="K28" s="629"/>
      <c r="L28" s="629"/>
      <c r="M28" s="631"/>
      <c r="N28" s="33"/>
      <c r="O28" s="33"/>
    </row>
    <row r="29" spans="1:169">
      <c r="A29" s="635"/>
      <c r="B29" s="637"/>
      <c r="C29" s="637"/>
      <c r="D29" s="640"/>
      <c r="E29" s="643"/>
      <c r="F29" s="633"/>
      <c r="G29" s="441"/>
      <c r="H29" s="629"/>
      <c r="I29" s="629"/>
      <c r="J29" s="629"/>
      <c r="K29" s="629"/>
      <c r="L29" s="629"/>
      <c r="M29" s="631"/>
      <c r="N29" s="33"/>
      <c r="O29" s="33"/>
    </row>
    <row r="30" spans="1:169" s="25" customFormat="1" ht="12.75">
      <c r="A30" s="635">
        <f>'7- Mapa Final'!A30</f>
        <v>3</v>
      </c>
      <c r="B30" s="637" t="str">
        <f>'7- Mapa Final'!B30</f>
        <v xml:space="preserve"> Efectuar notificaciones que no cumplan con los requistos</v>
      </c>
      <c r="C30" s="637" t="str">
        <f>'7- Mapa Final'!C30</f>
        <v>No se realizan las  notificaciones , no se erfectuan  oportunamente o no se aplica aplicar la normatividad (Aca esta como riesgo porque es el producto de este proceso)</v>
      </c>
      <c r="D30" s="639" t="str">
        <f>'7- Mapa Final'!J30</f>
        <v>Muy Baja - 1</v>
      </c>
      <c r="E30" s="642" t="str">
        <f>'7- Mapa Final'!K30</f>
        <v>Leve - 1</v>
      </c>
      <c r="F30" s="633" t="str">
        <f>'7- Mapa Final'!M30</f>
        <v>Bajo - 1</v>
      </c>
      <c r="G30" s="441"/>
      <c r="H30" s="629"/>
      <c r="I30" s="629"/>
      <c r="J30" s="629"/>
      <c r="K30" s="629"/>
      <c r="L30" s="629"/>
      <c r="M30" s="631"/>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5"/>
      <c r="B31" s="637"/>
      <c r="C31" s="637"/>
      <c r="D31" s="640"/>
      <c r="E31" s="643"/>
      <c r="F31" s="633"/>
      <c r="G31" s="441"/>
      <c r="H31" s="629"/>
      <c r="I31" s="629"/>
      <c r="J31" s="629"/>
      <c r="K31" s="629"/>
      <c r="L31" s="629"/>
      <c r="M31" s="63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5"/>
      <c r="B32" s="637"/>
      <c r="C32" s="637"/>
      <c r="D32" s="640"/>
      <c r="E32" s="643"/>
      <c r="F32" s="633"/>
      <c r="G32" s="441"/>
      <c r="H32" s="629"/>
      <c r="I32" s="629"/>
      <c r="J32" s="629"/>
      <c r="K32" s="629"/>
      <c r="L32" s="629"/>
      <c r="M32" s="63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5"/>
      <c r="B33" s="637"/>
      <c r="C33" s="637"/>
      <c r="D33" s="640"/>
      <c r="E33" s="643"/>
      <c r="F33" s="633"/>
      <c r="G33" s="441"/>
      <c r="H33" s="629"/>
      <c r="I33" s="629"/>
      <c r="J33" s="629"/>
      <c r="K33" s="629"/>
      <c r="L33" s="629"/>
      <c r="M33" s="63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5"/>
      <c r="B34" s="637"/>
      <c r="C34" s="637"/>
      <c r="D34" s="640"/>
      <c r="E34" s="643"/>
      <c r="F34" s="633"/>
      <c r="G34" s="441"/>
      <c r="H34" s="629"/>
      <c r="I34" s="629"/>
      <c r="J34" s="629"/>
      <c r="K34" s="629"/>
      <c r="L34" s="629"/>
      <c r="M34" s="63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5"/>
      <c r="B35" s="637"/>
      <c r="C35" s="637"/>
      <c r="D35" s="640"/>
      <c r="E35" s="643"/>
      <c r="F35" s="633"/>
      <c r="G35" s="441"/>
      <c r="H35" s="629"/>
      <c r="I35" s="629"/>
      <c r="J35" s="629"/>
      <c r="K35" s="629"/>
      <c r="L35" s="629"/>
      <c r="M35" s="631"/>
      <c r="N35" s="33"/>
      <c r="O35" s="33"/>
    </row>
    <row r="36" spans="1:169">
      <c r="A36" s="635"/>
      <c r="B36" s="637"/>
      <c r="C36" s="637"/>
      <c r="D36" s="640"/>
      <c r="E36" s="643"/>
      <c r="F36" s="633"/>
      <c r="G36" s="441"/>
      <c r="H36" s="629"/>
      <c r="I36" s="629"/>
      <c r="J36" s="629"/>
      <c r="K36" s="629"/>
      <c r="L36" s="629"/>
      <c r="M36" s="631"/>
      <c r="N36" s="33"/>
      <c r="O36" s="33"/>
    </row>
    <row r="37" spans="1:169">
      <c r="A37" s="635"/>
      <c r="B37" s="637"/>
      <c r="C37" s="637"/>
      <c r="D37" s="640"/>
      <c r="E37" s="643"/>
      <c r="F37" s="633"/>
      <c r="G37" s="441"/>
      <c r="H37" s="629"/>
      <c r="I37" s="629"/>
      <c r="J37" s="629"/>
      <c r="K37" s="629"/>
      <c r="L37" s="629"/>
      <c r="M37" s="631"/>
      <c r="N37" s="33"/>
      <c r="O37" s="33"/>
    </row>
    <row r="38" spans="1:169">
      <c r="A38" s="635"/>
      <c r="B38" s="637"/>
      <c r="C38" s="637"/>
      <c r="D38" s="640"/>
      <c r="E38" s="643"/>
      <c r="F38" s="633"/>
      <c r="G38" s="441"/>
      <c r="H38" s="629"/>
      <c r="I38" s="629"/>
      <c r="J38" s="629"/>
      <c r="K38" s="629"/>
      <c r="L38" s="629"/>
      <c r="M38" s="631"/>
      <c r="N38" s="33"/>
      <c r="O38" s="33"/>
    </row>
    <row r="39" spans="1:169">
      <c r="A39" s="635"/>
      <c r="B39" s="637"/>
      <c r="C39" s="637"/>
      <c r="D39" s="640"/>
      <c r="E39" s="643"/>
      <c r="F39" s="633"/>
      <c r="G39" s="441"/>
      <c r="H39" s="629"/>
      <c r="I39" s="629"/>
      <c r="J39" s="629"/>
      <c r="K39" s="629"/>
      <c r="L39" s="629"/>
      <c r="M39" s="631"/>
      <c r="N39" s="33"/>
      <c r="O39" s="33"/>
    </row>
    <row r="40" spans="1:169" s="25" customFormat="1" ht="12.75">
      <c r="A40" s="635">
        <f>'7- Mapa Final'!A40</f>
        <v>4</v>
      </c>
      <c r="B40" s="637" t="str">
        <f>'7- Mapa Final'!B40</f>
        <v>Efectuar el reparto judicial incumpliendo requisitos</v>
      </c>
      <c r="C40" s="637" t="str">
        <f>'7- Mapa Final'!C40</f>
        <v>Realizar el reparto incumplimiento los principios  y condiciones establecidas para su realización</v>
      </c>
      <c r="D40" s="639" t="str">
        <f>'7- Mapa Final'!J40</f>
        <v>Muy Baja - 1</v>
      </c>
      <c r="E40" s="642" t="str">
        <f>'7- Mapa Final'!K40</f>
        <v>Menor - 2</v>
      </c>
      <c r="F40" s="633" t="str">
        <f>'7- Mapa Final'!M40</f>
        <v>Bajo - 2</v>
      </c>
      <c r="G40" s="441"/>
      <c r="H40" s="629"/>
      <c r="I40" s="629"/>
      <c r="J40" s="629"/>
      <c r="K40" s="629"/>
      <c r="L40" s="629"/>
      <c r="M40" s="631"/>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5"/>
      <c r="B41" s="637"/>
      <c r="C41" s="637"/>
      <c r="D41" s="640"/>
      <c r="E41" s="643"/>
      <c r="F41" s="633"/>
      <c r="G41" s="441"/>
      <c r="H41" s="629"/>
      <c r="I41" s="629"/>
      <c r="J41" s="629"/>
      <c r="K41" s="629"/>
      <c r="L41" s="629"/>
      <c r="M41" s="63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5"/>
      <c r="B42" s="637"/>
      <c r="C42" s="637"/>
      <c r="D42" s="640"/>
      <c r="E42" s="643"/>
      <c r="F42" s="633"/>
      <c r="G42" s="441"/>
      <c r="H42" s="629"/>
      <c r="I42" s="629"/>
      <c r="J42" s="629"/>
      <c r="K42" s="629"/>
      <c r="L42" s="629"/>
      <c r="M42" s="63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5"/>
      <c r="B43" s="637"/>
      <c r="C43" s="637"/>
      <c r="D43" s="640"/>
      <c r="E43" s="643"/>
      <c r="F43" s="633"/>
      <c r="G43" s="441"/>
      <c r="H43" s="629"/>
      <c r="I43" s="629"/>
      <c r="J43" s="629"/>
      <c r="K43" s="629"/>
      <c r="L43" s="629"/>
      <c r="M43" s="63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5"/>
      <c r="B44" s="637"/>
      <c r="C44" s="637"/>
      <c r="D44" s="640"/>
      <c r="E44" s="643"/>
      <c r="F44" s="633"/>
      <c r="G44" s="441"/>
      <c r="H44" s="629"/>
      <c r="I44" s="629"/>
      <c r="J44" s="629"/>
      <c r="K44" s="629"/>
      <c r="L44" s="629"/>
      <c r="M44" s="63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5"/>
      <c r="B45" s="637"/>
      <c r="C45" s="637"/>
      <c r="D45" s="640"/>
      <c r="E45" s="643"/>
      <c r="F45" s="633"/>
      <c r="G45" s="441"/>
      <c r="H45" s="629"/>
      <c r="I45" s="629"/>
      <c r="J45" s="629"/>
      <c r="K45" s="629"/>
      <c r="L45" s="629"/>
      <c r="M45" s="631"/>
      <c r="N45" s="33"/>
      <c r="O45" s="33"/>
    </row>
    <row r="46" spans="1:169">
      <c r="A46" s="635"/>
      <c r="B46" s="637"/>
      <c r="C46" s="637"/>
      <c r="D46" s="640"/>
      <c r="E46" s="643"/>
      <c r="F46" s="633"/>
      <c r="G46" s="441"/>
      <c r="H46" s="629"/>
      <c r="I46" s="629"/>
      <c r="J46" s="629"/>
      <c r="K46" s="629"/>
      <c r="L46" s="629"/>
      <c r="M46" s="631"/>
      <c r="N46" s="33"/>
      <c r="O46" s="33"/>
    </row>
    <row r="47" spans="1:169">
      <c r="A47" s="635"/>
      <c r="B47" s="637"/>
      <c r="C47" s="637"/>
      <c r="D47" s="640"/>
      <c r="E47" s="643"/>
      <c r="F47" s="633"/>
      <c r="G47" s="441"/>
      <c r="H47" s="629"/>
      <c r="I47" s="629"/>
      <c r="J47" s="629"/>
      <c r="K47" s="629"/>
      <c r="L47" s="629"/>
      <c r="M47" s="631"/>
      <c r="N47" s="33"/>
      <c r="O47" s="33"/>
    </row>
    <row r="48" spans="1:169">
      <c r="A48" s="635"/>
      <c r="B48" s="637"/>
      <c r="C48" s="637"/>
      <c r="D48" s="640"/>
      <c r="E48" s="643"/>
      <c r="F48" s="633"/>
      <c r="G48" s="441"/>
      <c r="H48" s="629"/>
      <c r="I48" s="629"/>
      <c r="J48" s="629"/>
      <c r="K48" s="629"/>
      <c r="L48" s="629"/>
      <c r="M48" s="631"/>
      <c r="N48" s="33"/>
      <c r="O48" s="33"/>
    </row>
    <row r="49" spans="1:169">
      <c r="A49" s="635"/>
      <c r="B49" s="637"/>
      <c r="C49" s="637"/>
      <c r="D49" s="640"/>
      <c r="E49" s="643"/>
      <c r="F49" s="633"/>
      <c r="G49" s="441"/>
      <c r="H49" s="629"/>
      <c r="I49" s="629"/>
      <c r="J49" s="629"/>
      <c r="K49" s="629"/>
      <c r="L49" s="629"/>
      <c r="M49" s="631"/>
      <c r="N49" s="33"/>
      <c r="O49" s="33"/>
    </row>
    <row r="50" spans="1:169" s="25" customFormat="1" ht="12.75">
      <c r="A50" s="635">
        <v>5</v>
      </c>
      <c r="B50" s="637" t="str">
        <f>'7- Mapa Final'!B50</f>
        <v>Pérdida de documentos</v>
      </c>
      <c r="C50" s="637" t="str">
        <f>'7- Mapa Final'!C50</f>
        <v>Extravío temporal o definitivo de los  documentos de los procesos judiciales</v>
      </c>
      <c r="D50" s="639" t="str">
        <f>'7- Mapa Final'!J50</f>
        <v>Muy Baja - 1</v>
      </c>
      <c r="E50" s="642" t="str">
        <f>'7- Mapa Final'!K50</f>
        <v>Menor - 2</v>
      </c>
      <c r="F50" s="633" t="str">
        <f>'7- Mapa Final'!M50</f>
        <v>Bajo - 2</v>
      </c>
      <c r="G50" s="441"/>
      <c r="H50" s="629"/>
      <c r="I50" s="629"/>
      <c r="J50" s="629"/>
      <c r="K50" s="629"/>
      <c r="L50" s="629"/>
      <c r="M50" s="631"/>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5"/>
      <c r="B51" s="637"/>
      <c r="C51" s="637"/>
      <c r="D51" s="640"/>
      <c r="E51" s="643"/>
      <c r="F51" s="633"/>
      <c r="G51" s="441"/>
      <c r="H51" s="629"/>
      <c r="I51" s="629"/>
      <c r="J51" s="629"/>
      <c r="K51" s="629"/>
      <c r="L51" s="629"/>
      <c r="M51" s="63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5"/>
      <c r="B52" s="637"/>
      <c r="C52" s="637"/>
      <c r="D52" s="640"/>
      <c r="E52" s="643"/>
      <c r="F52" s="633"/>
      <c r="G52" s="441"/>
      <c r="H52" s="629"/>
      <c r="I52" s="629"/>
      <c r="J52" s="629"/>
      <c r="K52" s="629"/>
      <c r="L52" s="629"/>
      <c r="M52" s="63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5"/>
      <c r="B53" s="637"/>
      <c r="C53" s="637"/>
      <c r="D53" s="640"/>
      <c r="E53" s="643"/>
      <c r="F53" s="633"/>
      <c r="G53" s="441"/>
      <c r="H53" s="629"/>
      <c r="I53" s="629"/>
      <c r="J53" s="629"/>
      <c r="K53" s="629"/>
      <c r="L53" s="629"/>
      <c r="M53" s="63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5"/>
      <c r="B54" s="637"/>
      <c r="C54" s="637"/>
      <c r="D54" s="640"/>
      <c r="E54" s="643"/>
      <c r="F54" s="633"/>
      <c r="G54" s="441"/>
      <c r="H54" s="629"/>
      <c r="I54" s="629"/>
      <c r="J54" s="629"/>
      <c r="K54" s="629"/>
      <c r="L54" s="629"/>
      <c r="M54" s="63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5"/>
      <c r="B55" s="637"/>
      <c r="C55" s="637"/>
      <c r="D55" s="640"/>
      <c r="E55" s="643"/>
      <c r="F55" s="633"/>
      <c r="G55" s="441"/>
      <c r="H55" s="629"/>
      <c r="I55" s="629"/>
      <c r="J55" s="629"/>
      <c r="K55" s="629"/>
      <c r="L55" s="629"/>
      <c r="M55" s="631"/>
      <c r="N55" s="33"/>
      <c r="O55" s="33"/>
    </row>
    <row r="56" spans="1:169">
      <c r="A56" s="635"/>
      <c r="B56" s="637"/>
      <c r="C56" s="637"/>
      <c r="D56" s="640"/>
      <c r="E56" s="643"/>
      <c r="F56" s="633"/>
      <c r="G56" s="441"/>
      <c r="H56" s="629"/>
      <c r="I56" s="629"/>
      <c r="J56" s="629"/>
      <c r="K56" s="629"/>
      <c r="L56" s="629"/>
      <c r="M56" s="631"/>
      <c r="N56" s="33"/>
      <c r="O56" s="33"/>
    </row>
    <row r="57" spans="1:169">
      <c r="A57" s="635"/>
      <c r="B57" s="637"/>
      <c r="C57" s="637"/>
      <c r="D57" s="640"/>
      <c r="E57" s="643"/>
      <c r="F57" s="633"/>
      <c r="G57" s="441"/>
      <c r="H57" s="629"/>
      <c r="I57" s="629"/>
      <c r="J57" s="629"/>
      <c r="K57" s="629"/>
      <c r="L57" s="629"/>
      <c r="M57" s="631"/>
      <c r="N57" s="33"/>
      <c r="O57" s="33"/>
    </row>
    <row r="58" spans="1:169">
      <c r="A58" s="635"/>
      <c r="B58" s="637"/>
      <c r="C58" s="637"/>
      <c r="D58" s="640"/>
      <c r="E58" s="643"/>
      <c r="F58" s="633"/>
      <c r="G58" s="441"/>
      <c r="H58" s="629"/>
      <c r="I58" s="629"/>
      <c r="J58" s="629"/>
      <c r="K58" s="629"/>
      <c r="L58" s="629"/>
      <c r="M58" s="631"/>
      <c r="N58" s="33"/>
      <c r="O58" s="33"/>
    </row>
    <row r="59" spans="1:169" ht="15.75" thickBot="1">
      <c r="A59" s="636"/>
      <c r="B59" s="638"/>
      <c r="C59" s="638"/>
      <c r="D59" s="641"/>
      <c r="E59" s="644"/>
      <c r="F59" s="634"/>
      <c r="G59" s="456"/>
      <c r="H59" s="630"/>
      <c r="I59" s="630"/>
      <c r="J59" s="630"/>
      <c r="K59" s="630"/>
      <c r="L59" s="630"/>
      <c r="M59" s="632"/>
      <c r="N59" s="33"/>
      <c r="O59" s="33"/>
    </row>
    <row r="60" spans="1:169" s="25" customFormat="1" ht="12.75">
      <c r="A60" s="635">
        <v>6</v>
      </c>
      <c r="B60" s="637" t="str">
        <f>'7- Mapa Final'!B60</f>
        <v xml:space="preserve">Recibir , ofrecer, prometer , entregar o aceptar dádivas o beneficios a nombre propio o de terceros para  expedir, alterar,retener , extraviar o entregar  documentos  sin el lleno de requisitos legales </v>
      </c>
      <c r="C60" s="637" t="str">
        <f>'7- Mapa Final'!C60</f>
        <v xml:space="preserve"> Realizar trámites sin el cumplimiento de los requisitos legales  o  con informacion falsa</v>
      </c>
      <c r="D60" s="639" t="str">
        <f>'7- Mapa Final'!J60</f>
        <v>Muy Baja - 1</v>
      </c>
      <c r="E60" s="642" t="str">
        <f>'7- Mapa Final'!K60</f>
        <v>Menor - 2</v>
      </c>
      <c r="F60" s="633" t="str">
        <f>'7- Mapa Final'!M60</f>
        <v>Bajo - 2</v>
      </c>
      <c r="G60" s="441"/>
      <c r="H60" s="629"/>
      <c r="I60" s="629"/>
      <c r="J60" s="629"/>
      <c r="K60" s="629"/>
      <c r="L60" s="629"/>
      <c r="M60" s="631"/>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5"/>
      <c r="B61" s="637"/>
      <c r="C61" s="637"/>
      <c r="D61" s="640"/>
      <c r="E61" s="643"/>
      <c r="F61" s="633"/>
      <c r="G61" s="441"/>
      <c r="H61" s="629"/>
      <c r="I61" s="629"/>
      <c r="J61" s="629"/>
      <c r="K61" s="629"/>
      <c r="L61" s="629"/>
      <c r="M61" s="63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5"/>
      <c r="B62" s="637"/>
      <c r="C62" s="637"/>
      <c r="D62" s="640"/>
      <c r="E62" s="643"/>
      <c r="F62" s="633"/>
      <c r="G62" s="441"/>
      <c r="H62" s="629"/>
      <c r="I62" s="629"/>
      <c r="J62" s="629"/>
      <c r="K62" s="629"/>
      <c r="L62" s="629"/>
      <c r="M62" s="63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5"/>
      <c r="B63" s="637"/>
      <c r="C63" s="637"/>
      <c r="D63" s="640"/>
      <c r="E63" s="643"/>
      <c r="F63" s="633"/>
      <c r="G63" s="441"/>
      <c r="H63" s="629"/>
      <c r="I63" s="629"/>
      <c r="J63" s="629"/>
      <c r="K63" s="629"/>
      <c r="L63" s="629"/>
      <c r="M63" s="63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5"/>
      <c r="B64" s="637"/>
      <c r="C64" s="637"/>
      <c r="D64" s="640"/>
      <c r="E64" s="643"/>
      <c r="F64" s="633"/>
      <c r="G64" s="441"/>
      <c r="H64" s="629"/>
      <c r="I64" s="629"/>
      <c r="J64" s="629"/>
      <c r="K64" s="629"/>
      <c r="L64" s="629"/>
      <c r="M64" s="63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5"/>
      <c r="B65" s="637"/>
      <c r="C65" s="637"/>
      <c r="D65" s="640"/>
      <c r="E65" s="643"/>
      <c r="F65" s="633"/>
      <c r="G65" s="441"/>
      <c r="H65" s="629"/>
      <c r="I65" s="629"/>
      <c r="J65" s="629"/>
      <c r="K65" s="629"/>
      <c r="L65" s="629"/>
      <c r="M65" s="631"/>
      <c r="N65" s="33"/>
      <c r="O65" s="33"/>
    </row>
    <row r="66" spans="1:169">
      <c r="A66" s="635"/>
      <c r="B66" s="637"/>
      <c r="C66" s="637"/>
      <c r="D66" s="640"/>
      <c r="E66" s="643"/>
      <c r="F66" s="633"/>
      <c r="G66" s="441"/>
      <c r="H66" s="629"/>
      <c r="I66" s="629"/>
      <c r="J66" s="629"/>
      <c r="K66" s="629"/>
      <c r="L66" s="629"/>
      <c r="M66" s="631"/>
      <c r="N66" s="33"/>
      <c r="O66" s="33"/>
    </row>
    <row r="67" spans="1:169">
      <c r="A67" s="635"/>
      <c r="B67" s="637"/>
      <c r="C67" s="637"/>
      <c r="D67" s="640"/>
      <c r="E67" s="643"/>
      <c r="F67" s="633"/>
      <c r="G67" s="441"/>
      <c r="H67" s="629"/>
      <c r="I67" s="629"/>
      <c r="J67" s="629"/>
      <c r="K67" s="629"/>
      <c r="L67" s="629"/>
      <c r="M67" s="631"/>
      <c r="N67" s="33"/>
      <c r="O67" s="33"/>
    </row>
    <row r="68" spans="1:169">
      <c r="A68" s="635"/>
      <c r="B68" s="637"/>
      <c r="C68" s="637"/>
      <c r="D68" s="640"/>
      <c r="E68" s="643"/>
      <c r="F68" s="633"/>
      <c r="G68" s="441"/>
      <c r="H68" s="629"/>
      <c r="I68" s="629"/>
      <c r="J68" s="629"/>
      <c r="K68" s="629"/>
      <c r="L68" s="629"/>
      <c r="M68" s="631"/>
      <c r="N68" s="33"/>
      <c r="O68" s="33"/>
    </row>
    <row r="69" spans="1:169" ht="15.75" thickBot="1">
      <c r="A69" s="636"/>
      <c r="B69" s="638"/>
      <c r="C69" s="638"/>
      <c r="D69" s="641"/>
      <c r="E69" s="644"/>
      <c r="F69" s="634"/>
      <c r="G69" s="456"/>
      <c r="H69" s="630"/>
      <c r="I69" s="630"/>
      <c r="J69" s="630"/>
      <c r="K69" s="630"/>
      <c r="L69" s="630"/>
      <c r="M69" s="632"/>
      <c r="N69" s="33"/>
      <c r="O69" s="33"/>
    </row>
    <row r="70" spans="1:169" s="25" customFormat="1" ht="12.75">
      <c r="A70" s="635">
        <v>7</v>
      </c>
      <c r="B70" s="637" t="str">
        <f>'7- Mapa Final'!B70</f>
        <v xml:space="preserve">Recibir, ofrecer, prometer, entregar o aceptar dadivas  o beneficios a nombre propio o de terceros para  demorar, retener, alterar o direccionar fallos judiciales </v>
      </c>
      <c r="C70" s="637" t="str">
        <f>'7- Mapa Final'!C70</f>
        <v xml:space="preserve">Proferir  sentencias judiciales incumplmiendo los principios de la administracion de justicia o sin la observancia de los Codigos  Procesales en la materia </v>
      </c>
      <c r="D70" s="639" t="str">
        <f>'7- Mapa Final'!J70</f>
        <v>Muy Baja - 1</v>
      </c>
      <c r="E70" s="642" t="str">
        <f>'7- Mapa Final'!K70</f>
        <v>Menor - 2</v>
      </c>
      <c r="F70" s="633" t="str">
        <f>'7- Mapa Final'!M70</f>
        <v>Bajo - 2</v>
      </c>
      <c r="G70" s="441"/>
      <c r="H70" s="629"/>
      <c r="I70" s="629"/>
      <c r="J70" s="629"/>
      <c r="K70" s="629"/>
      <c r="L70" s="629"/>
      <c r="M70" s="631"/>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35"/>
      <c r="B71" s="637"/>
      <c r="C71" s="637"/>
      <c r="D71" s="640"/>
      <c r="E71" s="643"/>
      <c r="F71" s="633"/>
      <c r="G71" s="441"/>
      <c r="H71" s="629"/>
      <c r="I71" s="629"/>
      <c r="J71" s="629"/>
      <c r="K71" s="629"/>
      <c r="L71" s="629"/>
      <c r="M71" s="631"/>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35"/>
      <c r="B72" s="637"/>
      <c r="C72" s="637"/>
      <c r="D72" s="640"/>
      <c r="E72" s="643"/>
      <c r="F72" s="633"/>
      <c r="G72" s="441"/>
      <c r="H72" s="629"/>
      <c r="I72" s="629"/>
      <c r="J72" s="629"/>
      <c r="K72" s="629"/>
      <c r="L72" s="629"/>
      <c r="M72" s="631"/>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35"/>
      <c r="B73" s="637"/>
      <c r="C73" s="637"/>
      <c r="D73" s="640"/>
      <c r="E73" s="643"/>
      <c r="F73" s="633"/>
      <c r="G73" s="441"/>
      <c r="H73" s="629"/>
      <c r="I73" s="629"/>
      <c r="J73" s="629"/>
      <c r="K73" s="629"/>
      <c r="L73" s="629"/>
      <c r="M73" s="631"/>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35"/>
      <c r="B74" s="637"/>
      <c r="C74" s="637"/>
      <c r="D74" s="640"/>
      <c r="E74" s="643"/>
      <c r="F74" s="633"/>
      <c r="G74" s="441"/>
      <c r="H74" s="629"/>
      <c r="I74" s="629"/>
      <c r="J74" s="629"/>
      <c r="K74" s="629"/>
      <c r="L74" s="629"/>
      <c r="M74" s="631"/>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35"/>
      <c r="B75" s="637"/>
      <c r="C75" s="637"/>
      <c r="D75" s="640"/>
      <c r="E75" s="643"/>
      <c r="F75" s="633"/>
      <c r="G75" s="441"/>
      <c r="H75" s="629"/>
      <c r="I75" s="629"/>
      <c r="J75" s="629"/>
      <c r="K75" s="629"/>
      <c r="L75" s="629"/>
      <c r="M75" s="631"/>
      <c r="N75" s="33"/>
      <c r="O75" s="33"/>
    </row>
    <row r="76" spans="1:169">
      <c r="A76" s="635"/>
      <c r="B76" s="637"/>
      <c r="C76" s="637"/>
      <c r="D76" s="640"/>
      <c r="E76" s="643"/>
      <c r="F76" s="633"/>
      <c r="G76" s="441"/>
      <c r="H76" s="629"/>
      <c r="I76" s="629"/>
      <c r="J76" s="629"/>
      <c r="K76" s="629"/>
      <c r="L76" s="629"/>
      <c r="M76" s="631"/>
      <c r="N76" s="33"/>
      <c r="O76" s="33"/>
    </row>
    <row r="77" spans="1:169">
      <c r="A77" s="635"/>
      <c r="B77" s="637"/>
      <c r="C77" s="637"/>
      <c r="D77" s="640"/>
      <c r="E77" s="643"/>
      <c r="F77" s="633"/>
      <c r="G77" s="441"/>
      <c r="H77" s="629"/>
      <c r="I77" s="629"/>
      <c r="J77" s="629"/>
      <c r="K77" s="629"/>
      <c r="L77" s="629"/>
      <c r="M77" s="631"/>
      <c r="N77" s="33"/>
      <c r="O77" s="33"/>
    </row>
    <row r="78" spans="1:169">
      <c r="A78" s="635"/>
      <c r="B78" s="637"/>
      <c r="C78" s="637"/>
      <c r="D78" s="640"/>
      <c r="E78" s="643"/>
      <c r="F78" s="633"/>
      <c r="G78" s="441"/>
      <c r="H78" s="629"/>
      <c r="I78" s="629"/>
      <c r="J78" s="629"/>
      <c r="K78" s="629"/>
      <c r="L78" s="629"/>
      <c r="M78" s="631"/>
      <c r="N78" s="33"/>
      <c r="O78" s="33"/>
    </row>
    <row r="79" spans="1:169" ht="15.75" thickBot="1">
      <c r="A79" s="636"/>
      <c r="B79" s="638"/>
      <c r="C79" s="638"/>
      <c r="D79" s="641"/>
      <c r="E79" s="644"/>
      <c r="F79" s="634"/>
      <c r="G79" s="456"/>
      <c r="H79" s="630"/>
      <c r="I79" s="630"/>
      <c r="J79" s="630"/>
      <c r="K79" s="630"/>
      <c r="L79" s="630"/>
      <c r="M79" s="632"/>
      <c r="N79" s="33"/>
      <c r="O79" s="33"/>
    </row>
  </sheetData>
  <mergeCells count="108">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G50:G59"/>
    <mergeCell ref="H50:H59"/>
    <mergeCell ref="I50:I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60:D69"/>
    <mergeCell ref="E60:E6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61" priority="81" operator="containsText" text="1- Bajo">
      <formula>NOT(ISERROR(SEARCH("1- Bajo",A7)))</formula>
    </cfRule>
    <cfRule type="containsText" dxfId="60" priority="80" operator="containsText" text="4- Bajo">
      <formula>NOT(ISERROR(SEARCH("4- Bajo",A7)))</formula>
    </cfRule>
    <cfRule type="containsText" dxfId="59" priority="79" operator="containsText" text="3- Bajo">
      <formula>NOT(ISERROR(SEARCH("3- Bajo",A7)))</formula>
    </cfRule>
    <cfRule type="containsText" dxfId="58" priority="78" operator="containsText" text="4- Moderado">
      <formula>NOT(ISERROR(SEARCH("4- Moderado",A7)))</formula>
    </cfRule>
    <cfRule type="containsText" dxfId="57" priority="77" operator="containsText" text="6- Moderado">
      <formula>NOT(ISERROR(SEARCH("6- Moderado",A7)))</formula>
    </cfRule>
    <cfRule type="containsText" dxfId="56" priority="76" operator="containsText" text="3- Moderado">
      <formula>NOT(ISERROR(SEARCH("3- Moderado",A7)))</formula>
    </cfRule>
  </conditionalFormatting>
  <conditionalFormatting sqref="A10:E10 A20:E20">
    <cfRule type="containsText" dxfId="55" priority="72" operator="containsText" text="4- Moderado">
      <formula>NOT(ISERROR(SEARCH("4- Moderado",A10)))</formula>
    </cfRule>
    <cfRule type="containsText" dxfId="54" priority="71" operator="containsText" text="6- Moderado">
      <formula>NOT(ISERROR(SEARCH("6- Moderado",A10)))</formula>
    </cfRule>
    <cfRule type="containsText" dxfId="53" priority="70" operator="containsText" text="3- Moderado">
      <formula>NOT(ISERROR(SEARCH("3- Moderado",A10)))</formula>
    </cfRule>
    <cfRule type="containsText" dxfId="52" priority="75" operator="containsText" text="1- Bajo">
      <formula>NOT(ISERROR(SEARCH("1- Bajo",A10)))</formula>
    </cfRule>
    <cfRule type="containsText" dxfId="51" priority="74" operator="containsText" text="4- Bajo">
      <formula>NOT(ISERROR(SEARCH("4- Bajo",A10)))</formula>
    </cfRule>
    <cfRule type="containsText" dxfId="50" priority="73" operator="containsText" text="3- Bajo">
      <formula>NOT(ISERROR(SEARCH("3- Bajo",A10)))</formula>
    </cfRule>
  </conditionalFormatting>
  <conditionalFormatting sqref="A30:E30">
    <cfRule type="containsText" dxfId="49" priority="60" operator="containsText" text="3- Bajo">
      <formula>NOT(ISERROR(SEARCH("3- Bajo",A30)))</formula>
    </cfRule>
    <cfRule type="containsText" dxfId="48" priority="58" operator="containsText" text="6- Moderado">
      <formula>NOT(ISERROR(SEARCH("6- Moderado",A30)))</formula>
    </cfRule>
    <cfRule type="containsText" dxfId="47" priority="57" operator="containsText" text="3- Moderado">
      <formula>NOT(ISERROR(SEARCH("3- Moderado",A30)))</formula>
    </cfRule>
    <cfRule type="containsText" dxfId="46" priority="59" operator="containsText" text="4- Moderado">
      <formula>NOT(ISERROR(SEARCH("4- Moderado",A30)))</formula>
    </cfRule>
    <cfRule type="containsText" dxfId="45" priority="62" operator="containsText" text="1- Bajo">
      <formula>NOT(ISERROR(SEARCH("1- Bajo",A30)))</formula>
    </cfRule>
    <cfRule type="containsText" dxfId="44" priority="61" operator="containsText" text="4- Bajo">
      <formula>NOT(ISERROR(SEARCH("4- Bajo",A30)))</formula>
    </cfRule>
  </conditionalFormatting>
  <conditionalFormatting sqref="A40:E40">
    <cfRule type="containsText" dxfId="43" priority="55" operator="containsText" text="1- Bajo">
      <formula>NOT(ISERROR(SEARCH("1- Bajo",A40)))</formula>
    </cfRule>
    <cfRule type="containsText" dxfId="42" priority="54" operator="containsText" text="4- Bajo">
      <formula>NOT(ISERROR(SEARCH("4- Bajo",A40)))</formula>
    </cfRule>
    <cfRule type="containsText" dxfId="41" priority="53" operator="containsText" text="3- Bajo">
      <formula>NOT(ISERROR(SEARCH("3- Bajo",A40)))</formula>
    </cfRule>
    <cfRule type="containsText" dxfId="40" priority="52" operator="containsText" text="4- Moderado">
      <formula>NOT(ISERROR(SEARCH("4- Moderado",A40)))</formula>
    </cfRule>
    <cfRule type="containsText" dxfId="39" priority="51" operator="containsText" text="6- Moderado">
      <formula>NOT(ISERROR(SEARCH("6- Moderado",A40)))</formula>
    </cfRule>
    <cfRule type="containsText" dxfId="38" priority="50" operator="containsText" text="3- Moderado">
      <formula>NOT(ISERROR(SEARCH("3- Moderado",A40)))</formula>
    </cfRule>
  </conditionalFormatting>
  <conditionalFormatting sqref="A50:E50">
    <cfRule type="containsText" dxfId="37" priority="39" operator="containsText" text="3- Moderado">
      <formula>NOT(ISERROR(SEARCH("3- Moderado",A50)))</formula>
    </cfRule>
    <cfRule type="containsText" dxfId="36" priority="40" operator="containsText" text="6- Moderado">
      <formula>NOT(ISERROR(SEARCH("6- Moderado",A50)))</formula>
    </cfRule>
    <cfRule type="containsText" dxfId="35" priority="41" operator="containsText" text="4- Moderado">
      <formula>NOT(ISERROR(SEARCH("4- Moderado",A50)))</formula>
    </cfRule>
    <cfRule type="containsText" dxfId="34" priority="42" operator="containsText" text="3- Bajo">
      <formula>NOT(ISERROR(SEARCH("3- Bajo",A50)))</formula>
    </cfRule>
    <cfRule type="containsText" dxfId="33" priority="43" operator="containsText" text="4- Bajo">
      <formula>NOT(ISERROR(SEARCH("4- Bajo",A50)))</formula>
    </cfRule>
    <cfRule type="containsText" dxfId="32" priority="44" operator="containsText" text="1- Bajo">
      <formula>NOT(ISERROR(SEARCH("1- Bajo",A50)))</formula>
    </cfRule>
  </conditionalFormatting>
  <conditionalFormatting sqref="A60:E60">
    <cfRule type="containsText" dxfId="31" priority="21" operator="containsText" text="1- Bajo">
      <formula>NOT(ISERROR(SEARCH("1- Bajo",A60)))</formula>
    </cfRule>
    <cfRule type="containsText" dxfId="30" priority="20" operator="containsText" text="4- Bajo">
      <formula>NOT(ISERROR(SEARCH("4- Bajo",A60)))</formula>
    </cfRule>
    <cfRule type="containsText" dxfId="29" priority="19" operator="containsText" text="3- Bajo">
      <formula>NOT(ISERROR(SEARCH("3- Bajo",A60)))</formula>
    </cfRule>
    <cfRule type="containsText" dxfId="28" priority="17" operator="containsText" text="6- Moderado">
      <formula>NOT(ISERROR(SEARCH("6- Moderado",A60)))</formula>
    </cfRule>
    <cfRule type="containsText" dxfId="27" priority="16" operator="containsText" text="3- Moderado">
      <formula>NOT(ISERROR(SEARCH("3- Moderado",A60)))</formula>
    </cfRule>
    <cfRule type="containsText" dxfId="26" priority="18" operator="containsText" text="4- Moderado">
      <formula>NOT(ISERROR(SEARCH("4- Moderado",A60)))</formula>
    </cfRule>
  </conditionalFormatting>
  <conditionalFormatting sqref="A70:E70">
    <cfRule type="containsText" dxfId="25" priority="12" operator="containsText" text="3- Bajo">
      <formula>NOT(ISERROR(SEARCH("3- Bajo",A70)))</formula>
    </cfRule>
    <cfRule type="containsText" dxfId="24" priority="13" operator="containsText" text="4- Bajo">
      <formula>NOT(ISERROR(SEARCH("4- Bajo",A70)))</formula>
    </cfRule>
    <cfRule type="containsText" dxfId="23" priority="14" operator="containsText" text="1- Bajo">
      <formula>NOT(ISERROR(SEARCH("1- Bajo",A70)))</formula>
    </cfRule>
    <cfRule type="containsText" dxfId="22" priority="9" operator="containsText" text="3- Moderado">
      <formula>NOT(ISERROR(SEARCH("3- Moderado",A70)))</formula>
    </cfRule>
    <cfRule type="containsText" dxfId="21" priority="10" operator="containsText" text="6- Moderado">
      <formula>NOT(ISERROR(SEARCH("6- Moderado",A70)))</formula>
    </cfRule>
    <cfRule type="containsText" dxfId="20" priority="11" operator="containsText" text="4- Moderado">
      <formula>NOT(ISERROR(SEARCH("4- Moderado",A70)))</formula>
    </cfRule>
  </conditionalFormatting>
  <conditionalFormatting sqref="C8:F8">
    <cfRule type="containsText" dxfId="19" priority="64" operator="containsText" text="3- Moderado">
      <formula>NOT(ISERROR(SEARCH("3- Moderado",C8)))</formula>
    </cfRule>
    <cfRule type="containsText" dxfId="18" priority="65" operator="containsText" text="6- Moderado">
      <formula>NOT(ISERROR(SEARCH("6- Moderado",C8)))</formula>
    </cfRule>
    <cfRule type="containsText" dxfId="17" priority="66" operator="containsText" text="4- Moderado">
      <formula>NOT(ISERROR(SEARCH("4- Moderado",C8)))</formula>
    </cfRule>
    <cfRule type="containsText" dxfId="16" priority="68" operator="containsText" text="4- Bajo">
      <formula>NOT(ISERROR(SEARCH("4- Bajo",C8)))</formula>
    </cfRule>
    <cfRule type="containsText" dxfId="15" priority="69" operator="containsText" text="1- Bajo">
      <formula>NOT(ISERROR(SEARCH("1- Bajo",C8)))</formula>
    </cfRule>
    <cfRule type="containsText" dxfId="14" priority="67" operator="containsText" text="3- Bajo">
      <formula>NOT(ISERROR(SEARCH("3- Bajo",C8)))</formula>
    </cfRule>
  </conditionalFormatting>
  <conditionalFormatting sqref="D10:D79">
    <cfRule type="containsText" dxfId="13" priority="35" operator="containsText" text="Baja">
      <formula>NOT(ISERROR(SEARCH("Baja",D10)))</formula>
    </cfRule>
    <cfRule type="containsText" dxfId="12" priority="34" operator="containsText" text="Alta">
      <formula>NOT(ISERROR(SEARCH("Alta",D10)))</formula>
    </cfRule>
    <cfRule type="containsText" dxfId="11" priority="33" operator="containsText" text="Muy Alta">
      <formula>NOT(ISERROR(SEARCH("Muy Alta",D10)))</formula>
    </cfRule>
    <cfRule type="containsText" dxfId="10" priority="38" operator="containsText" text="Media">
      <formula>NOT(ISERROR(SEARCH("Media",D10)))</formula>
    </cfRule>
    <cfRule type="containsText" dxfId="9" priority="36" operator="containsText" text="Muy Baja">
      <formula>NOT(ISERROR(SEARCH("Muy Baja",D10)))</formula>
    </cfRule>
  </conditionalFormatting>
  <conditionalFormatting sqref="E10:E79">
    <cfRule type="containsText" dxfId="8" priority="32" operator="containsText" text="Leve">
      <formula>NOT(ISERROR(SEARCH("Leve",E10)))</formula>
    </cfRule>
    <cfRule type="containsText" dxfId="7" priority="31" operator="containsText" text="Menor">
      <formula>NOT(ISERROR(SEARCH("Menor",E10)))</formula>
    </cfRule>
    <cfRule type="containsText" dxfId="6" priority="30" operator="containsText" text="Mayor">
      <formula>NOT(ISERROR(SEARCH("Mayor",E10)))</formula>
    </cfRule>
    <cfRule type="containsText" dxfId="5" priority="29" operator="containsText" text="Catastrófico">
      <formula>NOT(ISERROR(SEARCH("Catastrófico",E10)))</formula>
    </cfRule>
  </conditionalFormatting>
  <conditionalFormatting sqref="E10:F79">
    <cfRule type="containsText" dxfId="4" priority="37" operator="containsText" text="Moderado">
      <formula>NOT(ISERROR(SEARCH("Moderado",E10)))</formula>
    </cfRule>
  </conditionalFormatting>
  <conditionalFormatting sqref="F10:F29">
    <cfRule type="colorScale" priority="82">
      <colorScale>
        <cfvo type="min"/>
        <cfvo type="max"/>
        <color rgb="FFFF7128"/>
        <color rgb="FFFFEF9C"/>
      </colorScale>
    </cfRule>
  </conditionalFormatting>
  <conditionalFormatting sqref="F10:F79">
    <cfRule type="containsText" dxfId="3" priority="48" operator="containsText" text="Extremo">
      <formula>NOT(ISERROR(SEARCH("Extremo",F10)))</formula>
    </cfRule>
    <cfRule type="containsText" dxfId="2" priority="47" operator="containsText" text="Alto">
      <formula>NOT(ISERROR(SEARCH("Alto",F10)))</formula>
    </cfRule>
    <cfRule type="containsText" dxfId="1" priority="46" operator="containsText" text="Moderado">
      <formula>NOT(ISERROR(SEARCH("Moderado",F10)))</formula>
    </cfRule>
    <cfRule type="containsText" dxfId="0" priority="45" operator="containsText" text="Bajo">
      <formula>NOT(ISERROR(SEARCH("Bajo",F10)))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79">
    <cfRule type="colorScale" priority="142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A4089481-337F-4732-8609-FAA74FD77B00}"/>
    <dataValidation allowBlank="1" showInputMessage="1" showErrorMessage="1" prompt="Describir las actividades que se van a desarrollar para el proyecto" sqref="H7" xr:uid="{78D61E49-5850-4DFA-AD16-6EA109F7717F}"/>
    <dataValidation allowBlank="1" showInputMessage="1" showErrorMessage="1" prompt="Seleccionar si el responsable es el responsable de las acciones es el nivel central" sqref="I7:I8" xr:uid="{1659F271-F847-4B3A-89AE-6DF77FDF6879}"/>
    <dataValidation allowBlank="1" showInputMessage="1" showErrorMessage="1" prompt="seleccionar si el responsable de ejecutar las acciones es el nivel central" sqref="J8" xr:uid="{94B91829-D497-4B9C-9973-35280B022D5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70201A8-D91A-4DBF-91BC-E3481E176FA8}">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36D5F8-CD52-4385-82D0-CF6F07C0EB4E}">
  <ds:schemaRefs>
    <ds:schemaRef ds:uri="1f8d7d97-b52e-4e8e-add1-cddb6c7f9c6e"/>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ebe62426-be44-4ac6-b4e7-c6e91301097f"/>
    <ds:schemaRef ds:uri="http://www.w3.org/XML/1998/namespac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Presentación </vt:lpstr>
      <vt:lpstr>Conceptos 37001 </vt:lpstr>
      <vt:lpstr>2- Análisis de Contexto </vt:lpstr>
      <vt:lpstr>3_Info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 '!Área_de_impresión</vt:lpstr>
      <vt:lpstr>'3_Info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Coordinacion Nacional Calidad Seccional Bogotá</cp:lastModifiedBy>
  <cp:revision/>
  <dcterms:created xsi:type="dcterms:W3CDTF">2021-04-16T16:11:31Z</dcterms:created>
  <dcterms:modified xsi:type="dcterms:W3CDTF">2024-05-09T20:05:10Z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