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hidePivotFieldList="1"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C2DBAFDA-0CA2-44A4-8559-8BA4658AFB6A}" xr6:coauthVersionLast="47" xr6:coauthVersionMax="47" xr10:uidLastSave="{00000000-0000-0000-0000-000000000000}"/>
  <bookViews>
    <workbookView xWindow="-120" yWindow="-120" windowWidth="20730" windowHeight="11040" tabRatio="898" firstSheet="2" activeTab="6" xr2:uid="{00000000-000D-0000-FFFF-FFFF00000000}"/>
  </bookViews>
  <sheets>
    <sheet name="1- Presentación " sheetId="10" r:id="rId1"/>
    <sheet name="2- Análisis de Contexto " sheetId="38" r:id="rId2"/>
    <sheet name="3- Estrategias " sheetId="39" r:id="rId3"/>
    <sheet name="Conceptos 37001 " sheetId="37"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 r:id="rId19"/>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 localSheetId="1">'[1]Tabla de Valoración'!$I$2:$L$5</definedName>
    <definedName name="Data" localSheetId="2">'[1]Tabla de Valoración'!$I$2:$L$5</definedName>
    <definedName name="Data">'[2]Tabla de Valoración'!$I$2:$L$5</definedName>
    <definedName name="Diseño" localSheetId="1">'[1]Tabla de Valoración'!$I$2:$I$5</definedName>
    <definedName name="Diseño" localSheetId="2">'[1]Tabla de Valoración'!$I$2:$I$5</definedName>
    <definedName name="Diseño">'[2]Tabla de Valoración'!$I$2:$I$5</definedName>
    <definedName name="Ejecución" localSheetId="1">'[1]Tabla de Valoración'!$I$2:$L$2</definedName>
    <definedName name="Ejecución" localSheetId="2">'[1]Tabla de Valoración'!$I$2:$L$2</definedName>
    <definedName name="Ejecución">'[2]Tabla de Valoración'!$I$2:$L$2</definedName>
    <definedName name="Posibilidad" localSheetId="1">[3]Hoja2!$H$3:$H$7</definedName>
    <definedName name="Posibilidad" localSheetId="2">[3]Hoja2!$H$3:$H$7</definedName>
    <definedName name="Posibilidad">[4]Hoja2!$H$3:$H$7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0" i="28" l="1"/>
  <c r="S20" i="28"/>
  <c r="K61" i="27"/>
  <c r="K60" i="27"/>
  <c r="K70" i="28"/>
  <c r="K90" i="28" l="1"/>
  <c r="K80" i="28"/>
  <c r="S60" i="28"/>
  <c r="K60" i="28"/>
  <c r="S40" i="28"/>
  <c r="K40" i="28"/>
  <c r="S10" i="28"/>
  <c r="B70" i="28"/>
  <c r="C70" i="28"/>
  <c r="J70" i="28"/>
  <c r="L70" i="28"/>
  <c r="R70" i="28"/>
  <c r="S70" i="28" s="1"/>
  <c r="C71" i="28"/>
  <c r="J71" i="28"/>
  <c r="L71" i="28"/>
  <c r="R71" i="28"/>
  <c r="C72" i="28"/>
  <c r="J72" i="28"/>
  <c r="L72" i="28"/>
  <c r="R72" i="28"/>
  <c r="J73" i="28"/>
  <c r="L73" i="28"/>
  <c r="R73" i="28"/>
  <c r="J74" i="28"/>
  <c r="L74" i="28"/>
  <c r="R74" i="28"/>
  <c r="J75" i="28"/>
  <c r="L75" i="28"/>
  <c r="R75" i="28"/>
  <c r="J76" i="28"/>
  <c r="L76" i="28"/>
  <c r="R76" i="28"/>
  <c r="J77" i="28"/>
  <c r="L77" i="28"/>
  <c r="R77" i="28"/>
  <c r="L78" i="28"/>
  <c r="R78" i="28"/>
  <c r="L79" i="28"/>
  <c r="R79" i="28"/>
  <c r="B80" i="28"/>
  <c r="C80" i="28"/>
  <c r="J80" i="28"/>
  <c r="L80" i="28"/>
  <c r="R80" i="28"/>
  <c r="S80" i="28" s="1"/>
  <c r="C81" i="28"/>
  <c r="J81" i="28"/>
  <c r="L81" i="28"/>
  <c r="R81" i="28"/>
  <c r="C82" i="28"/>
  <c r="J82" i="28"/>
  <c r="R82" i="28"/>
  <c r="J83" i="28"/>
  <c r="L83" i="28"/>
  <c r="R83" i="28"/>
  <c r="J84" i="28"/>
  <c r="L84" i="28"/>
  <c r="R84" i="28"/>
  <c r="J85" i="28"/>
  <c r="L85" i="28"/>
  <c r="R85" i="28"/>
  <c r="J86" i="28"/>
  <c r="L86" i="28"/>
  <c r="R86" i="28"/>
  <c r="J87" i="28"/>
  <c r="L87" i="28"/>
  <c r="R87" i="28"/>
  <c r="C88" i="28"/>
  <c r="L88" i="28"/>
  <c r="R88" i="28"/>
  <c r="C89" i="28"/>
  <c r="L89" i="28"/>
  <c r="R89" i="28"/>
  <c r="C42" i="28"/>
  <c r="B40" i="28"/>
  <c r="C23" i="28" l="1"/>
  <c r="L10" i="28" l="1"/>
  <c r="C80" i="29" l="1"/>
  <c r="C80" i="18" s="1"/>
  <c r="B80" i="29"/>
  <c r="B80" i="34" s="1"/>
  <c r="E80" i="29"/>
  <c r="C90" i="29"/>
  <c r="C90" i="18" s="1"/>
  <c r="B90" i="29"/>
  <c r="B90" i="18" s="1"/>
  <c r="E99" i="29"/>
  <c r="E98" i="29"/>
  <c r="E97" i="29"/>
  <c r="E96" i="29"/>
  <c r="E95" i="29"/>
  <c r="E94" i="29"/>
  <c r="E93" i="29"/>
  <c r="E92" i="29"/>
  <c r="E91" i="29"/>
  <c r="L90" i="29"/>
  <c r="E90" i="29"/>
  <c r="L89" i="27"/>
  <c r="K89" i="27" s="1"/>
  <c r="L88" i="27"/>
  <c r="K88" i="27" s="1"/>
  <c r="L87" i="27"/>
  <c r="K87" i="27" s="1"/>
  <c r="L86" i="27"/>
  <c r="K86" i="27" s="1"/>
  <c r="L85" i="27"/>
  <c r="K85" i="27" s="1"/>
  <c r="L84" i="27"/>
  <c r="K84" i="27" s="1"/>
  <c r="L83" i="27"/>
  <c r="K83" i="27" s="1"/>
  <c r="L82" i="27"/>
  <c r="K82" i="27" s="1"/>
  <c r="L81" i="27"/>
  <c r="K81" i="27" s="1"/>
  <c r="L80" i="27"/>
  <c r="K80" i="27" s="1"/>
  <c r="G80" i="27"/>
  <c r="H80" i="27" s="1"/>
  <c r="F80" i="29" l="1"/>
  <c r="T80" i="28"/>
  <c r="J80" i="29" s="1"/>
  <c r="B80" i="18"/>
  <c r="B90" i="35"/>
  <c r="C90" i="35"/>
  <c r="C80" i="34"/>
  <c r="B90" i="36"/>
  <c r="C90" i="36"/>
  <c r="M80" i="27"/>
  <c r="U80" i="28" s="1"/>
  <c r="V80" i="28" l="1"/>
  <c r="N80" i="27"/>
  <c r="H80" i="29" s="1"/>
  <c r="G80" i="29"/>
  <c r="K80" i="29"/>
  <c r="E80" i="18" s="1"/>
  <c r="D80" i="18"/>
  <c r="D80" i="34"/>
  <c r="M80" i="29" l="1"/>
  <c r="F80" i="18" s="1"/>
  <c r="E80" i="34"/>
  <c r="E89" i="29"/>
  <c r="E88" i="29"/>
  <c r="E87" i="29"/>
  <c r="E86" i="29"/>
  <c r="E85" i="29"/>
  <c r="E84" i="29"/>
  <c r="E83" i="29"/>
  <c r="E82" i="29"/>
  <c r="E81" i="29"/>
  <c r="L80" i="29"/>
  <c r="C80" i="36"/>
  <c r="B90" i="34"/>
  <c r="R97" i="28"/>
  <c r="L97" i="28"/>
  <c r="J97" i="28"/>
  <c r="R96" i="28"/>
  <c r="L96" i="28"/>
  <c r="J96" i="28"/>
  <c r="R95" i="28"/>
  <c r="L95" i="28"/>
  <c r="J95" i="28"/>
  <c r="R94" i="28"/>
  <c r="L94" i="28"/>
  <c r="J94" i="28"/>
  <c r="R93" i="28"/>
  <c r="L93" i="28"/>
  <c r="J93" i="28"/>
  <c r="R92" i="28"/>
  <c r="L92" i="28"/>
  <c r="J92" i="28"/>
  <c r="C92" i="28"/>
  <c r="R91" i="28"/>
  <c r="J91" i="28"/>
  <c r="C91" i="28"/>
  <c r="R90" i="28"/>
  <c r="S90" i="28" s="1"/>
  <c r="L90" i="28"/>
  <c r="J90" i="28"/>
  <c r="C90" i="28"/>
  <c r="B90" i="28"/>
  <c r="L99" i="27"/>
  <c r="K99" i="27" s="1"/>
  <c r="L98" i="27"/>
  <c r="K98" i="27" s="1"/>
  <c r="L97" i="27"/>
  <c r="K97" i="27" s="1"/>
  <c r="L96" i="27"/>
  <c r="K96" i="27" s="1"/>
  <c r="L95" i="27"/>
  <c r="K95" i="27" s="1"/>
  <c r="L94" i="27"/>
  <c r="K94" i="27" s="1"/>
  <c r="L93" i="27"/>
  <c r="K93" i="27" s="1"/>
  <c r="L92" i="27"/>
  <c r="K92" i="27" s="1"/>
  <c r="L91" i="27"/>
  <c r="K91" i="27" s="1"/>
  <c r="L90" i="27"/>
  <c r="K90" i="27" s="1"/>
  <c r="G90" i="27"/>
  <c r="H90" i="27" s="1"/>
  <c r="F90" i="29" s="1"/>
  <c r="E79" i="29"/>
  <c r="E78" i="29"/>
  <c r="E77" i="29"/>
  <c r="E76" i="29"/>
  <c r="E75" i="29"/>
  <c r="E74" i="29"/>
  <c r="E73" i="29"/>
  <c r="E72" i="29"/>
  <c r="E71" i="29"/>
  <c r="L70" i="29"/>
  <c r="E70" i="29"/>
  <c r="C70" i="29"/>
  <c r="C70" i="36" s="1"/>
  <c r="B70" i="29"/>
  <c r="B70" i="36" s="1"/>
  <c r="E69" i="29"/>
  <c r="E68" i="29"/>
  <c r="E67" i="29"/>
  <c r="E66" i="29"/>
  <c r="E65" i="29"/>
  <c r="E64" i="29"/>
  <c r="E63" i="29"/>
  <c r="E62" i="29"/>
  <c r="E61" i="29"/>
  <c r="L60" i="29"/>
  <c r="E60" i="29"/>
  <c r="C60" i="29"/>
  <c r="C60" i="18" s="1"/>
  <c r="B60" i="29"/>
  <c r="B60" i="34" s="1"/>
  <c r="T90" i="28" l="1"/>
  <c r="J90" i="29" s="1"/>
  <c r="F80" i="34"/>
  <c r="C60" i="34"/>
  <c r="C60" i="35"/>
  <c r="C60" i="36"/>
  <c r="B60" i="18"/>
  <c r="B60" i="35"/>
  <c r="B60" i="36"/>
  <c r="B70" i="18"/>
  <c r="B70" i="34"/>
  <c r="B70" i="35"/>
  <c r="C70" i="18"/>
  <c r="C70" i="34"/>
  <c r="C70" i="35"/>
  <c r="B80" i="35"/>
  <c r="B80" i="36"/>
  <c r="C90" i="34"/>
  <c r="C80" i="35"/>
  <c r="M90" i="27"/>
  <c r="G90" i="29" s="1"/>
  <c r="D90" i="36" l="1"/>
  <c r="D90" i="35"/>
  <c r="D90" i="18"/>
  <c r="N90" i="27"/>
  <c r="H90" i="29" s="1"/>
  <c r="U90" i="28"/>
  <c r="E80" i="36" l="1"/>
  <c r="K90" i="29"/>
  <c r="V90" i="28"/>
  <c r="M90" i="29" s="1"/>
  <c r="E90" i="34"/>
  <c r="E80" i="35"/>
  <c r="D80" i="36"/>
  <c r="D80" i="35"/>
  <c r="D90" i="34"/>
  <c r="B60" i="28"/>
  <c r="C60" i="28"/>
  <c r="J60" i="28"/>
  <c r="L60" i="28"/>
  <c r="R60" i="28"/>
  <c r="C61" i="28"/>
  <c r="J61" i="28"/>
  <c r="L61" i="28"/>
  <c r="R61" i="28"/>
  <c r="C62" i="28"/>
  <c r="J62" i="28"/>
  <c r="L62" i="28"/>
  <c r="R62" i="28"/>
  <c r="C63" i="28"/>
  <c r="J63" i="28"/>
  <c r="L63" i="28"/>
  <c r="R63" i="28"/>
  <c r="C64" i="28"/>
  <c r="J64" i="28"/>
  <c r="L64" i="28"/>
  <c r="R64" i="28"/>
  <c r="C65" i="28"/>
  <c r="J65" i="28"/>
  <c r="L65" i="28"/>
  <c r="R65" i="28"/>
  <c r="C66" i="28"/>
  <c r="J66" i="28"/>
  <c r="L66" i="28"/>
  <c r="R66" i="28"/>
  <c r="C67" i="28"/>
  <c r="J67" i="28"/>
  <c r="L67" i="28"/>
  <c r="R67" i="28"/>
  <c r="C68" i="28"/>
  <c r="J68" i="28"/>
  <c r="L68" i="28"/>
  <c r="R68" i="28"/>
  <c r="C69" i="28"/>
  <c r="J69" i="28"/>
  <c r="L69" i="28"/>
  <c r="R69" i="28"/>
  <c r="C24" i="28"/>
  <c r="L22" i="28"/>
  <c r="L79" i="27"/>
  <c r="L78" i="27"/>
  <c r="L77" i="27"/>
  <c r="K77" i="27" s="1"/>
  <c r="L76" i="27"/>
  <c r="K76" i="27" s="1"/>
  <c r="L75" i="27"/>
  <c r="K75" i="27" s="1"/>
  <c r="L74" i="27"/>
  <c r="K74" i="27" s="1"/>
  <c r="L73" i="27"/>
  <c r="K73" i="27" s="1"/>
  <c r="L72" i="27"/>
  <c r="K72" i="27" s="1"/>
  <c r="L71" i="27"/>
  <c r="K71" i="27" s="1"/>
  <c r="L70" i="27"/>
  <c r="G70" i="27"/>
  <c r="H70" i="27" s="1"/>
  <c r="T70" i="28" s="1"/>
  <c r="L69" i="27"/>
  <c r="K69" i="27" s="1"/>
  <c r="L68" i="27"/>
  <c r="K68" i="27" s="1"/>
  <c r="L67" i="27"/>
  <c r="K67" i="27" s="1"/>
  <c r="L66" i="27"/>
  <c r="K66" i="27" s="1"/>
  <c r="L65" i="27"/>
  <c r="K65" i="27" s="1"/>
  <c r="L64" i="27"/>
  <c r="K64" i="27" s="1"/>
  <c r="L63" i="27"/>
  <c r="K63" i="27" s="1"/>
  <c r="L62" i="27"/>
  <c r="K62" i="27" s="1"/>
  <c r="L61" i="27"/>
  <c r="L60" i="27"/>
  <c r="L59" i="27"/>
  <c r="K59" i="27" s="1"/>
  <c r="L58" i="27"/>
  <c r="K58" i="27" s="1"/>
  <c r="L57" i="27"/>
  <c r="K57" i="27" s="1"/>
  <c r="L56" i="27"/>
  <c r="K56" i="27" s="1"/>
  <c r="L55" i="27"/>
  <c r="K55" i="27" s="1"/>
  <c r="L54" i="27"/>
  <c r="K54" i="27" s="1"/>
  <c r="L53" i="27"/>
  <c r="K53" i="27" s="1"/>
  <c r="L52" i="27"/>
  <c r="K52" i="27" s="1"/>
  <c r="L51" i="27"/>
  <c r="K51" i="27" s="1"/>
  <c r="L50" i="27"/>
  <c r="K50" i="27" s="1"/>
  <c r="L49" i="27"/>
  <c r="K49" i="27" s="1"/>
  <c r="L48" i="27"/>
  <c r="K48" i="27" s="1"/>
  <c r="L47" i="27"/>
  <c r="K47" i="27" s="1"/>
  <c r="L46" i="27"/>
  <c r="K46" i="27" s="1"/>
  <c r="L45" i="27"/>
  <c r="K45" i="27" s="1"/>
  <c r="L44" i="27"/>
  <c r="K44" i="27" s="1"/>
  <c r="L43" i="27"/>
  <c r="K43" i="27" s="1"/>
  <c r="L42" i="27"/>
  <c r="K42" i="27" s="1"/>
  <c r="L41" i="27"/>
  <c r="K41" i="27" s="1"/>
  <c r="L40" i="27"/>
  <c r="K40" i="27" s="1"/>
  <c r="G60" i="27"/>
  <c r="H60" i="27" s="1"/>
  <c r="F60" i="29"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T60" i="28" l="1"/>
  <c r="J60" i="29" s="1"/>
  <c r="F70" i="29"/>
  <c r="J70" i="29"/>
  <c r="F90" i="36"/>
  <c r="F90" i="35"/>
  <c r="F90" i="18"/>
  <c r="E90" i="36"/>
  <c r="E90" i="18"/>
  <c r="E90" i="35"/>
  <c r="F80" i="36"/>
  <c r="F90" i="34"/>
  <c r="F80" i="35"/>
  <c r="K70" i="27"/>
  <c r="M70" i="27"/>
  <c r="U70" i="28" s="1"/>
  <c r="V70" i="28" s="1"/>
  <c r="M60" i="27"/>
  <c r="G60" i="29" s="1"/>
  <c r="K79" i="27"/>
  <c r="K78" i="27"/>
  <c r="M50" i="27"/>
  <c r="M40" i="27"/>
  <c r="A40" i="28"/>
  <c r="A30" i="28"/>
  <c r="A20" i="28"/>
  <c r="G70" i="29" l="1"/>
  <c r="N60" i="27"/>
  <c r="H60" i="29" s="1"/>
  <c r="N70" i="27"/>
  <c r="H70" i="29" s="1"/>
  <c r="D70" i="18"/>
  <c r="D70" i="36"/>
  <c r="D70" i="35"/>
  <c r="D70" i="34"/>
  <c r="D60" i="36"/>
  <c r="D60" i="35"/>
  <c r="D60" i="34"/>
  <c r="D60" i="18"/>
  <c r="U60" i="28"/>
  <c r="L50" i="28"/>
  <c r="B20" i="28"/>
  <c r="B30" i="28"/>
  <c r="L41" i="28"/>
  <c r="L40" i="28"/>
  <c r="L32" i="28"/>
  <c r="L31" i="28"/>
  <c r="L30" i="28"/>
  <c r="L29" i="28"/>
  <c r="L21" i="28"/>
  <c r="L20" i="28"/>
  <c r="L11" i="28"/>
  <c r="L12" i="28"/>
  <c r="L13" i="28"/>
  <c r="L15" i="28"/>
  <c r="L16" i="28"/>
  <c r="L17" i="28"/>
  <c r="L18" i="28"/>
  <c r="L19" i="28"/>
  <c r="L30" i="29"/>
  <c r="C50" i="29"/>
  <c r="B50" i="29"/>
  <c r="L40" i="29"/>
  <c r="C40" i="29"/>
  <c r="B40" i="29"/>
  <c r="A40" i="29"/>
  <c r="C30" i="29"/>
  <c r="B30" i="29"/>
  <c r="A30" i="29"/>
  <c r="C50" i="28"/>
  <c r="C51" i="28"/>
  <c r="C52" i="28"/>
  <c r="C53" i="28"/>
  <c r="C54" i="28"/>
  <c r="C55" i="28"/>
  <c r="C56" i="28"/>
  <c r="C57" i="28"/>
  <c r="C58" i="28"/>
  <c r="C59" i="28"/>
  <c r="C40" i="28"/>
  <c r="C41" i="28"/>
  <c r="C43" i="28"/>
  <c r="C44" i="28"/>
  <c r="C45" i="28"/>
  <c r="C46" i="28"/>
  <c r="C47" i="28"/>
  <c r="C48" i="28"/>
  <c r="C49" i="28"/>
  <c r="C30" i="28"/>
  <c r="C31" i="28"/>
  <c r="C32" i="28"/>
  <c r="C33" i="28"/>
  <c r="C34" i="28"/>
  <c r="C35" i="28"/>
  <c r="C36" i="28"/>
  <c r="C37" i="28"/>
  <c r="C38" i="28"/>
  <c r="C39" i="28"/>
  <c r="B40" i="36" l="1"/>
  <c r="B40" i="35"/>
  <c r="B40" i="34"/>
  <c r="C40" i="34"/>
  <c r="C40" i="36"/>
  <c r="C40" i="35"/>
  <c r="A40" i="35"/>
  <c r="A40" i="34"/>
  <c r="A40" i="36"/>
  <c r="B50" i="36"/>
  <c r="B50" i="35"/>
  <c r="B50" i="34"/>
  <c r="C30" i="35"/>
  <c r="C30" i="36"/>
  <c r="C30" i="34"/>
  <c r="C50" i="36"/>
  <c r="C50" i="35"/>
  <c r="C50" i="34"/>
  <c r="A30" i="36"/>
  <c r="A30" i="35"/>
  <c r="A30" i="34"/>
  <c r="B30" i="36"/>
  <c r="B30" i="35"/>
  <c r="B30" i="34"/>
  <c r="M70" i="29"/>
  <c r="K70" i="29"/>
  <c r="V60" i="28"/>
  <c r="M60" i="29" s="1"/>
  <c r="K60" i="29"/>
  <c r="B40" i="18"/>
  <c r="C50" i="18"/>
  <c r="C30" i="18"/>
  <c r="A30" i="18"/>
  <c r="B50" i="18"/>
  <c r="B30" i="18"/>
  <c r="C40" i="18"/>
  <c r="A40" i="18"/>
  <c r="G50" i="29"/>
  <c r="E60" i="35" l="1"/>
  <c r="E60" i="36"/>
  <c r="E60" i="34"/>
  <c r="E60" i="18"/>
  <c r="F60" i="36"/>
  <c r="F60" i="34"/>
  <c r="F60" i="35"/>
  <c r="F60" i="18"/>
  <c r="E70" i="36"/>
  <c r="E70" i="34"/>
  <c r="E70" i="35"/>
  <c r="E70" i="18"/>
  <c r="F70" i="36"/>
  <c r="F70" i="35"/>
  <c r="F70" i="34"/>
  <c r="F70" i="18"/>
  <c r="G40" i="29"/>
  <c r="G30" i="27" l="1"/>
  <c r="H30" i="27" s="1"/>
  <c r="C14" i="28"/>
  <c r="F30" i="29" l="1"/>
  <c r="M30" i="27"/>
  <c r="G10" i="27"/>
  <c r="G20" i="27"/>
  <c r="O30" i="27" l="1"/>
  <c r="G30" i="29"/>
  <c r="N30" i="27"/>
  <c r="H30" i="29" s="1"/>
  <c r="C20" i="28" l="1"/>
  <c r="J20" i="28"/>
  <c r="R20" i="28"/>
  <c r="C21" i="28"/>
  <c r="J21" i="28"/>
  <c r="R21" i="28"/>
  <c r="C22" i="28"/>
  <c r="J22" i="28"/>
  <c r="R22" i="28"/>
  <c r="J23" i="28"/>
  <c r="R23" i="28"/>
  <c r="J24" i="28"/>
  <c r="R24" i="28"/>
  <c r="C25" i="28"/>
  <c r="J25" i="28"/>
  <c r="R25" i="28"/>
  <c r="C26" i="28"/>
  <c r="J26" i="28"/>
  <c r="R26" i="28"/>
  <c r="C27" i="28"/>
  <c r="J27" i="28"/>
  <c r="R27" i="28"/>
  <c r="C28" i="28"/>
  <c r="J28" i="28"/>
  <c r="R28" i="28"/>
  <c r="C29" i="28"/>
  <c r="J29" i="28"/>
  <c r="R29" i="28"/>
  <c r="J30" i="28"/>
  <c r="R30" i="28"/>
  <c r="J31" i="28"/>
  <c r="R31" i="28"/>
  <c r="J32" i="28"/>
  <c r="R32" i="28"/>
  <c r="J33" i="28"/>
  <c r="R33" i="28"/>
  <c r="J34" i="28"/>
  <c r="R34" i="28"/>
  <c r="J35" i="28"/>
  <c r="R35" i="28"/>
  <c r="J36" i="28"/>
  <c r="R36" i="28"/>
  <c r="J37" i="28"/>
  <c r="R37" i="28"/>
  <c r="J38" i="28"/>
  <c r="R38" i="28"/>
  <c r="J39" i="28"/>
  <c r="R39" i="28"/>
  <c r="J40" i="28"/>
  <c r="R40" i="28"/>
  <c r="J41" i="28"/>
  <c r="R41" i="28"/>
  <c r="J42" i="28"/>
  <c r="R42" i="28"/>
  <c r="J43" i="28"/>
  <c r="R43" i="28"/>
  <c r="J44" i="28"/>
  <c r="R44" i="28"/>
  <c r="J45" i="28"/>
  <c r="R45" i="28"/>
  <c r="J46" i="28"/>
  <c r="R46" i="28"/>
  <c r="J47" i="28"/>
  <c r="R47" i="28"/>
  <c r="J48" i="28"/>
  <c r="R48" i="28"/>
  <c r="J49" i="28"/>
  <c r="R49" i="28"/>
  <c r="R59" i="28"/>
  <c r="J59" i="28"/>
  <c r="R58" i="28"/>
  <c r="J58" i="28"/>
  <c r="R57" i="28"/>
  <c r="J57" i="28"/>
  <c r="R56" i="28"/>
  <c r="J56" i="28"/>
  <c r="R55" i="28"/>
  <c r="J55" i="28"/>
  <c r="R54" i="28"/>
  <c r="J54" i="28"/>
  <c r="R53" i="28"/>
  <c r="J53" i="28"/>
  <c r="R52" i="28"/>
  <c r="J52" i="28"/>
  <c r="R51" i="28"/>
  <c r="J51" i="28"/>
  <c r="R50" i="28"/>
  <c r="S50" i="28" s="1"/>
  <c r="J50" i="28"/>
  <c r="B50" i="28"/>
  <c r="K50" i="28" l="1"/>
  <c r="K30" i="28"/>
  <c r="T30" i="28" s="1"/>
  <c r="K20" i="28"/>
  <c r="U40" i="28"/>
  <c r="U30" i="28"/>
  <c r="G40" i="27" l="1"/>
  <c r="H40" i="27" s="1"/>
  <c r="N40" i="27" s="1"/>
  <c r="F40" i="29" l="1"/>
  <c r="T40" i="28"/>
  <c r="H40" i="29"/>
  <c r="O40" i="27" l="1"/>
  <c r="G50" i="27" l="1"/>
  <c r="H50" i="27" s="1"/>
  <c r="N50" i="27" s="1"/>
  <c r="C13" i="28"/>
  <c r="H50" i="29" l="1"/>
  <c r="F50" i="29"/>
  <c r="J30" i="29"/>
  <c r="T50" i="28"/>
  <c r="J50" i="29" s="1"/>
  <c r="D50" i="34" l="1"/>
  <c r="D50" i="36"/>
  <c r="D50" i="35"/>
  <c r="D30" i="34"/>
  <c r="D30" i="36"/>
  <c r="D30" i="35"/>
  <c r="D30" i="18"/>
  <c r="D50" i="18"/>
  <c r="J40" i="29"/>
  <c r="U50" i="28"/>
  <c r="K50" i="29" s="1"/>
  <c r="K30" i="29"/>
  <c r="O50" i="27"/>
  <c r="E50" i="34" l="1"/>
  <c r="E50" i="36"/>
  <c r="E50" i="35"/>
  <c r="E30" i="36"/>
  <c r="E30" i="35"/>
  <c r="E30" i="34"/>
  <c r="D40" i="36"/>
  <c r="D40" i="35"/>
  <c r="D40" i="34"/>
  <c r="E50" i="18"/>
  <c r="E30" i="18"/>
  <c r="D40" i="18"/>
  <c r="V50" i="28"/>
  <c r="M50" i="29" s="1"/>
  <c r="K40" i="29"/>
  <c r="V30" i="28"/>
  <c r="M30" i="29" s="1"/>
  <c r="F50" i="36" l="1"/>
  <c r="F50" i="35"/>
  <c r="F50" i="34"/>
  <c r="F30" i="36"/>
  <c r="F30" i="35"/>
  <c r="F30" i="34"/>
  <c r="E40" i="35"/>
  <c r="E40" i="34"/>
  <c r="E40" i="36"/>
  <c r="F50" i="18"/>
  <c r="F30" i="18"/>
  <c r="E40" i="18"/>
  <c r="V40" i="28"/>
  <c r="M40" i="29" s="1"/>
  <c r="A10" i="28"/>
  <c r="B10" i="28"/>
  <c r="I33" i="5" a="1"/>
  <c r="I33" i="5" s="1"/>
  <c r="F40" i="36" l="1"/>
  <c r="F40" i="35"/>
  <c r="F40" i="34"/>
  <c r="F40" i="18"/>
  <c r="C20" i="29"/>
  <c r="C10" i="29"/>
  <c r="I27" i="5" a="1"/>
  <c r="C10" i="36" l="1"/>
  <c r="C10" i="35"/>
  <c r="C10" i="34"/>
  <c r="C20" i="36"/>
  <c r="C20" i="35"/>
  <c r="C20" i="34"/>
  <c r="I27" i="5"/>
  <c r="C11" i="28"/>
  <c r="C12" i="28"/>
  <c r="C10" i="28"/>
  <c r="L10" i="27" l="1"/>
  <c r="K10" i="27" s="1"/>
  <c r="I21" i="5"/>
  <c r="I22" i="5"/>
  <c r="C20" i="18" l="1"/>
  <c r="C10" i="18"/>
  <c r="M20" i="27" l="1"/>
  <c r="M10" i="27"/>
  <c r="G20" i="29" l="1"/>
  <c r="U20" i="28"/>
  <c r="G10" i="29"/>
  <c r="L20" i="29"/>
  <c r="E11" i="29"/>
  <c r="E12" i="29"/>
  <c r="A20" i="29"/>
  <c r="B20" i="29"/>
  <c r="R11" i="28"/>
  <c r="R12" i="28"/>
  <c r="R13" i="28"/>
  <c r="R14" i="28"/>
  <c r="R15" i="28"/>
  <c r="R16" i="28"/>
  <c r="R17" i="28"/>
  <c r="R18" i="28"/>
  <c r="R19" i="28"/>
  <c r="R10" i="28"/>
  <c r="J11" i="28"/>
  <c r="J12" i="28"/>
  <c r="J13" i="28"/>
  <c r="J14" i="28"/>
  <c r="J15" i="28"/>
  <c r="J16" i="28"/>
  <c r="J17" i="28"/>
  <c r="J18" i="28"/>
  <c r="J19" i="28"/>
  <c r="J10" i="28"/>
  <c r="K10" i="28" l="1"/>
  <c r="A20" i="36"/>
  <c r="A20" i="35"/>
  <c r="A20" i="34"/>
  <c r="B20" i="36"/>
  <c r="B20" i="35"/>
  <c r="B20" i="34"/>
  <c r="B20" i="18"/>
  <c r="A20" i="18"/>
  <c r="U10" i="28"/>
  <c r="H10" i="27" l="1"/>
  <c r="H20" i="27"/>
  <c r="N20" i="27" l="1"/>
  <c r="H20" i="29" s="1"/>
  <c r="T20" i="28"/>
  <c r="V20" i="28" s="1"/>
  <c r="M20" i="29" s="1"/>
  <c r="O10" i="27"/>
  <c r="N10" i="27"/>
  <c r="H10" i="29" s="1"/>
  <c r="T10" i="28"/>
  <c r="V10" i="28" s="1"/>
  <c r="M10" i="29" s="1"/>
  <c r="O20" i="27"/>
  <c r="F20" i="29"/>
  <c r="E10" i="29"/>
  <c r="B10" i="29"/>
  <c r="A10" i="29"/>
  <c r="B10" i="36" l="1"/>
  <c r="B10" i="35"/>
  <c r="B10" i="34"/>
  <c r="A10" i="36"/>
  <c r="A10" i="35"/>
  <c r="A10" i="34"/>
  <c r="F10" i="36"/>
  <c r="F10" i="35"/>
  <c r="F10" i="34"/>
  <c r="F20" i="36"/>
  <c r="F20" i="34"/>
  <c r="F20" i="35"/>
  <c r="B10" i="18"/>
  <c r="F10" i="18"/>
  <c r="A10" i="18"/>
  <c r="F20" i="18"/>
  <c r="J20" i="29"/>
  <c r="D20" i="34" l="1"/>
  <c r="D20" i="35"/>
  <c r="D20" i="36"/>
  <c r="D20" i="18"/>
  <c r="L10" i="29"/>
  <c r="K10" i="29" l="1"/>
  <c r="E10" i="34" l="1"/>
  <c r="E10" i="36"/>
  <c r="E10" i="35"/>
  <c r="E10" i="18"/>
  <c r="K20" i="29"/>
  <c r="E20" i="34" l="1"/>
  <c r="E20" i="36"/>
  <c r="E20" i="35"/>
  <c r="E20" i="18"/>
  <c r="F10" i="29"/>
  <c r="J10" i="29" l="1"/>
  <c r="D10" i="34" l="1"/>
  <c r="D10" i="36"/>
  <c r="D10" i="35"/>
  <c r="D1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5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<sst xmlns="http://schemas.openxmlformats.org/spreadsheetml/2006/main" count="1072" uniqueCount="576">
  <si>
    <t xml:space="preserve">                                                                         Consejo Superior de la Judicatura</t>
  </si>
  <si>
    <t xml:space="preserve"> MAPA DE RIESGOS SIGCMA</t>
  </si>
  <si>
    <t>DEPENDENCIA (Unidad misional del CSJ o Unidad de la DEAJ o Seccional o CSJ en caso de despachos judiciales certificados)</t>
  </si>
  <si>
    <t xml:space="preserve"> Jurisdicción Ordinaria del Circuito de Barranquilla</t>
  </si>
  <si>
    <t>PROCESO (indique el tipo de proceso si es Estratégico. Misional, Apoyo, Evaluación y Mejora y especifique el nombre del proceso)</t>
  </si>
  <si>
    <t>Misionales</t>
  </si>
  <si>
    <t>Apoyo</t>
  </si>
  <si>
    <t>CONSEJO SUPERIOR DE LA JUDICATURA</t>
  </si>
  <si>
    <t>CONSEJO SECCIONAL DE LA JUDICATURA</t>
  </si>
  <si>
    <t>DIRECCIÓN SECCIONAL DE ADMINISTRACIÓN JUDICIAL</t>
  </si>
  <si>
    <t>DESPACHO JUDICIAL CERTIFICADO</t>
  </si>
  <si>
    <t>FECHA</t>
  </si>
  <si>
    <t>Consejo Superior de la Judicatura</t>
  </si>
  <si>
    <t>Análisis de Contexto</t>
  </si>
  <si>
    <t>ESPECIALIDAD:</t>
  </si>
  <si>
    <t>TODAS LAS ESPECIALIDADES</t>
  </si>
  <si>
    <t xml:space="preserve">PROCESO </t>
  </si>
  <si>
    <t>ADMINISTRACIÓN DE JUSTICIA Y ACCIONES CONSTITUCIONALES
(Acciones constitucionales,Proceso Penal; Atención al Usuario, Gestión de Servicios Judiciales, Gestión de Servicios Administrativos, Mejoramiento del SIGCMA)</t>
  </si>
  <si>
    <t>DEPENDENCIA JUDICIAL CERTIFICADA:</t>
  </si>
  <si>
    <t>JURISDICCIÓN ORDINARIA DEL CIRCUITO DE BARRANQUILLA</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</si>
  <si>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</si>
  <si>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</si>
  <si>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</si>
  <si>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</si>
  <si>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</si>
  <si>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</si>
  <si>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</si>
  <si>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</si>
  <si>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</si>
  <si>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 aplicable a los procesos que implique adecuación de los procesos en curso.</t>
  </si>
  <si>
    <t xml:space="preserve">Actualización del Marco Normativo </t>
  </si>
  <si>
    <t>Modificación de la estructura organizacional de la rama judicial o del régimen de Carrera Judicial.</t>
  </si>
  <si>
    <t>Mejoramiento y ampliación de la planta de personal y número de juzgados para reducir carga permanente y acortar los tiempos de los procesos.</t>
  </si>
  <si>
    <t>Aplicabilidad de nuevas normas a consencuencia del COVID-19</t>
  </si>
  <si>
    <t xml:space="preserve">Implementación de buenas practicas en la Jurisdicción Penal </t>
  </si>
  <si>
    <t>Económicos y Financieros( disponibilidad de capital, liquidez, mercados financieros, desempleo, competencia.)</t>
  </si>
  <si>
    <t xml:space="preserve">4
</t>
  </si>
  <si>
    <t xml:space="preserve">Afectacion en la economia incrementa la criminalidad generado por el desempleo ocasionando una mayor demanda y congestión judicial </t>
  </si>
  <si>
    <t>Planeación a partir de las necesidades reales.</t>
  </si>
  <si>
    <t xml:space="preserve">5
</t>
  </si>
  <si>
    <t>Asignación presupuestal no ajustada a las necesidades reales de la Rama Judicial y por ende de los juzgados.</t>
  </si>
  <si>
    <t>Incremento del presupuesto asignado a la Rama Judicial para el desarrollo misional de la administración de justicia o aprovechamiento de alternativas para suplir necesidades.</t>
  </si>
  <si>
    <t>Sociales  y culturales (cultura, religión, demografía, responsabilidad social, orden público.)</t>
  </si>
  <si>
    <t>No realización de audiencias presenciales por falta de recursos económicos  de las partes interesadas externas para acudir a las sedes judiciales o inasistencia por falta de credibilidad en la justicia.</t>
  </si>
  <si>
    <t xml:space="preserve">Incremento de la credibilidad y confianza en la administracion de justicia al implementar y certificar sus Sistemas de Gestión. 
</t>
  </si>
  <si>
    <t>No realización de audiencias por falta de conocimiento en el uso  de herramientas tecnológicas de las partes interesadas externas.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</si>
  <si>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</si>
  <si>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</si>
  <si>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</si>
  <si>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</si>
  <si>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 xml:space="preserve">Ampliación y divulgación a la comunidad de los canales virtuales  y herramientas tecnológicas dispuestas para prestar el servicio de justicia y su funcionamiento.
</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</si>
  <si>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</si>
  <si>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t>Ampliación de la cobertura del programa Gobierno en Línea que integre toda la información que debe ser de conocimiento público.</t>
  </si>
  <si>
    <t>Insuficiencia de los medios tecnológicos y conectividad en las depedencias de la Rama Judicial</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</si>
  <si>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</si>
  <si>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regulacion )</t>
  </si>
  <si>
    <t>Cambios de la normatividad vigente.
Desactualización en cambios normativos y jurisprudenciales</t>
  </si>
  <si>
    <t>Capacitacion y actualización de los cambios normativos y reglamentarios por parte de la EJRLB.</t>
  </si>
  <si>
    <t>AMBIENTALES: emisiones y residuos, energía, catástrofes naturales, desarrollo sostenible.</t>
  </si>
  <si>
    <t>No comtemplar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</si>
  <si>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</si>
  <si>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 xml:space="preserve">Fenomenos naturales (Inundación, quema de bosques, sismo, vendavales).
</t>
  </si>
  <si>
    <t>Con la pandemia del COVID - 19, se han fomentado nuevas estrategias para impartir justicia, que contribuyen a la disminución de los impactos ambientales que genera el desarrollo de éstas actividades en sitio.</t>
  </si>
  <si>
    <t>La declaratoria de Pandemia por Contagio de la Covid 19 </t>
  </si>
  <si>
    <t>Existencia de protocolos de bioseguridad específicos para el sector justicia</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</si>
  <si>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</si>
  <si>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</si>
  <si>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CONTEXTO INTERNO </t>
  </si>
  <si>
    <t xml:space="preserve">ACTORES TEMÁTICO </t>
  </si>
  <si>
    <t xml:space="preserve">DEBILIDADES  (Factores específicos)  </t>
  </si>
  <si>
    <t xml:space="preserve">FORTALEZAS (Factores específicos) ) </t>
  </si>
  <si>
    <t>Estratégicos: (direccionamiento estratégico, planeación institucional,
liderazgo, trabajo en equipo)</t>
  </si>
  <si>
    <t>Falta de planeación,  seguimiento y evaluación.</t>
  </si>
  <si>
    <t>Formación del Juez como Lider de Proceso  con bases orientadas al  Direccionamiento, Planeación y Gestión de su  Despacho mediante la aplicación de Sistemas de Gestión.</t>
  </si>
  <si>
    <t xml:space="preserve">Falta de liderazgo y trabajo en equipo de algunos líderes de los procesos. 
</t>
  </si>
  <si>
    <t>Formación del Juez en  normas  de estructura de alto nivel y en los temas referentes al SIGCMA</t>
  </si>
  <si>
    <t xml:space="preserve">Desconocimiento del SIGCMA  y su  articulación  con el Plan Sectorial de Desarrollo.
</t>
  </si>
  <si>
    <t>Definición  de roles y responsabilidades de los  líderes de proceso, para el funcionamiento del SIGCMA.</t>
  </si>
  <si>
    <t>Desconocimiento al realizar el trabajo de forma sistemática con enfoque a proceso del SIGCMA.</t>
  </si>
  <si>
    <t>Normalización y estandarización de los comités del SIGCMA a nivel nacional por parte de la Coordinación Nacional del SIGCMA.</t>
  </si>
  <si>
    <t>Falta de estandarización de los procesos y procedimientos del SIGCMA por especialidad y jurisdicción.</t>
  </si>
  <si>
    <t>Capacitación recibida en normas ISO estructuras de alto nivel.</t>
  </si>
  <si>
    <t>Falta de tiempo para asistir a las capacitaciones y actualizaciones en las herramientas del SIGCMA.</t>
  </si>
  <si>
    <t xml:space="preserve">Autogestión del conocimiento.
</t>
  </si>
  <si>
    <t>Elaboración e implementación del Plan de Acción.</t>
  </si>
  <si>
    <t>Personal integrado por servidores judiciales de alto nivel profesional y capacitado para llevar a cabo las funciones asignadas. </t>
  </si>
  <si>
    <t>Cualificación de los requisitos para el ingreso y permanencia de servidores judiciales en la Rama Judicial</t>
  </si>
  <si>
    <t>Recursos financieros (presupuesto de funcionamiento, recursos de inversión</t>
  </si>
  <si>
    <t>Recursos insuficientes: economicos, humanos, físicos, tecnológicos e infraestructura para el desarrollo de las actividades judiciales.</t>
  </si>
  <si>
    <t>Aprovechamiento de licencias de microsoft Oficce 365 y aplicativos de la Rama Judicial.</t>
  </si>
  <si>
    <t>Falta de presupuesto asignado para la adecuada gestión judicial.</t>
  </si>
  <si>
    <t xml:space="preserve">Aprovechamiento y adaptación por parte de los servidores judiciales a los recursos suministrados. </t>
  </si>
  <si>
    <t>Personal
( competencia del personal, disponibilidad, suficiencia, seguridad
y salud ocupacional.)</t>
  </si>
  <si>
    <t>Insuficiencia de  personal  para atender la función misional y la atención a las partes interesadas en los despachos judiciales y centro de servicios , debido al aumento de la carga laboral.</t>
  </si>
  <si>
    <t>Competencia y compromiso de los servidores judiciales en  desarrollo de las  funciones asignadas al personal adscrito a cada depedencia judicial.</t>
  </si>
  <si>
    <t xml:space="preserve">Extensión de los horarios laborales (presencial y  trabajo en casa) por alta carga de trabajo, con afectación del bienestar físico y emocional de los servidores judiciales. </t>
  </si>
  <si>
    <t>Capacitación en habilidades emocionales y organización del trabajo por parte  de la ARL.</t>
  </si>
  <si>
    <t>Fusionar los espacios laboral, personal y familiar a causa del trabajo en casa.</t>
  </si>
  <si>
    <t>Implementación de los protocolos de bioseguridad definidos por la Rama Judicial para el acceso a las sedes.</t>
  </si>
  <si>
    <t>Imposibilidad para controlar las condiciones de seguridad y salud ocupacional a raiz del trabajo remoto en casa.</t>
  </si>
  <si>
    <t>Capacitación en software y aplicativos disponibles para la realización de los actividades para administrar justicia.</t>
  </si>
  <si>
    <t>Falta de tiempo para acceder a la formación  en herramientas tecnológicas y a diferentes capacitaciones de alto interes,tales como gestión documental, digitalización, seguridad de  la información.</t>
  </si>
  <si>
    <t>Disposición para el aprendizaje autodirigido, en la mayoria de los servidores judiciales.</t>
  </si>
  <si>
    <t xml:space="preserve">Resistencia por parte de algunos servidores judiciales a implementar la gestion del cambio y gestión del conocimiento,  en lo relativo al SIGCMA, a modelos de gestión, ambiental, seguridad informatica, normas antisoborno, normas de bioseguridad etc.,  </t>
  </si>
  <si>
    <t xml:space="preserve">
</t>
  </si>
  <si>
    <t>Proceso
(capacidad, diseño, ejecución, proveedores, entradas, salidas,
gestión del conocimiento)</t>
  </si>
  <si>
    <t>Incremento inusitado de solicitudes vía correo electrónico como principal canal de comunicación conocido por los usuarios.</t>
  </si>
  <si>
    <t>Ampliación y divulgación de otros canales de comunicación y suministro de información a los usuarios a través de micrositios, celular, whatsapp, etc.</t>
  </si>
  <si>
    <t>Congestión judicial a causa del incremento en la demanda de administración de justicia y en la no realización de audiencias programadas por diferentes causas tales como:
* Inasistencia de alguna de las partes,  
* Falta de remisión de detenidos, 
* Indebida citación 
* No disponibilidad de Juzgado por encontrarse en otras diligencias.
* Aplazamiento de audiencias por solicitud de las partes interesadas.</t>
  </si>
  <si>
    <t xml:space="preserve">Coordinación entre el Centro de Servicios Judiciales y los juzgados en el agendamiento, gestión ante establecimientos carcelarios y citación a las audiencias. </t>
  </si>
  <si>
    <t>Alta carga laboral que hace imposible el cumplimiento de algunos términos judiciales. Número de solicitudes que ingresan a los despachos (entradas) muy superior al número de solicitudes que pueden ser atendidas  (salidas).</t>
  </si>
  <si>
    <t xml:space="preserve">Implementar la Gestión del conocimiento generada por las experiencias de los servidores documentada en instructivos y guias.
</t>
  </si>
  <si>
    <t xml:space="preserve">Falta de implementación del expediente electrónico para trazabilidad de todos los procesos judiciales en trámite y archivados. </t>
  </si>
  <si>
    <t xml:space="preserve">Aprovechamiento de las  TIC's y todos los recursos digitales, para la realización de audiencias virtuales tales como  Teams, polycom, Rp1, Skype,  teleconferencias WhatsApp, mensaje de texto.
</t>
  </si>
  <si>
    <t>Duplicidad de solicitud de la misma información por parte de diferentes dependencias y entidades del sector público y partes interesadas en general, cuya atención retrasa la actividad judicial.</t>
  </si>
  <si>
    <t xml:space="preserve">Tecnológicos </t>
  </si>
  <si>
    <t>Fallas e insuficiencia de las herramientas tecnológicas y de  formación dispuestas para prestar el servicio de justicia, igualmente en la conformación y gestión del expediente electrónico.</t>
  </si>
  <si>
    <t>Implementación de herramientas tecnológicas para realizar  las actividades de los procesos, simplificando trámites, mejorando la comunicación interna de los servidores judiciales y dependencias y erradicando el uso de papel para la gestión de los expedientes.</t>
  </si>
  <si>
    <t>Falta de implementación de la digitalización y del expediente  electrónico en todas las dependencias y despachos judiciales.
Falta de un sistema que implemente la digitalización integral de todos los procesos en trámite y los que se encuentran en archivo de gestión (que comprenda los documentos impresos, audiencias y demás documentos en medios magnéticos)</t>
  </si>
  <si>
    <t>Avance en la implementación del expediente digital y nuevos aplicativos para la mejor gestión tanto en los juzgados comoen el centro de servicios.</t>
  </si>
  <si>
    <t>Insuficiencia  de  recursos tecnológicos (hardware y software) para los empleados en trabajo remoto.</t>
  </si>
  <si>
    <t xml:space="preserve">Directices y normatividad  impartidas por el Consejo Superior de la Judicatura para la implementación del expediente electronico.
</t>
  </si>
  <si>
    <r>
      <t xml:space="preserve">Fallas en el servicio de internet,  conectividad  irregular.
</t>
    </r>
    <r>
      <rPr>
        <sz val="10"/>
        <color rgb="FFFF0000"/>
        <rFont val="Calibri"/>
        <family val="2"/>
        <scheme val="minor"/>
      </rPr>
      <t xml:space="preserve">
</t>
    </r>
  </si>
  <si>
    <t>Avance en la digitalización de procesos judiciales fisicos, utilizando las herramientas sumistradas por office 365.</t>
  </si>
  <si>
    <t>La carencia de recursos tecnológicos necesarios para llevar a cabo el proceso de digitalización de expedientes  en los Despachos Judiciales.</t>
  </si>
  <si>
    <t>Desarrollo de aplicativos propios para elaboración de comunicaciones y digitalización de expedientes.</t>
  </si>
  <si>
    <t>Falta de divulgación de lineamiento relacionados con la seguridad informática de las audiencias y demás actividades propias del proceso juridico.</t>
  </si>
  <si>
    <t>Capacitaciones realizadas en herramientas y aplicativos tecnológicos grabadas por la EJRLB y divulgación de su existencia.</t>
  </si>
  <si>
    <t>Acceso permanente a las grabaciones de las capacitaciones que quedan publicadas en las redes sociales y aplicativos de microsoft.</t>
  </si>
  <si>
    <t xml:space="preserve">Existencia de protocolos para la realización de audiencias virtuales y guía de consultas de procesos en línea </t>
  </si>
  <si>
    <t>Avance del plan de digitalización de la Rama Judicial acorde con el protocolo del expediente electrónico</t>
  </si>
  <si>
    <t>Acceso remoto y consulta de procesos a través de la página web de la Rama Judicial para la consulta de procesos.</t>
  </si>
  <si>
    <t xml:space="preserve">Documentación
(Actualización, coherencia, aplicabilidad) </t>
  </si>
  <si>
    <t>Inconvenientes con el reporte de estadistica con el sistema SIERJU.</t>
  </si>
  <si>
    <t>Formatos estandarizados impartidos  desde la Coordinación Nacional del SIGCMA para la mejor prestación del servicio.</t>
  </si>
  <si>
    <t>Desactualización o no aplicación  de la documentación propia de las actividades del juzgado y/o del centro de servicios a raíz de los nuevos métodos virtuales  implementados.</t>
  </si>
  <si>
    <t>Micrositio de fácil acceso a los documentos propios del Sistema Integrado de Gestión y Control de la Calidad y el Medio Ambiente.</t>
  </si>
  <si>
    <t>Desconocimiento e inaplicabilidad de las Tablas de Retención Documental (TRD)</t>
  </si>
  <si>
    <t>Avance en la actualización permanente de documentos y procedimientos del SIGCMA</t>
  </si>
  <si>
    <t>Infraestructura física (suficiencia, comodidad)</t>
  </si>
  <si>
    <r>
      <t xml:space="preserve">Falta de salas de audiencia y/o  diseñadas con espacios inadecuados en algunos edificios. </t>
    </r>
    <r>
      <rPr>
        <sz val="10"/>
        <color rgb="FFFF0000"/>
        <rFont val="Calibri"/>
        <family val="2"/>
        <scheme val="minor"/>
      </rPr>
      <t xml:space="preserve">
</t>
    </r>
  </si>
  <si>
    <t>Falta de espacio en algunos  despachos judiciales para la ubicación del personal.</t>
  </si>
  <si>
    <t>Insuficiencia de espacios y muebles  (estantes) propios de los archivos de gestión y definitivo.</t>
  </si>
  <si>
    <t>Instalaciones, oficinas y mobiliario  para el personal que no cumplen los estándares de salud ocupacional.</t>
  </si>
  <si>
    <t>Falta de seguridad en áreas de acceso a algunos despachos judiciales</t>
  </si>
  <si>
    <t>Falta de vigilancia y seguridad en el desarrollo de las audiencias en  edificios donde funcionan juzgados.</t>
  </si>
  <si>
    <t>Elementos de trabajo (papel, equipos)</t>
  </si>
  <si>
    <r>
      <t>Insuficiencia de equipos tecnológicos, internet para el trabajo presencial y  virtual.</t>
    </r>
    <r>
      <rPr>
        <sz val="10"/>
        <rFont val="Calibri"/>
        <family val="2"/>
        <scheme val="minor"/>
      </rPr>
      <t xml:space="preserve">
</t>
    </r>
  </si>
  <si>
    <t>Disminución notoria del uso del papel a causa de la implementación de medios tecnológicos.</t>
  </si>
  <si>
    <t>Comunicación Interna
(canales utilizados y su efectividad, flujo de la información necesaria para el desarrollo de las actividades)</t>
  </si>
  <si>
    <t>Falta de conocimiento y capacitación de los servidores judiciales sobre los canales dispuestos y adquiridos para optimizar el flujo de información y garantizar la comunicación interna.</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</si>
  <si>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</si>
  <si>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Falta de comunicación asertiva con los usuarios internos.</t>
  </si>
  <si>
    <t>Desaprovechamiento de canales de comunicaciones.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</si>
  <si>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</si>
  <si>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</si>
  <si>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</si>
  <si>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</si>
  <si>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ESTRATEGIAS/ACCIONES </t>
  </si>
  <si>
    <t>ESTRATEGIAS  DOFA</t>
  </si>
  <si>
    <t>ESTRATEGIA/ACCIÓN/ PROYECTO</t>
  </si>
  <si>
    <t xml:space="preserve">GESTIONA </t>
  </si>
  <si>
    <t xml:space="preserve">DOCUMENTADA EN </t>
  </si>
  <si>
    <t>A</t>
  </si>
  <si>
    <t>O</t>
  </si>
  <si>
    <t>D</t>
  </si>
  <si>
    <t>F</t>
  </si>
  <si>
    <r>
      <t xml:space="preserve">Incluir en la programación de los Juzgados y el centro de servicios,  espacios de actualización y capacitación periódica sobre la </t>
    </r>
    <r>
      <rPr>
        <b/>
        <sz val="10"/>
        <rFont val="Calibri"/>
        <family val="2"/>
        <scheme val="minor"/>
      </rPr>
      <t>normatividad</t>
    </r>
    <r>
      <rPr>
        <sz val="10"/>
        <rFont val="Calibri"/>
        <family val="2"/>
        <scheme val="minor"/>
      </rPr>
      <t xml:space="preserve"> </t>
    </r>
    <r>
      <rPr>
        <b/>
        <sz val="10"/>
        <rFont val="Calibri"/>
        <family val="2"/>
        <scheme val="minor"/>
      </rPr>
      <t>vigente</t>
    </r>
    <r>
      <rPr>
        <sz val="10"/>
        <rFont val="Calibri"/>
        <family val="2"/>
        <scheme val="minor"/>
      </rPr>
      <t xml:space="preserve"> y del </t>
    </r>
    <r>
      <rPr>
        <b/>
        <sz val="10"/>
        <rFont val="Calibri"/>
        <family val="2"/>
        <scheme val="minor"/>
      </rPr>
      <t>SIGCMA</t>
    </r>
    <r>
      <rPr>
        <sz val="10"/>
        <rFont val="Calibri"/>
        <family val="2"/>
        <scheme val="minor"/>
      </rPr>
      <t xml:space="preserve">, asi como espacios de asistencia a capacitaciones y formación autodirigida.
</t>
    </r>
  </si>
  <si>
    <t>1,3, 13</t>
  </si>
  <si>
    <t>1, 3, 10</t>
  </si>
  <si>
    <t>2, 3, 4, 5, 6, 13, 14, 36, 39</t>
  </si>
  <si>
    <t>1, 2, 5, 6, 11, 16, 12</t>
  </si>
  <si>
    <t xml:space="preserve">Plan de acción </t>
  </si>
  <si>
    <t>Realizar reuniones trimestrales de planeación, seguimiento y evaluación de la gestión.</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</si>
  <si>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</si>
  <si>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14, 15</t>
  </si>
  <si>
    <t>2, 3, 4, 5, 6</t>
  </si>
  <si>
    <t>1, 2,3,4</t>
  </si>
  <si>
    <t xml:space="preserve">Revisar la estructura del SIGCMA para el SPA. 
Actualizar la documentación e implementar los documentos actualizados. </t>
  </si>
  <si>
    <t>9, 27</t>
  </si>
  <si>
    <t>19, 31, 32, 33</t>
  </si>
  <si>
    <t xml:space="preserve">Asistir y participar activamente en los procesos de normalización y estandarización de procesos y procedimientos conforme a la programación definida por la Coordinación Nacional del SIGCMA </t>
  </si>
  <si>
    <t>19, 27</t>
  </si>
  <si>
    <t>4, 36, 37</t>
  </si>
  <si>
    <t>Asignar el personal con el perfil requerido para realizar gestiones de tipo específico o judicial, optimizando la colaboración de judicantes y practicantes .
Revisar los procedimientos de talento humano en cada dependencia para facilitar transiciones o cambios de personal.</t>
  </si>
  <si>
    <t>9, 10</t>
  </si>
  <si>
    <t>8, 9, 12</t>
  </si>
  <si>
    <t xml:space="preserve">Mapa  de riesgos </t>
  </si>
  <si>
    <t>Definir y asignar responsables para los roles de líderes de proceso y de profesionales de enlace para el funcionamiento del SIGCMA.</t>
  </si>
  <si>
    <t>Realizar programación de audiencias acorde con el tiempo de duración para reducir número de audiencias no realizadas e incrementar el número de salidas.</t>
  </si>
  <si>
    <t>4, 8</t>
  </si>
  <si>
    <t>4, 7</t>
  </si>
  <si>
    <t>9, 16, 17</t>
  </si>
  <si>
    <t>Implementar modelos operativos de preparación de audiencias (MOPAS) y guías de realización de audiencias para reducir el tiempo de las diligencias.</t>
  </si>
  <si>
    <t>2, 3, 8</t>
  </si>
  <si>
    <t>9, 10, 16</t>
  </si>
  <si>
    <t>12, 15, 28</t>
  </si>
  <si>
    <r>
      <t xml:space="preserve">Ampliar y divulgar canales de comunicación con las partes interesadas, internas y  externas (micrositio, </t>
    </r>
    <r>
      <rPr>
        <i/>
        <sz val="10"/>
        <color theme="1"/>
        <rFont val="Calibri"/>
        <family val="2"/>
        <scheme val="minor"/>
      </rPr>
      <t xml:space="preserve">whatsapp, </t>
    </r>
    <r>
      <rPr>
        <sz val="10"/>
        <color theme="1"/>
        <rFont val="Calibri"/>
        <family val="2"/>
        <scheme val="minor"/>
      </rPr>
      <t xml:space="preserve">celular) que permitan visibilizar la labor del juzgado y del centro de servicios para mejorar la imagen de la administración de justicia. </t>
    </r>
  </si>
  <si>
    <t>15, 36, 37, 38</t>
  </si>
  <si>
    <t>17, 20, 30</t>
  </si>
  <si>
    <t>Facilitar la asistencia virtual o remota a las audiencias de quienes no acudan a las sedes judiciales cuando la audiencia se realiza de forma presencial.</t>
  </si>
  <si>
    <t>12, 13</t>
  </si>
  <si>
    <t>14, 18, 36, 37</t>
  </si>
  <si>
    <t>Divulgar los distintos medios,  formas de acceso e instructivos para asistir a las audiencias virtuales y  gestionar la conexión desde la sede judicial de aquellas partes interesadas que no cuenten con medios tecnológicos o conocimientos para hacerlo.</t>
  </si>
  <si>
    <t>7, 9</t>
  </si>
  <si>
    <t>7, 8, 13</t>
  </si>
  <si>
    <t>18, 30</t>
  </si>
  <si>
    <r>
      <t xml:space="preserve">Utilizar adecuadamente herramientas tecnológicas de comunicación interna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que permitan respetar los horarios laborales y espacios personales y familiares de los servidores judiciales.</t>
    </r>
  </si>
  <si>
    <t>6, 10, 11</t>
  </si>
  <si>
    <t>10, 15, 35</t>
  </si>
  <si>
    <r>
      <t xml:space="preserve">Solicitar apoyo y seguimiento a las condiciones y riesgos laborales por parte de la </t>
    </r>
    <r>
      <rPr>
        <b/>
        <sz val="10"/>
        <rFont val="Calibri"/>
        <family val="2"/>
        <scheme val="minor"/>
      </rPr>
      <t>ARL</t>
    </r>
    <r>
      <rPr>
        <sz val="10"/>
        <rFont val="Calibri"/>
        <family val="2"/>
        <scheme val="minor"/>
      </rPr>
      <t xml:space="preserve"> así como fomentar la asistencia a las actividades programadas por esta.</t>
    </r>
  </si>
  <si>
    <t>10, 12</t>
  </si>
  <si>
    <t>13, 14</t>
  </si>
  <si>
    <r>
      <t xml:space="preserve">Conocer e implementar las diferentes herramientas tecnológicas dispuestas para la prestación del servicios de justicia, la realización de audiencias virtuales, </t>
    </r>
    <r>
      <rPr>
        <b/>
        <sz val="10"/>
        <rFont val="Calibri"/>
        <family val="2"/>
        <scheme val="minor"/>
      </rPr>
      <t>la gestión del expediente judicial (digitalización</t>
    </r>
    <r>
      <rPr>
        <sz val="10"/>
        <rFont val="Calibri"/>
        <family val="2"/>
        <scheme val="minor"/>
      </rPr>
      <t xml:space="preserve">) y  la atención de  trámites solicitados por las partes interesadas. </t>
    </r>
  </si>
  <si>
    <t>18, 20, 21, 36</t>
  </si>
  <si>
    <t>10, 21, 22, 23, 24, 25, 26, 27, 29, 36, 37</t>
  </si>
  <si>
    <t>Consolidar los procesos de digitalización en concordancia con el protocolo adoptado por el Consejo Superior de la Judicatura a través del CENDOJ para el manejo del expediente electrónico.</t>
  </si>
  <si>
    <t>10, 14</t>
  </si>
  <si>
    <t>21, 24, 25, 28</t>
  </si>
  <si>
    <t>10, 29, 36, 37</t>
  </si>
  <si>
    <t>Solicitar apoyo al CENDOJ, para realización de capacitaciones en tablas de retención documental (TRD)</t>
  </si>
  <si>
    <t>Adelantar campañas sobre manejo y disposición de residuos.</t>
  </si>
  <si>
    <t>21, 36, 37</t>
  </si>
  <si>
    <t>Solicitar apoyo a la Dirección Ejecutiva Seccional de Administración Judicial en el suministro de recursos tecnólogicos para los servidores judiciales.</t>
  </si>
  <si>
    <t>10, 11</t>
  </si>
  <si>
    <t>7, 22, 23, 29, 30, 31, 32, 33, 34, 35</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</si>
  <si>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</si>
  <si>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</si>
  <si>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</si>
  <si>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</si>
  <si>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</si>
  <si>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</si>
  <si>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</si>
  <si>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</si>
  <si>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</si>
  <si>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</si>
  <si>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</si>
  <si>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</si>
  <si>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</si>
  <si>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</si>
  <si>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</si>
  <si>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</si>
  <si>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</si>
  <si>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</si>
  <si>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</si>
  <si>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</si>
  <si>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</si>
  <si>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</si>
  <si>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</si>
  <si>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</si>
  <si>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</si>
  <si>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</si>
  <si>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</si>
  <si>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</si>
  <si>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</si>
  <si>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</si>
  <si>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</si>
  <si>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</si>
  <si>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</si>
  <si>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</si>
  <si>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</si>
  <si>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</si>
  <si>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</si>
  <si>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</si>
  <si>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</si>
  <si>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</si>
  <si>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</si>
  <si>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</si>
  <si>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</si>
  <si>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</si>
  <si>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</si>
  <si>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</si>
  <si>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</si>
  <si>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</si>
  <si>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</si>
  <si>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</si>
  <si>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</si>
  <si>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</si>
  <si>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</si>
  <si>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</si>
  <si>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</si>
  <si>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</si>
  <si>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</si>
  <si>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</si>
  <si>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</si>
  <si>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</si>
  <si>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</si>
  <si>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</si>
  <si>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</si>
  <si>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</si>
  <si>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</si>
  <si>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</si>
  <si>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</si>
  <si>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</si>
  <si>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</si>
  <si>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</si>
  <si>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</si>
  <si>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</si>
  <si>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</si>
  <si>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</si>
  <si>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</si>
  <si>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</si>
  <si>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</si>
  <si>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</si>
  <si>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</si>
  <si>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</si>
  <si>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</si>
  <si>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</si>
  <si>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</si>
  <si>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</si>
  <si>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</si>
  <si>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</si>
  <si>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</si>
  <si>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</si>
  <si>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</si>
  <si>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</si>
  <si>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</si>
  <si>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</si>
  <si>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</si>
  <si>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</si>
  <si>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</si>
  <si>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</si>
  <si>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</si>
  <si>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</si>
  <si>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</si>
  <si>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</si>
  <si>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</si>
  <si>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</si>
  <si>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ose da  respuesta a las solicitudes de los usuarios de la administración de justicia en materia penal, después del  término legal establecido para decidir sobre los conflictos presentados a los jueces.</t>
  </si>
  <si>
    <t>1. Mayor demanda de justicia.</t>
  </si>
  <si>
    <t>Afectación de reputacion,imagén,  credibilidad, satisfacción de usuarios y PI</t>
  </si>
  <si>
    <t xml:space="preserve">De la entidad, seccional, despachos a nivel local o municipal </t>
  </si>
  <si>
    <t>2. Insuficiencia de  personal  para atender la función misional y la atención a las partes interesadas en los despachos judiciales y centro de servicios</t>
  </si>
  <si>
    <t>Afectación Económica</t>
  </si>
  <si>
    <t>Afectación al presupuesto en un valor ≥50%.</t>
  </si>
  <si>
    <t>3. Complejidad de los procesos judiciales y solicitudes, lo cual incrementa los tiempos para su resolución.</t>
  </si>
  <si>
    <t>Interrupción o afectación en la prestación del servicio judicial</t>
  </si>
  <si>
    <t>Entre 49 a 96 horas  habiles al año  o afectación baja</t>
  </si>
  <si>
    <t>4.Fallas en la planeación  para el desarrollo de las tareas propias del despacho.</t>
  </si>
  <si>
    <t>Incumplimiento de las metas establecidas</t>
  </si>
  <si>
    <t>Incumplimiento del 60% de los indicadores del proceso</t>
  </si>
  <si>
    <t>5.  Fallas e insuficiencia de las herramientas tecnológicas.</t>
  </si>
  <si>
    <t xml:space="preserve">Incumplimientos en la realizacion de audiencias </t>
  </si>
  <si>
    <t xml:space="preserve">No se atiende la  solicitud  de un fiscal o parte interesada para la realización de una audiencia preliminar o no se cumple  la programción de audiencias de Conocimiento. </t>
  </si>
  <si>
    <t xml:space="preserve">1. Inasistencia del Juez </t>
  </si>
  <si>
    <t xml:space="preserve">De la entidad, seccional, despachos a nivel departamental </t>
  </si>
  <si>
    <t xml:space="preserve">2. Falta de tiempo para  la realización.
</t>
  </si>
  <si>
    <t>3. Programación de audiencias sin tener en cuenta tiempos de duración para su realización.</t>
  </si>
  <si>
    <t>4 .Notificaciones judiciales erradas o inoportunas</t>
  </si>
  <si>
    <t>5.Fallas en el servicio de internet,  conectividad  irregular.</t>
  </si>
  <si>
    <t xml:space="preserve"> Efectuar notificaciones que no cumplan con los requistos</t>
  </si>
  <si>
    <t>No se realizan las  notificaciones , no se erfectuan  oportunamente o no se aplica aplicar la normatividad</t>
  </si>
  <si>
    <t>1. Errores en la digitación</t>
  </si>
  <si>
    <t xml:space="preserve">De la entidad y sector justicia a nivel nacional </t>
  </si>
  <si>
    <t>2.Incumplimiento del procedimiento de reparto.</t>
  </si>
  <si>
    <t>Afectación al presupuesto  en un valor  &lt;1% y ≥5%.</t>
  </si>
  <si>
    <t xml:space="preserve">3. Falta de personal para atender el  volúmen de solicitudes recibidas. </t>
  </si>
  <si>
    <t>Inexactitud o inoportunidad en el reparto de procesos</t>
  </si>
  <si>
    <t>Posibilidad de no realizar, no hacerlo  oportunamente, no aplicar la normatividad para realizar el reparto.</t>
  </si>
  <si>
    <t>Interrupción o afectación en la prestación del servicio administrativo</t>
  </si>
  <si>
    <t>Entre 193 a 288 horas   habiles al año  o afectación media</t>
  </si>
  <si>
    <t xml:space="preserve"> </t>
  </si>
  <si>
    <t>Pérdida de documentos</t>
  </si>
  <si>
    <t>Extravío temporal o definitivo de los  documentos de los procesos judiciales</t>
  </si>
  <si>
    <t xml:space="preserve">1. Falta de implementación del expediente electrónico en todas las dependencias y juzgados.
</t>
  </si>
  <si>
    <t xml:space="preserve">Entre  145 a 192 horas  hábiles al año o afectación alta </t>
  </si>
  <si>
    <t>2.Falta de software institucional estandarizado para la especialidad para el control del archivo de documentos tanto físicos como virtuales.</t>
  </si>
  <si>
    <t>3.Desconocimiento e inaplicabilidad de las Tablas de Retención Documental (TRD)</t>
  </si>
  <si>
    <t>4.Volumen excesivo de ingreso de expedientes para el personal asignado,  generando demoras en la organización de los expedientes.</t>
  </si>
  <si>
    <t xml:space="preserve">Afectaciones ambientales </t>
  </si>
  <si>
    <t>Se tienen   afectaciones ambientales que generen impactos negativos en el entorno</t>
  </si>
  <si>
    <t xml:space="preserve">1. Falta de socialización del Acuerdo PSAA14-10160. </t>
  </si>
  <si>
    <t>2.Baja participación de los funcionarios y servidores judiciales en las actividades de formación en el Sistema de Gestión Ambiental</t>
  </si>
  <si>
    <t>Afectación Ambiental</t>
  </si>
  <si>
    <t xml:space="preserve">Si el hecho llegara a presentarse, tendría consecuencias o efectos mínimos sobre la entidad.
</t>
  </si>
  <si>
    <t>3.  Poco compromiso en la aplicabilidad y formación de la cultura ambiental</t>
  </si>
  <si>
    <t>4. Carencia del liderazgo en el Sistema de Gestión Ambiental</t>
  </si>
  <si>
    <t xml:space="preserve">Para los  riesgos de corrupción ,por política,  el impacto siempre será mayor  o catastrófico y su redacción debe conservar el modelo  propuesto.
</t>
  </si>
  <si>
    <t xml:space="preserve">Recibir , ofrecer, prometer , entregar o aceptar dádivas o beneficios a nombre propio o de terceros para  expedir, alterar,retener , extraviar o entregar  documentos  sin el lleno de requisitos legales </t>
  </si>
  <si>
    <t xml:space="preserve"> Realizar trámites sin el cumplimiento de los requisitos legales  o  con informacion falsa</t>
  </si>
  <si>
    <t>1. Falta de ética de los servidores públicos (Debilidades en principios y valores)</t>
  </si>
  <si>
    <t>2. Falta de ética de terceros interesados  (Debilidades principios y valores)</t>
  </si>
  <si>
    <t>3. debilidades en los controles para la manejo de la información en medio Físico</t>
  </si>
  <si>
    <t>3. debilidades en los controles para la manejo de la información en medio magnético</t>
  </si>
  <si>
    <t xml:space="preserve">Recibir, ofrecer, prometer, entregar o aceptar dadivas  o beneficios a nombre propio o de terceros para  demorar, retener, alterar o direccionar decisiones judiciales </t>
  </si>
  <si>
    <t xml:space="preserve">Proferir  decisiones judiciales incumpliendo los principios de la administracion de justicia o sin la observancia de los Codigos  Procesales en la materia </t>
  </si>
  <si>
    <t>3. Falta de controles en los procedimientos establecidos</t>
  </si>
  <si>
    <t>Ofrecer, prometer, entregar, aceptar o solicitar una ventaja indebida para no realizar una audiencia programada en la fecha establecida.</t>
  </si>
  <si>
    <t>Cuando por indebido interés  no se realizar una audiencia programada en la fecha establecida</t>
  </si>
  <si>
    <t>Se incluye encabezado  de riesgo de Soborno por ilustración, si no aplica  borrar las  filas ( 90 a 99)</t>
  </si>
  <si>
    <t>3. Error en la  notificación de las partes procesales</t>
  </si>
  <si>
    <t xml:space="preserve">MATRIZ DE RIESGOS </t>
  </si>
  <si>
    <t>Todos los procesos de la Jurisdicción Ordinaria del Circuito de Barranquilla</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</si>
  <si>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</si>
  <si>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</si>
  <si>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</si>
  <si>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</si>
  <si>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</si>
  <si>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</si>
  <si>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</si>
  <si>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</si>
  <si>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</si>
  <si>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</si>
  <si>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</si>
  <si>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</si>
  <si>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</si>
  <si>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</si>
  <si>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</si>
  <si>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</si>
  <si>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 xml:space="preserve">El Consejo Seccional periodicamente revisa Estadísticas en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</si>
  <si>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NO</t>
  </si>
  <si>
    <t>SI</t>
  </si>
  <si>
    <t>Acciones de respuesta ante noticias que afectan la imagen de la entidad</t>
  </si>
  <si>
    <t xml:space="preserve">El Consejo Seccional periodicamente revisa Estadísticas en SIERJU, analizando las cargas de trabajo y  la productividad de los juzgados.
Si los resultados superan los estandares establecidos tramita la creación de juzgados de descongestión.
Como registro del control quedan actas de visitas del Consejo y acuerdos de creación de juzgados. </t>
  </si>
  <si>
    <t>Pólizas de Calidad y Cumplimiento</t>
  </si>
  <si>
    <t>El  Juez director del despacho diariamente, revisa las acciones constitucionales allegadas y las fechas para dar respuesta oportuna de conforme la ley lo establece, designa un reponsable para su seguimiento y respuesta, como registro queda el archivo de seguimiento de las acciones constitucionales</t>
  </si>
  <si>
    <r>
      <t xml:space="preserve">
</t>
    </r>
    <r>
      <rPr>
        <sz val="11"/>
        <color theme="1"/>
        <rFont val="Calibri"/>
        <family val="2"/>
        <scheme val="minor"/>
      </rPr>
      <t>Aplicación del Procedimiento de Acciones de Gestión</t>
    </r>
  </si>
  <si>
    <t xml:space="preserve">El  Juez director del despacho  semanalmente,
revisa los registros de control o planificadores y los ingresos del reparto, para actualizar la planificación y verificar fechas de las actuaciones.
Si evidencia actividades y actuaciones no incluidas se integran al planificador, como registro del control queda el planificador y las actuaciones documentadas. </t>
  </si>
  <si>
    <t>Aplicación del Procedimiento de Acciones de Gestión</t>
  </si>
  <si>
    <t>El Juez director del despacho periodicamente, reporta los incidentes tecnológicos a mesa de ayuda, para que se solucione prontamente los problemas tecnológicos reportados, el cual se verifica antes de hacer el reporte y la evidencia queda registrada en en el correo electrónico.</t>
  </si>
  <si>
    <r>
      <t>El Juez director del despacho diariamente,  hace seguimiento a la  planificación de audiencias,</t>
    </r>
    <r>
      <rPr>
        <sz val="10"/>
        <color rgb="FFFF0000"/>
        <rFont val="Calibri"/>
        <family val="2"/>
        <scheme val="minor"/>
      </rPr>
      <t xml:space="preserve">  </t>
    </r>
    <r>
      <rPr>
        <sz val="10"/>
        <rFont val="Calibri"/>
        <family val="2"/>
        <scheme val="minor"/>
      </rPr>
      <t>revisando el tipo de audiencias a realizar  y los tiempos programados para cada una, ajustando la programación si requiere incluir o hacer cambios imprevistos, Como registro del control queda el planificador y las actuaciones documentadas</t>
    </r>
    <r>
      <rPr>
        <sz val="10"/>
        <color rgb="FFFF0000"/>
        <rFont val="Calibri"/>
        <family val="2"/>
        <scheme val="minor"/>
      </rPr>
      <t xml:space="preserve">. </t>
    </r>
  </si>
  <si>
    <t xml:space="preserve">El Juez director del despacho diariamente,  hace seguimiento a la  planificación de audiencias,  revisando el tipo de audiencias a realizar  y los tiempos programados para cada una, ajustando la programación si requiere incluir o hacer cambios imprevistos, Como registro del control queda el planificador y las actuaciones documentadas. </t>
  </si>
  <si>
    <t>Aplicación del Procedimiento de Acciones de Gestión - reprogramación de audiencias</t>
  </si>
  <si>
    <r>
      <t xml:space="preserve"> El secretario del despacho diariamente,  ingresa los datos para la realización de citaciones y notificaciones </t>
    </r>
    <r>
      <rPr>
        <sz val="10"/>
        <color rgb="FFFF0000"/>
        <rFont val="Calibri"/>
        <family val="2"/>
        <scheme val="minor"/>
      </rPr>
      <t xml:space="preserve"> </t>
    </r>
    <r>
      <rPr>
        <sz val="10"/>
        <rFont val="Calibri"/>
        <family val="2"/>
        <scheme val="minor"/>
      </rPr>
      <t>registrando en el aplicativo establecido, los datos de la audiencia y los de los intervinientes, revisa antes de confirmar la elaboración que los datos sean correctos,</t>
    </r>
    <r>
      <rPr>
        <sz val="10"/>
        <color theme="1"/>
        <rFont val="Calibri"/>
        <family val="2"/>
        <scheme val="minor"/>
      </rPr>
      <t xml:space="preserve"> co</t>
    </r>
    <r>
      <rPr>
        <sz val="10"/>
        <rFont val="Calibri"/>
        <family val="2"/>
        <scheme val="minor"/>
      </rPr>
      <t>mo registro del control quedan los datos en el aplicativo ingresados por el secretario, los cuales no pueden ser cambiados.</t>
    </r>
  </si>
  <si>
    <t>El Juez director del despacho periodicamente, reporta las fallas de internet y de problemas de conectividad  a mesa de ayuda de la Dirección Seccional, para que se solucione prontamente los problemas tecnológicos reportados, el cual se verifica antes de hacer el reporte y la evidencia queda registrada en en el correo electrónico.</t>
  </si>
  <si>
    <r>
      <t xml:space="preserve">El empleado encargado de reparto al momento de realizar reparto de cada solicitud o escrito,  verifica que los datos aportados por el solicitante sean los que ingresa al aplicativo, </t>
    </r>
    <r>
      <rPr>
        <sz val="10"/>
        <color rgb="FFFF0000"/>
        <rFont val="Calibri"/>
        <family val="2"/>
        <scheme val="minor"/>
      </rPr>
      <t xml:space="preserve"> </t>
    </r>
    <r>
      <rPr>
        <sz val="10"/>
        <rFont val="Calibri"/>
        <family val="2"/>
        <scheme val="minor"/>
      </rPr>
      <t>confrontando la información aportada por el solicitante y confirmando que lo digitado o seleccionado en el aplicativo es correcto, si encuentra que ingresó datos errados hace la corrección  antes de realizar cada reparto.
Como registro  queda la información en el aplicativo de reparto y el acta de reparto.</t>
    </r>
  </si>
  <si>
    <r>
      <t xml:space="preserve"> El líder del grupo de reparto,  periodicamente   verifica versión del procedimiento y su aplicación,</t>
    </r>
    <r>
      <rPr>
        <sz val="10"/>
        <color rgb="FFFF0000"/>
        <rFont val="Calibri"/>
        <family val="2"/>
        <scheme val="minor"/>
      </rPr>
      <t xml:space="preserve"> </t>
    </r>
    <r>
      <rPr>
        <sz val="10"/>
        <rFont val="Calibri"/>
        <family val="2"/>
        <scheme val="minor"/>
      </rPr>
      <t>que el procedimiento esté actualizado y que el equipo de trabajo aplica la última versión aprobada.  Si encuentra desactualización realiza el ajuste y solicita aprobación de la nueva versión y si el personal no aplica la versión actualizada realiza capacitación.,como evidencia queda el registro de  aprobación del procedimiento y actas de capacitación o lista de asistencia.</t>
    </r>
  </si>
  <si>
    <t>El empleado encargado de reparto, periodicamente
 al momento de realizar reparto de cada solicitud o escrito,
verifica que los datos aportados por el solicitante sean los que ingresa al aplicativo., lo realiza  confrontando la información aportada por el solicitante y confirmando que lo digitado o seleccionado en el aplicativo es correcto,
si encuentra que ingresó datos errados hace la corrección  antes de realizar cada reparto y la como registro  queda la información en el aplicativo de reparto y el acta de reparto.</t>
  </si>
  <si>
    <t>El líder del grupo de reparto  periodicamente 
verifica versión del procedimiento y su aplicación.
y revisa que el procedimiento esté actualizado y que el equipo de trabajo aplica la última versión aprobada.
Si se encuentra desactualización realiza el ajuste y solicita aprobación de la nueva versión y si el personal no aplica la versión actualizada y se realiza capacitación.
Como registro  queda acta de aprobación del procedimiento y actas de capacitación o lista de asistencia.</t>
  </si>
  <si>
    <t xml:space="preserve">El Consejo Seccional periodicamente revisa Estadísticas en SIERJU, analizando las cargas de trabajo y  la productividad de las sedes judiciales.
Si los resultados superan los estandares establecidos tramita la creación  de descongestión.
Como registro del control quedan actas de visitas del Consejo y acuerdos de creación de juzgados. </t>
  </si>
  <si>
    <t>El Consejo Seccional de la Judicatura -
Unidad de Proyectos especiales de Tecnología y CENDOJ, realiza el  Plan para la creación del Gestor documental y lo hace colocando encConocimiento de la especialidad Penal y recolección de  datos para el diseño del Gestor documental aplicable a la especialidad, se  reformula el plan si se incumplen términos, como registro  queda actas de reuniones.</t>
  </si>
  <si>
    <t>El  Consejo superior de la Judicatura - Unidad de Proyectos especiales de Tecnología y CENDOJ realiza el Plan para la implementación del Acuerdo 11567, parágrafo 2 del artículo 28. y coloca en conocimiento de la especialidad Penal y recolecciónde  datos para el diseño del software aplicable a la especialidad, se reformular el plan si se incumplen términos.
y como registro  queda actas de reuniones.</t>
  </si>
  <si>
    <t>Aplicación de las Tablas de Retención Documental expedidas por el Consejo Superior de la Judicatura</t>
  </si>
  <si>
    <t>El  Juez Coordinador, cuando se requiera  realiza jornadas de descongestión,  asignando personal de otros grupos temporalmente y el registro son los expedientes tramitados.</t>
  </si>
  <si>
    <t>Solicialización el Comité del SIGCMA - Dia Ambiental que se realiza periodicamente y la evidencia se encuentra en la lista de asistencia del SIGCMA</t>
  </si>
  <si>
    <r>
      <rPr>
        <sz val="10"/>
        <color theme="1"/>
        <rFont val="Calibri"/>
        <family val="2"/>
        <scheme val="minor"/>
      </rPr>
      <t xml:space="preserve"> El Juez director del despacho / mensualmente en el cual se verifica que los servidores judiciales participen en las capacitaciones de Gestión Ambiental.
Solicitando el reporte de capacitaciones y se realice un plan de mejora a los servidores judiciales y la evidencia se encuentra en la lista de asistencia a las capacitaciones
</t>
    </r>
    <r>
      <rPr>
        <sz val="10"/>
        <rFont val="Calibri"/>
        <family val="2"/>
        <scheme val="minor"/>
      </rPr>
      <t xml:space="preserve">
</t>
    </r>
  </si>
  <si>
    <t>Plan de Gestión Ambiental</t>
  </si>
  <si>
    <r>
      <t xml:space="preserve">El Juez director del despacho , diariamente, verifica que se cumpla con las políticas ambientales, revisando aleatoriamente el cumplimiento de las políticas ambientales con los servidores judiciales y se realiza un plan de mejora y la </t>
    </r>
    <r>
      <rPr>
        <sz val="10"/>
        <color theme="1"/>
        <rFont val="Calibri"/>
        <family val="2"/>
        <scheme val="minor"/>
      </rPr>
      <t xml:space="preserve"> evidencia  es la v</t>
    </r>
    <r>
      <rPr>
        <sz val="10"/>
        <rFont val="Calibri"/>
        <family val="2"/>
        <scheme val="minor"/>
      </rPr>
      <t xml:space="preserve">erificación de las políticas ambientales. </t>
    </r>
  </si>
  <si>
    <t xml:space="preserve">Aplicación del Procedimiento de Acciones de Gestión </t>
  </si>
  <si>
    <t xml:space="preserve">El Juez director del despacho  diariamente, verifica que se cumpla con las políticas ambientales, revisando aleatoriamente el cumplimiento de las políticas ambientales con los servidores judiciales y se realiza un plan de mejora y la  evidencia  es la verificación de las políticas ambientales. . </t>
  </si>
  <si>
    <t>Realizar  programas de formación, capacitación y sensibilización en temas de probidad y ética de lo público.</t>
  </si>
  <si>
    <t xml:space="preserve">Socializar el Sistema de Gestión Antisoborno de la Rama Judicial. </t>
  </si>
  <si>
    <t xml:space="preserve">Registro actuaciones siglo XXI, constancia fisica de acceso al proceso o registro en libro correspondiente </t>
  </si>
  <si>
    <t>Acta de audiencia, siglo XXI</t>
  </si>
  <si>
    <t>Procediemiento de Notificaciones</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</si>
  <si>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</si>
  <si>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</si>
  <si>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</si>
  <si>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</si>
  <si>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</si>
  <si>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</si>
  <si>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</si>
  <si>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</si>
  <si>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</si>
  <si>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</si>
  <si>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</si>
  <si>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</si>
  <si>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</si>
  <si>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</si>
  <si>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</si>
  <si>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</si>
  <si>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</si>
  <si>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</si>
  <si>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</si>
  <si>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</si>
  <si>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</si>
  <si>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</si>
  <si>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</si>
  <si>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</si>
  <si>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</si>
  <si>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</si>
  <si>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</si>
  <si>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</si>
  <si>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</si>
  <si>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</si>
  <si>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</si>
  <si>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</si>
  <si>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</si>
  <si>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</si>
  <si>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</si>
  <si>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Tabla Criterios para definir el nivel de impacto</t>
  </si>
  <si>
    <t>Leve</t>
  </si>
  <si>
    <t xml:space="preserve">De un área del nivel central, seccional o despacho judicial </t>
  </si>
  <si>
    <t>Menor</t>
  </si>
  <si>
    <t>Moderado</t>
  </si>
  <si>
    <t>Mayor</t>
  </si>
  <si>
    <t>Catastrófico</t>
  </si>
  <si>
    <t xml:space="preserve">De la entidad y sector justicia a nivel internacional </t>
  </si>
  <si>
    <t>Afectación al presupuesto en un valor ≥0,5%.</t>
  </si>
  <si>
    <t>Afectación al presupuesto en un valor &lt;0,5% y ≥1%.</t>
  </si>
  <si>
    <t>Afectación al  presupuesto en un valor  &lt;5% y  ≥20%.</t>
  </si>
  <si>
    <t>Incumplimiento del 20% de los indicadores del proceso</t>
  </si>
  <si>
    <t>Incumplimiento del 40% de los indicadores del proceso</t>
  </si>
  <si>
    <t>Incumplimiento del 80% de los indicadores del proceso</t>
  </si>
  <si>
    <t>Incumplimiento del 100% de los indicadores del proceso</t>
  </si>
  <si>
    <t>Entre  0 a 48 horas habiles al año o afectación mínima</t>
  </si>
  <si>
    <t>Entre  97 a 144 horas   habiles al año  o afectación media</t>
  </si>
  <si>
    <t xml:space="preserve">Entre e 193 a 240 horas  habiles al año   o afectación extrema </t>
  </si>
  <si>
    <t xml:space="preserve">     El riesgo afecta la imagen de la entidad con algunos usuarios de relevancia frente al logro de los objetivos</t>
  </si>
  <si>
    <t>Entre 0 a 96 horas habiles al año  o afectación minima</t>
  </si>
  <si>
    <t>Entre e 97 a 192 horas  habiles al año o afectación baja</t>
  </si>
  <si>
    <t>Entre  289 a 384 horas o afectación alta</t>
  </si>
  <si>
    <t>Entre  385 a 540 horas  habiles al año  o afectación extrema</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</si>
  <si>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</si>
  <si>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</si>
  <si>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</si>
  <si>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</si>
  <si>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</si>
  <si>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</si>
  <si>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</si>
  <si>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</si>
  <si>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</si>
  <si>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</si>
  <si>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</si>
  <si>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</si>
  <si>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</si>
  <si>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</si>
  <si>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Reducir (Mitigar)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</si>
  <si>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</si>
  <si>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</si>
  <si>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</si>
  <si>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</si>
  <si>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</si>
  <si>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</si>
  <si>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</si>
  <si>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</si>
  <si>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</si>
  <si>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</si>
  <si>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</si>
  <si>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</si>
  <si>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</si>
  <si>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</si>
  <si>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</si>
  <si>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</si>
  <si>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</si>
  <si>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</si>
  <si>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</si>
  <si>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</si>
  <si>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</si>
  <si>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</si>
  <si>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</si>
  <si>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</si>
  <si>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</si>
  <si>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</si>
  <si>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</si>
  <si>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</si>
  <si>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</si>
  <si>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</si>
  <si>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</si>
  <si>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</si>
  <si>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</si>
  <si>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</si>
  <si>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</si>
  <si>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</si>
  <si>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</si>
  <si>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</si>
  <si>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SIGCMA</t>
  </si>
  <si>
    <t xml:space="preserve">IDENTIFICACIÓN DEL RIESGO </t>
  </si>
  <si>
    <t>VALORACION RIESGO RESIDUAL</t>
  </si>
  <si>
    <t xml:space="preserve">OPCION DE TRATAMIENTO </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</si>
  <si>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</si>
  <si>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</si>
  <si>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</si>
  <si>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</si>
  <si>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</si>
  <si>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</si>
  <si>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</si>
  <si>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</si>
  <si>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</si>
  <si>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</si>
  <si>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RESULTADO FINAL 
2 TRIMESTRE</t>
  </si>
  <si>
    <t>ANÁLISIS DEL RESULTADO FINAL 
3 TRIMESTRE</t>
  </si>
  <si>
    <t>ANÁLISIS DEL RESULTADO FINAL 
4 TRIMESTRE</t>
  </si>
  <si>
    <t>Administrar justicia dirigiendo la actuación procesal, hacia la emisión de una decisión de carácter definitivo mediante la aplicación de la normatividad vigente</t>
  </si>
  <si>
    <t>Procesos Jurisdicción Ordinaria del Circuito de Barranquilla</t>
  </si>
  <si>
    <t>Procesos  Jurisdicción Ordinaria del Circuito de Barranquilla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</si>
</sst>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08"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b/>
      <sz val="10"/>
      <name val="Arial"/>
      <family val="2"/>
    </font>
    <font>
      <sz val="10"/>
      <color theme="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sz val="11"/>
      <color rgb="FF000000"/>
      <name val="Arial"/>
      <family val="2"/>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sz val="10"/>
      <color rgb="FFFF0000"/>
      <name val="Calibri"/>
      <family val="2"/>
      <scheme val="minor"/>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1"/>
      <color rgb="FF92D050"/>
      <name val="Calibri"/>
      <family val="2"/>
      <scheme val="minor"/>
    </font>
    <font>
      <sz val="10"/>
      <color theme="0"/>
      <name val="Calibri"/>
      <family val="2"/>
      <scheme val="minor"/>
    </font>
    <font>
      <b/>
      <sz val="11"/>
      <color theme="0"/>
      <name val="Arial"/>
      <family val="2"/>
    </font>
    <font>
      <sz val="11"/>
      <color rgb="FFFF0000"/>
      <name val="Arial"/>
      <family val="2"/>
    </font>
    <font>
      <sz val="8"/>
      <color rgb="FFFF0000"/>
      <name val="Arial"/>
      <family val="2"/>
    </font>
    <font>
      <sz val="9"/>
      <color theme="5" tint="-0.249977111117893"/>
      <name val="Arial"/>
      <family val="2"/>
    </font>
    <font>
      <sz val="11"/>
      <color theme="5" tint="-0.249977111117893"/>
      <name val="Arial"/>
      <family val="2"/>
    </font>
    <font>
      <sz val="8"/>
      <name val="Arial"/>
      <family val="2"/>
    </font>
    <font>
      <sz val="10"/>
      <color rgb="FFFF0000"/>
      <name val="Arial"/>
      <family val="2"/>
    </font>
    <font>
      <sz val="9"/>
      <color rgb="FFFF0000"/>
      <name val="Arial"/>
      <family val="2"/>
    </font>
    <font>
      <sz val="8"/>
      <color rgb="FF000000"/>
      <name val="Arial"/>
      <family val="2"/>
    </font>
    <font>
      <sz val="8"/>
      <color theme="1"/>
      <name val="Arial"/>
      <family val="2"/>
    </font>
    <font>
      <b/>
      <sz val="11"/>
      <color theme="0" tint="-4.9989318521683403E-2"/>
      <name val="Arial"/>
      <family val="2"/>
    </font>
    <font>
      <strike/>
      <sz val="10"/>
      <color rgb="FF000000"/>
      <name val="Arial"/>
      <family val="2"/>
    </font>
    <font>
      <strike/>
      <sz val="10"/>
      <name val="Calibri"/>
      <family val="2"/>
      <scheme val="minor"/>
    </font>
    <font>
      <sz val="10"/>
      <name val="Calibri"/>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22"/>
      <color theme="1"/>
      <name val="Calibri"/>
      <family val="2"/>
      <scheme val="minor"/>
    </font>
    <font>
      <b/>
      <sz val="22"/>
      <name val="Calibri"/>
      <family val="2"/>
      <scheme val="minor"/>
    </font>
    <font>
      <sz val="11"/>
      <color rgb="FF000000"/>
      <name val="Calibri"/>
      <family val="2"/>
      <scheme val="minor"/>
    </font>
    <font>
      <sz val="11"/>
      <color rgb="FFFFFFFF"/>
      <name val="Calibri"/>
      <family val="2"/>
      <scheme val="minor"/>
    </font>
    <font>
      <i/>
      <sz val="10"/>
      <name val="Calibri"/>
      <family val="2"/>
      <scheme val="minor"/>
    </font>
    <font>
      <b/>
      <sz val="10"/>
      <name val="Calibri"/>
      <family val="2"/>
      <scheme val="minor"/>
    </font>
    <font>
      <i/>
      <sz val="10"/>
      <color theme="1"/>
      <name val="Calibri"/>
      <family val="2"/>
      <scheme val="minor"/>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39997558519241921"/>
        <bgColor indexed="64"/>
      </patternFill>
    </fill>
  </fills>
  <borders count="123">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8" fillId="0" borderId="0"/>
    <xf numFmtId="0" fontId="9" fillId="0" borderId="0"/>
    <xf numFmtId="43" fontId="51" fillId="0" borderId="0" applyFont="0" applyFill="0" applyBorder="0" applyAlignment="0" applyProtection="0"/>
    <xf numFmtId="9" fontId="51" fillId="0" borderId="0" applyFont="0" applyFill="0" applyBorder="0" applyAlignment="0" applyProtection="0"/>
    <xf numFmtId="43" fontId="51" fillId="0" borderId="0" applyFont="0" applyFill="0" applyBorder="0" applyAlignment="0" applyProtection="0"/>
  </cellStyleXfs>
  <cellXfs count="786">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33" fillId="0" borderId="6" xfId="0" applyFont="1" applyBorder="1" applyAlignment="1">
      <alignment horizontal="center" vertical="center" wrapText="1"/>
    </xf>
    <xf numFmtId="0" fontId="18" fillId="3" borderId="0" xfId="0" applyFont="1" applyFill="1"/>
    <xf numFmtId="0" fontId="11" fillId="3" borderId="0" xfId="0" applyFont="1" applyFill="1"/>
    <xf numFmtId="0" fontId="40" fillId="3" borderId="0" xfId="0" applyFont="1" applyFill="1"/>
    <xf numFmtId="0" fontId="40"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0" fontId="41" fillId="0" borderId="0" xfId="0" applyFont="1"/>
    <xf numFmtId="0" fontId="13" fillId="0" borderId="0" xfId="0" applyFont="1"/>
    <xf numFmtId="0" fontId="0" fillId="0" borderId="0" xfId="0" applyProtection="1">
      <protection locked="0"/>
    </xf>
    <xf numFmtId="0" fontId="48" fillId="18" borderId="35" xfId="0" applyFont="1" applyFill="1" applyBorder="1" applyAlignment="1" applyProtection="1">
      <alignment horizontal="center" vertical="center" textRotation="90"/>
      <protection locked="0"/>
    </xf>
    <xf numFmtId="0" fontId="49" fillId="4" borderId="35" xfId="0" applyFont="1" applyFill="1" applyBorder="1" applyAlignment="1">
      <alignment horizontal="center" vertical="center" wrapText="1"/>
    </xf>
    <xf numFmtId="0" fontId="41" fillId="19" borderId="0" xfId="0" applyFont="1" applyFill="1"/>
    <xf numFmtId="0" fontId="13" fillId="3" borderId="0" xfId="0" applyFont="1" applyFill="1" applyAlignment="1" applyProtection="1">
      <alignment vertical="center"/>
      <protection locked="0"/>
    </xf>
    <xf numFmtId="0" fontId="46" fillId="3" borderId="0" xfId="0" applyFont="1" applyFill="1" applyAlignment="1" applyProtection="1">
      <alignment horizontal="center" vertical="center"/>
      <protection locked="0"/>
    </xf>
    <xf numFmtId="0" fontId="41" fillId="3" borderId="0" xfId="0" applyFont="1" applyFill="1"/>
    <xf numFmtId="0" fontId="13" fillId="3" borderId="0" xfId="0" applyFont="1" applyFill="1"/>
    <xf numFmtId="0" fontId="48" fillId="4" borderId="35" xfId="0" applyFont="1" applyFill="1" applyBorder="1" applyAlignment="1" applyProtection="1">
      <alignment horizontal="center" vertical="center" wrapText="1"/>
      <protection locked="0"/>
    </xf>
    <xf numFmtId="0" fontId="39" fillId="4" borderId="0" xfId="0" applyFont="1" applyFill="1" applyAlignment="1">
      <alignment vertical="center"/>
    </xf>
    <xf numFmtId="0" fontId="39"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39" fillId="4" borderId="10" xfId="0" applyFont="1" applyFill="1" applyBorder="1" applyAlignment="1">
      <alignment horizontal="left" vertical="center"/>
    </xf>
    <xf numFmtId="0" fontId="39" fillId="4" borderId="10" xfId="0" applyFont="1" applyFill="1" applyBorder="1" applyAlignment="1">
      <alignment vertical="center"/>
    </xf>
    <xf numFmtId="0" fontId="39" fillId="4" borderId="34" xfId="0" applyFont="1" applyFill="1" applyBorder="1" applyAlignment="1">
      <alignment vertical="center"/>
    </xf>
    <xf numFmtId="0" fontId="39" fillId="4" borderId="33" xfId="0" applyFont="1" applyFill="1" applyBorder="1" applyAlignment="1">
      <alignment vertical="center"/>
    </xf>
    <xf numFmtId="0" fontId="1" fillId="3" borderId="31" xfId="0" applyFont="1" applyFill="1" applyBorder="1" applyAlignment="1">
      <alignment horizontal="center" vertical="center"/>
    </xf>
    <xf numFmtId="0" fontId="39" fillId="4" borderId="55"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3"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43"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20"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5" xfId="0" applyFont="1" applyFill="1" applyBorder="1" applyAlignment="1">
      <alignment horizontal="center" vertical="center" textRotation="90" wrapText="1"/>
    </xf>
    <xf numFmtId="0" fontId="4" fillId="4" borderId="66" xfId="0" applyFont="1" applyFill="1" applyBorder="1" applyAlignment="1">
      <alignment horizontal="center" vertical="center" textRotation="90" wrapText="1"/>
    </xf>
    <xf numFmtId="0" fontId="55" fillId="0" borderId="0" xfId="0" applyFont="1" applyAlignment="1">
      <alignment horizontal="center" vertical="center"/>
    </xf>
    <xf numFmtId="0" fontId="56" fillId="0" borderId="0" xfId="0" applyFont="1" applyAlignment="1">
      <alignment horizontal="center" vertical="center" wrapText="1"/>
    </xf>
    <xf numFmtId="0" fontId="57" fillId="6" borderId="0" xfId="0" applyFont="1" applyFill="1" applyAlignment="1">
      <alignment horizontal="center" vertical="center" wrapText="1" readingOrder="1"/>
    </xf>
    <xf numFmtId="0" fontId="58" fillId="3" borderId="0" xfId="0" applyFont="1" applyFill="1"/>
    <xf numFmtId="0" fontId="57" fillId="6" borderId="29" xfId="0" applyFont="1" applyFill="1" applyBorder="1" applyAlignment="1">
      <alignment horizontal="center" vertical="center" wrapText="1" readingOrder="1"/>
    </xf>
    <xf numFmtId="0" fontId="59" fillId="7" borderId="6" xfId="0" applyFont="1" applyFill="1" applyBorder="1" applyAlignment="1">
      <alignment horizontal="center" vertical="center" wrapText="1" readingOrder="1"/>
    </xf>
    <xf numFmtId="9" fontId="59" fillId="0" borderId="18" xfId="4" applyFont="1" applyBorder="1" applyAlignment="1">
      <alignment horizontal="center" vertical="center" wrapText="1" readingOrder="1"/>
    </xf>
    <xf numFmtId="0" fontId="59" fillId="0" borderId="18" xfId="0" applyFont="1" applyBorder="1" applyAlignment="1">
      <alignment horizontal="justify" vertical="center" wrapText="1" readingOrder="1"/>
    </xf>
    <xf numFmtId="1" fontId="59" fillId="0" borderId="19" xfId="3" applyNumberFormat="1" applyFont="1" applyBorder="1" applyAlignment="1">
      <alignment horizontal="center" vertical="center" wrapText="1" readingOrder="1"/>
    </xf>
    <xf numFmtId="0" fontId="59" fillId="8" borderId="6" xfId="0" applyFont="1" applyFill="1" applyBorder="1" applyAlignment="1">
      <alignment horizontal="center" vertical="center" wrapText="1" readingOrder="1"/>
    </xf>
    <xf numFmtId="0" fontId="59" fillId="9" borderId="6" xfId="0" applyFont="1" applyFill="1" applyBorder="1" applyAlignment="1">
      <alignment horizontal="center" vertical="center" wrapText="1" readingOrder="1"/>
    </xf>
    <xf numFmtId="0" fontId="59" fillId="10" borderId="6" xfId="0" applyFont="1" applyFill="1" applyBorder="1" applyAlignment="1">
      <alignment horizontal="center" vertical="center" wrapText="1" readingOrder="1"/>
    </xf>
    <xf numFmtId="0" fontId="60" fillId="11" borderId="6" xfId="0" applyFont="1" applyFill="1" applyBorder="1" applyAlignment="1">
      <alignment horizontal="center" vertical="center" wrapText="1" readingOrder="1"/>
    </xf>
    <xf numFmtId="0" fontId="59" fillId="3" borderId="0" xfId="0" applyFont="1" applyFill="1" applyAlignment="1">
      <alignment horizontal="justify" vertical="center" wrapText="1" readingOrder="1"/>
    </xf>
    <xf numFmtId="0" fontId="61" fillId="3" borderId="0" xfId="0" applyFont="1" applyFill="1"/>
    <xf numFmtId="0" fontId="56" fillId="3" borderId="0" xfId="0" applyFont="1" applyFill="1" applyAlignment="1">
      <alignment horizontal="center" vertical="center" wrapText="1"/>
    </xf>
    <xf numFmtId="0" fontId="61" fillId="0" borderId="0" xfId="0" applyFont="1"/>
    <xf numFmtId="0" fontId="59" fillId="7" borderId="18" xfId="0" applyFont="1" applyFill="1" applyBorder="1" applyAlignment="1">
      <alignment horizontal="center" vertical="center" wrapText="1" readingOrder="1"/>
    </xf>
    <xf numFmtId="0" fontId="59" fillId="8" borderId="19" xfId="0" applyFont="1" applyFill="1" applyBorder="1" applyAlignment="1">
      <alignment horizontal="center" vertical="center" wrapText="1" readingOrder="1"/>
    </xf>
    <xf numFmtId="0" fontId="59" fillId="9" borderId="19" xfId="0" applyFont="1" applyFill="1" applyBorder="1" applyAlignment="1">
      <alignment horizontal="center" vertical="center" wrapText="1" readingOrder="1"/>
    </xf>
    <xf numFmtId="0" fontId="59" fillId="10" borderId="19" xfId="0" applyFont="1" applyFill="1" applyBorder="1" applyAlignment="1">
      <alignment horizontal="center" vertical="center" wrapText="1" readingOrder="1"/>
    </xf>
    <xf numFmtId="0" fontId="60" fillId="11" borderId="19" xfId="0" applyFont="1" applyFill="1" applyBorder="1" applyAlignment="1">
      <alignment horizontal="center" vertical="center" wrapText="1" readingOrder="1"/>
    </xf>
    <xf numFmtId="0" fontId="62" fillId="3" borderId="0" xfId="0" applyFont="1" applyFill="1"/>
    <xf numFmtId="1" fontId="61" fillId="3" borderId="0" xfId="0" applyNumberFormat="1" applyFont="1" applyFill="1" applyAlignment="1">
      <alignment horizontal="center"/>
    </xf>
    <xf numFmtId="0" fontId="63" fillId="3" borderId="0" xfId="0" applyFont="1" applyFill="1" applyAlignment="1">
      <alignment vertical="center"/>
    </xf>
    <xf numFmtId="0" fontId="61" fillId="3" borderId="0" xfId="0" applyFont="1" applyFill="1" applyAlignment="1">
      <alignment horizontal="center" vertical="center"/>
    </xf>
    <xf numFmtId="0" fontId="0" fillId="3" borderId="68" xfId="0" applyFill="1" applyBorder="1"/>
    <xf numFmtId="0" fontId="4" fillId="4" borderId="67" xfId="0" applyFont="1" applyFill="1" applyBorder="1" applyAlignment="1">
      <alignment horizontal="center" vertical="center" wrapText="1"/>
    </xf>
    <xf numFmtId="0" fontId="4"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57" fillId="6" borderId="0" xfId="0" applyFont="1" applyFill="1" applyAlignment="1">
      <alignment vertical="center" wrapText="1" readingOrder="1"/>
    </xf>
    <xf numFmtId="0" fontId="12" fillId="3" borderId="6" xfId="0" applyFont="1" applyFill="1" applyBorder="1" applyAlignment="1">
      <alignment horizontal="center" vertical="center" wrapText="1"/>
    </xf>
    <xf numFmtId="0" fontId="4" fillId="4" borderId="70" xfId="0" applyFont="1" applyFill="1" applyBorder="1" applyAlignment="1">
      <alignment horizontal="center" vertical="center"/>
    </xf>
    <xf numFmtId="0" fontId="12" fillId="0" borderId="0" xfId="0" applyFont="1"/>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56" fillId="3" borderId="6" xfId="0" applyFont="1" applyFill="1" applyBorder="1" applyAlignment="1">
      <alignment horizontal="center" vertical="center" wrapText="1"/>
    </xf>
    <xf numFmtId="0" fontId="61" fillId="3" borderId="6" xfId="0" applyFont="1" applyFill="1" applyBorder="1"/>
    <xf numFmtId="1" fontId="59" fillId="0" borderId="6" xfId="3" applyNumberFormat="1" applyFont="1" applyBorder="1" applyAlignment="1">
      <alignment horizontal="center" vertical="center" wrapText="1" readingOrder="1"/>
    </xf>
    <xf numFmtId="0" fontId="56" fillId="3" borderId="0" xfId="0" applyFont="1" applyFill="1"/>
    <xf numFmtId="1" fontId="59" fillId="0" borderId="78" xfId="3" applyNumberFormat="1" applyFont="1" applyBorder="1" applyAlignment="1">
      <alignment horizontal="center" vertical="center" wrapText="1" readingOrder="1"/>
    </xf>
    <xf numFmtId="0" fontId="59" fillId="7" borderId="79" xfId="0" applyFont="1" applyFill="1" applyBorder="1" applyAlignment="1">
      <alignment horizontal="center" vertical="center" wrapText="1" readingOrder="1"/>
    </xf>
    <xf numFmtId="0" fontId="59" fillId="8" borderId="80" xfId="0" applyFont="1" applyFill="1" applyBorder="1" applyAlignment="1">
      <alignment horizontal="center" vertical="center" wrapText="1" readingOrder="1"/>
    </xf>
    <xf numFmtId="0" fontId="59" fillId="9" borderId="80" xfId="0" applyFont="1" applyFill="1" applyBorder="1" applyAlignment="1">
      <alignment horizontal="center" vertical="center" wrapText="1" readingOrder="1"/>
    </xf>
    <xf numFmtId="0" fontId="59" fillId="10" borderId="80" xfId="0" applyFont="1" applyFill="1" applyBorder="1" applyAlignment="1">
      <alignment horizontal="center" vertical="center" wrapText="1" readingOrder="1"/>
    </xf>
    <xf numFmtId="0" fontId="60" fillId="11" borderId="80" xfId="0" applyFont="1" applyFill="1" applyBorder="1" applyAlignment="1">
      <alignment horizontal="center" vertical="center" wrapText="1" readingOrder="1"/>
    </xf>
    <xf numFmtId="0" fontId="59"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6" fillId="14" borderId="72" xfId="0" applyFont="1" applyFill="1" applyBorder="1" applyAlignment="1" applyProtection="1">
      <alignment horizontal="center" vertical="center" wrapText="1" readingOrder="1"/>
      <protection hidden="1"/>
    </xf>
    <xf numFmtId="0" fontId="0" fillId="3" borderId="15" xfId="0" applyFill="1" applyBorder="1"/>
    <xf numFmtId="0" fontId="43" fillId="0" borderId="15" xfId="0" applyFont="1" applyBorder="1" applyAlignment="1">
      <alignment horizontal="center" vertical="center" wrapText="1"/>
    </xf>
    <xf numFmtId="0" fontId="43" fillId="0" borderId="75" xfId="0" applyFont="1" applyBorder="1" applyAlignment="1">
      <alignment horizontal="center" vertical="center" wrapText="1"/>
    </xf>
    <xf numFmtId="0" fontId="66" fillId="0" borderId="0" xfId="0" applyFont="1" applyAlignment="1" applyProtection="1">
      <alignment horizontal="center" vertical="center" wrapText="1" readingOrder="1"/>
      <protection hidden="1"/>
    </xf>
    <xf numFmtId="0" fontId="6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6" xfId="0" applyFont="1" applyFill="1" applyBorder="1" applyAlignment="1">
      <alignment horizontal="center" vertical="center" wrapText="1"/>
    </xf>
    <xf numFmtId="0" fontId="10" fillId="3" borderId="0" xfId="0" applyFont="1" applyFill="1"/>
    <xf numFmtId="0" fontId="63" fillId="3" borderId="0" xfId="0" applyFont="1" applyFill="1"/>
    <xf numFmtId="0" fontId="77" fillId="3" borderId="0" xfId="0" applyFont="1" applyFill="1"/>
    <xf numFmtId="0" fontId="10" fillId="0" borderId="0" xfId="0" applyFont="1"/>
    <xf numFmtId="0" fontId="4" fillId="4" borderId="5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62" xfId="0" applyFont="1" applyFill="1" applyBorder="1" applyAlignment="1">
      <alignment horizontal="center" vertical="center" wrapText="1"/>
    </xf>
    <xf numFmtId="0" fontId="54" fillId="4" borderId="36" xfId="0" applyFont="1" applyFill="1" applyBorder="1" applyAlignment="1">
      <alignment horizontal="center" vertical="center" textRotation="90"/>
    </xf>
    <xf numFmtId="0" fontId="69" fillId="3" borderId="0" xfId="1" quotePrefix="1" applyFont="1" applyFill="1" applyAlignment="1">
      <alignment horizontal="center" vertical="center" wrapText="1"/>
    </xf>
    <xf numFmtId="0" fontId="70" fillId="3" borderId="0" xfId="1" quotePrefix="1" applyFont="1" applyFill="1" applyAlignment="1">
      <alignment horizontal="center" vertical="center" wrapText="1"/>
    </xf>
    <xf numFmtId="0" fontId="70" fillId="3" borderId="0" xfId="1" quotePrefix="1" applyFont="1" applyFill="1" applyAlignment="1">
      <alignment horizontal="left" vertical="top" wrapText="1"/>
    </xf>
    <xf numFmtId="0" fontId="8" fillId="3" borderId="15" xfId="1" applyFill="1" applyBorder="1"/>
    <xf numFmtId="0" fontId="8" fillId="3" borderId="16" xfId="1" applyFill="1" applyBorder="1" applyAlignment="1">
      <alignment horizontal="center" vertical="center"/>
    </xf>
    <xf numFmtId="0" fontId="35" fillId="3" borderId="16" xfId="1" applyFont="1" applyFill="1" applyBorder="1" applyAlignment="1">
      <alignment horizontal="left" vertical="center" wrapText="1"/>
    </xf>
    <xf numFmtId="0" fontId="8" fillId="3" borderId="16" xfId="1" applyFill="1" applyBorder="1" applyAlignment="1">
      <alignment horizontal="left" vertical="center" wrapText="1"/>
    </xf>
    <xf numFmtId="0" fontId="8" fillId="3" borderId="40" xfId="1" applyFill="1" applyBorder="1"/>
    <xf numFmtId="0" fontId="8" fillId="3" borderId="42" xfId="1" applyFill="1" applyBorder="1"/>
    <xf numFmtId="0" fontId="65" fillId="3" borderId="11" xfId="1" applyFont="1" applyFill="1" applyBorder="1" applyAlignment="1">
      <alignment horizontal="left" vertical="center" wrapText="1"/>
    </xf>
    <xf numFmtId="0" fontId="18" fillId="3" borderId="11" xfId="0" applyFont="1" applyFill="1" applyBorder="1"/>
    <xf numFmtId="0" fontId="71" fillId="3" borderId="0" xfId="0" applyFont="1" applyFill="1" applyAlignment="1">
      <alignment horizontal="center" vertical="center" wrapText="1"/>
    </xf>
    <xf numFmtId="0" fontId="71" fillId="3" borderId="0" xfId="0" applyFont="1" applyFill="1" applyAlignment="1">
      <alignment horizontal="left" vertical="center" wrapText="1"/>
    </xf>
    <xf numFmtId="0" fontId="65" fillId="3" borderId="0" xfId="1" applyFont="1" applyFill="1" applyAlignment="1">
      <alignment horizontal="justify" vertical="center" wrapText="1"/>
    </xf>
    <xf numFmtId="0" fontId="18" fillId="3" borderId="93" xfId="0" applyFont="1" applyFill="1" applyBorder="1" applyAlignment="1">
      <alignment horizontal="center" vertical="center"/>
    </xf>
    <xf numFmtId="0" fontId="8" fillId="3" borderId="0" xfId="1" applyFill="1" applyAlignment="1">
      <alignment horizontal="center" vertical="center"/>
    </xf>
    <xf numFmtId="0" fontId="18" fillId="3" borderId="76" xfId="0" applyFont="1" applyFill="1" applyBorder="1"/>
    <xf numFmtId="0" fontId="18" fillId="3" borderId="76"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0" xfId="0" applyFont="1" applyFill="1" applyBorder="1" applyAlignment="1">
      <alignment vertical="center"/>
    </xf>
    <xf numFmtId="0" fontId="4" fillId="4" borderId="0" xfId="0" applyFont="1" applyFill="1" applyAlignment="1">
      <alignment vertical="center"/>
    </xf>
    <xf numFmtId="0" fontId="39"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2" fillId="0" borderId="6" xfId="0" applyFont="1" applyBorder="1" applyAlignment="1">
      <alignment horizontal="justify" vertical="center" wrapText="1"/>
    </xf>
    <xf numFmtId="0" fontId="0" fillId="0" borderId="21" xfId="0" applyBorder="1" applyAlignment="1">
      <alignment horizontal="justify" vertical="center" wrapText="1"/>
    </xf>
    <xf numFmtId="0" fontId="12" fillId="3" borderId="32" xfId="0" applyFont="1" applyFill="1" applyBorder="1" applyAlignment="1">
      <alignment horizontal="center" vertical="center" wrapText="1"/>
    </xf>
    <xf numFmtId="0" fontId="12"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0" fontId="34" fillId="0" borderId="32" xfId="0" applyFont="1" applyBorder="1" applyAlignment="1" applyProtection="1">
      <alignment horizontal="justify" vertical="center" wrapText="1"/>
      <protection locked="0"/>
    </xf>
    <xf numFmtId="3" fontId="0" fillId="0" borderId="6" xfId="0" applyNumberFormat="1" applyBorder="1" applyAlignment="1">
      <alignment horizontal="justify" vertical="center" wrapText="1"/>
    </xf>
    <xf numFmtId="0" fontId="34"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34" fillId="0" borderId="21" xfId="0" applyFont="1" applyBorder="1" applyAlignment="1" applyProtection="1">
      <alignment horizontal="justify" vertical="center" wrapText="1"/>
      <protection locked="0"/>
    </xf>
    <xf numFmtId="0" fontId="12"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0" fontId="34" fillId="0" borderId="20"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1" fillId="3" borderId="32" xfId="0" applyFont="1" applyFill="1" applyBorder="1" applyAlignment="1">
      <alignment horizontal="center" vertical="center"/>
    </xf>
    <xf numFmtId="0" fontId="11"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1" fillId="3" borderId="21" xfId="0" applyFont="1" applyFill="1" applyBorder="1" applyAlignment="1">
      <alignment horizontal="center" vertical="center"/>
    </xf>
    <xf numFmtId="0" fontId="11"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7" xfId="0" applyBorder="1" applyAlignment="1">
      <alignment horizontal="justify" vertical="center" wrapText="1"/>
    </xf>
    <xf numFmtId="0" fontId="12" fillId="0" borderId="87" xfId="0" applyFont="1" applyBorder="1" applyAlignment="1">
      <alignment horizontal="justify" vertical="center" wrapText="1"/>
    </xf>
    <xf numFmtId="0" fontId="0" fillId="0" borderId="11" xfId="0" applyBorder="1" applyAlignment="1">
      <alignment horizontal="left"/>
    </xf>
    <xf numFmtId="0" fontId="0" fillId="0" borderId="88"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0" fillId="0" borderId="20" xfId="0" applyBorder="1" applyAlignment="1">
      <alignment vertical="center" wrapText="1"/>
    </xf>
    <xf numFmtId="0" fontId="79" fillId="0" borderId="6" xfId="0" applyFont="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80" fillId="0" borderId="32" xfId="3" applyNumberFormat="1" applyFont="1" applyBorder="1" applyAlignment="1">
      <alignment horizontal="justify" vertical="center" wrapText="1"/>
    </xf>
    <xf numFmtId="0" fontId="80" fillId="8" borderId="0" xfId="0" applyFont="1" applyFill="1"/>
    <xf numFmtId="0" fontId="0" fillId="11" borderId="0" xfId="0" applyFill="1"/>
    <xf numFmtId="2" fontId="80" fillId="0" borderId="6" xfId="3" applyNumberFormat="1" applyFont="1" applyBorder="1" applyAlignment="1">
      <alignment horizontal="justify" vertical="center" wrapText="1"/>
    </xf>
    <xf numFmtId="2" fontId="41" fillId="0" borderId="6" xfId="3" applyNumberFormat="1" applyFont="1" applyBorder="1" applyAlignment="1">
      <alignment horizontal="justify" vertical="center" wrapText="1"/>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2" fillId="0" borderId="29" xfId="0" applyFont="1" applyBorder="1" applyAlignment="1" applyProtection="1">
      <alignment horizontal="justify" vertical="center" wrapText="1"/>
      <protection locked="0"/>
    </xf>
    <xf numFmtId="0" fontId="81" fillId="3" borderId="6" xfId="0" applyFont="1" applyFill="1" applyBorder="1" applyAlignment="1" applyProtection="1">
      <alignment horizontal="justify" vertical="center" wrapText="1"/>
      <protection locked="0"/>
    </xf>
    <xf numFmtId="0" fontId="19" fillId="15" borderId="29" xfId="0" applyFont="1" applyFill="1" applyBorder="1" applyAlignment="1" applyProtection="1">
      <alignment vertical="center" wrapText="1"/>
      <protection locked="0"/>
    </xf>
    <xf numFmtId="0" fontId="20" fillId="4" borderId="6" xfId="0" applyFont="1" applyFill="1" applyBorder="1" applyAlignment="1" applyProtection="1">
      <alignment horizontal="left" vertical="center" wrapText="1"/>
      <protection locked="0"/>
    </xf>
    <xf numFmtId="0" fontId="19" fillId="15" borderId="6" xfId="0" applyFont="1" applyFill="1" applyBorder="1" applyAlignment="1" applyProtection="1">
      <alignment vertical="center" wrapText="1"/>
      <protection locked="0"/>
    </xf>
    <xf numFmtId="0" fontId="18" fillId="0" borderId="0" xfId="0" applyFont="1" applyAlignment="1">
      <alignment vertical="top" wrapText="1"/>
    </xf>
    <xf numFmtId="0" fontId="19" fillId="0" borderId="0" xfId="0" applyFont="1" applyAlignment="1">
      <alignment horizontal="center" vertical="center" wrapText="1" readingOrder="1"/>
    </xf>
    <xf numFmtId="0" fontId="18" fillId="0" borderId="0" xfId="0" applyFont="1" applyAlignment="1">
      <alignment horizontal="center" vertical="center"/>
    </xf>
    <xf numFmtId="0" fontId="42" fillId="0" borderId="0" xfId="0" applyFont="1" applyAlignment="1">
      <alignment horizontal="left" vertical="center" wrapText="1" readingOrder="1"/>
    </xf>
    <xf numFmtId="0" fontId="34" fillId="0" borderId="6" xfId="0" applyFont="1" applyBorder="1" applyAlignment="1">
      <alignment horizontal="left" vertical="center" wrapText="1"/>
    </xf>
    <xf numFmtId="0" fontId="64" fillId="0" borderId="6" xfId="0" applyFont="1" applyBorder="1" applyAlignment="1">
      <alignment horizontal="center" vertical="center"/>
    </xf>
    <xf numFmtId="0" fontId="8" fillId="0" borderId="6" xfId="0" applyFont="1" applyBorder="1" applyAlignment="1">
      <alignment horizontal="center" vertical="center" wrapText="1"/>
    </xf>
    <xf numFmtId="0" fontId="64" fillId="0" borderId="0" xfId="0" applyFont="1" applyAlignment="1">
      <alignment vertical="top" wrapText="1"/>
    </xf>
    <xf numFmtId="0" fontId="34" fillId="0" borderId="6" xfId="0" applyFont="1" applyBorder="1" applyAlignment="1">
      <alignment horizontal="center" vertical="center" wrapText="1"/>
    </xf>
    <xf numFmtId="0" fontId="18" fillId="0" borderId="0" xfId="0" applyFont="1" applyAlignment="1">
      <alignment vertical="center" wrapText="1"/>
    </xf>
    <xf numFmtId="0" fontId="64" fillId="0" borderId="0" xfId="0" applyFont="1" applyAlignment="1">
      <alignment vertical="center" wrapText="1"/>
    </xf>
    <xf numFmtId="0" fontId="83" fillId="0" borderId="0" xfId="0" applyFont="1" applyAlignment="1">
      <alignment horizontal="center" vertical="center"/>
    </xf>
    <xf numFmtId="0" fontId="84" fillId="0" borderId="0" xfId="0" applyFont="1" applyAlignment="1">
      <alignment vertical="center" wrapText="1"/>
    </xf>
    <xf numFmtId="0" fontId="85" fillId="0" borderId="0" xfId="0" applyFont="1" applyAlignment="1">
      <alignment vertical="center" wrapText="1"/>
    </xf>
    <xf numFmtId="0" fontId="8" fillId="0" borderId="6" xfId="0" applyFont="1" applyBorder="1" applyAlignment="1">
      <alignment horizontal="center" vertical="center"/>
    </xf>
    <xf numFmtId="0" fontId="65" fillId="3" borderId="6" xfId="0" applyFont="1" applyFill="1" applyBorder="1" applyAlignment="1">
      <alignment vertical="center" wrapText="1"/>
    </xf>
    <xf numFmtId="0" fontId="86" fillId="0" borderId="0" xfId="0" applyFont="1" applyAlignment="1">
      <alignment vertical="center" wrapText="1"/>
    </xf>
    <xf numFmtId="0" fontId="87" fillId="0" borderId="0" xfId="0" applyFont="1" applyAlignment="1">
      <alignment vertical="center" wrapText="1"/>
    </xf>
    <xf numFmtId="0" fontId="88" fillId="0" borderId="6" xfId="0" applyFont="1" applyBorder="1" applyAlignment="1">
      <alignment vertical="center"/>
    </xf>
    <xf numFmtId="0" fontId="89" fillId="3" borderId="6" xfId="0" applyFont="1" applyFill="1" applyBorder="1" applyAlignment="1">
      <alignment vertical="center" wrapText="1"/>
    </xf>
    <xf numFmtId="0" fontId="87" fillId="0" borderId="0" xfId="0" applyFont="1" applyAlignment="1">
      <alignment vertical="top" wrapText="1"/>
    </xf>
    <xf numFmtId="0" fontId="32" fillId="0" borderId="6" xfId="0" applyFont="1" applyBorder="1"/>
    <xf numFmtId="0" fontId="87" fillId="0" borderId="0" xfId="0" applyFont="1" applyAlignment="1">
      <alignment horizontal="left" vertical="center" wrapText="1"/>
    </xf>
    <xf numFmtId="0" fontId="90" fillId="0" borderId="0" xfId="0" applyFont="1" applyAlignment="1">
      <alignment horizontal="center" vertical="center" wrapText="1" readingOrder="1"/>
    </xf>
    <xf numFmtId="0" fontId="91" fillId="0" borderId="0" xfId="0" applyFont="1" applyAlignment="1">
      <alignment horizontal="center" vertical="center"/>
    </xf>
    <xf numFmtId="0" fontId="30" fillId="0" borderId="0" xfId="0" applyFont="1" applyAlignment="1">
      <alignment horizontal="center" vertical="top" wrapText="1" readingOrder="1"/>
    </xf>
    <xf numFmtId="0" fontId="30" fillId="0" borderId="0" xfId="0" applyFont="1" applyAlignment="1">
      <alignment horizontal="center" vertical="center" wrapText="1" readingOrder="1"/>
    </xf>
    <xf numFmtId="0" fontId="32" fillId="0" borderId="6" xfId="0" applyFont="1" applyBorder="1" applyAlignment="1">
      <alignment horizontal="center" vertical="center"/>
    </xf>
    <xf numFmtId="0" fontId="64" fillId="0" borderId="0" xfId="0" applyFont="1" applyAlignment="1">
      <alignment horizontal="left" vertical="center" wrapText="1"/>
    </xf>
    <xf numFmtId="0" fontId="88" fillId="0" borderId="6" xfId="0" applyFont="1" applyBorder="1"/>
    <xf numFmtId="0" fontId="8" fillId="0" borderId="20" xfId="0" applyFont="1" applyBorder="1" applyAlignment="1">
      <alignment horizontal="center" vertical="center" wrapText="1"/>
    </xf>
    <xf numFmtId="0" fontId="34" fillId="0" borderId="82" xfId="0" applyFont="1" applyBorder="1" applyAlignment="1">
      <alignment vertical="top" wrapText="1"/>
    </xf>
    <xf numFmtId="0" fontId="34" fillId="0" borderId="20" xfId="0" applyFont="1" applyBorder="1" applyAlignment="1">
      <alignment vertical="top" wrapText="1"/>
    </xf>
    <xf numFmtId="0" fontId="18" fillId="0" borderId="0" xfId="0" applyFont="1" applyAlignment="1">
      <alignment vertical="center" wrapText="1" readingOrder="1"/>
    </xf>
    <xf numFmtId="0" fontId="83" fillId="0" borderId="0" xfId="0" applyFont="1" applyAlignment="1">
      <alignment vertical="top" wrapText="1"/>
    </xf>
    <xf numFmtId="0" fontId="32" fillId="0" borderId="0" xfId="0" applyFont="1" applyAlignment="1">
      <alignment vertical="top" wrapText="1"/>
    </xf>
    <xf numFmtId="0" fontId="13" fillId="3" borderId="6" xfId="0" applyFont="1" applyFill="1" applyBorder="1" applyAlignment="1">
      <alignment vertical="top" wrapText="1"/>
    </xf>
    <xf numFmtId="0" fontId="83" fillId="0" borderId="0" xfId="0" applyFont="1" applyAlignment="1">
      <alignment horizontal="center" vertical="center" wrapText="1" readingOrder="1"/>
    </xf>
    <xf numFmtId="0" fontId="83" fillId="0" borderId="0" xfId="0" applyFont="1" applyAlignment="1">
      <alignment vertical="center" wrapText="1"/>
    </xf>
    <xf numFmtId="0" fontId="34" fillId="3" borderId="6" xfId="0" applyFont="1" applyFill="1" applyBorder="1" applyAlignment="1">
      <alignment vertical="top" wrapText="1"/>
    </xf>
    <xf numFmtId="0" fontId="83" fillId="0" borderId="0" xfId="0" applyFont="1" applyAlignment="1">
      <alignment horizontal="center" vertical="center" wrapText="1"/>
    </xf>
    <xf numFmtId="0" fontId="13" fillId="3" borderId="6" xfId="0" applyFont="1" applyFill="1" applyBorder="1" applyAlignment="1">
      <alignment horizontal="left" vertical="center" wrapText="1"/>
    </xf>
    <xf numFmtId="0" fontId="18" fillId="0" borderId="6" xfId="0" applyFont="1" applyBorder="1" applyAlignment="1">
      <alignment horizontal="center"/>
    </xf>
    <xf numFmtId="0" fontId="18" fillId="0" borderId="6" xfId="0" applyFont="1" applyBorder="1"/>
    <xf numFmtId="0" fontId="42" fillId="0" borderId="0" xfId="0" applyFont="1" applyAlignment="1">
      <alignment horizontal="center" vertical="center" wrapText="1"/>
    </xf>
    <xf numFmtId="0" fontId="8" fillId="0" borderId="28" xfId="0" applyFont="1" applyBorder="1" applyAlignment="1">
      <alignment horizontal="center" vertical="center" wrapText="1" readingOrder="1"/>
    </xf>
    <xf numFmtId="0" fontId="83" fillId="0" borderId="6" xfId="0" applyFont="1" applyBorder="1" applyAlignment="1">
      <alignment horizontal="center" vertical="center"/>
    </xf>
    <xf numFmtId="0" fontId="83" fillId="3" borderId="6" xfId="0" applyFont="1" applyFill="1" applyBorder="1" applyAlignment="1">
      <alignment vertical="top" wrapText="1"/>
    </xf>
    <xf numFmtId="0" fontId="8" fillId="0" borderId="20" xfId="0" applyFont="1" applyBorder="1" applyAlignment="1">
      <alignment horizontal="center" vertical="center" wrapText="1" readingOrder="1"/>
    </xf>
    <xf numFmtId="0" fontId="34" fillId="3" borderId="20" xfId="0" applyFont="1" applyFill="1" applyBorder="1" applyAlignment="1">
      <alignment vertical="top" wrapText="1"/>
    </xf>
    <xf numFmtId="0" fontId="13" fillId="0" borderId="0" xfId="0" applyFont="1" applyAlignment="1">
      <alignment vertical="center" wrapText="1"/>
    </xf>
    <xf numFmtId="0" fontId="93" fillId="0" borderId="6" xfId="0" applyFont="1" applyBorder="1" applyAlignment="1">
      <alignment horizontal="center" vertical="center" wrapText="1"/>
    </xf>
    <xf numFmtId="0" fontId="94" fillId="3" borderId="6" xfId="0" applyFont="1" applyFill="1" applyBorder="1" applyAlignment="1">
      <alignment vertical="center" wrapText="1"/>
    </xf>
    <xf numFmtId="0" fontId="95" fillId="0" borderId="29" xfId="0" applyFont="1" applyBorder="1" applyAlignment="1">
      <alignment horizontal="center" vertical="center" wrapText="1"/>
    </xf>
    <xf numFmtId="0" fontId="95" fillId="3" borderId="6" xfId="0" applyFont="1" applyFill="1" applyBorder="1" applyAlignment="1">
      <alignment vertical="top" wrapText="1"/>
    </xf>
    <xf numFmtId="0" fontId="33" fillId="0" borderId="29" xfId="0" applyFont="1" applyBorder="1" applyAlignment="1">
      <alignment horizontal="center" vertical="center" wrapText="1"/>
    </xf>
    <xf numFmtId="0" fontId="32" fillId="0" borderId="29" xfId="0" applyFont="1" applyBorder="1"/>
    <xf numFmtId="0" fontId="64" fillId="0" borderId="0" xfId="0" applyFont="1" applyAlignment="1">
      <alignment horizontal="left" vertical="center" wrapText="1" indent="2"/>
    </xf>
    <xf numFmtId="0" fontId="83" fillId="0" borderId="6" xfId="0" applyFont="1" applyBorder="1" applyAlignment="1">
      <alignment horizontal="center"/>
    </xf>
    <xf numFmtId="0" fontId="83" fillId="0" borderId="6" xfId="0" applyFont="1" applyBorder="1"/>
    <xf numFmtId="0" fontId="95" fillId="3" borderId="6" xfId="0" applyFont="1" applyFill="1" applyBorder="1" applyAlignment="1">
      <alignment horizontal="left" vertical="center" wrapText="1"/>
    </xf>
    <xf numFmtId="0" fontId="83" fillId="0" borderId="0" xfId="0" applyFont="1" applyAlignment="1">
      <alignment horizontal="left" vertical="center" wrapText="1"/>
    </xf>
    <xf numFmtId="0" fontId="95" fillId="0" borderId="6" xfId="0" applyFont="1" applyBorder="1" applyAlignment="1">
      <alignment horizontal="center" vertical="center" wrapText="1"/>
    </xf>
    <xf numFmtId="0" fontId="33" fillId="0" borderId="20" xfId="0" applyFont="1" applyBorder="1" applyAlignment="1">
      <alignment horizontal="center" vertical="center" wrapText="1"/>
    </xf>
    <xf numFmtId="0" fontId="8" fillId="3" borderId="6" xfId="0" applyFont="1" applyFill="1" applyBorder="1" applyAlignment="1">
      <alignment horizontal="left" vertical="center" wrapText="1"/>
    </xf>
    <xf numFmtId="0" fontId="8" fillId="0" borderId="0" xfId="0" applyFont="1" applyAlignment="1">
      <alignment horizontal="center" vertical="center" wrapText="1"/>
    </xf>
    <xf numFmtId="0" fontId="8" fillId="3" borderId="6" xfId="0" applyFont="1" applyFill="1" applyBorder="1" applyAlignment="1">
      <alignment vertical="center" wrapText="1"/>
    </xf>
    <xf numFmtId="0" fontId="8" fillId="3" borderId="6" xfId="0" applyFont="1" applyFill="1" applyBorder="1" applyAlignment="1">
      <alignment horizontal="center" vertical="center" wrapText="1"/>
    </xf>
    <xf numFmtId="0" fontId="8" fillId="3" borderId="6" xfId="0" applyFont="1" applyFill="1" applyBorder="1" applyAlignment="1">
      <alignment vertical="top" wrapText="1"/>
    </xf>
    <xf numFmtId="0" fontId="83" fillId="3" borderId="6" xfId="0" applyFont="1" applyFill="1" applyBorder="1" applyAlignment="1">
      <alignment horizontal="center"/>
    </xf>
    <xf numFmtId="0" fontId="83" fillId="3" borderId="6" xfId="0" applyFont="1" applyFill="1" applyBorder="1" applyAlignment="1">
      <alignment horizontal="left" vertical="center" wrapText="1" indent="2"/>
    </xf>
    <xf numFmtId="0" fontId="39" fillId="4" borderId="0" xfId="0" applyFont="1" applyFill="1" applyAlignment="1">
      <alignment horizontal="center" vertical="center"/>
    </xf>
    <xf numFmtId="0" fontId="20" fillId="4" borderId="32" xfId="1" applyFont="1" applyFill="1" applyBorder="1" applyAlignment="1">
      <alignment horizontal="center" vertical="center"/>
    </xf>
    <xf numFmtId="0" fontId="71" fillId="3" borderId="116" xfId="0" applyFont="1" applyFill="1" applyBorder="1" applyAlignment="1">
      <alignment vertical="center" wrapText="1"/>
    </xf>
    <xf numFmtId="0" fontId="71" fillId="3" borderId="112" xfId="0" applyFont="1" applyFill="1" applyBorder="1" applyAlignment="1">
      <alignment vertical="center" wrapText="1"/>
    </xf>
    <xf numFmtId="0" fontId="11" fillId="3" borderId="0" xfId="0" applyFont="1" applyFill="1" applyAlignment="1">
      <alignment vertical="top"/>
    </xf>
    <xf numFmtId="0" fontId="11" fillId="3" borderId="76" xfId="0" applyFont="1" applyFill="1" applyBorder="1"/>
    <xf numFmtId="0" fontId="11" fillId="0" borderId="76" xfId="0" applyFont="1" applyBorder="1"/>
    <xf numFmtId="0" fontId="11" fillId="3" borderId="16" xfId="0" applyFont="1" applyFill="1" applyBorder="1"/>
    <xf numFmtId="0" fontId="11" fillId="0" borderId="16" xfId="0" applyFont="1" applyBorder="1"/>
    <xf numFmtId="2" fontId="0" fillId="0" borderId="32" xfId="3" applyNumberFormat="1" applyFont="1" applyBorder="1" applyAlignment="1">
      <alignment horizontal="justify" vertical="center" wrapText="1"/>
    </xf>
    <xf numFmtId="2" fontId="80" fillId="0" borderId="21" xfId="3" applyNumberFormat="1" applyFont="1" applyBorder="1" applyAlignment="1">
      <alignment horizontal="justify" vertical="center" wrapText="1"/>
    </xf>
    <xf numFmtId="0" fontId="12"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39" fillId="4" borderId="10" xfId="0" applyFont="1" applyFill="1" applyBorder="1" applyAlignment="1">
      <alignment horizontal="center" vertical="center"/>
    </xf>
    <xf numFmtId="0" fontId="0" fillId="0" borderId="0" xfId="0" applyAlignment="1">
      <alignment horizontal="center"/>
    </xf>
    <xf numFmtId="0" fontId="0" fillId="21" borderId="0" xfId="0" applyFill="1"/>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74" fillId="3" borderId="0" xfId="0" applyFont="1" applyFill="1"/>
    <xf numFmtId="0" fontId="78" fillId="0" borderId="0" xfId="0" applyFont="1" applyAlignment="1">
      <alignment horizontal="center" vertical="center" wrapText="1"/>
    </xf>
    <xf numFmtId="0" fontId="75" fillId="3" borderId="0" xfId="0" applyFont="1" applyFill="1"/>
    <xf numFmtId="0" fontId="76" fillId="0" borderId="0" xfId="0" applyFont="1" applyAlignment="1">
      <alignment horizontal="justify" vertical="center" wrapText="1" readingOrder="1"/>
    </xf>
    <xf numFmtId="0" fontId="76" fillId="0" borderId="0" xfId="0" applyFont="1" applyAlignment="1">
      <alignment horizontal="left" vertical="center" wrapText="1"/>
    </xf>
    <xf numFmtId="0" fontId="74" fillId="0" borderId="0" xfId="0" applyFont="1"/>
    <xf numFmtId="0" fontId="103" fillId="0" borderId="6" xfId="0" applyFont="1" applyBorder="1" applyAlignment="1">
      <alignment horizontal="justify" vertical="center" wrapText="1"/>
    </xf>
    <xf numFmtId="0" fontId="103" fillId="0" borderId="6" xfId="0" applyFont="1" applyBorder="1" applyAlignment="1">
      <alignment horizontal="left" vertical="top" wrapText="1"/>
    </xf>
    <xf numFmtId="0" fontId="104" fillId="0" borderId="6" xfId="0" applyFont="1" applyBorder="1" applyAlignment="1">
      <alignment horizontal="justify" vertical="center" wrapText="1"/>
    </xf>
    <xf numFmtId="0" fontId="103" fillId="0" borderId="21" xfId="0" applyFont="1" applyBorder="1" applyAlignment="1">
      <alignment horizontal="justify" vertical="center" wrapText="1"/>
    </xf>
    <xf numFmtId="0" fontId="80" fillId="0" borderId="0" xfId="0" applyFont="1" applyAlignment="1">
      <alignment wrapText="1"/>
    </xf>
    <xf numFmtId="0" fontId="12" fillId="3" borderId="20" xfId="0" applyFont="1" applyFill="1" applyBorder="1" applyAlignment="1">
      <alignment horizontal="center" vertical="center" wrapText="1"/>
    </xf>
    <xf numFmtId="0" fontId="0" fillId="11" borderId="74" xfId="0" applyFill="1" applyBorder="1"/>
    <xf numFmtId="0" fontId="0" fillId="11" borderId="11" xfId="0" applyFill="1" applyBorder="1"/>
    <xf numFmtId="0" fontId="0" fillId="11" borderId="15" xfId="0" applyFill="1" applyBorder="1"/>
    <xf numFmtId="0" fontId="0" fillId="3" borderId="6" xfId="0" applyFill="1" applyBorder="1" applyAlignment="1">
      <alignment horizontal="center" vertical="center"/>
    </xf>
    <xf numFmtId="2" fontId="51" fillId="0" borderId="32" xfId="3" applyNumberFormat="1" applyFont="1" applyBorder="1" applyAlignment="1">
      <alignment horizontal="justify" vertical="center" wrapText="1"/>
    </xf>
    <xf numFmtId="0" fontId="12" fillId="0" borderId="25" xfId="0" applyFont="1" applyBorder="1" applyAlignment="1">
      <alignment horizontal="left" vertical="top" wrapText="1"/>
    </xf>
    <xf numFmtId="0" fontId="12" fillId="0" borderId="122" xfId="0" applyFont="1" applyBorder="1" applyAlignment="1">
      <alignment horizontal="left" vertical="top" wrapText="1"/>
    </xf>
    <xf numFmtId="0" fontId="13" fillId="0" borderId="6" xfId="0" applyFont="1" applyBorder="1" applyAlignment="1" applyProtection="1">
      <alignment horizontal="justify" vertical="center" wrapText="1"/>
      <protection locked="0"/>
    </xf>
    <xf numFmtId="2" fontId="0" fillId="0" borderId="20" xfId="3" applyNumberFormat="1" applyFont="1" applyBorder="1" applyAlignment="1">
      <alignment horizontal="justify" vertical="center" wrapText="1"/>
    </xf>
    <xf numFmtId="2" fontId="51" fillId="0" borderId="6" xfId="3" applyNumberFormat="1" applyFont="1" applyBorder="1" applyAlignment="1">
      <alignment horizontal="justify" vertical="center" wrapText="1"/>
    </xf>
    <xf numFmtId="0" fontId="34" fillId="3" borderId="32" xfId="0" applyFont="1" applyFill="1" applyBorder="1" applyAlignment="1" applyProtection="1">
      <alignment horizontal="justify" vertical="center" wrapText="1"/>
      <protection locked="0"/>
    </xf>
    <xf numFmtId="0" fontId="34" fillId="3" borderId="6" xfId="0" applyFont="1" applyFill="1" applyBorder="1" applyAlignment="1" applyProtection="1">
      <alignment horizontal="justify" vertical="center" wrapText="1"/>
      <protection locked="0"/>
    </xf>
    <xf numFmtId="0" fontId="13" fillId="3" borderId="6" xfId="0" applyFont="1" applyFill="1" applyBorder="1" applyAlignment="1" applyProtection="1">
      <alignment horizontal="justify" vertical="center" wrapText="1"/>
      <protection locked="0"/>
    </xf>
    <xf numFmtId="0" fontId="26" fillId="5" borderId="6" xfId="0" applyFont="1" applyFill="1" applyBorder="1" applyAlignment="1">
      <alignment horizontal="center" vertical="center"/>
    </xf>
    <xf numFmtId="0" fontId="25" fillId="22" borderId="6" xfId="0" applyFont="1" applyFill="1" applyBorder="1" applyAlignment="1">
      <alignment horizontal="center"/>
    </xf>
    <xf numFmtId="0" fontId="27" fillId="0" borderId="0" xfId="0" applyFont="1" applyAlignment="1">
      <alignment horizontal="center"/>
    </xf>
    <xf numFmtId="0" fontId="27" fillId="0" borderId="0" xfId="0" applyFont="1" applyAlignment="1">
      <alignment horizontal="left"/>
    </xf>
    <xf numFmtId="0" fontId="28" fillId="0" borderId="0" xfId="0" applyFont="1" applyAlignment="1">
      <alignment horizontal="center"/>
    </xf>
    <xf numFmtId="0" fontId="18" fillId="0" borderId="0" xfId="0" applyFont="1" applyProtection="1">
      <protection locked="0"/>
    </xf>
    <xf numFmtId="0" fontId="30" fillId="0" borderId="0" xfId="0" applyFont="1" applyAlignment="1" applyProtection="1">
      <alignment vertical="center"/>
      <protection locked="0"/>
    </xf>
    <xf numFmtId="0" fontId="19" fillId="16" borderId="0" xfId="0" applyFont="1" applyFill="1" applyAlignment="1" applyProtection="1">
      <alignment horizontal="left" vertical="center"/>
      <protection locked="0"/>
    </xf>
    <xf numFmtId="0" fontId="19" fillId="16" borderId="0" xfId="0" applyFont="1" applyFill="1" applyAlignment="1" applyProtection="1">
      <alignment horizontal="left" vertical="center" wrapText="1"/>
      <protection locked="0"/>
    </xf>
    <xf numFmtId="0" fontId="19" fillId="0" borderId="0" xfId="0" applyFont="1" applyAlignment="1" applyProtection="1">
      <alignment horizontal="left"/>
      <protection locked="0"/>
    </xf>
    <xf numFmtId="0" fontId="18" fillId="0" borderId="0" xfId="0" applyFont="1" applyAlignment="1" applyProtection="1">
      <alignment horizontal="center" vertical="center"/>
      <protection locked="0"/>
    </xf>
    <xf numFmtId="0" fontId="32" fillId="0" borderId="0" xfId="0" applyFont="1"/>
    <xf numFmtId="0" fontId="19" fillId="16" borderId="6" xfId="0" applyFont="1" applyFill="1" applyBorder="1" applyAlignment="1">
      <alignment horizontal="center" vertical="top" wrapText="1" readingOrder="1"/>
    </xf>
    <xf numFmtId="0" fontId="19" fillId="16" borderId="6" xfId="0" applyFont="1" applyFill="1" applyBorder="1" applyAlignment="1">
      <alignment horizontal="center" vertical="center" wrapText="1" readingOrder="1"/>
    </xf>
    <xf numFmtId="0" fontId="36" fillId="0" borderId="0" xfId="0" applyFont="1"/>
    <xf numFmtId="0" fontId="18" fillId="0" borderId="0" xfId="0" applyFont="1" applyAlignment="1">
      <alignment horizontal="left"/>
    </xf>
    <xf numFmtId="0" fontId="18" fillId="0" borderId="0" xfId="0" applyFont="1" applyAlignment="1">
      <alignment horizontal="center"/>
    </xf>
    <xf numFmtId="0" fontId="29" fillId="0" borderId="0" xfId="0" applyFont="1" applyAlignment="1" applyProtection="1">
      <alignment horizontal="center" vertical="center"/>
      <protection locked="0"/>
    </xf>
    <xf numFmtId="0" fontId="18" fillId="0" borderId="0" xfId="0" applyFont="1" applyAlignment="1">
      <alignment vertical="top"/>
    </xf>
    <xf numFmtId="0" fontId="82" fillId="22" borderId="0" xfId="0" applyFont="1" applyFill="1" applyAlignment="1" applyProtection="1">
      <alignment horizontal="center" vertical="center" wrapText="1"/>
      <protection locked="0"/>
    </xf>
    <xf numFmtId="0" fontId="19" fillId="0" borderId="0" xfId="0" applyFont="1" applyAlignment="1" applyProtection="1">
      <alignment vertical="center"/>
      <protection locked="0"/>
    </xf>
    <xf numFmtId="0" fontId="19" fillId="0" borderId="0" xfId="0" applyFont="1" applyAlignment="1">
      <alignment horizontal="center" vertical="top" wrapText="1" readingOrder="1"/>
    </xf>
    <xf numFmtId="0" fontId="34" fillId="0" borderId="6" xfId="0" applyFont="1" applyBorder="1" applyAlignment="1">
      <alignment vertical="center" wrapText="1"/>
    </xf>
    <xf numFmtId="0" fontId="42" fillId="0" borderId="0" xfId="0" applyFont="1" applyAlignment="1">
      <alignment horizontal="center" vertical="center" wrapText="1" readingOrder="1"/>
    </xf>
    <xf numFmtId="0" fontId="34" fillId="0" borderId="6" xfId="0" applyFont="1" applyBorder="1" applyAlignment="1">
      <alignment vertical="top" wrapText="1"/>
    </xf>
    <xf numFmtId="0" fontId="70" fillId="17" borderId="26" xfId="0" applyFont="1" applyFill="1" applyBorder="1" applyAlignment="1">
      <alignment horizontal="center" vertical="top" wrapText="1" readingOrder="1"/>
    </xf>
    <xf numFmtId="0" fontId="70" fillId="17" borderId="28" xfId="0" applyFont="1" applyFill="1" applyBorder="1" applyAlignment="1">
      <alignment horizontal="center" vertical="top" wrapText="1" readingOrder="1"/>
    </xf>
    <xf numFmtId="0" fontId="30" fillId="17" borderId="6" xfId="0" applyFont="1" applyFill="1" applyBorder="1" applyAlignment="1">
      <alignment horizontal="center" vertical="top" wrapText="1" readingOrder="1"/>
    </xf>
    <xf numFmtId="0" fontId="30" fillId="17" borderId="6" xfId="0" applyFont="1" applyFill="1" applyBorder="1" applyAlignment="1">
      <alignment horizontal="center" vertical="center" wrapText="1" readingOrder="1"/>
    </xf>
    <xf numFmtId="0" fontId="70" fillId="0" borderId="0" xfId="0" applyFont="1" applyAlignment="1">
      <alignment horizontal="center" vertical="top" wrapText="1" readingOrder="1"/>
    </xf>
    <xf numFmtId="0" fontId="13" fillId="0" borderId="6" xfId="0" applyFont="1" applyBorder="1" applyAlignment="1">
      <alignment vertical="top" wrapText="1"/>
    </xf>
    <xf numFmtId="0" fontId="25" fillId="22" borderId="6" xfId="0" applyFont="1" applyFill="1" applyBorder="1" applyAlignment="1">
      <alignment horizontal="center" vertical="center" wrapText="1"/>
    </xf>
    <xf numFmtId="0" fontId="73"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34" fillId="0" borderId="28" xfId="0" applyFont="1" applyBorder="1" applyAlignment="1">
      <alignment vertical="top" wrapText="1"/>
    </xf>
    <xf numFmtId="0" fontId="73" fillId="0" borderId="6" xfId="0" applyFont="1" applyBorder="1" applyAlignment="1">
      <alignment horizontal="center" vertical="center"/>
    </xf>
    <xf numFmtId="0" fontId="13" fillId="0" borderId="0" xfId="0" applyFont="1" applyAlignment="1">
      <alignment horizontal="center"/>
    </xf>
    <xf numFmtId="0" fontId="33" fillId="0" borderId="6" xfId="0" applyFont="1" applyBorder="1" applyAlignment="1">
      <alignment horizontal="center" vertical="center" wrapText="1" readingOrder="1"/>
    </xf>
    <xf numFmtId="0" fontId="13" fillId="0" borderId="6" xfId="0" applyFont="1" applyBorder="1" applyAlignment="1">
      <alignment horizontal="center" vertical="center"/>
    </xf>
    <xf numFmtId="0" fontId="64" fillId="0" borderId="0" xfId="0" applyFont="1" applyAlignment="1">
      <alignment horizontal="center" vertical="center" wrapText="1"/>
    </xf>
    <xf numFmtId="0" fontId="8" fillId="0" borderId="6" xfId="0" applyFont="1" applyBorder="1" applyAlignment="1">
      <alignment horizontal="center" vertical="center" wrapText="1" readingOrder="1"/>
    </xf>
    <xf numFmtId="0" fontId="13" fillId="23" borderId="6" xfId="0" applyFont="1" applyFill="1" applyBorder="1" applyAlignment="1">
      <alignment horizontal="center" vertical="center" wrapText="1"/>
    </xf>
    <xf numFmtId="0" fontId="0" fillId="0" borderId="0" xfId="0" applyAlignment="1">
      <alignment vertical="center" wrapText="1"/>
    </xf>
    <xf numFmtId="0" fontId="8" fillId="3" borderId="6" xfId="0" applyFont="1" applyFill="1" applyBorder="1" applyAlignment="1">
      <alignment horizontal="center" vertical="center" wrapText="1" readingOrder="1"/>
    </xf>
    <xf numFmtId="14" fontId="19" fillId="15" borderId="0" xfId="0" applyNumberFormat="1" applyFont="1" applyFill="1" applyAlignment="1" applyProtection="1">
      <alignment horizontal="center" vertical="center" wrapText="1"/>
      <protection locked="0"/>
    </xf>
    <xf numFmtId="0" fontId="19" fillId="15" borderId="10" xfId="0" applyFont="1" applyFill="1" applyBorder="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63" fillId="15" borderId="0" xfId="0" applyFont="1" applyFill="1" applyAlignment="1" applyProtection="1">
      <alignment horizontal="center" vertical="center" wrapText="1"/>
      <protection locked="0"/>
    </xf>
    <xf numFmtId="0" fontId="37"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19" fillId="15" borderId="26" xfId="0" applyFont="1" applyFill="1" applyBorder="1" applyAlignment="1" applyProtection="1">
      <alignment horizontal="center" vertical="center" wrapText="1"/>
      <protection locked="0"/>
    </xf>
    <xf numFmtId="0" fontId="19" fillId="15" borderId="27"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33" fillId="0" borderId="29" xfId="0" applyFont="1" applyBorder="1" applyAlignment="1">
      <alignment horizontal="center" vertical="center" wrapText="1" readingOrder="1"/>
    </xf>
    <xf numFmtId="0" fontId="33" fillId="0" borderId="25" xfId="0" applyFont="1" applyBorder="1" applyAlignment="1">
      <alignment horizontal="center" vertical="center" wrapText="1" readingOrder="1"/>
    </xf>
    <xf numFmtId="0" fontId="33" fillId="0" borderId="20" xfId="0" applyFont="1" applyBorder="1" applyAlignment="1">
      <alignment horizontal="center" vertical="center" wrapText="1" readingOrder="1"/>
    </xf>
    <xf numFmtId="0" fontId="42" fillId="0" borderId="0" xfId="0" applyFont="1" applyAlignment="1">
      <alignment horizontal="center" vertical="center" wrapText="1" readingOrder="1"/>
    </xf>
    <xf numFmtId="0" fontId="29" fillId="0" borderId="0" xfId="0" applyFont="1" applyAlignment="1" applyProtection="1">
      <alignment horizontal="center" vertical="center"/>
      <protection locked="0"/>
    </xf>
    <xf numFmtId="0" fontId="20" fillId="22" borderId="0" xfId="0" applyFont="1" applyFill="1" applyAlignment="1" applyProtection="1">
      <alignment horizontal="center" vertical="center"/>
      <protection locked="0"/>
    </xf>
    <xf numFmtId="0" fontId="20" fillId="22" borderId="0" xfId="0" applyFont="1" applyFill="1" applyAlignment="1" applyProtection="1">
      <alignment horizontal="left" vertical="center"/>
      <protection locked="0"/>
    </xf>
    <xf numFmtId="0" fontId="20" fillId="22" borderId="0" xfId="0" applyFont="1" applyFill="1" applyAlignment="1" applyProtection="1">
      <alignment vertical="center" wrapText="1"/>
      <protection locked="0"/>
    </xf>
    <xf numFmtId="0" fontId="31" fillId="4" borderId="6" xfId="0" applyFont="1" applyFill="1" applyBorder="1" applyAlignment="1">
      <alignment horizontal="center" vertical="center" wrapText="1" readingOrder="1"/>
    </xf>
    <xf numFmtId="0" fontId="31" fillId="0" borderId="0" xfId="0" applyFont="1" applyAlignment="1">
      <alignment horizontal="center" vertical="top" wrapText="1" readingOrder="1"/>
    </xf>
    <xf numFmtId="0" fontId="33" fillId="0" borderId="6" xfId="0" applyFont="1" applyBorder="1" applyAlignment="1">
      <alignment horizontal="center" vertical="center" wrapText="1" readingOrder="1"/>
    </xf>
    <xf numFmtId="0" fontId="33" fillId="0" borderId="10" xfId="0" applyFont="1" applyBorder="1" applyAlignment="1">
      <alignment horizontal="center" vertical="center" wrapText="1" readingOrder="1"/>
    </xf>
    <xf numFmtId="0" fontId="33" fillId="0" borderId="0" xfId="0" applyFont="1" applyAlignment="1">
      <alignment horizontal="center" vertical="center" wrapText="1" readingOrder="1"/>
    </xf>
    <xf numFmtId="0" fontId="33" fillId="0" borderId="14" xfId="0" applyFont="1" applyBorder="1" applyAlignment="1">
      <alignment horizontal="center" vertical="center" wrapText="1" readingOrder="1"/>
    </xf>
    <xf numFmtId="0" fontId="92" fillId="4" borderId="26" xfId="0" applyFont="1" applyFill="1" applyBorder="1" applyAlignment="1">
      <alignment horizontal="center" vertical="center" wrapText="1" readingOrder="1"/>
    </xf>
    <xf numFmtId="0" fontId="92" fillId="4" borderId="27" xfId="0" applyFont="1" applyFill="1" applyBorder="1" applyAlignment="1">
      <alignment horizontal="center" vertical="center" wrapText="1" readingOrder="1"/>
    </xf>
    <xf numFmtId="0" fontId="92" fillId="4" borderId="28" xfId="0" applyFont="1" applyFill="1" applyBorder="1" applyAlignment="1">
      <alignment horizontal="center" vertical="center" wrapText="1" readingOrder="1"/>
    </xf>
    <xf numFmtId="0" fontId="92" fillId="0" borderId="0" xfId="0" applyFont="1" applyAlignment="1">
      <alignment horizontal="center" vertical="top" wrapText="1" readingOrder="1"/>
    </xf>
    <xf numFmtId="0" fontId="8" fillId="0" borderId="6" xfId="0" applyFont="1" applyBorder="1" applyAlignment="1">
      <alignment horizontal="center" vertical="center" wrapText="1" readingOrder="1"/>
    </xf>
    <xf numFmtId="0" fontId="64"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8" fillId="0" borderId="14" xfId="0" applyFont="1" applyBorder="1" applyAlignment="1">
      <alignment horizontal="center" vertical="center" wrapText="1" readingOrder="1"/>
    </xf>
    <xf numFmtId="0" fontId="64" fillId="0" borderId="0" xfId="0" applyFont="1" applyAlignment="1">
      <alignment horizontal="center" vertical="center" wrapText="1"/>
    </xf>
    <xf numFmtId="0" fontId="42" fillId="0" borderId="0" xfId="0" applyFont="1" applyAlignment="1">
      <alignment horizontal="center" vertical="center" readingOrder="1"/>
    </xf>
    <xf numFmtId="0" fontId="23" fillId="0" borderId="0" xfId="0" applyFont="1" applyAlignment="1">
      <alignment horizontal="center" wrapText="1"/>
    </xf>
    <xf numFmtId="0" fontId="24" fillId="0" borderId="0" xfId="0" applyFont="1" applyAlignment="1">
      <alignment horizontal="center"/>
    </xf>
    <xf numFmtId="0" fontId="25" fillId="4" borderId="26" xfId="0" applyFont="1" applyFill="1" applyBorder="1" applyAlignment="1">
      <alignment horizontal="center"/>
    </xf>
    <xf numFmtId="0" fontId="25" fillId="4" borderId="27" xfId="0" applyFont="1" applyFill="1" applyBorder="1" applyAlignment="1">
      <alignment horizontal="center"/>
    </xf>
    <xf numFmtId="0" fontId="25" fillId="4" borderId="28" xfId="0" applyFont="1" applyFill="1" applyBorder="1" applyAlignment="1">
      <alignment horizontal="center"/>
    </xf>
    <xf numFmtId="0" fontId="26" fillId="5" borderId="29"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26" xfId="0" applyFont="1" applyFill="1" applyBorder="1" applyAlignment="1">
      <alignment horizontal="center" vertical="center"/>
    </xf>
    <xf numFmtId="0" fontId="26" fillId="5" borderId="27" xfId="0" applyFont="1" applyFill="1" applyBorder="1" applyAlignment="1">
      <alignment horizontal="center" vertical="center"/>
    </xf>
    <xf numFmtId="0" fontId="26" fillId="5" borderId="28" xfId="0" applyFont="1" applyFill="1" applyBorder="1" applyAlignment="1">
      <alignment horizontal="center" vertical="center"/>
    </xf>
    <xf numFmtId="0" fontId="26" fillId="0" borderId="0" xfId="0" applyFont="1" applyAlignment="1">
      <alignment horizontal="center"/>
    </xf>
    <xf numFmtId="0" fontId="0" fillId="0" borderId="74"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68" fillId="4" borderId="7" xfId="1" applyFont="1" applyFill="1" applyBorder="1" applyAlignment="1">
      <alignment horizontal="center" vertical="center" wrapText="1"/>
    </xf>
    <xf numFmtId="0" fontId="68" fillId="4" borderId="8" xfId="1" applyFont="1" applyFill="1" applyBorder="1" applyAlignment="1">
      <alignment horizontal="center" vertical="center" wrapText="1"/>
    </xf>
    <xf numFmtId="0" fontId="68" fillId="4" borderId="89" xfId="1" applyFont="1" applyFill="1" applyBorder="1" applyAlignment="1">
      <alignment horizontal="center" vertical="center" wrapText="1"/>
    </xf>
    <xf numFmtId="0" fontId="69" fillId="3" borderId="9" xfId="1" quotePrefix="1" applyFont="1" applyFill="1" applyBorder="1" applyAlignment="1">
      <alignment horizontal="left" vertical="top" wrapText="1"/>
    </xf>
    <xf numFmtId="0" fontId="69" fillId="3" borderId="10" xfId="1" quotePrefix="1" applyFont="1" applyFill="1" applyBorder="1" applyAlignment="1">
      <alignment horizontal="left" vertical="top" wrapText="1"/>
    </xf>
    <xf numFmtId="0" fontId="70" fillId="3" borderId="10" xfId="1" quotePrefix="1" applyFont="1" applyFill="1" applyBorder="1" applyAlignment="1">
      <alignment horizontal="left" vertical="top" wrapText="1"/>
    </xf>
    <xf numFmtId="0" fontId="70" fillId="3" borderId="90" xfId="1" quotePrefix="1" applyFont="1" applyFill="1" applyBorder="1" applyAlignment="1">
      <alignment horizontal="left" vertical="top" wrapText="1"/>
    </xf>
    <xf numFmtId="0" fontId="64" fillId="3" borderId="13" xfId="1" quotePrefix="1" applyFont="1" applyFill="1" applyBorder="1" applyAlignment="1">
      <alignment horizontal="justify" vertical="center" wrapText="1"/>
    </xf>
    <xf numFmtId="0" fontId="64" fillId="3" borderId="14" xfId="1" quotePrefix="1" applyFont="1" applyFill="1" applyBorder="1" applyAlignment="1">
      <alignment horizontal="justify" vertical="center" wrapText="1"/>
    </xf>
    <xf numFmtId="0" fontId="64" fillId="3" borderId="91" xfId="1" quotePrefix="1" applyFont="1" applyFill="1" applyBorder="1" applyAlignment="1">
      <alignment horizontal="justify" vertical="center" wrapText="1"/>
    </xf>
    <xf numFmtId="0" fontId="65" fillId="0" borderId="11" xfId="1" quotePrefix="1" applyFont="1" applyBorder="1" applyAlignment="1">
      <alignment horizontal="left" vertical="top" wrapText="1"/>
    </xf>
    <xf numFmtId="0" fontId="65" fillId="0" borderId="0" xfId="1" quotePrefix="1" applyFont="1" applyAlignment="1">
      <alignment horizontal="left" vertical="top" wrapText="1"/>
    </xf>
    <xf numFmtId="0" fontId="65" fillId="0" borderId="12" xfId="1" quotePrefix="1" applyFont="1" applyBorder="1" applyAlignment="1">
      <alignment horizontal="left" vertical="top" wrapText="1"/>
    </xf>
    <xf numFmtId="0" fontId="72" fillId="4" borderId="76" xfId="2" applyFont="1" applyFill="1" applyBorder="1" applyAlignment="1">
      <alignment horizontal="center" vertical="center" wrapText="1"/>
    </xf>
    <xf numFmtId="0" fontId="72" fillId="4" borderId="92" xfId="2" applyFont="1" applyFill="1" applyBorder="1" applyAlignment="1">
      <alignment horizontal="center" vertical="center" wrapText="1"/>
    </xf>
    <xf numFmtId="0" fontId="72" fillId="4" borderId="111" xfId="1" applyFont="1" applyFill="1" applyBorder="1" applyAlignment="1">
      <alignment horizontal="center" vertical="center"/>
    </xf>
    <xf numFmtId="0" fontId="72" fillId="4" borderId="89" xfId="1" applyFont="1" applyFill="1" applyBorder="1" applyAlignment="1">
      <alignment horizontal="center" vertical="center"/>
    </xf>
    <xf numFmtId="0" fontId="71" fillId="3" borderId="112" xfId="0" applyFont="1" applyFill="1" applyBorder="1" applyAlignment="1">
      <alignment horizontal="left" vertical="center" wrapText="1"/>
    </xf>
    <xf numFmtId="0" fontId="71" fillId="3" borderId="113" xfId="0" applyFont="1" applyFill="1" applyBorder="1" applyAlignment="1">
      <alignment horizontal="left" vertical="center" wrapText="1"/>
    </xf>
    <xf numFmtId="0" fontId="65" fillId="3" borderId="114" xfId="1" applyFont="1" applyFill="1" applyBorder="1" applyAlignment="1">
      <alignment horizontal="justify" vertical="center" wrapText="1"/>
    </xf>
    <xf numFmtId="0" fontId="65" fillId="3" borderId="115" xfId="1" applyFont="1" applyFill="1" applyBorder="1" applyAlignment="1">
      <alignment horizontal="justify" vertical="center" wrapText="1"/>
    </xf>
    <xf numFmtId="0" fontId="71" fillId="3" borderId="116" xfId="0" applyFont="1" applyFill="1" applyBorder="1" applyAlignment="1">
      <alignment vertical="center" wrapText="1"/>
    </xf>
    <xf numFmtId="0" fontId="71" fillId="3" borderId="112" xfId="0" applyFont="1" applyFill="1" applyBorder="1" applyAlignment="1">
      <alignment vertical="center" wrapText="1"/>
    </xf>
    <xf numFmtId="0" fontId="71" fillId="3" borderId="117" xfId="0" applyFont="1" applyFill="1" applyBorder="1" applyAlignment="1">
      <alignment vertical="center" wrapText="1"/>
    </xf>
    <xf numFmtId="0" fontId="71" fillId="3" borderId="118" xfId="0" applyFont="1" applyFill="1" applyBorder="1" applyAlignment="1">
      <alignment vertical="center" wrapText="1"/>
    </xf>
    <xf numFmtId="0" fontId="71" fillId="3" borderId="113" xfId="0" applyFont="1" applyFill="1" applyBorder="1" applyAlignment="1">
      <alignment vertical="center" wrapText="1"/>
    </xf>
    <xf numFmtId="0" fontId="6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65" fillId="3" borderId="11" xfId="1" applyFont="1" applyFill="1" applyBorder="1" applyAlignment="1">
      <alignment horizontal="left" vertical="top" wrapText="1"/>
    </xf>
    <xf numFmtId="0" fontId="65" fillId="3" borderId="0" xfId="1" applyFont="1" applyFill="1" applyAlignment="1">
      <alignment horizontal="left" vertical="top" wrapText="1"/>
    </xf>
    <xf numFmtId="0" fontId="65" fillId="3" borderId="12" xfId="1" applyFont="1" applyFill="1" applyBorder="1" applyAlignment="1">
      <alignment horizontal="left" vertical="top" wrapText="1"/>
    </xf>
    <xf numFmtId="0" fontId="72" fillId="4" borderId="81" xfId="2" applyFont="1" applyFill="1" applyBorder="1" applyAlignment="1">
      <alignment horizontal="center" vertical="center" wrapText="1"/>
    </xf>
    <xf numFmtId="0" fontId="72" fillId="4" borderId="81" xfId="1" applyFont="1" applyFill="1" applyBorder="1" applyAlignment="1">
      <alignment horizontal="center" vertical="center"/>
    </xf>
    <xf numFmtId="0" fontId="72" fillId="4" borderId="94" xfId="1" applyFont="1" applyFill="1" applyBorder="1" applyAlignment="1">
      <alignment horizontal="center" vertical="center"/>
    </xf>
    <xf numFmtId="0" fontId="71" fillId="3" borderId="6" xfId="0" applyFont="1" applyFill="1" applyBorder="1" applyAlignment="1">
      <alignment horizontal="left" vertical="center" wrapText="1"/>
    </xf>
    <xf numFmtId="0" fontId="65" fillId="3" borderId="6" xfId="1" applyFont="1" applyFill="1" applyBorder="1" applyAlignment="1">
      <alignment horizontal="justify" vertical="center" wrapText="1"/>
    </xf>
    <xf numFmtId="0" fontId="65" fillId="3" borderId="72" xfId="1" applyFont="1" applyFill="1" applyBorder="1" applyAlignment="1">
      <alignment horizontal="justify" vertical="center" wrapText="1"/>
    </xf>
    <xf numFmtId="0" fontId="71" fillId="7" borderId="6" xfId="0" applyFont="1" applyFill="1" applyBorder="1" applyAlignment="1">
      <alignment horizontal="left" vertical="center" wrapText="1"/>
    </xf>
    <xf numFmtId="0" fontId="65" fillId="3" borderId="119" xfId="1" applyFont="1" applyFill="1" applyBorder="1" applyAlignment="1">
      <alignment horizontal="justify" vertical="center" wrapText="1"/>
    </xf>
    <xf numFmtId="0" fontId="71" fillId="7" borderId="26" xfId="0" applyFont="1" applyFill="1" applyBorder="1" applyAlignment="1">
      <alignment horizontal="left" vertical="center" wrapText="1"/>
    </xf>
    <xf numFmtId="0" fontId="71" fillId="7" borderId="28" xfId="0" applyFont="1" applyFill="1" applyBorder="1" applyAlignment="1">
      <alignment horizontal="left" vertical="center" wrapText="1"/>
    </xf>
    <xf numFmtId="0" fontId="100" fillId="3" borderId="6" xfId="1" applyFont="1" applyFill="1" applyBorder="1" applyAlignment="1">
      <alignment horizontal="justify" vertical="center" wrapText="1"/>
    </xf>
    <xf numFmtId="0" fontId="100" fillId="3" borderId="72" xfId="1" applyFont="1" applyFill="1" applyBorder="1" applyAlignment="1">
      <alignment horizontal="justify" vertical="center" wrapText="1"/>
    </xf>
    <xf numFmtId="0" fontId="71" fillId="3" borderId="26" xfId="0" applyFont="1" applyFill="1" applyBorder="1" applyAlignment="1">
      <alignment horizontal="left" vertical="center" wrapText="1"/>
    </xf>
    <xf numFmtId="0" fontId="71" fillId="3" borderId="28" xfId="0" applyFont="1" applyFill="1" applyBorder="1" applyAlignment="1">
      <alignment horizontal="left" vertical="center" wrapText="1"/>
    </xf>
    <xf numFmtId="0" fontId="100"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5" xfId="1" applyFill="1" applyBorder="1" applyAlignment="1">
      <alignment horizontal="left" vertical="top" wrapText="1"/>
    </xf>
    <xf numFmtId="0" fontId="8" fillId="3" borderId="16" xfId="1" applyFill="1" applyBorder="1" applyAlignment="1">
      <alignment horizontal="left" vertical="top" wrapText="1"/>
    </xf>
    <xf numFmtId="0" fontId="8" fillId="3" borderId="17" xfId="1" applyFill="1" applyBorder="1" applyAlignment="1">
      <alignment horizontal="left" vertical="top" wrapText="1"/>
    </xf>
    <xf numFmtId="0" fontId="65" fillId="3" borderId="26" xfId="1" applyFont="1" applyFill="1" applyBorder="1" applyAlignment="1">
      <alignment horizontal="justify" vertical="center" wrapText="1"/>
    </xf>
    <xf numFmtId="0" fontId="65" fillId="3" borderId="95" xfId="1" applyFont="1" applyFill="1" applyBorder="1" applyAlignment="1">
      <alignment horizontal="justify" vertical="center" wrapText="1"/>
    </xf>
    <xf numFmtId="0" fontId="100" fillId="3" borderId="0" xfId="1" applyFont="1" applyFill="1" applyAlignment="1">
      <alignment horizontal="center" vertical="center" wrapText="1"/>
    </xf>
    <xf numFmtId="0" fontId="100" fillId="3" borderId="0" xfId="1" applyFont="1" applyFill="1" applyAlignment="1">
      <alignment horizontal="justify"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105" xfId="0"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20"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38" fillId="0" borderId="41"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43" xfId="0" applyFont="1"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6" fillId="3" borderId="30"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6" xfId="0" applyFont="1" applyFill="1" applyBorder="1" applyAlignment="1">
      <alignment horizontal="center" vertical="center" textRotation="1"/>
    </xf>
    <xf numFmtId="0" fontId="4" fillId="4" borderId="62" xfId="0" applyFont="1" applyFill="1" applyBorder="1" applyAlignment="1">
      <alignment horizontal="center" vertical="center" textRotation="1"/>
    </xf>
    <xf numFmtId="0" fontId="4" fillId="4" borderId="52" xfId="0" applyFont="1" applyFill="1" applyBorder="1" applyAlignment="1">
      <alignment horizontal="center" vertical="center" wrapText="1"/>
    </xf>
    <xf numFmtId="0" fontId="4" fillId="4" borderId="0" xfId="0" applyFont="1" applyFill="1" applyAlignment="1">
      <alignment horizontal="center" vertical="center"/>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0" fillId="3" borderId="29"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2"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4" fillId="18" borderId="48" xfId="0" applyFont="1" applyFill="1" applyBorder="1" applyAlignment="1" applyProtection="1">
      <alignment horizontal="center" vertical="center"/>
      <protection locked="0"/>
    </xf>
    <xf numFmtId="0" fontId="4" fillId="18" borderId="49" xfId="0" applyFont="1" applyFill="1" applyBorder="1" applyAlignment="1" applyProtection="1">
      <alignment horizontal="center" vertical="center"/>
      <protection locked="0"/>
    </xf>
    <xf numFmtId="0" fontId="14" fillId="0" borderId="32"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21" xfId="0" applyFont="1" applyBorder="1" applyAlignment="1">
      <alignment horizontal="center" vertical="center" wrapText="1"/>
    </xf>
    <xf numFmtId="0" fontId="4" fillId="4" borderId="8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99" xfId="0" applyFont="1" applyFill="1" applyBorder="1" applyAlignment="1">
      <alignment horizontal="center" vertical="center"/>
    </xf>
    <xf numFmtId="0" fontId="4" fillId="4" borderId="36" xfId="0" applyFont="1" applyFill="1" applyBorder="1" applyAlignment="1">
      <alignment horizontal="center" vertical="center" wrapText="1"/>
    </xf>
    <xf numFmtId="0" fontId="4" fillId="4" borderId="85"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88" xfId="0" applyFill="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38" fillId="0" borderId="32"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1" xfId="0" applyFont="1" applyBorder="1" applyAlignment="1">
      <alignment horizontal="center" vertical="center" wrapText="1"/>
    </xf>
    <xf numFmtId="0" fontId="0" fillId="3" borderId="96"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82" xfId="0" applyFill="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3" borderId="41" xfId="0" applyFill="1" applyBorder="1" applyAlignment="1">
      <alignment horizontal="center" vertical="center" wrapText="1"/>
    </xf>
    <xf numFmtId="0" fontId="4" fillId="18" borderId="36" xfId="0" applyFont="1" applyFill="1" applyBorder="1" applyAlignment="1" applyProtection="1">
      <alignment horizontal="center" vertical="center" wrapText="1"/>
      <protection locked="0"/>
    </xf>
    <xf numFmtId="0" fontId="4" fillId="18" borderId="84" xfId="0" applyFont="1" applyFill="1" applyBorder="1" applyAlignment="1" applyProtection="1">
      <alignment horizontal="center" vertical="center" wrapText="1"/>
      <protection locked="0"/>
    </xf>
    <xf numFmtId="0" fontId="4" fillId="18" borderId="62" xfId="0" applyFont="1" applyFill="1" applyBorder="1" applyAlignment="1" applyProtection="1">
      <alignment horizontal="center" vertical="center" wrapText="1"/>
      <protection locked="0"/>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82" xfId="0" applyBorder="1" applyAlignment="1">
      <alignment horizontal="center" vertical="center" wrapText="1"/>
    </xf>
    <xf numFmtId="0" fontId="0" fillId="0" borderId="28" xfId="0" applyBorder="1" applyAlignment="1">
      <alignment horizontal="center" vertical="center" wrapText="1"/>
    </xf>
    <xf numFmtId="0" fontId="0" fillId="0" borderId="101" xfId="0" applyBorder="1" applyAlignment="1">
      <alignment horizontal="center" vertical="center" wrapText="1"/>
    </xf>
    <xf numFmtId="0" fontId="0" fillId="0" borderId="31" xfId="0" applyBorder="1" applyAlignment="1">
      <alignment horizontal="center" vertical="center" wrapText="1"/>
    </xf>
    <xf numFmtId="0" fontId="0" fillId="0" borderId="102" xfId="0" applyBorder="1" applyAlignment="1">
      <alignment horizontal="center" vertical="center" wrapText="1"/>
    </xf>
    <xf numFmtId="0" fontId="12" fillId="3" borderId="96" xfId="0" applyFont="1" applyFill="1" applyBorder="1" applyAlignment="1">
      <alignment horizontal="center" vertical="center" wrapText="1"/>
    </xf>
    <xf numFmtId="0" fontId="12" fillId="3" borderId="87" xfId="0" applyFont="1" applyFill="1" applyBorder="1" applyAlignment="1">
      <alignment horizontal="center" vertical="center" wrapText="1"/>
    </xf>
    <xf numFmtId="0" fontId="12" fillId="3" borderId="121" xfId="0" applyFont="1" applyFill="1" applyBorder="1" applyAlignment="1">
      <alignment horizontal="center" vertical="center" wrapText="1"/>
    </xf>
    <xf numFmtId="0" fontId="103" fillId="0" borderId="42" xfId="0" applyFont="1" applyBorder="1" applyAlignment="1">
      <alignment horizontal="center" vertical="center" wrapText="1"/>
    </xf>
    <xf numFmtId="0" fontId="103" fillId="0" borderId="120" xfId="0" applyFont="1" applyBorder="1" applyAlignment="1">
      <alignment horizontal="center" vertical="center" wrapText="1"/>
    </xf>
    <xf numFmtId="0" fontId="103" fillId="0" borderId="25" xfId="0" applyFont="1" applyBorder="1" applyAlignment="1">
      <alignment horizontal="center" vertical="center" wrapText="1"/>
    </xf>
    <xf numFmtId="0" fontId="103" fillId="0" borderId="43" xfId="0" applyFont="1" applyBorder="1" applyAlignment="1">
      <alignment horizontal="center" vertical="center" wrapText="1"/>
    </xf>
    <xf numFmtId="0" fontId="12" fillId="3" borderId="4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120" xfId="0" applyFont="1" applyFill="1" applyBorder="1" applyAlignment="1">
      <alignment horizontal="center" vertical="center" wrapText="1"/>
    </xf>
    <xf numFmtId="0" fontId="101" fillId="10" borderId="74" xfId="0" applyFont="1" applyFill="1" applyBorder="1" applyAlignment="1">
      <alignment horizontal="center" vertical="center" wrapText="1"/>
    </xf>
    <xf numFmtId="0" fontId="101" fillId="10" borderId="76" xfId="0" applyFont="1" applyFill="1" applyBorder="1" applyAlignment="1">
      <alignment horizontal="center" vertical="center" wrapText="1"/>
    </xf>
    <xf numFmtId="0" fontId="101" fillId="10" borderId="77" xfId="0" applyFont="1" applyFill="1" applyBorder="1" applyAlignment="1">
      <alignment horizontal="center" vertical="center" wrapText="1"/>
    </xf>
    <xf numFmtId="0" fontId="101" fillId="10" borderId="11" xfId="0" applyFont="1" applyFill="1" applyBorder="1" applyAlignment="1">
      <alignment horizontal="center" vertical="center" wrapText="1"/>
    </xf>
    <xf numFmtId="0" fontId="101" fillId="10" borderId="0" xfId="0" applyFont="1" applyFill="1" applyAlignment="1">
      <alignment horizontal="center" vertical="center" wrapText="1"/>
    </xf>
    <xf numFmtId="0" fontId="101" fillId="10" borderId="12" xfId="0" applyFont="1" applyFill="1" applyBorder="1" applyAlignment="1">
      <alignment horizontal="center" vertical="center" wrapText="1"/>
    </xf>
    <xf numFmtId="0" fontId="102" fillId="10" borderId="76" xfId="0" applyFont="1" applyFill="1" applyBorder="1" applyAlignment="1">
      <alignment horizontal="center" vertical="center" wrapText="1"/>
    </xf>
    <xf numFmtId="0" fontId="102" fillId="10" borderId="0" xfId="0" applyFont="1" applyFill="1" applyAlignment="1">
      <alignment horizontal="center" vertical="center" wrapText="1"/>
    </xf>
    <xf numFmtId="0" fontId="0" fillId="0" borderId="110" xfId="0" applyBorder="1" applyAlignment="1">
      <alignment horizontal="center" vertical="center" wrapText="1"/>
    </xf>
    <xf numFmtId="0" fontId="0" fillId="21" borderId="86" xfId="0" applyFill="1" applyBorder="1" applyAlignment="1">
      <alignment horizontal="center" vertical="center" wrapText="1"/>
    </xf>
    <xf numFmtId="0" fontId="0" fillId="21" borderId="87" xfId="0" applyFill="1" applyBorder="1" applyAlignment="1">
      <alignment horizontal="center" vertical="center" wrapText="1"/>
    </xf>
    <xf numFmtId="0" fontId="0" fillId="11" borderId="40" xfId="0" applyFill="1" applyBorder="1" applyAlignment="1">
      <alignment horizontal="center" vertical="center" wrapText="1"/>
    </xf>
    <xf numFmtId="0" fontId="0" fillId="11" borderId="42" xfId="0" applyFill="1" applyBorder="1" applyAlignment="1">
      <alignment horizontal="center" vertical="center" wrapText="1"/>
    </xf>
    <xf numFmtId="0" fontId="0" fillId="11" borderId="120" xfId="0" applyFill="1" applyBorder="1" applyAlignment="1">
      <alignment horizontal="center" vertical="center" wrapText="1"/>
    </xf>
    <xf numFmtId="2" fontId="0" fillId="0" borderId="41" xfId="3" applyNumberFormat="1" applyFont="1" applyBorder="1" applyAlignment="1">
      <alignment horizontal="center" vertical="center" wrapText="1"/>
    </xf>
    <xf numFmtId="2" fontId="0" fillId="0" borderId="25" xfId="3" applyNumberFormat="1" applyFont="1"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0" fontId="0" fillId="3" borderId="7" xfId="0" applyFill="1" applyBorder="1" applyAlignment="1">
      <alignment horizontal="center" vertical="center" wrapText="1"/>
    </xf>
    <xf numFmtId="0" fontId="0" fillId="3" borderId="106" xfId="0" applyFill="1" applyBorder="1" applyAlignment="1">
      <alignment horizontal="center" vertical="center" wrapText="1"/>
    </xf>
    <xf numFmtId="0" fontId="0" fillId="3" borderId="107" xfId="0" applyFill="1"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2" fillId="3" borderId="6"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protection locked="0"/>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38" fillId="0" borderId="10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109" xfId="0" applyFont="1" applyBorder="1" applyAlignment="1">
      <alignment horizontal="center" vertical="center" wrapText="1"/>
    </xf>
    <xf numFmtId="2" fontId="0" fillId="0" borderId="21" xfId="3" applyNumberFormat="1" applyFont="1" applyBorder="1" applyAlignment="1">
      <alignment horizontal="center" vertical="center" wrapText="1"/>
    </xf>
    <xf numFmtId="0" fontId="39" fillId="4" borderId="57" xfId="0" applyFont="1" applyFill="1" applyBorder="1" applyAlignment="1">
      <alignment horizontal="center" vertical="center"/>
    </xf>
    <xf numFmtId="0" fontId="39" fillId="4" borderId="58" xfId="0" applyFont="1" applyFill="1" applyBorder="1" applyAlignment="1">
      <alignment horizontal="center" vertical="center"/>
    </xf>
    <xf numFmtId="0" fontId="39" fillId="4" borderId="59" xfId="0" applyFont="1" applyFill="1" applyBorder="1" applyAlignment="1">
      <alignment horizontal="center" vertical="center"/>
    </xf>
    <xf numFmtId="0" fontId="39" fillId="4" borderId="0" xfId="0" applyFont="1" applyFill="1" applyAlignment="1">
      <alignment horizontal="center" vertical="center"/>
    </xf>
    <xf numFmtId="0" fontId="6" fillId="3" borderId="54"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0" xfId="0" applyFont="1" applyFill="1" applyBorder="1" applyAlignment="1">
      <alignment horizontal="center" vertical="center"/>
    </xf>
    <xf numFmtId="0" fontId="6" fillId="3" borderId="6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35" xfId="0" applyFont="1" applyFill="1" applyBorder="1" applyAlignment="1">
      <alignment horizontal="center" vertical="center" textRotation="1"/>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3" fontId="4" fillId="4" borderId="35" xfId="0" applyNumberFormat="1" applyFont="1" applyFill="1" applyBorder="1" applyAlignment="1">
      <alignment horizontal="center" vertical="center"/>
    </xf>
    <xf numFmtId="3" fontId="4" fillId="4" borderId="36" xfId="0" applyNumberFormat="1" applyFont="1" applyFill="1" applyBorder="1" applyAlignment="1">
      <alignment horizontal="center" vertical="center"/>
    </xf>
    <xf numFmtId="0" fontId="4" fillId="4" borderId="35" xfId="0" applyFont="1" applyFill="1" applyBorder="1" applyAlignment="1">
      <alignment horizontal="center" vertical="center" textRotation="90" wrapText="1"/>
    </xf>
    <xf numFmtId="0" fontId="4" fillId="4" borderId="36" xfId="0" applyFont="1" applyFill="1" applyBorder="1" applyAlignment="1">
      <alignment horizontal="center" vertical="center" textRotation="90"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0" fillId="3" borderId="9" xfId="0" applyFill="1" applyBorder="1" applyAlignment="1">
      <alignment horizontal="center" vertical="center" wrapText="1"/>
    </xf>
    <xf numFmtId="2" fontId="0" fillId="0" borderId="29" xfId="3" applyNumberFormat="1" applyFont="1" applyBorder="1" applyAlignment="1">
      <alignment horizontal="center" vertical="center" wrapText="1"/>
    </xf>
    <xf numFmtId="0" fontId="38" fillId="0" borderId="29" xfId="0" applyFont="1" applyBorder="1" applyAlignment="1">
      <alignment horizontal="center" vertical="center" wrapText="1"/>
    </xf>
    <xf numFmtId="0" fontId="0" fillId="7" borderId="7" xfId="0" applyFill="1" applyBorder="1" applyAlignment="1">
      <alignment horizontal="center" vertical="center" wrapText="1"/>
    </xf>
    <xf numFmtId="0" fontId="0" fillId="7" borderId="106" xfId="0" applyFill="1" applyBorder="1" applyAlignment="1">
      <alignment horizontal="center" vertical="center" wrapText="1"/>
    </xf>
    <xf numFmtId="0" fontId="0" fillId="7" borderId="9" xfId="0" applyFill="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0" fillId="21" borderId="96" xfId="0" applyFill="1" applyBorder="1" applyAlignment="1">
      <alignment horizontal="center" vertical="center" wrapText="1"/>
    </xf>
    <xf numFmtId="0" fontId="0" fillId="21" borderId="88" xfId="0" applyFill="1" applyBorder="1" applyAlignment="1">
      <alignment horizontal="center" vertical="center" wrapText="1"/>
    </xf>
    <xf numFmtId="0" fontId="38" fillId="0" borderId="20" xfId="0" applyFont="1" applyBorder="1" applyAlignment="1">
      <alignment horizontal="center" vertical="center" wrapText="1"/>
    </xf>
    <xf numFmtId="0" fontId="0" fillId="0" borderId="6" xfId="0" applyBorder="1" applyAlignment="1">
      <alignment horizontal="center" vertical="center"/>
    </xf>
    <xf numFmtId="0" fontId="0" fillId="0" borderId="21" xfId="0" applyBorder="1" applyAlignment="1">
      <alignment horizontal="center"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0" fontId="0" fillId="11" borderId="96" xfId="0" applyFill="1" applyBorder="1" applyAlignment="1">
      <alignment horizontal="center" vertical="center" wrapText="1"/>
    </xf>
    <xf numFmtId="0" fontId="0" fillId="11" borderId="87" xfId="0" applyFill="1" applyBorder="1" applyAlignment="1">
      <alignment horizontal="center" vertical="center" wrapText="1"/>
    </xf>
    <xf numFmtId="0" fontId="0" fillId="11" borderId="88" xfId="0" applyFill="1" applyBorder="1" applyAlignment="1">
      <alignment horizontal="center" vertical="center" wrapText="1"/>
    </xf>
    <xf numFmtId="0" fontId="0" fillId="8" borderId="96" xfId="0" applyFill="1" applyBorder="1" applyAlignment="1">
      <alignment horizontal="center" vertical="center" wrapText="1"/>
    </xf>
    <xf numFmtId="0" fontId="0" fillId="8" borderId="87" xfId="0" applyFill="1" applyBorder="1" applyAlignment="1">
      <alignment horizontal="center" vertical="center" wrapText="1"/>
    </xf>
    <xf numFmtId="0" fontId="0" fillId="8" borderId="88" xfId="0" applyFill="1" applyBorder="1" applyAlignment="1">
      <alignment horizontal="center" vertical="center" wrapText="1"/>
    </xf>
    <xf numFmtId="0" fontId="39" fillId="4" borderId="6" xfId="0" applyFont="1" applyFill="1" applyBorder="1" applyAlignment="1">
      <alignment horizontal="center" vertical="center"/>
    </xf>
    <xf numFmtId="0" fontId="4" fillId="4" borderId="6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3" borderId="100" xfId="0" applyFont="1" applyFill="1" applyBorder="1" applyAlignment="1">
      <alignment horizontal="center" vertical="center" wrapText="1"/>
    </xf>
    <xf numFmtId="0" fontId="4" fillId="3" borderId="63" xfId="0" applyFont="1" applyFill="1" applyBorder="1" applyAlignment="1">
      <alignment horizontal="center" vertical="center" wrapText="1"/>
    </xf>
    <xf numFmtId="2" fontId="0" fillId="0" borderId="41" xfId="0" applyNumberFormat="1" applyBorder="1" applyAlignment="1">
      <alignment horizontal="center" vertical="center" wrapText="1"/>
    </xf>
    <xf numFmtId="0" fontId="0" fillId="0" borderId="96" xfId="0" applyBorder="1" applyAlignment="1">
      <alignment horizontal="center" vertical="center" wrapText="1"/>
    </xf>
    <xf numFmtId="9" fontId="0" fillId="0" borderId="41" xfId="0" applyNumberFormat="1" applyBorder="1" applyAlignment="1">
      <alignment horizontal="center" vertical="center" wrapText="1"/>
    </xf>
    <xf numFmtId="0" fontId="4" fillId="4" borderId="53" xfId="0" applyFont="1" applyFill="1" applyBorder="1" applyAlignment="1">
      <alignment horizontal="center" vertical="center"/>
    </xf>
    <xf numFmtId="0" fontId="4" fillId="4" borderId="7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61" xfId="0" applyFont="1" applyFill="1" applyBorder="1" applyAlignment="1">
      <alignment horizontal="center" vertical="center"/>
    </xf>
    <xf numFmtId="0" fontId="55" fillId="0" borderId="68" xfId="0" applyFont="1" applyBorder="1" applyAlignment="1">
      <alignment horizontal="center" vertical="center"/>
    </xf>
    <xf numFmtId="0" fontId="55" fillId="0" borderId="10" xfId="0" applyFont="1" applyBorder="1" applyAlignment="1">
      <alignment horizontal="center" vertical="center"/>
    </xf>
    <xf numFmtId="0" fontId="61" fillId="0" borderId="6" xfId="0" applyFont="1" applyBorder="1" applyAlignment="1">
      <alignment horizontal="left" vertical="center" wrapText="1"/>
    </xf>
    <xf numFmtId="0" fontId="57" fillId="6" borderId="6" xfId="0" applyFont="1" applyFill="1" applyBorder="1" applyAlignment="1">
      <alignment horizontal="center" vertical="center" wrapText="1" readingOrder="1"/>
    </xf>
    <xf numFmtId="0" fontId="57" fillId="6" borderId="0" xfId="0" applyFont="1" applyFill="1" applyAlignment="1">
      <alignment horizontal="center" vertical="center" wrapText="1" readingOrder="1"/>
    </xf>
    <xf numFmtId="0" fontId="61" fillId="0" borderId="31" xfId="0" applyFont="1" applyBorder="1" applyAlignment="1">
      <alignment horizontal="left" vertical="center" wrapText="1"/>
    </xf>
    <xf numFmtId="0" fontId="61" fillId="0" borderId="0" xfId="0" applyFont="1" applyAlignment="1">
      <alignment horizontal="left" vertical="center" wrapText="1"/>
    </xf>
    <xf numFmtId="0" fontId="61" fillId="0" borderId="69" xfId="0" applyFont="1" applyBorder="1" applyAlignment="1">
      <alignment horizontal="left" vertical="center" wrapText="1"/>
    </xf>
    <xf numFmtId="0" fontId="61" fillId="0" borderId="31" xfId="0" applyFont="1" applyBorder="1" applyAlignment="1">
      <alignment horizontal="left" vertical="top" wrapText="1"/>
    </xf>
    <xf numFmtId="0" fontId="61" fillId="0" borderId="0" xfId="0" applyFont="1" applyAlignment="1">
      <alignment horizontal="left" vertical="top" wrapText="1"/>
    </xf>
    <xf numFmtId="0" fontId="61" fillId="0" borderId="69" xfId="0" applyFont="1" applyBorder="1" applyAlignment="1">
      <alignment horizontal="left" vertical="top" wrapText="1"/>
    </xf>
    <xf numFmtId="0" fontId="15" fillId="3" borderId="16" xfId="0" applyFont="1" applyFill="1" applyBorder="1" applyAlignment="1">
      <alignment horizontal="center"/>
    </xf>
    <xf numFmtId="0" fontId="15" fillId="3" borderId="17" xfId="0" applyFont="1" applyFill="1" applyBorder="1" applyAlignment="1">
      <alignment horizontal="center"/>
    </xf>
    <xf numFmtId="0" fontId="67" fillId="0" borderId="11" xfId="0" applyFont="1" applyBorder="1" applyAlignment="1">
      <alignment horizontal="center" vertical="center" wrapText="1"/>
    </xf>
    <xf numFmtId="0" fontId="67" fillId="0" borderId="0" xfId="0" applyFont="1" applyAlignment="1">
      <alignment horizontal="center" vertical="center" wrapText="1"/>
    </xf>
    <xf numFmtId="0" fontId="44" fillId="12" borderId="0" xfId="0" applyFont="1" applyFill="1" applyAlignment="1">
      <alignment horizontal="center" vertical="center" wrapText="1" readingOrder="1"/>
    </xf>
    <xf numFmtId="0" fontId="44"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44" fillId="12" borderId="11" xfId="0" applyFont="1" applyFill="1" applyBorder="1" applyAlignment="1">
      <alignment horizontal="center" vertical="center" textRotation="90" wrapText="1" readingOrder="1"/>
    </xf>
    <xf numFmtId="0" fontId="44" fillId="12" borderId="0" xfId="0" applyFont="1" applyFill="1" applyAlignment="1">
      <alignment horizontal="center" vertical="center" textRotation="90" wrapText="1" readingOrder="1"/>
    </xf>
    <xf numFmtId="0" fontId="45" fillId="14" borderId="22" xfId="0" applyFont="1" applyFill="1" applyBorder="1" applyAlignment="1">
      <alignment horizontal="center" vertical="center" wrapText="1" readingOrder="1"/>
    </xf>
    <xf numFmtId="0" fontId="45" fillId="14" borderId="23" xfId="0" applyFont="1" applyFill="1" applyBorder="1" applyAlignment="1">
      <alignment horizontal="center" vertical="center" wrapText="1" readingOrder="1"/>
    </xf>
    <xf numFmtId="0" fontId="45" fillId="14" borderId="24"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45" fillId="13" borderId="22" xfId="0" applyFont="1" applyFill="1" applyBorder="1" applyAlignment="1">
      <alignment horizontal="center" vertical="center" wrapText="1" readingOrder="1"/>
    </xf>
    <xf numFmtId="0" fontId="45" fillId="13" borderId="23" xfId="0" applyFont="1" applyFill="1" applyBorder="1" applyAlignment="1">
      <alignment horizontal="center" vertical="center" wrapText="1" readingOrder="1"/>
    </xf>
    <xf numFmtId="0" fontId="14" fillId="3" borderId="30"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45" fillId="20" borderId="22" xfId="0" applyFont="1" applyFill="1" applyBorder="1" applyAlignment="1">
      <alignment horizontal="center" vertical="center" wrapText="1" readingOrder="1"/>
    </xf>
    <xf numFmtId="0" fontId="45" fillId="20" borderId="23" xfId="0" applyFont="1" applyFill="1" applyBorder="1" applyAlignment="1">
      <alignment horizontal="center" vertical="center" wrapText="1" readingOrder="1"/>
    </xf>
    <xf numFmtId="0" fontId="45" fillId="7" borderId="22" xfId="0" applyFont="1" applyFill="1" applyBorder="1" applyAlignment="1">
      <alignment horizontal="center" vertical="center" wrapText="1" readingOrder="1"/>
    </xf>
    <xf numFmtId="0" fontId="45" fillId="7" borderId="23" xfId="0" applyFont="1" applyFill="1" applyBorder="1" applyAlignment="1">
      <alignment horizontal="center" vertical="center" wrapText="1" readingOrder="1"/>
    </xf>
    <xf numFmtId="0" fontId="13" fillId="0" borderId="6" xfId="0" applyFont="1" applyBorder="1" applyAlignment="1">
      <alignment horizontal="center" vertical="center"/>
    </xf>
    <xf numFmtId="0" fontId="13" fillId="0" borderId="2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1" fontId="47" fillId="21" borderId="87" xfId="0" applyNumberFormat="1" applyFont="1" applyFill="1" applyBorder="1" applyAlignment="1" applyProtection="1">
      <alignment horizontal="center" vertical="center" wrapText="1"/>
      <protection locked="0"/>
    </xf>
    <xf numFmtId="1" fontId="47" fillId="21" borderId="88" xfId="0" applyNumberFormat="1" applyFont="1" applyFill="1" applyBorder="1" applyAlignment="1" applyProtection="1">
      <alignment horizontal="center" vertical="center" wrapText="1"/>
      <protection locked="0"/>
    </xf>
    <xf numFmtId="1" fontId="47" fillId="0" borderId="6" xfId="0" applyNumberFormat="1" applyFont="1" applyBorder="1" applyAlignment="1" applyProtection="1">
      <alignment horizontal="center" vertical="center" wrapText="1"/>
      <protection locked="0"/>
    </xf>
    <xf numFmtId="1" fontId="47" fillId="0" borderId="21" xfId="0" applyNumberFormat="1" applyFont="1" applyBorder="1" applyAlignment="1" applyProtection="1">
      <alignment horizontal="center" vertical="center" wrapText="1"/>
      <protection locked="0"/>
    </xf>
    <xf numFmtId="1" fontId="34" fillId="0" borderId="6" xfId="0" applyNumberFormat="1" applyFont="1" applyBorder="1" applyAlignment="1">
      <alignment horizontal="center" vertical="center"/>
    </xf>
    <xf numFmtId="0" fontId="34" fillId="0" borderId="6" xfId="0" applyFont="1" applyBorder="1" applyAlignment="1">
      <alignment horizontal="center" vertical="center"/>
    </xf>
    <xf numFmtId="0" fontId="34" fillId="0" borderId="21" xfId="0" applyFont="1" applyBorder="1" applyAlignment="1">
      <alignment horizontal="center" vertical="center"/>
    </xf>
    <xf numFmtId="1" fontId="47" fillId="0" borderId="6" xfId="0" applyNumberFormat="1" applyFont="1" applyBorder="1" applyAlignment="1">
      <alignment horizontal="center" vertical="center"/>
    </xf>
    <xf numFmtId="0" fontId="47" fillId="0" borderId="6" xfId="0" applyFont="1" applyBorder="1" applyAlignment="1">
      <alignment horizontal="center" vertical="center"/>
    </xf>
    <xf numFmtId="0" fontId="47" fillId="0" borderId="21"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1" fontId="47" fillId="11" borderId="87" xfId="0" applyNumberFormat="1" applyFont="1" applyFill="1" applyBorder="1" applyAlignment="1" applyProtection="1">
      <alignment horizontal="center" vertical="center" wrapText="1"/>
      <protection locked="0"/>
    </xf>
    <xf numFmtId="1" fontId="47" fillId="11" borderId="88" xfId="0" applyNumberFormat="1" applyFont="1" applyFill="1" applyBorder="1" applyAlignment="1" applyProtection="1">
      <alignment horizontal="center" vertical="center" wrapText="1"/>
      <protection locked="0"/>
    </xf>
    <xf numFmtId="1" fontId="47" fillId="8" borderId="87" xfId="0" applyNumberFormat="1" applyFont="1" applyFill="1" applyBorder="1" applyAlignment="1" applyProtection="1">
      <alignment horizontal="center" vertical="center" wrapText="1"/>
      <protection locked="0"/>
    </xf>
    <xf numFmtId="1" fontId="47" fillId="8" borderId="88" xfId="0" applyNumberFormat="1" applyFont="1" applyFill="1" applyBorder="1" applyAlignment="1" applyProtection="1">
      <alignment horizontal="center" vertical="center" wrapText="1"/>
      <protection locked="0"/>
    </xf>
    <xf numFmtId="0" fontId="49" fillId="4" borderId="36" xfId="0" applyFont="1" applyFill="1" applyBorder="1" applyAlignment="1">
      <alignment horizontal="center" vertical="center" wrapText="1"/>
    </xf>
    <xf numFmtId="0" fontId="49" fillId="4" borderId="39" xfId="0" applyFont="1" applyFill="1" applyBorder="1" applyAlignment="1">
      <alignment horizontal="center" vertical="center" wrapText="1"/>
    </xf>
    <xf numFmtId="0" fontId="49" fillId="4" borderId="37" xfId="0" applyFont="1" applyFill="1" applyBorder="1" applyAlignment="1">
      <alignment horizontal="center" vertical="center" wrapText="1"/>
    </xf>
    <xf numFmtId="0" fontId="49" fillId="4" borderId="38" xfId="0" applyFont="1" applyFill="1" applyBorder="1" applyAlignment="1">
      <alignment horizontal="center" vertical="center" wrapText="1"/>
    </xf>
    <xf numFmtId="0" fontId="48" fillId="4" borderId="37" xfId="0" applyFont="1" applyFill="1" applyBorder="1" applyAlignment="1" applyProtection="1">
      <alignment horizontal="center" vertical="center" wrapText="1"/>
      <protection locked="0"/>
    </xf>
    <xf numFmtId="0" fontId="48" fillId="4" borderId="37" xfId="0" applyFont="1" applyFill="1" applyBorder="1" applyAlignment="1">
      <alignment horizontal="center" vertical="center"/>
    </xf>
    <xf numFmtId="0" fontId="48" fillId="4" borderId="46" xfId="0" applyFont="1" applyFill="1" applyBorder="1" applyAlignment="1">
      <alignment horizontal="center" vertical="center"/>
    </xf>
    <xf numFmtId="0" fontId="48" fillId="4" borderId="38" xfId="0" applyFont="1" applyFill="1" applyBorder="1" applyAlignment="1">
      <alignment horizontal="center" vertical="center"/>
    </xf>
    <xf numFmtId="0" fontId="48" fillId="18" borderId="35" xfId="0" applyFont="1" applyFill="1" applyBorder="1" applyAlignment="1" applyProtection="1">
      <alignment horizontal="center" vertical="center" wrapText="1"/>
      <protection locked="0"/>
    </xf>
    <xf numFmtId="0" fontId="48" fillId="4" borderId="35" xfId="0" applyFont="1" applyFill="1" applyBorder="1" applyAlignment="1" applyProtection="1">
      <alignment horizontal="center" vertical="center" wrapText="1"/>
      <protection locked="0"/>
    </xf>
    <xf numFmtId="0" fontId="2" fillId="3" borderId="26" xfId="0"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1" fontId="47" fillId="0" borderId="32" xfId="0" applyNumberFormat="1" applyFont="1" applyBorder="1" applyAlignment="1" applyProtection="1">
      <alignment horizontal="center" vertical="center" wrapText="1"/>
      <protection locked="0"/>
    </xf>
    <xf numFmtId="1" fontId="47" fillId="0" borderId="87" xfId="0" applyNumberFormat="1" applyFont="1" applyBorder="1" applyAlignment="1" applyProtection="1">
      <alignment horizontal="center" vertical="center" wrapText="1"/>
      <protection locked="0"/>
    </xf>
    <xf numFmtId="1" fontId="34" fillId="0" borderId="32" xfId="0" applyNumberFormat="1" applyFont="1" applyBorder="1" applyAlignment="1">
      <alignment horizontal="center" vertical="center"/>
    </xf>
    <xf numFmtId="1" fontId="47" fillId="0" borderId="32" xfId="0" applyNumberFormat="1" applyFont="1" applyBorder="1" applyAlignment="1">
      <alignment horizontal="center" vertical="center"/>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50" fillId="4" borderId="2" xfId="0" applyFont="1" applyFill="1" applyBorder="1" applyAlignment="1">
      <alignment horizontal="center" vertical="center" wrapText="1"/>
    </xf>
    <xf numFmtId="0" fontId="50" fillId="4" borderId="47" xfId="0" applyFont="1" applyFill="1" applyBorder="1" applyAlignment="1">
      <alignment horizontal="center" vertical="center" wrapText="1"/>
    </xf>
    <xf numFmtId="0" fontId="50" fillId="4" borderId="0" xfId="0" applyFont="1" applyFill="1" applyAlignment="1">
      <alignment horizontal="center" vertical="center" wrapText="1"/>
    </xf>
    <xf numFmtId="0" fontId="50" fillId="4" borderId="33" xfId="0" applyFont="1" applyFill="1" applyBorder="1" applyAlignment="1">
      <alignment horizontal="center" vertical="center" wrapText="1"/>
    </xf>
    <xf numFmtId="0" fontId="41" fillId="19" borderId="44" xfId="0" applyFont="1" applyFill="1" applyBorder="1" applyAlignment="1">
      <alignment horizontal="center"/>
    </xf>
    <xf numFmtId="0" fontId="41" fillId="19" borderId="45" xfId="0" applyFont="1" applyFill="1" applyBorder="1" applyAlignment="1">
      <alignment horizontal="center"/>
    </xf>
    <xf numFmtId="1" fontId="47" fillId="0" borderId="86" xfId="0" applyNumberFormat="1" applyFont="1" applyBorder="1" applyAlignment="1" applyProtection="1">
      <alignment horizontal="center" vertical="center" wrapText="1"/>
      <protection locked="0"/>
    </xf>
    <xf numFmtId="0" fontId="13" fillId="0" borderId="32" xfId="0" applyFont="1" applyBorder="1" applyAlignment="1">
      <alignment horizontal="center" vertical="center"/>
    </xf>
    <xf numFmtId="0" fontId="13" fillId="0" borderId="71" xfId="0" applyFont="1" applyBorder="1" applyAlignment="1">
      <alignment horizontal="center" vertical="center"/>
    </xf>
    <xf numFmtId="0" fontId="13" fillId="0" borderId="32" xfId="0" applyFont="1" applyBorder="1" applyAlignment="1" applyProtection="1">
      <alignment horizontal="center" vertical="center"/>
      <protection locked="0"/>
    </xf>
    <xf numFmtId="1" fontId="47" fillId="0" borderId="88" xfId="0" applyNumberFormat="1" applyFont="1" applyBorder="1" applyAlignment="1" applyProtection="1">
      <alignment horizontal="center" vertical="center" wrapText="1"/>
      <protection locked="0"/>
    </xf>
    <xf numFmtId="1" fontId="47" fillId="21" borderId="40" xfId="0" applyNumberFormat="1" applyFont="1" applyFill="1" applyBorder="1" applyAlignment="1" applyProtection="1">
      <alignment horizontal="center" vertical="center" wrapText="1"/>
      <protection locked="0"/>
    </xf>
    <xf numFmtId="1" fontId="47" fillId="21" borderId="42" xfId="0" applyNumberFormat="1" applyFont="1" applyFill="1" applyBorder="1" applyAlignment="1" applyProtection="1">
      <alignment horizontal="center" vertical="center" wrapText="1"/>
      <protection locked="0"/>
    </xf>
    <xf numFmtId="1" fontId="47" fillId="21" borderId="120" xfId="0" applyNumberFormat="1" applyFont="1" applyFill="1" applyBorder="1" applyAlignment="1" applyProtection="1">
      <alignment horizontal="center" vertical="center" wrapText="1"/>
      <protection locked="0"/>
    </xf>
    <xf numFmtId="0" fontId="13" fillId="0" borderId="41" xfId="0" applyFont="1" applyBorder="1" applyAlignment="1">
      <alignment horizontal="center" vertical="center"/>
    </xf>
    <xf numFmtId="0" fontId="13" fillId="0" borderId="25" xfId="0" applyFont="1" applyBorder="1" applyAlignment="1">
      <alignment horizontal="center" vertical="center"/>
    </xf>
    <xf numFmtId="0" fontId="13" fillId="0" borderId="43" xfId="0" applyFont="1" applyBorder="1" applyAlignment="1">
      <alignment horizontal="center" vertical="center"/>
    </xf>
    <xf numFmtId="0" fontId="13" fillId="0" borderId="103" xfId="0" applyFont="1" applyBorder="1" applyAlignment="1">
      <alignment horizontal="center" vertical="center"/>
    </xf>
    <xf numFmtId="0" fontId="13" fillId="0" borderId="104" xfId="0" applyFont="1" applyBorder="1" applyAlignment="1">
      <alignment horizontal="center" vertical="center"/>
    </xf>
    <xf numFmtId="0" fontId="13" fillId="0" borderId="105" xfId="0" applyFont="1" applyBorder="1" applyAlignment="1">
      <alignment horizontal="center" vertical="center"/>
    </xf>
    <xf numFmtId="1" fontId="47" fillId="11" borderId="40" xfId="0" applyNumberFormat="1" applyFont="1" applyFill="1" applyBorder="1" applyAlignment="1" applyProtection="1">
      <alignment horizontal="center" vertical="center" wrapText="1"/>
      <protection locked="0"/>
    </xf>
    <xf numFmtId="1" fontId="47" fillId="11" borderId="42" xfId="0" applyNumberFormat="1" applyFont="1" applyFill="1" applyBorder="1" applyAlignment="1" applyProtection="1">
      <alignment horizontal="center" vertical="center" wrapText="1"/>
      <protection locked="0"/>
    </xf>
    <xf numFmtId="1" fontId="47" fillId="11" borderId="120" xfId="0" applyNumberFormat="1" applyFont="1" applyFill="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0" fontId="13" fillId="0" borderId="43" xfId="0" applyFont="1" applyBorder="1" applyAlignment="1" applyProtection="1">
      <alignment horizontal="center" vertical="center"/>
      <protection locked="0"/>
    </xf>
    <xf numFmtId="1" fontId="47" fillId="0" borderId="41" xfId="0" applyNumberFormat="1" applyFont="1" applyBorder="1" applyAlignment="1" applyProtection="1">
      <alignment horizontal="center" vertical="center" wrapText="1"/>
      <protection locked="0"/>
    </xf>
    <xf numFmtId="1" fontId="47" fillId="0" borderId="25" xfId="0" applyNumberFormat="1" applyFont="1" applyBorder="1" applyAlignment="1" applyProtection="1">
      <alignment horizontal="center" vertical="center" wrapText="1"/>
      <protection locked="0"/>
    </xf>
    <xf numFmtId="1" fontId="47" fillId="0" borderId="43" xfId="0" applyNumberFormat="1" applyFont="1" applyBorder="1" applyAlignment="1" applyProtection="1">
      <alignment horizontal="center" vertical="center" wrapText="1"/>
      <protection locked="0"/>
    </xf>
    <xf numFmtId="1" fontId="34" fillId="0" borderId="41" xfId="0" applyNumberFormat="1" applyFont="1" applyBorder="1" applyAlignment="1">
      <alignment horizontal="center" vertical="center"/>
    </xf>
    <xf numFmtId="1" fontId="34" fillId="0" borderId="25" xfId="0" applyNumberFormat="1" applyFont="1" applyBorder="1" applyAlignment="1">
      <alignment horizontal="center" vertical="center"/>
    </xf>
    <xf numFmtId="1" fontId="34" fillId="0" borderId="43" xfId="0" applyNumberFormat="1" applyFont="1" applyBorder="1" applyAlignment="1">
      <alignment horizontal="center" vertical="center"/>
    </xf>
    <xf numFmtId="1" fontId="47" fillId="0" borderId="41" xfId="0" applyNumberFormat="1" applyFont="1" applyBorder="1" applyAlignment="1">
      <alignment horizontal="center" vertical="center"/>
    </xf>
    <xf numFmtId="1" fontId="47" fillId="0" borderId="25" xfId="0" applyNumberFormat="1" applyFont="1" applyBorder="1" applyAlignment="1">
      <alignment horizontal="center" vertical="center"/>
    </xf>
    <xf numFmtId="1" fontId="47" fillId="0" borderId="43" xfId="0" applyNumberFormat="1" applyFont="1" applyBorder="1" applyAlignment="1">
      <alignment horizontal="center" vertical="center"/>
    </xf>
  </cellXfs>
  <cellStyles count="6">
    <cellStyle name="Millares" xfId="3" builtinId="3"/>
    <cellStyle name="Millares 2" xfId="5" xr:uid="{00000000-0005-0000-0000-000031000000}"/>
    <cellStyle name="Normal" xfId="0" builtinId="0"/>
    <cellStyle name="Normal - Style1 2" xfId="1" xr:uid="{00000000-0005-0000-0000-000002000000}"/>
    <cellStyle name="Normal 2 2" xfId="2" xr:uid="{00000000-0005-0000-0000-000003000000}"/>
    <cellStyle name="Porcentaje" xfId="4" builtinId="5"/>
  </cellStyles>
  <dxfs count="936">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ont>
        <color theme="1"/>
      </font>
      <fill>
        <patternFill>
          <bgColor rgb="FF00B05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ont>
        <color theme="1"/>
      </font>
      <fill>
        <patternFill>
          <bgColor rgb="FF00B05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theme="7" tint="0.39994506668294322"/>
        </patternFill>
      </fill>
    </dxf>
    <dxf>
      <fill>
        <patternFill>
          <bgColor rgb="FFFF0000"/>
        </patternFill>
      </fill>
    </dxf>
    <dxf>
      <font>
        <color theme="1"/>
      </font>
      <fill>
        <patternFill>
          <bgColor rgb="FF00B05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rgb="FFFFC000"/>
        </patternFill>
      </fill>
    </dxf>
    <dxf>
      <font>
        <color theme="1"/>
      </font>
      <fill>
        <patternFill>
          <bgColor rgb="FF00B050"/>
        </patternFill>
      </fill>
    </dxf>
    <dxf>
      <fill>
        <patternFill>
          <bgColor rgb="FFFF0000"/>
        </patternFill>
      </fill>
    </dxf>
    <dxf>
      <font>
        <color theme="1"/>
      </font>
      <fill>
        <patternFill>
          <bgColor theme="7" tint="0.39994506668294322"/>
        </patternFill>
      </fill>
    </dxf>
    <dxf>
      <font>
        <color theme="1"/>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00B050"/>
        </patternFill>
      </fill>
    </dxf>
    <dxf>
      <font>
        <color theme="1"/>
      </font>
      <fill>
        <patternFill>
          <bgColor theme="7" tint="0.39994506668294322"/>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ill>
        <patternFill>
          <bgColor theme="9"/>
        </patternFill>
      </fill>
    </dxf>
    <dxf>
      <fill>
        <patternFill>
          <bgColor theme="9"/>
        </patternFill>
      </fill>
    </dxf>
    <dxf>
      <fill>
        <patternFill>
          <bgColor theme="9"/>
        </patternFill>
      </fill>
    </dxf>
    <dxf>
      <fill>
        <patternFill>
          <bgColor rgb="FF92D050"/>
        </patternFill>
      </fill>
    </dxf>
    <dxf>
      <fill>
        <patternFill>
          <bgColor theme="7" tint="0.59996337778862885"/>
        </patternFill>
      </fill>
    </dxf>
    <dxf>
      <fill>
        <patternFill>
          <bgColor rgb="FF92D050"/>
        </patternFill>
      </fill>
    </dxf>
    <dxf>
      <font>
        <color auto="1"/>
      </font>
    </dxf>
    <dxf>
      <fill>
        <patternFill>
          <bgColor theme="7" tint="0.39994506668294322"/>
        </patternFill>
      </fill>
    </dxf>
    <dxf>
      <font>
        <color theme="1"/>
      </font>
      <fill>
        <patternFill>
          <bgColor rgb="FFFFC000"/>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dxf>
    <dxf>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ill>
        <patternFill>
          <bgColor rgb="FF92D050"/>
        </patternFill>
      </fill>
    </dxf>
    <dxf>
      <font>
        <color auto="1"/>
      </font>
    </dxf>
    <dxf>
      <fill>
        <patternFill>
          <bgColor theme="7" tint="0.59996337778862885"/>
        </patternFill>
      </fill>
    </dxf>
    <dxf>
      <font>
        <color rgb="FF9C0006"/>
      </font>
      <fill>
        <patternFill>
          <bgColor rgb="FFFFC7CE"/>
        </patternFill>
      </fill>
    </dxf>
    <dxf>
      <fill>
        <patternFill>
          <bgColor theme="9"/>
        </patternFill>
      </fill>
    </dxf>
    <dxf>
      <fill>
        <patternFill>
          <bgColor theme="9"/>
        </patternFill>
      </fill>
    </dxf>
    <dxf>
      <font>
        <color theme="1"/>
      </font>
    </dxf>
    <dxf>
      <font>
        <color rgb="FF9C0006"/>
      </font>
      <fill>
        <patternFill>
          <bgColor rgb="FFFFC7CE"/>
        </patternFill>
      </fill>
    </dxf>
    <dxf>
      <fill>
        <patternFill>
          <bgColor rgb="FF92D050"/>
        </patternFill>
      </fill>
    </dxf>
    <dxf>
      <fill>
        <patternFill>
          <bgColor rgb="FF00B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9"/>
        </patternFill>
      </fill>
    </dxf>
    <dxf>
      <fill>
        <patternFill>
          <bgColor theme="7" tint="0.39994506668294322"/>
        </patternFill>
      </fill>
    </dxf>
    <dxf>
      <font>
        <color theme="1"/>
      </font>
      <fill>
        <patternFill>
          <bgColor rgb="FFFF0000"/>
        </patternFill>
      </fill>
    </dxf>
    <dxf>
      <font>
        <color rgb="FF9C0006"/>
      </font>
      <fill>
        <patternFill>
          <bgColor rgb="FFFFC7CE"/>
        </patternFill>
      </fill>
    </dxf>
    <dxf>
      <font>
        <color rgb="FF9C5700"/>
      </font>
      <fill>
        <patternFill>
          <bgColor rgb="FFFFEB9C"/>
        </patternFill>
      </fill>
    </dxf>
    <dxf>
      <font>
        <color theme="1"/>
      </font>
      <fill>
        <patternFill>
          <bgColor rgb="FF92D050"/>
        </patternFill>
      </fill>
    </dxf>
    <dxf>
      <font>
        <color theme="1"/>
      </font>
      <fill>
        <patternFill>
          <bgColor rgb="FF00B050"/>
        </patternFill>
      </fill>
    </dxf>
    <dxf>
      <fill>
        <patternFill>
          <bgColor rgb="FF92D05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ont>
        <color rgb="FF9C0006"/>
      </font>
      <fill>
        <patternFill>
          <bgColor rgb="FFFFC7CE"/>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rgb="FF92D050"/>
        </patternFill>
      </fill>
    </dxf>
    <dxf>
      <fill>
        <patternFill>
          <bgColor rgb="FF92D050"/>
        </patternFill>
      </fill>
    </dxf>
    <dxf>
      <font>
        <color theme="1"/>
      </font>
    </dxf>
    <dxf>
      <fill>
        <patternFill>
          <bgColor rgb="FF00B050"/>
        </patternFill>
      </fill>
    </dxf>
    <dxf>
      <font>
        <color rgb="FF9C0006"/>
      </font>
      <fill>
        <patternFill>
          <bgColor rgb="FFFFC7CE"/>
        </patternFill>
      </fill>
    </dxf>
    <dxf>
      <fill>
        <patternFill>
          <bgColor theme="9"/>
        </patternFill>
      </fill>
    </dxf>
    <dxf>
      <fill>
        <patternFill>
          <bgColor theme="9"/>
        </patternFill>
      </fill>
    </dxf>
    <dxf>
      <fill>
        <patternFill>
          <bgColor theme="9"/>
        </patternFill>
      </fill>
    </dxf>
    <dxf>
      <font>
        <color auto="1"/>
      </font>
    </dxf>
    <dxf>
      <font>
        <color rgb="FF9C0006"/>
      </font>
      <fill>
        <patternFill>
          <bgColor rgb="FFFFC7CE"/>
        </patternFill>
      </fill>
    </dxf>
    <dxf>
      <font>
        <color rgb="FF9C5700"/>
      </font>
      <fill>
        <patternFill>
          <bgColor rgb="FFFFEB9C"/>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ill>
        <patternFill>
          <bgColor rgb="FFFFC7CE"/>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00B050"/>
        </patternFill>
      </fill>
    </dxf>
    <dxf>
      <fill>
        <patternFill>
          <bgColor rgb="FF92D050"/>
        </patternFill>
      </fill>
    </dxf>
    <dxf>
      <font>
        <color theme="1"/>
      </font>
    </dxf>
    <dxf>
      <fill>
        <patternFill>
          <bgColor rgb="FF92D050"/>
        </patternFill>
      </fill>
    </dxf>
    <dxf>
      <fill>
        <patternFill>
          <bgColor theme="9"/>
        </patternFill>
      </fill>
    </dxf>
    <dxf>
      <fill>
        <patternFill>
          <bgColor theme="9"/>
        </patternFill>
      </fill>
    </dxf>
    <dxf>
      <fill>
        <patternFill>
          <bgColor theme="9"/>
        </patternFill>
      </fill>
    </dxf>
    <dxf>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ont>
        <color auto="1"/>
      </font>
    </dxf>
    <dxf>
      <fill>
        <patternFill>
          <bgColor theme="7" tint="0.59996337778862885"/>
        </patternFill>
      </fill>
    </dxf>
    <dxf>
      <fill>
        <patternFill>
          <bgColor rgb="FF92D050"/>
        </patternFill>
      </fill>
    </dxf>
    <dxf>
      <fill>
        <patternFill>
          <bgColor rgb="FF00B050"/>
        </patternFill>
      </fill>
    </dxf>
    <dxf>
      <fill>
        <patternFill>
          <bgColor rgb="FF92D050"/>
        </patternFill>
      </fill>
    </dxf>
    <dxf>
      <font>
        <color theme="1"/>
      </font>
    </dxf>
    <dxf>
      <fill>
        <patternFill>
          <bgColor theme="9"/>
        </patternFill>
      </fill>
    </dxf>
    <dxf>
      <fill>
        <patternFill>
          <bgColor theme="7" tint="0.39994506668294322"/>
        </patternFill>
      </fill>
    </dxf>
    <dxf>
      <fill>
        <patternFill>
          <bgColor rgb="FFFFC7CE"/>
        </patternFill>
      </fill>
    </dxf>
    <dxf>
      <fill>
        <patternFill>
          <bgColor theme="9"/>
        </patternFill>
      </fill>
    </dxf>
    <dxf>
      <fill>
        <patternFill>
          <bgColor theme="9"/>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ont>
        <color auto="1"/>
      </font>
    </dxf>
    <dxf>
      <fill>
        <patternFill>
          <bgColor theme="9"/>
        </patternFill>
      </fill>
    </dxf>
    <dxf>
      <fill>
        <patternFill>
          <bgColor theme="7" tint="0.59996337778862885"/>
        </patternFill>
      </fill>
    </dxf>
    <dxf>
      <fill>
        <patternFill>
          <bgColor rgb="FF92D050"/>
        </patternFill>
      </fill>
    </dxf>
    <dxf>
      <font>
        <color theme="1"/>
      </font>
      <fill>
        <patternFill>
          <bgColor rgb="FF00B050"/>
        </patternFill>
      </fill>
    </dxf>
    <dxf>
      <fill>
        <patternFill>
          <bgColor rgb="FF00B050"/>
        </patternFill>
      </fill>
    </dxf>
    <dxf>
      <fill>
        <patternFill>
          <bgColor rgb="FF92D050"/>
        </patternFill>
      </fill>
    </dxf>
    <dxf>
      <fill>
        <patternFill>
          <bgColor theme="7" tint="0.39994506668294322"/>
        </patternFill>
      </fill>
    </dxf>
    <dxf>
      <font>
        <color theme="1"/>
      </font>
      <fill>
        <patternFill>
          <bgColor rgb="FF92D050"/>
        </patternFill>
      </fill>
    </dxf>
    <dxf>
      <font>
        <color theme="1"/>
      </font>
    </dxf>
    <dxf>
      <font>
        <color theme="1"/>
      </font>
      <fill>
        <patternFill>
          <bgColor theme="7" tint="0.39994506668294322"/>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00B050"/>
        </patternFill>
      </fill>
    </dxf>
    <dxf>
      <font>
        <color theme="1"/>
      </font>
      <fill>
        <patternFill>
          <bgColor rgb="FFFF0000"/>
        </patternFill>
      </fill>
    </dxf>
    <dxf>
      <font>
        <color theme="1"/>
      </font>
      <fill>
        <patternFill>
          <bgColor rgb="FFFF0000"/>
        </patternFill>
      </fill>
    </dxf>
    <dxf>
      <fill>
        <patternFill>
          <bgColor rgb="FFFFC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00B050"/>
        </patternFill>
      </fill>
    </dxf>
    <dxf>
      <font>
        <color theme="1"/>
      </font>
      <fill>
        <patternFill>
          <bgColor rgb="FFFF0000"/>
        </patternFill>
      </fill>
    </dxf>
    <dxf>
      <font>
        <color theme="1"/>
      </font>
      <fill>
        <patternFill>
          <bgColor rgb="FF00B050"/>
        </patternFill>
      </fill>
    </dxf>
    <dxf>
      <font>
        <color theme="1"/>
      </font>
      <fill>
        <patternFill>
          <bgColor rgb="FFFF0000"/>
        </patternFill>
      </fill>
    </dxf>
    <dxf>
      <fill>
        <patternFill>
          <bgColor rgb="FFFFC000"/>
        </patternFill>
      </fill>
    </dxf>
    <dxf>
      <font>
        <color theme="1"/>
      </font>
      <fill>
        <patternFill>
          <bgColor rgb="FFFFC000"/>
        </patternFill>
      </fill>
    </dxf>
    <dxf>
      <font>
        <color theme="1"/>
      </font>
      <fill>
        <patternFill>
          <bgColor theme="7" tint="0.39994506668294322"/>
        </patternFill>
      </fill>
    </dxf>
    <dxf>
      <font>
        <color theme="1"/>
      </font>
      <fill>
        <patternFill>
          <bgColor rgb="FF92D050"/>
        </patternFill>
      </fill>
    </dxf>
    <dxf>
      <fill>
        <patternFill>
          <bgColor rgb="FFFFC00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rgb="FF92D050"/>
        </patternFill>
      </fill>
    </dxf>
    <dxf>
      <fill>
        <patternFill>
          <bgColor rgb="FF00B050"/>
        </patternFill>
      </fill>
    </dxf>
    <dxf>
      <font>
        <color rgb="FF006100"/>
      </font>
      <fill>
        <patternFill>
          <bgColor rgb="FFC6EFCE"/>
        </patternFill>
      </fill>
    </dxf>
    <dxf>
      <font>
        <color rgb="FF9C5700"/>
      </font>
      <fill>
        <patternFill>
          <bgColor rgb="FFFFEB9C"/>
        </patternFill>
      </fill>
    </dxf>
    <dxf>
      <fill>
        <patternFill>
          <bgColor rgb="FFFFC7CE"/>
        </patternFill>
      </fill>
    </dxf>
    <dxf>
      <font>
        <color rgb="FF9C0006"/>
      </font>
      <fill>
        <patternFill>
          <bgColor rgb="FFFFC7CE"/>
        </patternFill>
      </fill>
    </dxf>
    <dxf>
      <fill>
        <patternFill>
          <bgColor theme="9"/>
        </patternFill>
      </fill>
    </dxf>
    <dxf>
      <fill>
        <patternFill>
          <bgColor theme="9"/>
        </patternFill>
      </fill>
    </dxf>
    <dxf>
      <font>
        <color theme="1"/>
      </font>
      <fill>
        <patternFill>
          <bgColor rgb="FF92D050"/>
        </patternFill>
      </fill>
    </dxf>
    <dxf>
      <font>
        <color rgb="FF9C0006"/>
      </font>
      <fill>
        <patternFill>
          <bgColor rgb="FFFFC7CE"/>
        </patternFill>
      </fill>
    </dxf>
    <dxf>
      <fill>
        <patternFill>
          <bgColor theme="9"/>
        </patternFill>
      </fill>
    </dxf>
    <dxf>
      <font>
        <color rgb="FF006100"/>
      </font>
      <fill>
        <patternFill>
          <bgColor rgb="FFC6EFCE"/>
        </patternFill>
      </fill>
    </dxf>
    <dxf>
      <fill>
        <patternFill>
          <bgColor theme="7" tint="0.59996337778862885"/>
        </patternFill>
      </fill>
    </dxf>
    <dxf>
      <font>
        <color theme="1"/>
      </font>
    </dxf>
    <dxf>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ont>
        <color theme="1"/>
      </font>
    </dxf>
    <dxf>
      <fill>
        <patternFill>
          <bgColor theme="9"/>
        </patternFill>
      </fill>
    </dxf>
    <dxf>
      <font>
        <color rgb="FF9C0006"/>
      </font>
      <fill>
        <patternFill>
          <bgColor rgb="FFFFC7CE"/>
        </patternFill>
      </fill>
    </dxf>
    <dxf>
      <fill>
        <patternFill>
          <bgColor theme="9"/>
        </patternFill>
      </fill>
    </dxf>
    <dxf>
      <font>
        <color rgb="FF9C0006"/>
      </font>
      <fill>
        <patternFill>
          <bgColor rgb="FFFFC7CE"/>
        </patternFill>
      </fill>
    </dxf>
    <dxf>
      <fill>
        <patternFill>
          <bgColor rgb="FF00B050"/>
        </patternFill>
      </fill>
    </dxf>
    <dxf>
      <fill>
        <patternFill>
          <bgColor rgb="FF92D050"/>
        </patternFill>
      </fill>
    </dxf>
    <dxf>
      <fill>
        <patternFill>
          <bgColor rgb="FF92D050"/>
        </patternFill>
      </fill>
    </dxf>
    <dxf>
      <fill>
        <patternFill>
          <bgColor theme="7" tint="0.59996337778862885"/>
        </patternFill>
      </fill>
    </dxf>
    <dxf>
      <font>
        <color auto="1"/>
      </font>
    </dxf>
    <dxf>
      <fill>
        <patternFill>
          <bgColor rgb="FFFFC7CE"/>
        </patternFill>
      </fill>
    </dxf>
    <dxf>
      <fill>
        <patternFill>
          <bgColor theme="7" tint="0.39994506668294322"/>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theme="9"/>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ill>
        <patternFill>
          <bgColor rgb="FF00B050"/>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92D050"/>
        </patternFill>
      </fill>
    </dxf>
    <dxf>
      <font>
        <color rgb="FF006100"/>
      </font>
      <fill>
        <patternFill>
          <bgColor rgb="FFC6EFCE"/>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auto="1"/>
      </font>
    </dxf>
    <dxf>
      <fill>
        <patternFill>
          <bgColor theme="7" tint="0.59996337778862885"/>
        </patternFill>
      </fill>
    </dxf>
    <dxf>
      <fill>
        <patternFill>
          <bgColor rgb="FF00B050"/>
        </patternFill>
      </fill>
    </dxf>
    <dxf>
      <fill>
        <patternFill>
          <bgColor rgb="FF92D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ont>
        <color theme="1"/>
      </font>
      <fill>
        <patternFill>
          <bgColor rgb="FFFFC000"/>
        </patternFill>
      </fill>
    </dxf>
    <dxf>
      <fill>
        <patternFill>
          <bgColor theme="7" tint="0.39994506668294322"/>
        </patternFill>
      </fill>
    </dxf>
    <dxf>
      <font>
        <color theme="1"/>
      </font>
      <fill>
        <patternFill>
          <bgColor rgb="FF92D050"/>
        </patternFill>
      </fill>
    </dxf>
    <dxf>
      <font>
        <color theme="1"/>
      </font>
      <fill>
        <patternFill>
          <bgColor rgb="FF00B050"/>
        </patternFill>
      </fill>
    </dxf>
    <dxf>
      <font>
        <color auto="1"/>
      </font>
    </dxf>
    <dxf>
      <fill>
        <patternFill>
          <bgColor theme="7" tint="0.59996337778862885"/>
        </patternFill>
      </fill>
    </dxf>
    <dxf>
      <font>
        <color theme="1"/>
      </font>
    </dxf>
    <dxf>
      <fill>
        <patternFill>
          <bgColor rgb="FF92D050"/>
        </patternFill>
      </fill>
    </dxf>
    <dxf>
      <fill>
        <patternFill>
          <bgColor rgb="FF00B050"/>
        </patternFill>
      </fill>
    </dxf>
    <dxf>
      <fill>
        <patternFill>
          <bgColor rgb="FF92D050"/>
        </patternFill>
      </fill>
    </dxf>
    <dxf>
      <fill>
        <patternFill>
          <bgColor theme="9"/>
        </patternFill>
      </fill>
    </dxf>
    <dxf>
      <fill>
        <patternFill>
          <bgColor theme="9"/>
        </patternFill>
      </fill>
    </dxf>
    <dxf>
      <fill>
        <patternFill>
          <bgColor theme="9"/>
        </patternFill>
      </fill>
    </dxf>
    <dxf>
      <font>
        <color rgb="FF006100"/>
      </font>
      <fill>
        <patternFill>
          <bgColor rgb="FFC6EFCE"/>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FFC000"/>
        </patternFill>
      </fill>
    </dxf>
    <dxf>
      <fill>
        <patternFill>
          <bgColor theme="7" tint="0.39994506668294322"/>
        </patternFill>
      </fill>
    </dxf>
    <dxf>
      <fill>
        <patternFill>
          <bgColor theme="7" tint="0.59996337778862885"/>
        </patternFill>
      </fill>
    </dxf>
    <dxf>
      <fill>
        <patternFill>
          <bgColor rgb="FF92D050"/>
        </patternFill>
      </fill>
    </dxf>
    <dxf>
      <fill>
        <patternFill>
          <bgColor rgb="FF00B050"/>
        </patternFill>
      </fill>
    </dxf>
    <dxf>
      <font>
        <color theme="1"/>
      </font>
    </dxf>
    <dxf>
      <fill>
        <patternFill>
          <bgColor theme="9"/>
        </patternFill>
      </fill>
    </dxf>
    <dxf>
      <fill>
        <patternFill>
          <bgColor theme="9"/>
        </patternFill>
      </fill>
    </dxf>
    <dxf>
      <fill>
        <patternFill>
          <bgColor theme="9"/>
        </patternFill>
      </fill>
    </dxf>
    <dxf>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auto="1"/>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5" Type="http://schemas.openxmlformats.org/officeDocument/2006/relationships/image" Target="../media/image6.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7.jpeg"/><Relationship Id="rId5" Type="http://schemas.openxmlformats.org/officeDocument/2006/relationships/image" Target="../media/image8.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00000000-0008-0000-0000-000005000000}"/>
            </a:ext>
          </a:extLst>
        </xdr:cNvPr>
        <xdr:cNvGrpSpPr>
          <a:grpSpLocks/>
        </xdr:cNvGrpSpPr>
      </xdr:nvGrpSpPr>
      <xdr:grpSpPr bwMode="auto">
        <a:xfrm>
          <a:off x="6970183" y="260350"/>
          <a:ext cx="669924" cy="321733"/>
          <a:chOff x="2381" y="720"/>
          <a:chExt cx="3154" cy="65"/>
        </a:xfrm>
      </xdr:grpSpPr>
      <xdr:pic>
        <xdr:nvPicPr>
          <xdr:cNvPr id="6" name="6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00000000-0008-0000-0000-000008000000}"/>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3" name="Group 8">
          <a:extLst>
            <a:ext uri="{FF2B5EF4-FFF2-40B4-BE49-F238E27FC236}">
              <a16:creationId xmlns:a16="http://schemas.microsoft.com/office/drawing/2014/main" id="{30D30719-8A45-4350-8B0D-33D1F4126945}"/>
            </a:ext>
          </a:extLst>
        </xdr:cNvPr>
        <xdr:cNvGrpSpPr>
          <a:grpSpLocks/>
        </xdr:cNvGrpSpPr>
      </xdr:nvGrpSpPr>
      <xdr:grpSpPr bwMode="auto">
        <a:xfrm>
          <a:off x="6970183" y="260350"/>
          <a:ext cx="669924" cy="321733"/>
          <a:chOff x="2381" y="720"/>
          <a:chExt cx="3154" cy="65"/>
        </a:xfrm>
      </xdr:grpSpPr>
      <xdr:pic>
        <xdr:nvPicPr>
          <xdr:cNvPr id="9" name="6 Imagen">
            <a:extLst>
              <a:ext uri="{FF2B5EF4-FFF2-40B4-BE49-F238E27FC236}">
                <a16:creationId xmlns:a16="http://schemas.microsoft.com/office/drawing/2014/main" id="{23735DC2-7DEB-E45E-4979-B56A9E3478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35CAD40A-83F7-7743-9223-77C23438D3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1" name="CuadroTexto 4">
          <a:extLst>
            <a:ext uri="{FF2B5EF4-FFF2-40B4-BE49-F238E27FC236}">
              <a16:creationId xmlns:a16="http://schemas.microsoft.com/office/drawing/2014/main" id="{85063CD5-D40D-410B-82E6-231CBDA6050A}"/>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13" name="Group 8">
          <a:extLst>
            <a:ext uri="{FF2B5EF4-FFF2-40B4-BE49-F238E27FC236}">
              <a16:creationId xmlns:a16="http://schemas.microsoft.com/office/drawing/2014/main" id="{291CB119-7BC3-4D9E-AE0F-1DF61EED9BF4}"/>
            </a:ext>
          </a:extLst>
        </xdr:cNvPr>
        <xdr:cNvGrpSpPr>
          <a:grpSpLocks/>
        </xdr:cNvGrpSpPr>
      </xdr:nvGrpSpPr>
      <xdr:grpSpPr bwMode="auto">
        <a:xfrm>
          <a:off x="6970183" y="260350"/>
          <a:ext cx="669924" cy="321733"/>
          <a:chOff x="2381" y="720"/>
          <a:chExt cx="3154" cy="65"/>
        </a:xfrm>
      </xdr:grpSpPr>
      <xdr:pic>
        <xdr:nvPicPr>
          <xdr:cNvPr id="14" name="6 Imagen">
            <a:extLst>
              <a:ext uri="{FF2B5EF4-FFF2-40B4-BE49-F238E27FC236}">
                <a16:creationId xmlns:a16="http://schemas.microsoft.com/office/drawing/2014/main" id="{2BE3D8BE-9615-0EE0-A3D5-A09083221A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C79ABF38-C6FA-3EA7-414A-710897538F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16" name="CuadroTexto 4">
          <a:extLst>
            <a:ext uri="{FF2B5EF4-FFF2-40B4-BE49-F238E27FC236}">
              <a16:creationId xmlns:a16="http://schemas.microsoft.com/office/drawing/2014/main" id="{DF13B3F0-F02C-4EEC-B784-2990DE8BA11B}"/>
            </a:ext>
          </a:extLst>
        </xdr:cNvPr>
        <xdr:cNvSpPr txBox="1"/>
      </xdr:nvSpPr>
      <xdr:spPr>
        <a:xfrm>
          <a:off x="7366000" y="273050"/>
          <a:ext cx="1663700" cy="673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19050</xdr:rowOff>
    </xdr:from>
    <xdr:to>
      <xdr:col>0</xdr:col>
      <xdr:colOff>2351314</xdr:colOff>
      <xdr:row>4</xdr:row>
      <xdr:rowOff>3001</xdr:rowOff>
    </xdr:to>
    <xdr:pic>
      <xdr:nvPicPr>
        <xdr:cNvPr id="2" name="18 Imagen" descr="Logo CSJ RGB_01">
          <a:extLst>
            <a:ext uri="{FF2B5EF4-FFF2-40B4-BE49-F238E27FC236}">
              <a16:creationId xmlns:a16="http://schemas.microsoft.com/office/drawing/2014/main" id="{00FB36A4-0134-495F-8207-5D18550970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2322739" cy="631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3</xdr:row>
      <xdr:rowOff>123825</xdr:rowOff>
    </xdr:to>
    <xdr:sp macro="" textlink="">
      <xdr:nvSpPr>
        <xdr:cNvPr id="3" name="CuadroTexto 4">
          <a:extLst>
            <a:ext uri="{FF2B5EF4-FFF2-40B4-BE49-F238E27FC236}">
              <a16:creationId xmlns:a16="http://schemas.microsoft.com/office/drawing/2014/main" id="{0BDB4396-54CF-42E3-8D87-FF83827E2523}"/>
            </a:ext>
          </a:extLst>
        </xdr:cNvPr>
        <xdr:cNvSpPr txBox="1"/>
      </xdr:nvSpPr>
      <xdr:spPr>
        <a:xfrm>
          <a:off x="7981950" y="57150"/>
          <a:ext cx="1743075" cy="55245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2895599</xdr:colOff>
      <xdr:row>4</xdr:row>
      <xdr:rowOff>38100</xdr:rowOff>
    </xdr:to>
    <xdr:grpSp>
      <xdr:nvGrpSpPr>
        <xdr:cNvPr id="4" name="Group 8">
          <a:extLst>
            <a:ext uri="{FF2B5EF4-FFF2-40B4-BE49-F238E27FC236}">
              <a16:creationId xmlns:a16="http://schemas.microsoft.com/office/drawing/2014/main" id="{4759EE84-1A5D-459B-A81C-5B699F3F9E04}"/>
            </a:ext>
          </a:extLst>
        </xdr:cNvPr>
        <xdr:cNvGrpSpPr>
          <a:grpSpLocks/>
        </xdr:cNvGrpSpPr>
      </xdr:nvGrpSpPr>
      <xdr:grpSpPr bwMode="auto">
        <a:xfrm>
          <a:off x="6981825" y="447675"/>
          <a:ext cx="2809874" cy="238125"/>
          <a:chOff x="2381" y="720"/>
          <a:chExt cx="3154" cy="65"/>
        </a:xfrm>
      </xdr:grpSpPr>
      <xdr:pic>
        <xdr:nvPicPr>
          <xdr:cNvPr id="5" name="6 Imagen">
            <a:extLst>
              <a:ext uri="{FF2B5EF4-FFF2-40B4-BE49-F238E27FC236}">
                <a16:creationId xmlns:a16="http://schemas.microsoft.com/office/drawing/2014/main" id="{8E81403B-9B95-46FC-9F73-54EFFAD5B0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A0B2B482-4DE0-4D6C-821D-4E224768DE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9525</xdr:rowOff>
    </xdr:from>
    <xdr:to>
      <xdr:col>4</xdr:col>
      <xdr:colOff>2800351</xdr:colOff>
      <xdr:row>3</xdr:row>
      <xdr:rowOff>118654</xdr:rowOff>
    </xdr:to>
    <xdr:pic>
      <xdr:nvPicPr>
        <xdr:cNvPr id="7" name="Imagen 6">
          <a:extLst>
            <a:ext uri="{FF2B5EF4-FFF2-40B4-BE49-F238E27FC236}">
              <a16:creationId xmlns:a16="http://schemas.microsoft.com/office/drawing/2014/main" id="{F3C8D66F-0EC2-4FF6-9142-0A5AAE274964}"/>
            </a:ext>
          </a:extLst>
        </xdr:cNvPr>
        <xdr:cNvPicPr>
          <a:picLocks noChangeAspect="1"/>
        </xdr:cNvPicPr>
      </xdr:nvPicPr>
      <xdr:blipFill>
        <a:blip xmlns:r="http://schemas.openxmlformats.org/officeDocument/2006/relationships" r:embed="rId4"/>
        <a:stretch>
          <a:fillRect/>
        </a:stretch>
      </xdr:blipFill>
      <xdr:spPr>
        <a:xfrm>
          <a:off x="8162925" y="3333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A82F7D7E-CC34-4487-BAB6-4A51D6ED98EF}"/>
            </a:ext>
          </a:extLst>
        </xdr:cNvPr>
        <xdr:cNvSpPr txBox="1"/>
      </xdr:nvSpPr>
      <xdr:spPr>
        <a:xfrm>
          <a:off x="10233660" y="4025265"/>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28575</xdr:colOff>
      <xdr:row>0</xdr:row>
      <xdr:rowOff>19051</xdr:rowOff>
    </xdr:from>
    <xdr:to>
      <xdr:col>0</xdr:col>
      <xdr:colOff>2409824</xdr:colOff>
      <xdr:row>3</xdr:row>
      <xdr:rowOff>0</xdr:rowOff>
    </xdr:to>
    <xdr:pic>
      <xdr:nvPicPr>
        <xdr:cNvPr id="9" name="18 Imagen" descr="Logo CSJ RGB_01">
          <a:extLst>
            <a:ext uri="{FF2B5EF4-FFF2-40B4-BE49-F238E27FC236}">
              <a16:creationId xmlns:a16="http://schemas.microsoft.com/office/drawing/2014/main" id="{60FF34D0-BADE-493F-9CCE-AAEEA2884DD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575" y="19051"/>
          <a:ext cx="236219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159809</xdr:colOff>
      <xdr:row>0</xdr:row>
      <xdr:rowOff>93134</xdr:rowOff>
    </xdr:from>
    <xdr:to>
      <xdr:col>5</xdr:col>
      <xdr:colOff>0</xdr:colOff>
      <xdr:row>2</xdr:row>
      <xdr:rowOff>4234</xdr:rowOff>
    </xdr:to>
    <xdr:grpSp>
      <xdr:nvGrpSpPr>
        <xdr:cNvPr id="10" name="Group 8">
          <a:extLst>
            <a:ext uri="{FF2B5EF4-FFF2-40B4-BE49-F238E27FC236}">
              <a16:creationId xmlns:a16="http://schemas.microsoft.com/office/drawing/2014/main" id="{D1950623-AAC6-47C3-89CA-34A7F9DF314B}"/>
            </a:ext>
          </a:extLst>
        </xdr:cNvPr>
        <xdr:cNvGrpSpPr>
          <a:grpSpLocks/>
        </xdr:cNvGrpSpPr>
      </xdr:nvGrpSpPr>
      <xdr:grpSpPr bwMode="auto">
        <a:xfrm>
          <a:off x="7055909" y="93134"/>
          <a:ext cx="2735791" cy="234950"/>
          <a:chOff x="2381" y="720"/>
          <a:chExt cx="3154" cy="65"/>
        </a:xfrm>
      </xdr:grpSpPr>
      <xdr:pic>
        <xdr:nvPicPr>
          <xdr:cNvPr id="11" name="6 Imagen">
            <a:extLst>
              <a:ext uri="{FF2B5EF4-FFF2-40B4-BE49-F238E27FC236}">
                <a16:creationId xmlns:a16="http://schemas.microsoft.com/office/drawing/2014/main" id="{99B9EFB9-B9C9-4341-A49C-D482DAEC3A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7 Imagen">
            <a:extLst>
              <a:ext uri="{FF2B5EF4-FFF2-40B4-BE49-F238E27FC236}">
                <a16:creationId xmlns:a16="http://schemas.microsoft.com/office/drawing/2014/main" id="{54D88A78-87DB-4E59-BCA3-5F307ED006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6</xdr:col>
      <xdr:colOff>250031</xdr:colOff>
      <xdr:row>4</xdr:row>
      <xdr:rowOff>308662</xdr:rowOff>
    </xdr:from>
    <xdr:ext cx="1539240" cy="1508760"/>
    <xdr:sp macro="" textlink="">
      <xdr:nvSpPr>
        <xdr:cNvPr id="13" name="CuadroTexto 7">
          <a:extLst>
            <a:ext uri="{FF2B5EF4-FFF2-40B4-BE49-F238E27FC236}">
              <a16:creationId xmlns:a16="http://schemas.microsoft.com/office/drawing/2014/main" id="{FC204CA0-261C-4DB8-B25A-22C862DC4246}"/>
            </a:ext>
          </a:extLst>
        </xdr:cNvPr>
        <xdr:cNvSpPr txBox="1"/>
      </xdr:nvSpPr>
      <xdr:spPr>
        <a:xfrm>
          <a:off x="10756106" y="95636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2E593C34-CEB9-435D-B476-A1DA8AB8EC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8657CAD0-106E-4E07-AFBE-7A39ACE0F3D7}"/>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F20E01F5-B012-48A9-9671-3AD4361AA9D7}"/>
            </a:ext>
          </a:extLst>
        </xdr:cNvPr>
        <xdr:cNvGrpSpPr>
          <a:grpSpLocks/>
        </xdr:cNvGrpSpPr>
      </xdr:nvGrpSpPr>
      <xdr:grpSpPr bwMode="auto">
        <a:xfrm>
          <a:off x="7711018" y="447675"/>
          <a:ext cx="2173815" cy="81492"/>
          <a:chOff x="2381" y="720"/>
          <a:chExt cx="3154" cy="65"/>
        </a:xfrm>
      </xdr:grpSpPr>
      <xdr:pic>
        <xdr:nvPicPr>
          <xdr:cNvPr id="5" name="6 Imagen">
            <a:extLst>
              <a:ext uri="{FF2B5EF4-FFF2-40B4-BE49-F238E27FC236}">
                <a16:creationId xmlns:a16="http://schemas.microsoft.com/office/drawing/2014/main" id="{2707A21A-26BC-4B2A-8562-96A953C625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9B86B28A-BDCA-4A55-ACF3-96A319026B7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588434</xdr:colOff>
      <xdr:row>2</xdr:row>
      <xdr:rowOff>90079</xdr:rowOff>
    </xdr:to>
    <xdr:pic>
      <xdr:nvPicPr>
        <xdr:cNvPr id="7" name="Imagen 6">
          <a:extLst>
            <a:ext uri="{FF2B5EF4-FFF2-40B4-BE49-F238E27FC236}">
              <a16:creationId xmlns:a16="http://schemas.microsoft.com/office/drawing/2014/main" id="{7F8E721D-7549-44E2-B994-D7DB283D21A4}"/>
            </a:ext>
          </a:extLst>
        </xdr:cNvPr>
        <xdr:cNvPicPr>
          <a:picLocks noChangeAspect="1"/>
        </xdr:cNvPicPr>
      </xdr:nvPicPr>
      <xdr:blipFill>
        <a:blip xmlns:r="http://schemas.openxmlformats.org/officeDocument/2006/relationships" r:embed="rId4"/>
        <a:stretch>
          <a:fillRect/>
        </a:stretch>
      </xdr:blipFill>
      <xdr:spPr>
        <a:xfrm>
          <a:off x="8934449" y="342900"/>
          <a:ext cx="1531410"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FBCB2AC0-604A-4A5D-9FA2-C49D3B8BD816}"/>
            </a:ext>
          </a:extLst>
        </xdr:cNvPr>
        <xdr:cNvSpPr txBox="1"/>
      </xdr:nvSpPr>
      <xdr:spPr>
        <a:xfrm>
          <a:off x="10357485" y="615315"/>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1" baseline="0">
              <a:solidFill>
                <a:srgbClr val="FF0000"/>
              </a:solidFill>
            </a:rPr>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17E3E880-A26E-4F97-BCCF-8D131B88D8D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10" name="CuadroTexto 4">
          <a:extLst>
            <a:ext uri="{FF2B5EF4-FFF2-40B4-BE49-F238E27FC236}">
              <a16:creationId xmlns:a16="http://schemas.microsoft.com/office/drawing/2014/main" id="{3C0B63C7-E2DB-40D7-806E-69139EC92EAE}"/>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11" name="Group 8">
          <a:extLst>
            <a:ext uri="{FF2B5EF4-FFF2-40B4-BE49-F238E27FC236}">
              <a16:creationId xmlns:a16="http://schemas.microsoft.com/office/drawing/2014/main" id="{5410F25F-CB50-4026-A7F2-8AB89C0F8869}"/>
            </a:ext>
          </a:extLst>
        </xdr:cNvPr>
        <xdr:cNvGrpSpPr>
          <a:grpSpLocks/>
        </xdr:cNvGrpSpPr>
      </xdr:nvGrpSpPr>
      <xdr:grpSpPr bwMode="auto">
        <a:xfrm>
          <a:off x="7711018" y="447675"/>
          <a:ext cx="2173815" cy="81492"/>
          <a:chOff x="2381" y="720"/>
          <a:chExt cx="3154" cy="65"/>
        </a:xfrm>
      </xdr:grpSpPr>
      <xdr:pic>
        <xdr:nvPicPr>
          <xdr:cNvPr id="12" name="6 Imagen">
            <a:extLst>
              <a:ext uri="{FF2B5EF4-FFF2-40B4-BE49-F238E27FC236}">
                <a16:creationId xmlns:a16="http://schemas.microsoft.com/office/drawing/2014/main" id="{D9E1C7F2-6766-4EAE-9B19-E9457B6059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46154015-2E55-4B6F-810D-55E553C694B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588434</xdr:colOff>
      <xdr:row>2</xdr:row>
      <xdr:rowOff>90079</xdr:rowOff>
    </xdr:to>
    <xdr:pic>
      <xdr:nvPicPr>
        <xdr:cNvPr id="14" name="Imagen 6">
          <a:extLst>
            <a:ext uri="{FF2B5EF4-FFF2-40B4-BE49-F238E27FC236}">
              <a16:creationId xmlns:a16="http://schemas.microsoft.com/office/drawing/2014/main" id="{1621EB49-F4B4-4652-822B-5D4D7E1E59FA}"/>
            </a:ext>
          </a:extLst>
        </xdr:cNvPr>
        <xdr:cNvPicPr>
          <a:picLocks noChangeAspect="1"/>
        </xdr:cNvPicPr>
      </xdr:nvPicPr>
      <xdr:blipFill>
        <a:blip xmlns:r="http://schemas.openxmlformats.org/officeDocument/2006/relationships" r:embed="rId4"/>
        <a:stretch>
          <a:fillRect/>
        </a:stretch>
      </xdr:blipFill>
      <xdr:spPr>
        <a:xfrm>
          <a:off x="8934449" y="342900"/>
          <a:ext cx="1531410" cy="271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145903</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162918</xdr:colOff>
      <xdr:row>0</xdr:row>
      <xdr:rowOff>0</xdr:rowOff>
    </xdr:from>
    <xdr:to>
      <xdr:col>2</xdr:col>
      <xdr:colOff>604157</xdr:colOff>
      <xdr:row>2</xdr:row>
      <xdr:rowOff>129360</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918" y="0"/>
          <a:ext cx="3317789" cy="834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2E5B85AA-01AE-4677-B862-2E551650D4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0782EBE9-CFDE-4FA0-AC83-1682655AEE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4" name="Imagen 1">
          <a:extLst>
            <a:ext uri="{FF2B5EF4-FFF2-40B4-BE49-F238E27FC236}">
              <a16:creationId xmlns:a16="http://schemas.microsoft.com/office/drawing/2014/main" id="{C908B82C-54FF-4D67-B25A-8B355E667F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3" name="Imagen 1">
          <a:extLst>
            <a:ext uri="{FF2B5EF4-FFF2-40B4-BE49-F238E27FC236}">
              <a16:creationId xmlns:a16="http://schemas.microsoft.com/office/drawing/2014/main" id="{E0E20D6D-189A-4FE4-B66D-95BA1C3803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4" name="Imagen 1">
          <a:extLst>
            <a:ext uri="{FF2B5EF4-FFF2-40B4-BE49-F238E27FC236}">
              <a16:creationId xmlns:a16="http://schemas.microsoft.com/office/drawing/2014/main" id="{BDB936BD-A514-498B-91BA-0CF95A1C65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1</xdr:col>
      <xdr:colOff>866775</xdr:colOff>
      <xdr:row>2</xdr:row>
      <xdr:rowOff>15875</xdr:rowOff>
    </xdr:to>
    <xdr:pic>
      <xdr:nvPicPr>
        <xdr:cNvPr id="5" name="Imagen 1">
          <a:extLst>
            <a:ext uri="{FF2B5EF4-FFF2-40B4-BE49-F238E27FC236}">
              <a16:creationId xmlns:a16="http://schemas.microsoft.com/office/drawing/2014/main" id="{27DA177B-FF2B-48B9-AD47-263A32F6F9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ora/Documents/A%20CSJ%202022/Matriz%20de%20riesgo%20propuestas/URNA/Matriz%20de%20riesgos%20Urna%20-1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esentacion "/>
      <sheetName val="2-  Análisis de Contexto "/>
      <sheetName val="3. Estrategias"/>
      <sheetName val="4- Instructivo Riesgos "/>
      <sheetName val="5-. Identificación de Riesgos"/>
      <sheetName val="6. Valoración Controles"/>
      <sheetName val="7. Mapa Final"/>
      <sheetName val="8- Politicas de admiistracion "/>
      <sheetName val="9- Matriz de Calor "/>
      <sheetName val="Seguimiento 1 Trimestre"/>
      <sheetName val="Seguimiento 2 Trimestre"/>
      <sheetName val="Seguimiento 3 Trimestre"/>
      <sheetName val="Seguimiento 4 Trimestre"/>
    </sheetNames>
    <sheetDataSet>
      <sheetData sheetId="0"/>
      <sheetData sheetId="1"/>
      <sheetData sheetId="2"/>
      <sheetData sheetId="3"/>
      <sheetData sheetId="4"/>
      <sheetData sheetId="5"/>
      <sheetData sheetId="6"/>
      <sheetData sheetId="7">
        <row r="6">
          <cell r="B6" t="str">
            <v>Muy Baja</v>
          </cell>
          <cell r="C6" t="str">
            <v>Resultados entre 0- 4%</v>
          </cell>
          <cell r="D6">
            <v>0.04</v>
          </cell>
          <cell r="E6" t="str">
            <v>Puede ocurrir solo en circunstancias excepcionales</v>
          </cell>
          <cell r="F6">
            <v>1</v>
          </cell>
        </row>
        <row r="7">
          <cell r="B7" t="str">
            <v>Baja</v>
          </cell>
          <cell r="C7" t="str">
            <v>Resultados entre 5%- 9%</v>
          </cell>
          <cell r="D7">
            <v>0.09</v>
          </cell>
          <cell r="E7" t="str">
            <v xml:space="preserve"> Puede ocurrir en algún momento</v>
          </cell>
          <cell r="F7">
            <v>2</v>
          </cell>
        </row>
        <row r="8">
          <cell r="B8" t="str">
            <v>Media</v>
          </cell>
          <cell r="C8" t="str">
            <v>Resultados entre 10%- 29%</v>
          </cell>
          <cell r="D8">
            <v>0.28999999999999998</v>
          </cell>
          <cell r="E8" t="str">
            <v xml:space="preserve"> Podría ocurrir en algún momento</v>
          </cell>
          <cell r="F8">
            <v>3</v>
          </cell>
        </row>
        <row r="9">
          <cell r="B9" t="str">
            <v>Alta</v>
          </cell>
          <cell r="C9" t="str">
            <v>Resultados entre 30% - 49%</v>
          </cell>
          <cell r="D9">
            <v>0.49</v>
          </cell>
          <cell r="E9" t="str">
            <v>Probablemente ocurrirá en la mayoria de las circunstancias</v>
          </cell>
          <cell r="F9">
            <v>4</v>
          </cell>
        </row>
        <row r="10">
          <cell r="B10" t="str">
            <v>Muy Alta</v>
          </cell>
          <cell r="C10" t="str">
            <v>Resultados entre 50% - 100%</v>
          </cell>
          <cell r="D10">
            <v>1</v>
          </cell>
          <cell r="E10" t="str">
            <v>Se espera que ocurra en la mayoría de las circunstancias</v>
          </cell>
          <cell r="F10">
            <v>5</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18"/>
  <sheetViews>
    <sheetView showGridLines="0" topLeftCell="A7" zoomScale="90" zoomScaleNormal="90" workbookViewId="0">
      <selection activeCell="C11" sqref="C11:I11"/>
    </sheetView>
  </sheetViews>
  <sheetFormatPr baseColWidth="10" defaultColWidth="11.42578125" defaultRowHeight="15" x14ac:dyDescent="0.25"/>
  <cols>
    <col min="1" max="1" width="28.140625" customWidth="1"/>
    <col min="2" max="2" width="18" customWidth="1"/>
    <col min="3" max="3" width="14.140625" style="6" customWidth="1"/>
    <col min="4" max="8" width="12.42578125" customWidth="1"/>
  </cols>
  <sheetData>
    <row r="1" spans="1:9" ht="21" x14ac:dyDescent="0.35">
      <c r="A1" s="392" t="s">
        <v>0</v>
      </c>
      <c r="B1" s="392"/>
      <c r="C1" s="392"/>
      <c r="D1" s="392"/>
      <c r="E1" s="392"/>
      <c r="F1" s="392"/>
    </row>
    <row r="5" spans="1:9" x14ac:dyDescent="0.25">
      <c r="D5" s="14"/>
      <c r="E5" s="14"/>
      <c r="F5" s="14"/>
      <c r="G5" s="14"/>
      <c r="H5" s="14"/>
    </row>
    <row r="6" spans="1:9" ht="16.7" customHeight="1" x14ac:dyDescent="0.25">
      <c r="D6" s="14"/>
      <c r="E6" s="14"/>
      <c r="F6" s="14"/>
      <c r="G6" s="14"/>
      <c r="H6" s="14"/>
    </row>
    <row r="7" spans="1:9" ht="33.75" x14ac:dyDescent="0.5">
      <c r="A7" s="393" t="s">
        <v>1</v>
      </c>
      <c r="B7" s="393"/>
      <c r="C7" s="393"/>
      <c r="D7" s="393"/>
      <c r="E7" s="393"/>
      <c r="F7" s="393"/>
      <c r="G7" s="393"/>
      <c r="H7" s="393"/>
      <c r="I7" s="393"/>
    </row>
    <row r="9" spans="1:9" s="7" customFormat="1" ht="63.75" x14ac:dyDescent="0.2">
      <c r="A9" s="8" t="s">
        <v>2</v>
      </c>
      <c r="B9" s="394" t="s">
        <v>3</v>
      </c>
      <c r="C9" s="394"/>
      <c r="D9" s="394"/>
      <c r="E9" s="394"/>
      <c r="F9" s="394"/>
      <c r="G9" s="394"/>
      <c r="H9" s="394"/>
      <c r="I9" s="394"/>
    </row>
    <row r="10" spans="1:9" s="7" customFormat="1" ht="21" customHeight="1" x14ac:dyDescent="0.2">
      <c r="A10" s="12"/>
      <c r="B10" s="13"/>
      <c r="C10" s="13"/>
      <c r="D10" s="12"/>
      <c r="E10" s="11"/>
    </row>
    <row r="11" spans="1:9" s="7" customFormat="1" ht="63.75" x14ac:dyDescent="0.2">
      <c r="A11" s="8" t="s">
        <v>4</v>
      </c>
      <c r="B11" s="226" t="s">
        <v>5</v>
      </c>
      <c r="C11" s="395"/>
      <c r="D11" s="396"/>
      <c r="E11" s="396"/>
      <c r="F11" s="396"/>
      <c r="G11" s="396"/>
      <c r="H11" s="396"/>
      <c r="I11" s="397"/>
    </row>
    <row r="12" spans="1:9" ht="12.75" customHeight="1" x14ac:dyDescent="0.25">
      <c r="A12" s="227" t="s">
        <v>4</v>
      </c>
      <c r="B12" s="228" t="s">
        <v>6</v>
      </c>
      <c r="C12" s="395"/>
      <c r="D12" s="396"/>
      <c r="E12" s="396"/>
      <c r="F12" s="396"/>
      <c r="G12" s="396"/>
      <c r="H12" s="396"/>
      <c r="I12" s="397"/>
    </row>
    <row r="13" spans="1:9" ht="12.75" customHeight="1" x14ac:dyDescent="0.25">
      <c r="A13" s="9" t="s">
        <v>7</v>
      </c>
      <c r="B13" s="389"/>
      <c r="C13" s="389"/>
      <c r="D13" s="389"/>
      <c r="E13" s="389"/>
      <c r="F13" s="389"/>
      <c r="G13" s="389"/>
      <c r="H13" s="389"/>
      <c r="I13" s="389"/>
    </row>
    <row r="14" spans="1:9" s="7" customFormat="1" ht="25.5" x14ac:dyDescent="0.2">
      <c r="A14" s="9" t="s">
        <v>8</v>
      </c>
      <c r="B14" s="390"/>
      <c r="C14" s="390"/>
      <c r="D14" s="390"/>
      <c r="E14" s="390"/>
      <c r="F14" s="390"/>
      <c r="G14" s="390"/>
      <c r="H14" s="390"/>
      <c r="I14" s="390"/>
    </row>
    <row r="15" spans="1:9" s="7" customFormat="1" ht="25.5" x14ac:dyDescent="0.2">
      <c r="A15" s="9" t="s">
        <v>9</v>
      </c>
      <c r="B15" s="390"/>
      <c r="C15" s="390"/>
      <c r="D15" s="390"/>
      <c r="E15" s="390"/>
      <c r="F15" s="390"/>
      <c r="G15" s="390"/>
      <c r="H15" s="390"/>
      <c r="I15" s="390"/>
    </row>
    <row r="16" spans="1:9" s="7" customFormat="1" ht="25.5" x14ac:dyDescent="0.2">
      <c r="A16" s="8" t="s">
        <v>10</v>
      </c>
      <c r="B16" s="391"/>
      <c r="C16" s="391"/>
      <c r="D16" s="391"/>
      <c r="E16" s="391"/>
      <c r="F16" s="391"/>
      <c r="G16" s="391"/>
      <c r="H16" s="391"/>
      <c r="I16" s="391"/>
    </row>
    <row r="18" spans="1:9" s="7" customFormat="1" ht="14.25" x14ac:dyDescent="0.2">
      <c r="A18" s="8" t="s">
        <v>11</v>
      </c>
      <c r="B18" s="388"/>
      <c r="C18" s="388"/>
      <c r="D18" s="388"/>
      <c r="E18" s="388"/>
      <c r="F18" s="388"/>
      <c r="G18" s="388"/>
      <c r="H18" s="388"/>
      <c r="I18" s="388"/>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B12"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175F6-8B87-4430-B4AC-1E21211AA52F}">
  <sheetPr>
    <tabColor theme="8" tint="0.59999389629810485"/>
    <pageSetUpPr fitToPage="1"/>
  </sheetPr>
  <dimension ref="A1:K80"/>
  <sheetViews>
    <sheetView showGridLines="0" topLeftCell="A17" zoomScaleNormal="100" workbookViewId="0">
      <selection activeCell="B9" sqref="B9:E9"/>
    </sheetView>
  </sheetViews>
  <sheetFormatPr baseColWidth="10" defaultColWidth="10.5703125" defaultRowHeight="14.25" x14ac:dyDescent="0.2"/>
  <cols>
    <col min="1" max="1" width="35.85546875" style="359" customWidth="1"/>
    <col min="2" max="2" width="10.28515625" style="360" customWidth="1"/>
    <col min="3" max="3" width="44.28515625" style="7" customWidth="1"/>
    <col min="4" max="4" width="13" style="360" customWidth="1"/>
    <col min="5" max="5" width="43.42578125" style="7" customWidth="1"/>
    <col min="6" max="11" width="10.7109375" style="7" customWidth="1"/>
    <col min="12" max="16384" width="10.5703125" style="7"/>
  </cols>
  <sheetData>
    <row r="1" spans="1:10" ht="12.75" customHeight="1" x14ac:dyDescent="0.2">
      <c r="A1" s="349"/>
      <c r="B1" s="402" t="s">
        <v>12</v>
      </c>
      <c r="C1" s="402"/>
      <c r="D1" s="402"/>
      <c r="E1" s="350"/>
      <c r="F1" s="349"/>
      <c r="G1" s="349"/>
      <c r="I1" s="362"/>
    </row>
    <row r="2" spans="1:10" ht="12.75" customHeight="1" x14ac:dyDescent="0.2">
      <c r="A2" s="349"/>
      <c r="B2" s="402" t="s">
        <v>13</v>
      </c>
      <c r="C2" s="402"/>
      <c r="D2" s="402"/>
      <c r="E2" s="350"/>
      <c r="F2" s="349"/>
      <c r="G2" s="349"/>
      <c r="I2" s="362"/>
    </row>
    <row r="3" spans="1:10" ht="12.75" customHeight="1" x14ac:dyDescent="0.2">
      <c r="A3" s="349"/>
      <c r="B3" s="361"/>
      <c r="C3" s="361"/>
      <c r="D3" s="361"/>
      <c r="E3" s="350"/>
      <c r="F3" s="349"/>
      <c r="G3" s="349"/>
      <c r="I3" s="362"/>
    </row>
    <row r="4" spans="1:10" ht="12.75" customHeight="1" x14ac:dyDescent="0.2">
      <c r="A4" s="349"/>
      <c r="B4" s="361"/>
      <c r="C4" s="361"/>
      <c r="D4" s="361"/>
      <c r="E4" s="350"/>
      <c r="F4" s="349"/>
      <c r="G4" s="349"/>
      <c r="I4" s="362"/>
    </row>
    <row r="5" spans="1:10" ht="116.25" customHeight="1" x14ac:dyDescent="0.2">
      <c r="A5" s="351" t="s">
        <v>14</v>
      </c>
      <c r="B5" s="403" t="s">
        <v>15</v>
      </c>
      <c r="C5" s="403"/>
      <c r="D5" s="351" t="s">
        <v>16</v>
      </c>
      <c r="E5" s="363" t="s">
        <v>17</v>
      </c>
      <c r="F5" s="362"/>
      <c r="I5" s="229"/>
    </row>
    <row r="6" spans="1:10" ht="16.7" customHeight="1" x14ac:dyDescent="0.2">
      <c r="A6" s="12"/>
      <c r="B6" s="13"/>
      <c r="C6" s="13"/>
      <c r="D6" s="12"/>
      <c r="E6" s="11"/>
      <c r="I6" s="362"/>
    </row>
    <row r="7" spans="1:10" ht="54.75" customHeight="1" x14ac:dyDescent="0.2">
      <c r="A7" s="352" t="s">
        <v>18</v>
      </c>
      <c r="B7" s="404" t="s">
        <v>19</v>
      </c>
      <c r="C7" s="404"/>
      <c r="D7" s="404"/>
      <c r="E7" s="404"/>
    </row>
    <row r="8" spans="1:10" ht="13.35" customHeight="1" x14ac:dyDescent="0.2">
      <c r="A8" s="353"/>
      <c r="B8" s="353"/>
      <c r="D8" s="354"/>
      <c r="E8" s="354"/>
    </row>
    <row r="9" spans="1:10" ht="46.5" customHeight="1" x14ac:dyDescent="0.2">
      <c r="A9" s="364" t="s">
        <v>20</v>
      </c>
      <c r="B9" s="405" t="s">
        <v>21</v>
      </c>
      <c r="C9" s="405"/>
      <c r="D9" s="405"/>
      <c r="E9" s="405"/>
    </row>
    <row r="10" spans="1:10" ht="21" customHeight="1" x14ac:dyDescent="0.2">
      <c r="A10" s="353"/>
      <c r="B10" s="353"/>
      <c r="D10" s="354"/>
      <c r="E10" s="354"/>
    </row>
    <row r="11" spans="1:10" s="355" customFormat="1" ht="26.25" customHeight="1" x14ac:dyDescent="0.2">
      <c r="A11" s="406" t="s">
        <v>22</v>
      </c>
      <c r="B11" s="406"/>
      <c r="C11" s="406"/>
      <c r="D11" s="406"/>
      <c r="E11" s="406"/>
      <c r="F11" s="407"/>
      <c r="G11" s="407"/>
      <c r="H11" s="407"/>
      <c r="I11" s="407"/>
      <c r="J11" s="407"/>
    </row>
    <row r="12" spans="1:10" s="355" customFormat="1" ht="12.75" customHeight="1" x14ac:dyDescent="0.2">
      <c r="A12" s="356" t="s">
        <v>23</v>
      </c>
      <c r="B12" s="356" t="s">
        <v>24</v>
      </c>
      <c r="C12" s="357" t="s">
        <v>25</v>
      </c>
      <c r="D12" s="357" t="s">
        <v>26</v>
      </c>
      <c r="E12" s="357" t="s">
        <v>27</v>
      </c>
      <c r="F12" s="365"/>
      <c r="G12" s="365"/>
      <c r="H12" s="230"/>
      <c r="I12" s="230"/>
      <c r="J12" s="230"/>
    </row>
    <row r="13" spans="1:10" s="355" customFormat="1" ht="12.75" customHeight="1" x14ac:dyDescent="0.2">
      <c r="A13" s="356"/>
      <c r="B13" s="356"/>
      <c r="C13" s="357"/>
      <c r="D13" s="357"/>
      <c r="E13" s="357"/>
      <c r="F13" s="365"/>
      <c r="G13" s="365"/>
      <c r="H13" s="230"/>
      <c r="I13" s="230"/>
      <c r="J13" s="230"/>
    </row>
    <row r="14" spans="1:10" s="355" customFormat="1" ht="38.25" x14ac:dyDescent="0.2">
      <c r="A14" s="408" t="s">
        <v>28</v>
      </c>
      <c r="B14" s="381">
        <v>1</v>
      </c>
      <c r="C14" s="366" t="s">
        <v>29</v>
      </c>
      <c r="D14" s="381">
        <v>1</v>
      </c>
      <c r="E14" s="366" t="s">
        <v>30</v>
      </c>
      <c r="F14" s="401"/>
      <c r="G14" s="231"/>
      <c r="H14" s="232"/>
      <c r="I14" s="367"/>
      <c r="J14" s="232"/>
    </row>
    <row r="15" spans="1:10" s="355" customFormat="1" ht="57.75" customHeight="1" x14ac:dyDescent="0.2">
      <c r="A15" s="408"/>
      <c r="B15" s="381">
        <v>2</v>
      </c>
      <c r="C15" s="233" t="s">
        <v>31</v>
      </c>
      <c r="D15" s="381">
        <v>2</v>
      </c>
      <c r="E15" s="233" t="s">
        <v>32</v>
      </c>
      <c r="F15" s="401"/>
      <c r="G15" s="231"/>
      <c r="H15" s="232"/>
      <c r="I15" s="367"/>
      <c r="J15" s="232"/>
    </row>
    <row r="16" spans="1:10" s="355" customFormat="1" ht="31.5" customHeight="1" x14ac:dyDescent="0.2">
      <c r="A16" s="408"/>
      <c r="B16" s="234">
        <v>3</v>
      </c>
      <c r="C16" s="366" t="s">
        <v>33</v>
      </c>
      <c r="D16" s="235">
        <v>3</v>
      </c>
      <c r="E16" s="233" t="s">
        <v>34</v>
      </c>
      <c r="F16" s="401"/>
      <c r="G16" s="231"/>
      <c r="H16" s="232"/>
      <c r="I16" s="383"/>
      <c r="J16" s="236"/>
    </row>
    <row r="17" spans="1:10" s="355" customFormat="1" ht="51" x14ac:dyDescent="0.2">
      <c r="A17" s="408" t="s">
        <v>35</v>
      </c>
      <c r="B17" s="384" t="s">
        <v>36</v>
      </c>
      <c r="C17" s="366" t="s">
        <v>37</v>
      </c>
      <c r="D17" s="237">
        <v>4</v>
      </c>
      <c r="E17" s="233" t="s">
        <v>38</v>
      </c>
      <c r="F17" s="401"/>
      <c r="G17" s="231"/>
      <c r="H17" s="232"/>
      <c r="I17" s="367"/>
      <c r="J17" s="232"/>
    </row>
    <row r="18" spans="1:10" s="355" customFormat="1" ht="51" x14ac:dyDescent="0.2">
      <c r="A18" s="408"/>
      <c r="B18" s="384" t="s">
        <v>39</v>
      </c>
      <c r="C18" s="366" t="s">
        <v>40</v>
      </c>
      <c r="D18" s="237">
        <v>5</v>
      </c>
      <c r="E18" s="366" t="s">
        <v>41</v>
      </c>
      <c r="F18" s="401"/>
      <c r="G18" s="231"/>
      <c r="H18" s="238"/>
      <c r="I18" s="367"/>
      <c r="J18" s="232"/>
    </row>
    <row r="19" spans="1:10" s="355" customFormat="1" ht="63.75" x14ac:dyDescent="0.2">
      <c r="A19" s="398" t="s">
        <v>42</v>
      </c>
      <c r="B19" s="384">
        <v>6</v>
      </c>
      <c r="C19" s="366" t="s">
        <v>43</v>
      </c>
      <c r="D19" s="237">
        <v>6</v>
      </c>
      <c r="E19" s="366" t="s">
        <v>44</v>
      </c>
      <c r="F19" s="401"/>
      <c r="G19" s="231"/>
      <c r="H19" s="236"/>
      <c r="I19" s="367"/>
      <c r="J19" s="239"/>
    </row>
    <row r="20" spans="1:10" s="355" customFormat="1" ht="69.75" customHeight="1" x14ac:dyDescent="0.2">
      <c r="A20" s="399"/>
      <c r="B20" s="384">
        <v>7</v>
      </c>
      <c r="C20" s="366" t="s">
        <v>45</v>
      </c>
      <c r="D20" s="384">
        <v>7</v>
      </c>
      <c r="E20" s="366" t="s">
        <v>46</v>
      </c>
      <c r="F20" s="401"/>
      <c r="G20" s="231"/>
      <c r="H20" s="239"/>
      <c r="I20" s="367"/>
      <c r="J20" s="239"/>
    </row>
    <row r="21" spans="1:10" s="355" customFormat="1" ht="45.75" customHeight="1" x14ac:dyDescent="0.2">
      <c r="A21" s="400"/>
      <c r="B21" s="384">
        <v>8</v>
      </c>
      <c r="C21" s="366" t="s">
        <v>47</v>
      </c>
      <c r="D21" s="381"/>
      <c r="E21" s="368"/>
      <c r="F21" s="401"/>
      <c r="G21" s="231"/>
      <c r="H21" s="239"/>
      <c r="I21" s="367"/>
      <c r="J21" s="239"/>
    </row>
    <row r="22" spans="1:10" s="355" customFormat="1" ht="78.75" customHeight="1" x14ac:dyDescent="0.2">
      <c r="A22" s="409" t="s">
        <v>48</v>
      </c>
      <c r="B22" s="384">
        <v>9</v>
      </c>
      <c r="C22" s="366" t="s">
        <v>49</v>
      </c>
      <c r="D22" s="384">
        <v>8</v>
      </c>
      <c r="E22" s="368" t="s">
        <v>50</v>
      </c>
      <c r="F22" s="401"/>
      <c r="G22" s="240"/>
      <c r="H22" s="241"/>
      <c r="I22" s="367"/>
      <c r="J22" s="242"/>
    </row>
    <row r="23" spans="1:10" s="355" customFormat="1" ht="95.25" customHeight="1" x14ac:dyDescent="0.2">
      <c r="A23" s="410"/>
      <c r="B23" s="384">
        <v>10</v>
      </c>
      <c r="C23" s="366" t="s">
        <v>51</v>
      </c>
      <c r="D23" s="243">
        <v>9</v>
      </c>
      <c r="E23" s="244" t="s">
        <v>52</v>
      </c>
      <c r="F23" s="401"/>
      <c r="G23" s="231"/>
      <c r="H23" s="245"/>
      <c r="I23" s="367"/>
      <c r="J23" s="246"/>
    </row>
    <row r="24" spans="1:10" s="355" customFormat="1" ht="58.5" customHeight="1" x14ac:dyDescent="0.2">
      <c r="A24" s="410"/>
      <c r="B24" s="235">
        <v>11</v>
      </c>
      <c r="C24" s="366" t="s">
        <v>53</v>
      </c>
      <c r="D24" s="247"/>
      <c r="E24" s="248"/>
      <c r="F24" s="401"/>
      <c r="G24" s="231"/>
      <c r="H24" s="242"/>
      <c r="I24" s="367"/>
      <c r="J24" s="249"/>
    </row>
    <row r="25" spans="1:10" s="355" customFormat="1" ht="74.25" customHeight="1" x14ac:dyDescent="0.2">
      <c r="A25" s="411"/>
      <c r="B25" s="235">
        <v>12</v>
      </c>
      <c r="C25" s="366" t="s">
        <v>54</v>
      </c>
      <c r="D25" s="250"/>
      <c r="E25" s="250"/>
      <c r="F25" s="401"/>
      <c r="G25" s="231"/>
      <c r="H25" s="242"/>
      <c r="I25" s="367"/>
      <c r="J25" s="242"/>
    </row>
    <row r="26" spans="1:10" s="355" customFormat="1" ht="53.25" customHeight="1" x14ac:dyDescent="0.2">
      <c r="A26" s="381" t="s">
        <v>55</v>
      </c>
      <c r="B26" s="237">
        <v>13</v>
      </c>
      <c r="C26" s="368" t="s">
        <v>56</v>
      </c>
      <c r="D26" s="384">
        <v>10</v>
      </c>
      <c r="E26" s="368" t="s">
        <v>57</v>
      </c>
      <c r="F26" s="367"/>
      <c r="G26" s="231"/>
      <c r="H26" s="251"/>
      <c r="I26" s="252"/>
      <c r="J26" s="251"/>
    </row>
    <row r="27" spans="1:10" s="355" customFormat="1" ht="59.25" customHeight="1" x14ac:dyDescent="0.2">
      <c r="A27" s="408" t="s">
        <v>58</v>
      </c>
      <c r="B27" s="384">
        <v>14</v>
      </c>
      <c r="C27" s="368" t="s">
        <v>59</v>
      </c>
      <c r="D27" s="384">
        <v>11</v>
      </c>
      <c r="E27" s="368" t="s">
        <v>60</v>
      </c>
      <c r="F27" s="401"/>
      <c r="G27" s="231"/>
      <c r="H27" s="241"/>
      <c r="I27" s="252"/>
      <c r="J27" s="241"/>
    </row>
    <row r="28" spans="1:10" s="355" customFormat="1" ht="73.5" customHeight="1" x14ac:dyDescent="0.2">
      <c r="A28" s="408"/>
      <c r="B28" s="384">
        <v>15</v>
      </c>
      <c r="C28" s="368" t="s">
        <v>61</v>
      </c>
      <c r="D28" s="384">
        <v>12</v>
      </c>
      <c r="E28" s="368" t="s">
        <v>62</v>
      </c>
      <c r="F28" s="401"/>
      <c r="G28" s="231"/>
      <c r="H28" s="241"/>
      <c r="I28" s="252"/>
      <c r="J28" s="241"/>
    </row>
    <row r="29" spans="1:10" s="355" customFormat="1" ht="42.75" customHeight="1" x14ac:dyDescent="0.2">
      <c r="A29" s="408"/>
      <c r="B29" s="235">
        <v>16</v>
      </c>
      <c r="C29" s="368" t="s">
        <v>63</v>
      </c>
      <c r="D29" s="384">
        <v>13</v>
      </c>
      <c r="E29" s="368" t="s">
        <v>64</v>
      </c>
      <c r="F29" s="401"/>
      <c r="G29" s="231"/>
      <c r="H29" s="241"/>
      <c r="I29" s="253"/>
      <c r="J29" s="241"/>
    </row>
    <row r="30" spans="1:10" s="355" customFormat="1" ht="64.5" customHeight="1" x14ac:dyDescent="0.2">
      <c r="A30" s="408"/>
      <c r="B30" s="235">
        <v>17</v>
      </c>
      <c r="C30" s="368" t="s">
        <v>65</v>
      </c>
      <c r="D30" s="384">
        <v>14</v>
      </c>
      <c r="E30" s="368" t="s">
        <v>66</v>
      </c>
      <c r="F30" s="401"/>
      <c r="G30" s="231"/>
      <c r="H30" s="241"/>
      <c r="I30" s="367"/>
      <c r="J30" s="241"/>
    </row>
    <row r="31" spans="1:10" s="355" customFormat="1" ht="39.75" customHeight="1" x14ac:dyDescent="0.2">
      <c r="A31" s="412" t="s">
        <v>67</v>
      </c>
      <c r="B31" s="413"/>
      <c r="C31" s="413"/>
      <c r="D31" s="413"/>
      <c r="E31" s="414"/>
      <c r="F31" s="415"/>
      <c r="G31" s="415"/>
      <c r="H31" s="415"/>
      <c r="I31" s="415"/>
      <c r="J31" s="415"/>
    </row>
    <row r="32" spans="1:10" s="358" customFormat="1" ht="15" x14ac:dyDescent="0.2">
      <c r="A32" s="369" t="s">
        <v>68</v>
      </c>
      <c r="B32" s="370" t="s">
        <v>24</v>
      </c>
      <c r="C32" s="371" t="s">
        <v>69</v>
      </c>
      <c r="D32" s="372" t="s">
        <v>26</v>
      </c>
      <c r="E32" s="371" t="s">
        <v>70</v>
      </c>
      <c r="F32" s="373"/>
      <c r="G32" s="373"/>
      <c r="H32" s="254"/>
      <c r="I32" s="255"/>
      <c r="J32" s="254"/>
    </row>
    <row r="33" spans="1:11" s="358" customFormat="1" ht="58.5" customHeight="1" x14ac:dyDescent="0.2">
      <c r="A33" s="416" t="s">
        <v>71</v>
      </c>
      <c r="B33" s="256">
        <v>1</v>
      </c>
      <c r="C33" s="368" t="s">
        <v>72</v>
      </c>
      <c r="D33" s="256">
        <v>1</v>
      </c>
      <c r="E33" s="233" t="s">
        <v>73</v>
      </c>
      <c r="F33" s="417"/>
      <c r="G33" s="231"/>
      <c r="H33" s="257"/>
      <c r="I33" s="231"/>
      <c r="J33" s="257"/>
    </row>
    <row r="34" spans="1:11" s="358" customFormat="1" ht="51" x14ac:dyDescent="0.2">
      <c r="A34" s="416"/>
      <c r="B34" s="256">
        <v>2</v>
      </c>
      <c r="C34" s="368" t="s">
        <v>74</v>
      </c>
      <c r="D34" s="256">
        <v>2</v>
      </c>
      <c r="E34" s="366" t="s">
        <v>75</v>
      </c>
      <c r="F34" s="417"/>
      <c r="G34" s="231"/>
      <c r="H34" s="257"/>
      <c r="I34" s="231"/>
      <c r="J34" s="257"/>
    </row>
    <row r="35" spans="1:11" s="358" customFormat="1" ht="54.75" customHeight="1" x14ac:dyDescent="0.2">
      <c r="A35" s="416"/>
      <c r="B35" s="256">
        <v>3</v>
      </c>
      <c r="C35" s="374" t="s">
        <v>76</v>
      </c>
      <c r="D35" s="256">
        <v>3</v>
      </c>
      <c r="E35" s="233" t="s">
        <v>77</v>
      </c>
      <c r="F35" s="417"/>
      <c r="G35" s="231"/>
      <c r="H35" s="257"/>
      <c r="I35" s="231"/>
      <c r="J35" s="257"/>
    </row>
    <row r="36" spans="1:11" s="358" customFormat="1" ht="45.75" customHeight="1" x14ac:dyDescent="0.2">
      <c r="A36" s="416"/>
      <c r="B36" s="256">
        <v>4</v>
      </c>
      <c r="C36" s="374" t="s">
        <v>78</v>
      </c>
      <c r="D36" s="256">
        <v>4</v>
      </c>
      <c r="E36" s="368" t="s">
        <v>79</v>
      </c>
      <c r="F36" s="417"/>
      <c r="G36" s="231"/>
      <c r="H36" s="257"/>
      <c r="I36" s="231"/>
      <c r="J36" s="257"/>
    </row>
    <row r="37" spans="1:11" s="358" customFormat="1" ht="45.75" customHeight="1" x14ac:dyDescent="0.2">
      <c r="A37" s="416"/>
      <c r="B37" s="256">
        <v>5</v>
      </c>
      <c r="C37" s="374" t="s">
        <v>80</v>
      </c>
      <c r="D37" s="256">
        <v>5</v>
      </c>
      <c r="E37" s="366" t="s">
        <v>81</v>
      </c>
      <c r="F37" s="417"/>
      <c r="G37" s="231"/>
      <c r="H37" s="257"/>
      <c r="I37" s="231"/>
      <c r="J37" s="257"/>
    </row>
    <row r="38" spans="1:11" s="355" customFormat="1" ht="36.75" customHeight="1" x14ac:dyDescent="0.2">
      <c r="A38" s="416"/>
      <c r="B38" s="256">
        <v>6</v>
      </c>
      <c r="C38" s="374" t="s">
        <v>82</v>
      </c>
      <c r="D38" s="256">
        <v>6</v>
      </c>
      <c r="E38" s="366" t="s">
        <v>83</v>
      </c>
      <c r="F38" s="417"/>
      <c r="G38" s="231"/>
      <c r="H38" s="236"/>
      <c r="I38" s="231"/>
      <c r="J38" s="257"/>
    </row>
    <row r="39" spans="1:11" s="355" customFormat="1" ht="39.75" customHeight="1" x14ac:dyDescent="0.2">
      <c r="A39" s="416"/>
      <c r="B39" s="258"/>
      <c r="C39" s="258"/>
      <c r="D39" s="256">
        <v>7</v>
      </c>
      <c r="E39" s="366" t="s">
        <v>84</v>
      </c>
      <c r="F39" s="417"/>
      <c r="G39" s="360"/>
      <c r="H39" s="7"/>
      <c r="I39" s="231"/>
      <c r="J39" s="257"/>
    </row>
    <row r="40" spans="1:11" s="355" customFormat="1" ht="50.25" customHeight="1" x14ac:dyDescent="0.2">
      <c r="A40" s="416"/>
      <c r="B40" s="258"/>
      <c r="C40" s="258"/>
      <c r="D40" s="256">
        <v>8</v>
      </c>
      <c r="E40" s="366" t="s">
        <v>85</v>
      </c>
      <c r="F40" s="417"/>
      <c r="G40" s="231"/>
      <c r="H40" s="236"/>
      <c r="I40" s="231"/>
      <c r="J40" s="257"/>
    </row>
    <row r="41" spans="1:11" s="355" customFormat="1" ht="41.25" customHeight="1" x14ac:dyDescent="0.2">
      <c r="A41" s="416"/>
      <c r="B41" s="258"/>
      <c r="C41" s="258"/>
      <c r="D41" s="256">
        <v>9</v>
      </c>
      <c r="E41" s="366" t="s">
        <v>86</v>
      </c>
      <c r="F41" s="417"/>
      <c r="G41" s="231"/>
      <c r="H41" s="236"/>
      <c r="I41" s="231"/>
      <c r="J41" s="257"/>
    </row>
    <row r="42" spans="1:11" s="355" customFormat="1" ht="52.5" customHeight="1" x14ac:dyDescent="0.2">
      <c r="A42" s="418" t="s">
        <v>87</v>
      </c>
      <c r="B42" s="259">
        <v>7</v>
      </c>
      <c r="C42" s="260" t="s">
        <v>88</v>
      </c>
      <c r="D42" s="259">
        <v>10</v>
      </c>
      <c r="E42" s="261" t="s">
        <v>89</v>
      </c>
      <c r="F42" s="420"/>
      <c r="G42" s="383"/>
      <c r="H42" s="239"/>
      <c r="I42" s="383"/>
      <c r="J42" s="262"/>
    </row>
    <row r="43" spans="1:11" s="355" customFormat="1" ht="40.5" customHeight="1" x14ac:dyDescent="0.2">
      <c r="A43" s="419"/>
      <c r="B43" s="235">
        <v>8</v>
      </c>
      <c r="C43" s="368" t="s">
        <v>90</v>
      </c>
      <c r="D43" s="259">
        <v>11</v>
      </c>
      <c r="E43" s="368" t="s">
        <v>91</v>
      </c>
      <c r="F43" s="420"/>
      <c r="G43" s="383"/>
      <c r="H43" s="239"/>
      <c r="I43" s="383"/>
      <c r="J43" s="236"/>
    </row>
    <row r="44" spans="1:11" s="355" customFormat="1" ht="57.75" customHeight="1" x14ac:dyDescent="0.2">
      <c r="A44" s="408" t="s">
        <v>92</v>
      </c>
      <c r="B44" s="384">
        <v>9</v>
      </c>
      <c r="C44" s="368" t="s">
        <v>93</v>
      </c>
      <c r="D44" s="235">
        <v>12</v>
      </c>
      <c r="E44" s="368" t="s">
        <v>94</v>
      </c>
      <c r="F44" s="401"/>
      <c r="G44" s="383"/>
      <c r="H44" s="249"/>
      <c r="I44" s="231"/>
      <c r="J44" s="257"/>
    </row>
    <row r="45" spans="1:11" s="355" customFormat="1" ht="51" x14ac:dyDescent="0.2">
      <c r="A45" s="408"/>
      <c r="B45" s="384">
        <v>10</v>
      </c>
      <c r="C45" s="368" t="s">
        <v>95</v>
      </c>
      <c r="D45" s="235">
        <v>13</v>
      </c>
      <c r="E45" s="368" t="s">
        <v>96</v>
      </c>
      <c r="F45" s="401"/>
      <c r="G45" s="367"/>
      <c r="H45" s="236"/>
      <c r="I45" s="231"/>
      <c r="J45" s="239"/>
    </row>
    <row r="46" spans="1:11" s="355" customFormat="1" ht="47.25" customHeight="1" x14ac:dyDescent="0.2">
      <c r="A46" s="408"/>
      <c r="B46" s="384">
        <v>11</v>
      </c>
      <c r="C46" s="368" t="s">
        <v>97</v>
      </c>
      <c r="D46" s="235">
        <v>14</v>
      </c>
      <c r="E46" s="368" t="s">
        <v>98</v>
      </c>
      <c r="F46" s="401"/>
      <c r="G46" s="367"/>
      <c r="H46" s="263"/>
      <c r="I46" s="231"/>
      <c r="J46" s="236"/>
      <c r="K46" s="264"/>
    </row>
    <row r="47" spans="1:11" s="355" customFormat="1" ht="50.25" customHeight="1" x14ac:dyDescent="0.2">
      <c r="A47" s="408"/>
      <c r="B47" s="384">
        <v>12</v>
      </c>
      <c r="C47" s="368" t="s">
        <v>99</v>
      </c>
      <c r="D47" s="235">
        <v>15</v>
      </c>
      <c r="E47" s="368" t="s">
        <v>100</v>
      </c>
      <c r="F47" s="401"/>
      <c r="G47" s="367"/>
      <c r="H47" s="236"/>
      <c r="I47" s="231"/>
      <c r="J47" s="236"/>
    </row>
    <row r="48" spans="1:11" s="355" customFormat="1" ht="71.25" customHeight="1" x14ac:dyDescent="0.2">
      <c r="A48" s="408"/>
      <c r="B48" s="384">
        <v>13</v>
      </c>
      <c r="C48" s="265" t="s">
        <v>101</v>
      </c>
      <c r="D48" s="384">
        <v>16</v>
      </c>
      <c r="E48" s="368" t="s">
        <v>102</v>
      </c>
      <c r="F48" s="401"/>
      <c r="G48" s="266"/>
      <c r="H48" s="267"/>
      <c r="I48" s="231"/>
      <c r="J48" s="236"/>
    </row>
    <row r="49" spans="1:11" s="355" customFormat="1" ht="97.5" customHeight="1" x14ac:dyDescent="0.2">
      <c r="A49" s="408"/>
      <c r="B49" s="384">
        <v>14</v>
      </c>
      <c r="C49" s="268" t="s">
        <v>103</v>
      </c>
      <c r="D49" s="15"/>
      <c r="E49" s="368" t="s">
        <v>104</v>
      </c>
      <c r="F49" s="401"/>
      <c r="G49" s="266"/>
      <c r="H49" s="267"/>
      <c r="I49" s="231"/>
      <c r="J49" s="239"/>
    </row>
    <row r="50" spans="1:11" ht="71.25" customHeight="1" x14ac:dyDescent="0.2">
      <c r="A50" s="408" t="s">
        <v>105</v>
      </c>
      <c r="B50" s="384">
        <v>15</v>
      </c>
      <c r="C50" s="368" t="s">
        <v>106</v>
      </c>
      <c r="D50" s="15">
        <v>17</v>
      </c>
      <c r="E50" s="368" t="s">
        <v>107</v>
      </c>
      <c r="F50" s="401"/>
      <c r="G50" s="367"/>
      <c r="H50" s="239"/>
      <c r="I50" s="269"/>
      <c r="J50" s="263"/>
    </row>
    <row r="51" spans="1:11" ht="150" customHeight="1" x14ac:dyDescent="0.2">
      <c r="A51" s="408"/>
      <c r="B51" s="384">
        <v>16</v>
      </c>
      <c r="C51" s="368" t="s">
        <v>108</v>
      </c>
      <c r="D51" s="15">
        <v>18</v>
      </c>
      <c r="E51" s="270" t="s">
        <v>109</v>
      </c>
      <c r="F51" s="401"/>
      <c r="G51" s="367"/>
      <c r="H51" s="239"/>
      <c r="I51" s="269"/>
      <c r="J51" s="263"/>
    </row>
    <row r="52" spans="1:11" ht="72.75" customHeight="1" x14ac:dyDescent="0.2">
      <c r="A52" s="408"/>
      <c r="B52" s="384">
        <v>17</v>
      </c>
      <c r="C52" s="368" t="s">
        <v>110</v>
      </c>
      <c r="D52" s="15">
        <v>19</v>
      </c>
      <c r="E52" s="270" t="s">
        <v>111</v>
      </c>
      <c r="F52" s="401"/>
      <c r="G52" s="367"/>
      <c r="H52" s="239"/>
      <c r="I52" s="269"/>
      <c r="J52" s="236"/>
      <c r="K52" s="264"/>
    </row>
    <row r="53" spans="1:11" ht="63.75" x14ac:dyDescent="0.2">
      <c r="A53" s="408"/>
      <c r="B53" s="384">
        <v>18</v>
      </c>
      <c r="C53" s="368" t="s">
        <v>112</v>
      </c>
      <c r="D53" s="15">
        <v>20</v>
      </c>
      <c r="E53" s="270" t="s">
        <v>113</v>
      </c>
      <c r="F53" s="401"/>
      <c r="G53" s="367"/>
      <c r="H53" s="239"/>
      <c r="I53" s="269"/>
      <c r="J53" s="236"/>
      <c r="K53" s="264"/>
    </row>
    <row r="54" spans="1:11" ht="80.25" customHeight="1" x14ac:dyDescent="0.2">
      <c r="A54" s="408"/>
      <c r="B54" s="384">
        <v>19</v>
      </c>
      <c r="C54" s="368" t="s">
        <v>114</v>
      </c>
      <c r="D54" s="271"/>
      <c r="E54" s="272"/>
      <c r="F54" s="401"/>
      <c r="G54" s="367"/>
      <c r="H54" s="239"/>
      <c r="I54" s="273"/>
      <c r="J54" s="239"/>
    </row>
    <row r="55" spans="1:11" ht="84.75" customHeight="1" x14ac:dyDescent="0.2">
      <c r="A55" s="408" t="s">
        <v>115</v>
      </c>
      <c r="B55" s="274">
        <v>20</v>
      </c>
      <c r="C55" s="368" t="s">
        <v>116</v>
      </c>
      <c r="D55" s="15">
        <v>21</v>
      </c>
      <c r="E55" s="368" t="s">
        <v>117</v>
      </c>
      <c r="F55" s="401"/>
      <c r="G55" s="266"/>
      <c r="H55" s="267"/>
      <c r="I55" s="383"/>
      <c r="J55" s="236"/>
    </row>
    <row r="56" spans="1:11" ht="145.5" customHeight="1" x14ac:dyDescent="0.2">
      <c r="A56" s="408"/>
      <c r="B56" s="274">
        <v>21</v>
      </c>
      <c r="C56" s="368" t="s">
        <v>118</v>
      </c>
      <c r="D56" s="15">
        <v>22</v>
      </c>
      <c r="E56" s="270" t="s">
        <v>119</v>
      </c>
      <c r="F56" s="401"/>
      <c r="G56" s="367"/>
      <c r="H56" s="236"/>
      <c r="I56" s="273"/>
      <c r="J56" s="236"/>
    </row>
    <row r="57" spans="1:11" ht="58.5" customHeight="1" x14ac:dyDescent="0.2">
      <c r="A57" s="408"/>
      <c r="B57" s="274">
        <v>22</v>
      </c>
      <c r="C57" s="368" t="s">
        <v>120</v>
      </c>
      <c r="D57" s="15">
        <v>23</v>
      </c>
      <c r="E57" s="270" t="s">
        <v>121</v>
      </c>
      <c r="F57" s="401"/>
      <c r="G57" s="266"/>
      <c r="H57" s="236"/>
      <c r="I57" s="269"/>
      <c r="J57" s="236"/>
    </row>
    <row r="58" spans="1:11" ht="51" customHeight="1" x14ac:dyDescent="0.2">
      <c r="A58" s="408"/>
      <c r="B58" s="274">
        <v>23</v>
      </c>
      <c r="C58" s="374" t="s">
        <v>122</v>
      </c>
      <c r="D58" s="15">
        <v>24</v>
      </c>
      <c r="E58" s="270" t="s">
        <v>123</v>
      </c>
      <c r="F58" s="401"/>
      <c r="G58" s="266"/>
      <c r="H58" s="263"/>
      <c r="I58" s="273"/>
      <c r="J58" s="236"/>
    </row>
    <row r="59" spans="1:11" ht="49.5" customHeight="1" x14ac:dyDescent="0.2">
      <c r="A59" s="408"/>
      <c r="B59" s="274">
        <v>24</v>
      </c>
      <c r="C59" s="374" t="s">
        <v>124</v>
      </c>
      <c r="D59" s="15">
        <v>25</v>
      </c>
      <c r="E59" s="270" t="s">
        <v>125</v>
      </c>
      <c r="F59" s="401"/>
      <c r="G59" s="266"/>
      <c r="H59" s="263"/>
      <c r="I59" s="269"/>
      <c r="J59" s="267"/>
    </row>
    <row r="60" spans="1:11" ht="56.25" customHeight="1" x14ac:dyDescent="0.2">
      <c r="A60" s="408"/>
      <c r="B60" s="274">
        <v>25</v>
      </c>
      <c r="C60" s="374" t="s">
        <v>126</v>
      </c>
      <c r="D60" s="15">
        <v>26</v>
      </c>
      <c r="E60" s="270" t="s">
        <v>127</v>
      </c>
      <c r="F60" s="401"/>
      <c r="G60" s="240"/>
      <c r="H60" s="263"/>
      <c r="I60" s="269"/>
      <c r="J60" s="267"/>
    </row>
    <row r="61" spans="1:11" ht="51.75" customHeight="1" x14ac:dyDescent="0.2">
      <c r="A61" s="408"/>
      <c r="B61" s="275"/>
      <c r="C61" s="276"/>
      <c r="D61" s="15">
        <v>27</v>
      </c>
      <c r="E61" s="270" t="s">
        <v>128</v>
      </c>
      <c r="F61" s="401"/>
      <c r="G61" s="240"/>
      <c r="H61" s="367"/>
      <c r="I61" s="269"/>
      <c r="J61" s="263"/>
    </row>
    <row r="62" spans="1:11" ht="38.25" x14ac:dyDescent="0.2">
      <c r="A62" s="408"/>
      <c r="B62" s="275"/>
      <c r="C62" s="276"/>
      <c r="D62" s="15">
        <v>28</v>
      </c>
      <c r="E62" s="270" t="s">
        <v>129</v>
      </c>
      <c r="F62" s="401"/>
      <c r="G62" s="240"/>
      <c r="H62" s="367"/>
      <c r="I62" s="273"/>
      <c r="J62" s="236"/>
    </row>
    <row r="63" spans="1:11" ht="42" customHeight="1" x14ac:dyDescent="0.2">
      <c r="A63" s="408"/>
      <c r="B63" s="271"/>
      <c r="C63" s="276"/>
      <c r="D63" s="15">
        <v>29</v>
      </c>
      <c r="E63" s="270" t="s">
        <v>130</v>
      </c>
      <c r="F63" s="401"/>
      <c r="G63" s="240"/>
      <c r="H63" s="367"/>
      <c r="I63" s="273"/>
      <c r="J63" s="236"/>
    </row>
    <row r="64" spans="1:11" ht="38.25" x14ac:dyDescent="0.2">
      <c r="A64" s="408"/>
      <c r="B64" s="271"/>
      <c r="C64" s="272"/>
      <c r="D64" s="15">
        <v>30</v>
      </c>
      <c r="E64" s="270" t="s">
        <v>131</v>
      </c>
      <c r="F64" s="401"/>
      <c r="G64" s="367"/>
    </row>
    <row r="65" spans="1:10" ht="49.5" customHeight="1" x14ac:dyDescent="0.2">
      <c r="A65" s="398" t="s">
        <v>132</v>
      </c>
      <c r="B65" s="277">
        <v>26</v>
      </c>
      <c r="C65" s="278" t="s">
        <v>133</v>
      </c>
      <c r="D65" s="259">
        <v>31</v>
      </c>
      <c r="E65" s="261" t="s">
        <v>134</v>
      </c>
      <c r="F65" s="401"/>
      <c r="G65" s="367"/>
      <c r="H65" s="239"/>
      <c r="I65" s="273"/>
      <c r="J65" s="267"/>
    </row>
    <row r="66" spans="1:10" ht="55.5" customHeight="1" x14ac:dyDescent="0.2">
      <c r="A66" s="399"/>
      <c r="B66" s="384">
        <v>27</v>
      </c>
      <c r="C66" s="368" t="s">
        <v>135</v>
      </c>
      <c r="D66" s="259">
        <v>32</v>
      </c>
      <c r="E66" s="261" t="s">
        <v>136</v>
      </c>
      <c r="F66" s="401"/>
      <c r="G66" s="367"/>
      <c r="H66" s="238"/>
      <c r="I66" s="273"/>
      <c r="J66" s="236"/>
    </row>
    <row r="67" spans="1:10" ht="33.75" customHeight="1" x14ac:dyDescent="0.2">
      <c r="A67" s="400"/>
      <c r="B67" s="384">
        <v>28</v>
      </c>
      <c r="C67" s="279" t="s">
        <v>137</v>
      </c>
      <c r="D67" s="259">
        <v>33</v>
      </c>
      <c r="E67" s="261" t="s">
        <v>138</v>
      </c>
    </row>
    <row r="68" spans="1:10" ht="38.25" x14ac:dyDescent="0.2">
      <c r="A68" s="409" t="s">
        <v>139</v>
      </c>
      <c r="B68" s="235">
        <v>29</v>
      </c>
      <c r="C68" s="374" t="s">
        <v>140</v>
      </c>
      <c r="D68" s="280"/>
      <c r="E68" s="281"/>
      <c r="F68" s="401"/>
      <c r="G68" s="240"/>
      <c r="H68" s="263"/>
      <c r="I68" s="273"/>
      <c r="J68" s="257"/>
    </row>
    <row r="69" spans="1:10" ht="37.5" customHeight="1" x14ac:dyDescent="0.2">
      <c r="A69" s="410"/>
      <c r="B69" s="282">
        <v>30</v>
      </c>
      <c r="C69" s="283" t="s">
        <v>141</v>
      </c>
      <c r="D69" s="284"/>
      <c r="E69" s="285"/>
      <c r="F69" s="401"/>
      <c r="G69" s="240"/>
      <c r="H69" s="263"/>
      <c r="I69" s="273"/>
      <c r="J69" s="286"/>
    </row>
    <row r="70" spans="1:10" ht="33" customHeight="1" x14ac:dyDescent="0.2">
      <c r="A70" s="410"/>
      <c r="B70" s="282">
        <v>31</v>
      </c>
      <c r="C70" s="283" t="s">
        <v>142</v>
      </c>
      <c r="D70" s="287"/>
      <c r="E70" s="288"/>
      <c r="F70" s="401"/>
      <c r="G70" s="231"/>
      <c r="H70" s="236"/>
      <c r="I70" s="273"/>
      <c r="J70" s="286"/>
    </row>
    <row r="71" spans="1:10" ht="42.75" customHeight="1" x14ac:dyDescent="0.2">
      <c r="A71" s="410"/>
      <c r="B71" s="282">
        <v>32</v>
      </c>
      <c r="C71" s="283" t="s">
        <v>143</v>
      </c>
      <c r="D71" s="287"/>
      <c r="E71" s="288"/>
      <c r="F71" s="401"/>
      <c r="G71" s="269"/>
      <c r="H71" s="263"/>
      <c r="I71" s="273"/>
      <c r="J71" s="286"/>
    </row>
    <row r="72" spans="1:10" ht="36.75" customHeight="1" x14ac:dyDescent="0.2">
      <c r="A72" s="410"/>
      <c r="B72" s="282">
        <v>33</v>
      </c>
      <c r="C72" s="289" t="s">
        <v>144</v>
      </c>
      <c r="D72" s="287"/>
      <c r="E72" s="288"/>
      <c r="F72" s="401"/>
      <c r="G72" s="269"/>
      <c r="H72" s="290"/>
      <c r="I72" s="273"/>
      <c r="J72" s="286"/>
    </row>
    <row r="73" spans="1:10" ht="32.25" customHeight="1" x14ac:dyDescent="0.2">
      <c r="A73" s="411"/>
      <c r="B73" s="291">
        <v>34</v>
      </c>
      <c r="C73" s="289" t="s">
        <v>145</v>
      </c>
      <c r="D73" s="287"/>
      <c r="E73" s="288"/>
      <c r="F73" s="401"/>
      <c r="G73" s="269"/>
      <c r="H73" s="290"/>
      <c r="I73" s="273"/>
      <c r="J73" s="286"/>
    </row>
    <row r="74" spans="1:10" ht="41.25" customHeight="1" x14ac:dyDescent="0.2">
      <c r="A74" s="381" t="s">
        <v>146</v>
      </c>
      <c r="B74" s="387">
        <v>35</v>
      </c>
      <c r="C74" s="278" t="s">
        <v>147</v>
      </c>
      <c r="D74" s="292">
        <v>34</v>
      </c>
      <c r="E74" s="261" t="s">
        <v>148</v>
      </c>
      <c r="F74" s="367"/>
      <c r="G74" s="383"/>
      <c r="H74" s="257"/>
      <c r="I74" s="273"/>
    </row>
    <row r="75" spans="1:10" ht="73.5" customHeight="1" x14ac:dyDescent="0.2">
      <c r="A75" s="408" t="s">
        <v>149</v>
      </c>
      <c r="B75" s="384">
        <v>36</v>
      </c>
      <c r="C75" s="368" t="s">
        <v>150</v>
      </c>
      <c r="D75" s="15">
        <v>35</v>
      </c>
      <c r="E75" s="368" t="s">
        <v>151</v>
      </c>
      <c r="F75" s="401"/>
      <c r="G75" s="266"/>
      <c r="H75" s="290"/>
      <c r="I75" s="273"/>
      <c r="J75" s="236"/>
    </row>
    <row r="76" spans="1:10" ht="42.75" customHeight="1" x14ac:dyDescent="0.2">
      <c r="A76" s="408"/>
      <c r="B76" s="384">
        <v>37</v>
      </c>
      <c r="C76" s="368" t="s">
        <v>152</v>
      </c>
      <c r="D76" s="15"/>
      <c r="E76" s="368"/>
      <c r="F76" s="401"/>
      <c r="G76" s="266"/>
      <c r="H76" s="236"/>
      <c r="I76" s="273"/>
      <c r="J76" s="236"/>
    </row>
    <row r="77" spans="1:10" ht="38.25" customHeight="1" x14ac:dyDescent="0.2">
      <c r="A77" s="408"/>
      <c r="B77" s="384">
        <v>38</v>
      </c>
      <c r="C77" s="293" t="s">
        <v>153</v>
      </c>
      <c r="D77" s="15"/>
      <c r="E77" s="368"/>
      <c r="F77" s="401"/>
      <c r="G77" s="266"/>
      <c r="H77" s="290"/>
      <c r="I77" s="273"/>
      <c r="J77" s="236"/>
    </row>
    <row r="78" spans="1:10" ht="44.25" customHeight="1" x14ac:dyDescent="0.2">
      <c r="A78" s="408" t="s">
        <v>154</v>
      </c>
      <c r="B78" s="294">
        <v>39</v>
      </c>
      <c r="C78" s="295" t="s">
        <v>155</v>
      </c>
      <c r="D78" s="296">
        <v>36</v>
      </c>
      <c r="E78" s="297" t="s">
        <v>156</v>
      </c>
      <c r="F78" s="421"/>
      <c r="G78" s="360"/>
      <c r="H78" s="239"/>
      <c r="I78" s="231"/>
      <c r="J78" s="236"/>
    </row>
    <row r="79" spans="1:10" ht="48" customHeight="1" x14ac:dyDescent="0.2">
      <c r="A79" s="408"/>
      <c r="B79" s="298"/>
      <c r="C79" s="299"/>
      <c r="D79" s="296">
        <v>37</v>
      </c>
      <c r="E79" s="297" t="s">
        <v>157</v>
      </c>
      <c r="F79" s="421"/>
      <c r="G79" s="360"/>
      <c r="H79" s="286"/>
      <c r="I79" s="231"/>
      <c r="J79" s="236"/>
    </row>
    <row r="80" spans="1:10" x14ac:dyDescent="0.2">
      <c r="A80" s="7"/>
      <c r="B80" s="7"/>
      <c r="D80" s="7"/>
    </row>
  </sheetData>
  <mergeCells count="37">
    <mergeCell ref="A68:A73"/>
    <mergeCell ref="F68:F73"/>
    <mergeCell ref="A75:A77"/>
    <mergeCell ref="F75:F77"/>
    <mergeCell ref="A78:A79"/>
    <mergeCell ref="F78:F79"/>
    <mergeCell ref="A50:A54"/>
    <mergeCell ref="F50:F54"/>
    <mergeCell ref="A55:A64"/>
    <mergeCell ref="F55:F64"/>
    <mergeCell ref="A65:A67"/>
    <mergeCell ref="F65:F66"/>
    <mergeCell ref="A33:A41"/>
    <mergeCell ref="F33:F41"/>
    <mergeCell ref="A42:A43"/>
    <mergeCell ref="F42:F43"/>
    <mergeCell ref="A44:A49"/>
    <mergeCell ref="F44:F49"/>
    <mergeCell ref="A22:A25"/>
    <mergeCell ref="F22:F25"/>
    <mergeCell ref="A27:A30"/>
    <mergeCell ref="F27:F30"/>
    <mergeCell ref="A31:E31"/>
    <mergeCell ref="F31:J31"/>
    <mergeCell ref="A19:A21"/>
    <mergeCell ref="F19:F21"/>
    <mergeCell ref="B1:D1"/>
    <mergeCell ref="B2:D2"/>
    <mergeCell ref="B5:C5"/>
    <mergeCell ref="B7:E7"/>
    <mergeCell ref="B9:E9"/>
    <mergeCell ref="A11:E11"/>
    <mergeCell ref="F11:J11"/>
    <mergeCell ref="A14:A16"/>
    <mergeCell ref="F14:F16"/>
    <mergeCell ref="A17:A18"/>
    <mergeCell ref="F17:F18"/>
  </mergeCells>
  <printOptions horizontalCentered="1"/>
  <pageMargins left="0.70866141732283472" right="0.70866141732283472" top="0.74803149606299213" bottom="0.74803149606299213" header="0.31496062992125984" footer="0.31496062992125984"/>
  <pageSetup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CA6CC-2362-40AB-81A1-73C2C5B55215}">
  <sheetPr>
    <tabColor rgb="FF002060"/>
    <pageSetUpPr fitToPage="1"/>
  </sheetPr>
  <dimension ref="A1:G24"/>
  <sheetViews>
    <sheetView showGridLines="0" topLeftCell="A4" zoomScale="90" zoomScaleNormal="90" workbookViewId="0">
      <pane ySplit="2" topLeftCell="A6" activePane="bottomLeft" state="frozen"/>
      <selection activeCell="A4" sqref="A4"/>
      <selection pane="bottomLeft" activeCell="C33" sqref="C33"/>
    </sheetView>
  </sheetViews>
  <sheetFormatPr baseColWidth="10" defaultColWidth="10.5703125" defaultRowHeight="18.75" x14ac:dyDescent="0.3"/>
  <cols>
    <col min="1" max="1" width="52.140625" style="348" customWidth="1"/>
    <col min="2" max="4" width="15.7109375" style="346" customWidth="1"/>
    <col min="5" max="5" width="15.7109375" style="347" customWidth="1"/>
    <col min="6" max="6" width="33.140625" style="51" customWidth="1"/>
  </cols>
  <sheetData>
    <row r="1" spans="1:7" ht="22.5" customHeight="1" x14ac:dyDescent="0.25">
      <c r="A1" s="422" t="s">
        <v>12</v>
      </c>
      <c r="B1" s="422"/>
      <c r="C1" s="422"/>
      <c r="D1" s="422"/>
      <c r="E1" s="422"/>
      <c r="F1" s="422"/>
    </row>
    <row r="2" spans="1:7" x14ac:dyDescent="0.3">
      <c r="A2" s="423" t="s">
        <v>158</v>
      </c>
      <c r="B2" s="423"/>
      <c r="C2" s="423"/>
      <c r="D2" s="423"/>
      <c r="E2" s="423"/>
      <c r="F2" s="423"/>
    </row>
    <row r="3" spans="1:7" x14ac:dyDescent="0.3">
      <c r="A3" s="424" t="s">
        <v>159</v>
      </c>
      <c r="B3" s="425"/>
      <c r="C3" s="425"/>
      <c r="D3" s="425"/>
      <c r="E3" s="425"/>
      <c r="F3" s="426"/>
    </row>
    <row r="4" spans="1:7" ht="28.5" customHeight="1" x14ac:dyDescent="0.25">
      <c r="A4" s="427" t="s">
        <v>160</v>
      </c>
      <c r="B4" s="429" t="s">
        <v>161</v>
      </c>
      <c r="C4" s="430"/>
      <c r="D4" s="430"/>
      <c r="E4" s="431"/>
      <c r="F4" s="344" t="s">
        <v>162</v>
      </c>
    </row>
    <row r="5" spans="1:7" ht="46.5" customHeight="1" x14ac:dyDescent="0.3">
      <c r="A5" s="428"/>
      <c r="B5" s="345" t="s">
        <v>163</v>
      </c>
      <c r="C5" s="345" t="s">
        <v>164</v>
      </c>
      <c r="D5" s="345" t="s">
        <v>165</v>
      </c>
      <c r="E5" s="345" t="s">
        <v>166</v>
      </c>
      <c r="F5" s="375"/>
    </row>
    <row r="6" spans="1:7" ht="63.75" x14ac:dyDescent="0.25">
      <c r="A6" s="368" t="s">
        <v>167</v>
      </c>
      <c r="B6" s="376" t="s">
        <v>168</v>
      </c>
      <c r="C6" s="376" t="s">
        <v>169</v>
      </c>
      <c r="D6" s="376" t="s">
        <v>170</v>
      </c>
      <c r="E6" s="376" t="s">
        <v>171</v>
      </c>
      <c r="F6" s="377" t="s">
        <v>172</v>
      </c>
      <c r="G6" s="132"/>
    </row>
    <row r="7" spans="1:7" ht="31.5" customHeight="1" x14ac:dyDescent="0.25">
      <c r="A7" s="378" t="s">
        <v>173</v>
      </c>
      <c r="B7" s="382"/>
      <c r="C7" s="382"/>
      <c r="D7" s="379">
        <v>1</v>
      </c>
      <c r="E7" s="379">
        <v>7</v>
      </c>
      <c r="F7" s="377" t="s">
        <v>172</v>
      </c>
      <c r="G7" s="132"/>
    </row>
    <row r="8" spans="1:7" ht="73.5" customHeight="1" x14ac:dyDescent="0.25">
      <c r="A8" s="374" t="s">
        <v>174</v>
      </c>
      <c r="B8" s="379" t="s">
        <v>175</v>
      </c>
      <c r="C8" s="382"/>
      <c r="D8" s="379" t="s">
        <v>176</v>
      </c>
      <c r="E8" s="376" t="s">
        <v>177</v>
      </c>
      <c r="F8" s="377" t="s">
        <v>172</v>
      </c>
      <c r="G8" s="132"/>
    </row>
    <row r="9" spans="1:7" ht="38.25" x14ac:dyDescent="0.25">
      <c r="A9" s="374" t="s">
        <v>178</v>
      </c>
      <c r="B9" s="379">
        <v>2</v>
      </c>
      <c r="C9" s="379">
        <v>2</v>
      </c>
      <c r="D9" s="376" t="s">
        <v>179</v>
      </c>
      <c r="E9" s="376" t="s">
        <v>180</v>
      </c>
      <c r="F9" s="377" t="s">
        <v>172</v>
      </c>
      <c r="G9" s="132"/>
    </row>
    <row r="10" spans="1:7" ht="51" x14ac:dyDescent="0.25">
      <c r="A10" s="368" t="s">
        <v>181</v>
      </c>
      <c r="B10" s="379">
        <v>17</v>
      </c>
      <c r="C10" s="382"/>
      <c r="D10" s="379" t="s">
        <v>182</v>
      </c>
      <c r="E10" s="379" t="s">
        <v>183</v>
      </c>
      <c r="F10" s="377" t="s">
        <v>172</v>
      </c>
      <c r="G10" s="132"/>
    </row>
    <row r="11" spans="1:7" ht="100.5" customHeight="1" x14ac:dyDescent="0.25">
      <c r="A11" s="368" t="s">
        <v>184</v>
      </c>
      <c r="B11" s="382"/>
      <c r="C11" s="382"/>
      <c r="D11" s="379" t="s">
        <v>185</v>
      </c>
      <c r="E11" s="379" t="s">
        <v>186</v>
      </c>
      <c r="F11" s="385" t="s">
        <v>187</v>
      </c>
      <c r="G11" s="132"/>
    </row>
    <row r="12" spans="1:7" ht="38.25" x14ac:dyDescent="0.25">
      <c r="A12" s="368" t="s">
        <v>188</v>
      </c>
      <c r="B12" s="382"/>
      <c r="C12" s="382"/>
      <c r="D12" s="382"/>
      <c r="E12" s="379">
        <v>3.12</v>
      </c>
      <c r="F12" s="385" t="s">
        <v>187</v>
      </c>
      <c r="G12" s="132"/>
    </row>
    <row r="13" spans="1:7" ht="38.25" x14ac:dyDescent="0.25">
      <c r="A13" s="368" t="s">
        <v>189</v>
      </c>
      <c r="B13" s="376" t="s">
        <v>190</v>
      </c>
      <c r="C13" s="379" t="s">
        <v>191</v>
      </c>
      <c r="D13" s="376" t="s">
        <v>192</v>
      </c>
      <c r="E13" s="379">
        <v>18</v>
      </c>
      <c r="F13" s="385" t="s">
        <v>187</v>
      </c>
      <c r="G13" s="132"/>
    </row>
    <row r="14" spans="1:7" ht="38.25" x14ac:dyDescent="0.25">
      <c r="A14" s="368" t="s">
        <v>193</v>
      </c>
      <c r="B14" s="376" t="s">
        <v>190</v>
      </c>
      <c r="C14" s="379" t="s">
        <v>194</v>
      </c>
      <c r="D14" s="376" t="s">
        <v>195</v>
      </c>
      <c r="E14" s="379" t="s">
        <v>196</v>
      </c>
      <c r="F14" s="385" t="s">
        <v>187</v>
      </c>
    </row>
    <row r="15" spans="1:7" ht="63.75" x14ac:dyDescent="0.25">
      <c r="A15" s="374" t="s">
        <v>197</v>
      </c>
      <c r="B15" s="379">
        <v>6</v>
      </c>
      <c r="C15" s="379">
        <v>6</v>
      </c>
      <c r="D15" s="379" t="s">
        <v>198</v>
      </c>
      <c r="E15" s="379" t="s">
        <v>199</v>
      </c>
      <c r="F15" s="377" t="s">
        <v>172</v>
      </c>
    </row>
    <row r="16" spans="1:7" ht="51" customHeight="1" x14ac:dyDescent="0.25">
      <c r="A16" s="368" t="s">
        <v>200</v>
      </c>
      <c r="B16" s="379">
        <v>6</v>
      </c>
      <c r="C16" s="379" t="s">
        <v>201</v>
      </c>
      <c r="D16" s="379">
        <v>21</v>
      </c>
      <c r="E16" s="379" t="s">
        <v>202</v>
      </c>
      <c r="F16" s="385" t="s">
        <v>187</v>
      </c>
    </row>
    <row r="17" spans="1:6" ht="63.75" x14ac:dyDescent="0.25">
      <c r="A17" s="368" t="s">
        <v>203</v>
      </c>
      <c r="B17" s="379" t="s">
        <v>204</v>
      </c>
      <c r="C17" s="379" t="s">
        <v>205</v>
      </c>
      <c r="D17" s="382"/>
      <c r="E17" s="379" t="s">
        <v>206</v>
      </c>
      <c r="F17" s="385" t="s">
        <v>187</v>
      </c>
    </row>
    <row r="18" spans="1:6" ht="51" x14ac:dyDescent="0.25">
      <c r="A18" s="368" t="s">
        <v>207</v>
      </c>
      <c r="B18" s="380"/>
      <c r="C18" s="382"/>
      <c r="D18" s="376" t="s">
        <v>208</v>
      </c>
      <c r="E18" s="379" t="s">
        <v>209</v>
      </c>
      <c r="F18" s="385" t="s">
        <v>187</v>
      </c>
    </row>
    <row r="19" spans="1:6" ht="38.25" x14ac:dyDescent="0.25">
      <c r="A19" s="368" t="s">
        <v>210</v>
      </c>
      <c r="B19" s="379">
        <v>16</v>
      </c>
      <c r="C19" s="379">
        <v>13</v>
      </c>
      <c r="D19" s="379" t="s">
        <v>211</v>
      </c>
      <c r="E19" s="379" t="s">
        <v>212</v>
      </c>
      <c r="F19" s="385" t="s">
        <v>187</v>
      </c>
    </row>
    <row r="20" spans="1:6" ht="63.75" x14ac:dyDescent="0.25">
      <c r="A20" s="368" t="s">
        <v>213</v>
      </c>
      <c r="B20" s="379">
        <v>14</v>
      </c>
      <c r="C20" s="382"/>
      <c r="D20" s="379" t="s">
        <v>214</v>
      </c>
      <c r="E20" s="376" t="s">
        <v>215</v>
      </c>
      <c r="F20" s="385" t="s">
        <v>187</v>
      </c>
    </row>
    <row r="21" spans="1:6" ht="38.25" x14ac:dyDescent="0.25">
      <c r="A21" s="368" t="s">
        <v>216</v>
      </c>
      <c r="B21" s="379" t="s">
        <v>217</v>
      </c>
      <c r="C21" s="382"/>
      <c r="D21" s="379" t="s">
        <v>218</v>
      </c>
      <c r="E21" s="379" t="s">
        <v>219</v>
      </c>
      <c r="F21" s="385" t="s">
        <v>187</v>
      </c>
    </row>
    <row r="22" spans="1:6" ht="25.5" x14ac:dyDescent="0.25">
      <c r="A22" s="374" t="s">
        <v>220</v>
      </c>
      <c r="B22" s="382"/>
      <c r="C22" s="382"/>
      <c r="D22" s="376">
        <v>28</v>
      </c>
      <c r="E22" s="382"/>
      <c r="F22" s="385" t="s">
        <v>187</v>
      </c>
    </row>
    <row r="23" spans="1:6" ht="15" x14ac:dyDescent="0.25">
      <c r="A23" s="368" t="s">
        <v>221</v>
      </c>
      <c r="B23" s="379">
        <v>17</v>
      </c>
      <c r="C23" s="379">
        <v>14</v>
      </c>
      <c r="D23" s="382"/>
      <c r="E23" s="379" t="s">
        <v>222</v>
      </c>
      <c r="F23" s="382" t="s">
        <v>172</v>
      </c>
    </row>
    <row r="24" spans="1:6" ht="42.75" customHeight="1" x14ac:dyDescent="0.25">
      <c r="A24" s="368" t="s">
        <v>223</v>
      </c>
      <c r="B24" s="379" t="s">
        <v>224</v>
      </c>
      <c r="C24" s="382"/>
      <c r="D24" s="376" t="s">
        <v>225</v>
      </c>
      <c r="E24" s="382"/>
      <c r="F24" s="385" t="s">
        <v>187</v>
      </c>
    </row>
  </sheetData>
  <mergeCells count="5">
    <mergeCell ref="A1:F1"/>
    <mergeCell ref="A2:F2"/>
    <mergeCell ref="A3:F3"/>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G1 A4" xr:uid="{6D9F56D3-A86D-4214-8075-39770EFE5319}"/>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BFCF52BD-7474-403A-B436-05AE97EB4690}"/>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J30"/>
  <sheetViews>
    <sheetView workbookViewId="0">
      <selection activeCell="B9" sqref="B9:J15"/>
    </sheetView>
  </sheetViews>
  <sheetFormatPr baseColWidth="10" defaultColWidth="11.42578125" defaultRowHeight="15" x14ac:dyDescent="0.25"/>
  <sheetData>
    <row r="2" spans="2:10" ht="18.75" x14ac:dyDescent="0.3">
      <c r="B2" s="432" t="s">
        <v>226</v>
      </c>
      <c r="C2" s="432"/>
      <c r="D2" s="432"/>
      <c r="E2" s="432"/>
      <c r="F2" s="432"/>
      <c r="G2" s="432"/>
      <c r="H2" s="432"/>
      <c r="I2" s="432"/>
      <c r="J2" s="432"/>
    </row>
    <row r="3" spans="2:10" ht="15.75" thickBot="1" x14ac:dyDescent="0.3"/>
    <row r="4" spans="2:10" x14ac:dyDescent="0.25">
      <c r="B4" s="433" t="s">
        <v>227</v>
      </c>
      <c r="C4" s="434"/>
      <c r="D4" s="434"/>
      <c r="E4" s="434"/>
      <c r="F4" s="434"/>
      <c r="G4" s="434"/>
      <c r="H4" s="434"/>
      <c r="I4" s="434"/>
      <c r="J4" s="435"/>
    </row>
    <row r="5" spans="2:10" x14ac:dyDescent="0.25">
      <c r="B5" s="436"/>
      <c r="C5" s="437"/>
      <c r="D5" s="437"/>
      <c r="E5" s="437"/>
      <c r="F5" s="437"/>
      <c r="G5" s="437"/>
      <c r="H5" s="437"/>
      <c r="I5" s="437"/>
      <c r="J5" s="438"/>
    </row>
    <row r="6" spans="2:10" x14ac:dyDescent="0.25">
      <c r="B6" s="436"/>
      <c r="C6" s="437"/>
      <c r="D6" s="437"/>
      <c r="E6" s="437"/>
      <c r="F6" s="437"/>
      <c r="G6" s="437"/>
      <c r="H6" s="437"/>
      <c r="I6" s="437"/>
      <c r="J6" s="438"/>
    </row>
    <row r="7" spans="2:10" ht="15.75" thickBot="1" x14ac:dyDescent="0.3">
      <c r="B7" s="439"/>
      <c r="C7" s="440"/>
      <c r="D7" s="440"/>
      <c r="E7" s="440"/>
      <c r="F7" s="440"/>
      <c r="G7" s="440"/>
      <c r="H7" s="440"/>
      <c r="I7" s="440"/>
      <c r="J7" s="441"/>
    </row>
    <row r="9" spans="2:10" x14ac:dyDescent="0.25">
      <c r="B9" s="437" t="s">
        <v>228</v>
      </c>
      <c r="C9" s="437"/>
      <c r="D9" s="437"/>
      <c r="E9" s="437"/>
      <c r="F9" s="437"/>
      <c r="G9" s="437"/>
      <c r="H9" s="437"/>
      <c r="I9" s="437"/>
      <c r="J9" s="437"/>
    </row>
    <row r="10" spans="2:10" x14ac:dyDescent="0.25">
      <c r="B10" s="437"/>
      <c r="C10" s="437"/>
      <c r="D10" s="437"/>
      <c r="E10" s="437"/>
      <c r="F10" s="437"/>
      <c r="G10" s="437"/>
      <c r="H10" s="437"/>
      <c r="I10" s="437"/>
      <c r="J10" s="437"/>
    </row>
    <row r="11" spans="2:10" x14ac:dyDescent="0.25">
      <c r="B11" s="437"/>
      <c r="C11" s="437"/>
      <c r="D11" s="437"/>
      <c r="E11" s="437"/>
      <c r="F11" s="437"/>
      <c r="G11" s="437"/>
      <c r="H11" s="437"/>
      <c r="I11" s="437"/>
      <c r="J11" s="437"/>
    </row>
    <row r="12" spans="2:10" x14ac:dyDescent="0.25">
      <c r="B12" s="437"/>
      <c r="C12" s="437"/>
      <c r="D12" s="437"/>
      <c r="E12" s="437"/>
      <c r="F12" s="437"/>
      <c r="G12" s="437"/>
      <c r="H12" s="437"/>
      <c r="I12" s="437"/>
      <c r="J12" s="437"/>
    </row>
    <row r="13" spans="2:10" x14ac:dyDescent="0.25">
      <c r="B13" s="437"/>
      <c r="C13" s="437"/>
      <c r="D13" s="437"/>
      <c r="E13" s="437"/>
      <c r="F13" s="437"/>
      <c r="G13" s="437"/>
      <c r="H13" s="437"/>
      <c r="I13" s="437"/>
      <c r="J13" s="437"/>
    </row>
    <row r="14" spans="2:10" x14ac:dyDescent="0.25">
      <c r="B14" s="437"/>
      <c r="C14" s="437"/>
      <c r="D14" s="437"/>
      <c r="E14" s="437"/>
      <c r="F14" s="437"/>
      <c r="G14" s="437"/>
      <c r="H14" s="437"/>
      <c r="I14" s="437"/>
      <c r="J14" s="437"/>
    </row>
    <row r="15" spans="2:10" x14ac:dyDescent="0.25">
      <c r="B15" s="437"/>
      <c r="C15" s="437"/>
      <c r="D15" s="437"/>
      <c r="E15" s="437"/>
      <c r="F15" s="437"/>
      <c r="G15" s="437"/>
      <c r="H15" s="437"/>
      <c r="I15" s="437"/>
      <c r="J15" s="437"/>
    </row>
    <row r="17" spans="2:10" x14ac:dyDescent="0.25">
      <c r="B17" s="437" t="s">
        <v>229</v>
      </c>
      <c r="C17" s="437"/>
      <c r="D17" s="437"/>
      <c r="E17" s="437"/>
      <c r="F17" s="437"/>
      <c r="G17" s="437"/>
      <c r="H17" s="437"/>
      <c r="I17" s="437"/>
      <c r="J17" s="437"/>
    </row>
    <row r="18" spans="2:10" x14ac:dyDescent="0.25">
      <c r="B18" s="437"/>
      <c r="C18" s="437"/>
      <c r="D18" s="437"/>
      <c r="E18" s="437"/>
      <c r="F18" s="437"/>
      <c r="G18" s="437"/>
      <c r="H18" s="437"/>
      <c r="I18" s="437"/>
      <c r="J18" s="437"/>
    </row>
    <row r="19" spans="2:10" x14ac:dyDescent="0.25">
      <c r="B19" s="437"/>
      <c r="C19" s="437"/>
      <c r="D19" s="437"/>
      <c r="E19" s="437"/>
      <c r="F19" s="437"/>
      <c r="G19" s="437"/>
      <c r="H19" s="437"/>
      <c r="I19" s="437"/>
      <c r="J19" s="437"/>
    </row>
    <row r="20" spans="2:10" x14ac:dyDescent="0.25">
      <c r="B20" s="437"/>
      <c r="C20" s="437"/>
      <c r="D20" s="437"/>
      <c r="E20" s="437"/>
      <c r="F20" s="437"/>
      <c r="G20" s="437"/>
      <c r="H20" s="437"/>
      <c r="I20" s="437"/>
      <c r="J20" s="437"/>
    </row>
    <row r="22" spans="2:10" x14ac:dyDescent="0.25">
      <c r="B22" s="437" t="s">
        <v>230</v>
      </c>
      <c r="C22" s="437"/>
      <c r="D22" s="437"/>
      <c r="E22" s="437"/>
      <c r="F22" s="437"/>
      <c r="G22" s="437"/>
      <c r="H22" s="437"/>
      <c r="I22" s="437"/>
      <c r="J22" s="437"/>
    </row>
    <row r="23" spans="2:10" x14ac:dyDescent="0.25">
      <c r="B23" s="437"/>
      <c r="C23" s="437"/>
      <c r="D23" s="437"/>
      <c r="E23" s="437"/>
      <c r="F23" s="437"/>
      <c r="G23" s="437"/>
      <c r="H23" s="437"/>
      <c r="I23" s="437"/>
      <c r="J23" s="437"/>
    </row>
    <row r="24" spans="2:10" x14ac:dyDescent="0.25">
      <c r="B24" s="437"/>
      <c r="C24" s="437"/>
      <c r="D24" s="437"/>
      <c r="E24" s="437"/>
      <c r="F24" s="437"/>
      <c r="G24" s="437"/>
      <c r="H24" s="437"/>
      <c r="I24" s="437"/>
      <c r="J24" s="437"/>
    </row>
    <row r="25" spans="2:10" x14ac:dyDescent="0.25">
      <c r="B25" s="437"/>
      <c r="C25" s="437"/>
      <c r="D25" s="437"/>
      <c r="E25" s="437"/>
      <c r="F25" s="437"/>
      <c r="G25" s="437"/>
      <c r="H25" s="437"/>
      <c r="I25" s="437"/>
      <c r="J25" s="437"/>
    </row>
    <row r="26" spans="2:10" x14ac:dyDescent="0.25">
      <c r="B26" s="437"/>
      <c r="C26" s="437"/>
      <c r="D26" s="437"/>
      <c r="E26" s="437"/>
      <c r="F26" s="437"/>
      <c r="G26" s="437"/>
      <c r="H26" s="437"/>
      <c r="I26" s="437"/>
      <c r="J26" s="437"/>
    </row>
    <row r="27" spans="2:10" x14ac:dyDescent="0.25">
      <c r="B27" s="437"/>
      <c r="C27" s="437"/>
      <c r="D27" s="437"/>
      <c r="E27" s="437"/>
      <c r="F27" s="437"/>
      <c r="G27" s="437"/>
      <c r="H27" s="437"/>
      <c r="I27" s="437"/>
      <c r="J27" s="437"/>
    </row>
    <row r="28" spans="2:10" x14ac:dyDescent="0.25">
      <c r="B28" s="437"/>
      <c r="C28" s="437"/>
      <c r="D28" s="437"/>
      <c r="E28" s="437"/>
      <c r="F28" s="437"/>
      <c r="G28" s="437"/>
      <c r="H28" s="437"/>
      <c r="I28" s="437"/>
      <c r="J28" s="437"/>
    </row>
    <row r="29" spans="2:10" x14ac:dyDescent="0.25">
      <c r="B29" s="437"/>
      <c r="C29" s="437"/>
      <c r="D29" s="437"/>
      <c r="E29" s="437"/>
      <c r="F29" s="437"/>
      <c r="G29" s="437"/>
      <c r="H29" s="437"/>
      <c r="I29" s="437"/>
      <c r="J29" s="437"/>
    </row>
    <row r="30" spans="2:10" x14ac:dyDescent="0.25">
      <c r="B30" s="437"/>
      <c r="C30" s="437"/>
      <c r="D30" s="437"/>
      <c r="E30" s="437"/>
      <c r="F30" s="437"/>
      <c r="G30" s="437"/>
      <c r="H30" s="437"/>
      <c r="I30" s="437"/>
      <c r="J30" s="437"/>
    </row>
  </sheetData>
  <mergeCells count="5">
    <mergeCell ref="B2:J2"/>
    <mergeCell ref="B4:J7"/>
    <mergeCell ref="B9:J15"/>
    <mergeCell ref="B17:J20"/>
    <mergeCell ref="B22:J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B1:I59"/>
  <sheetViews>
    <sheetView showGridLines="0" topLeftCell="B1" zoomScale="112" zoomScaleNormal="112" workbookViewId="0">
      <selection activeCell="F10" sqref="F10:G10"/>
    </sheetView>
  </sheetViews>
  <sheetFormatPr baseColWidth="10" defaultColWidth="11.42578125" defaultRowHeight="14.25" x14ac:dyDescent="0.2"/>
  <cols>
    <col min="1" max="1" width="2.7109375" style="16" customWidth="1"/>
    <col min="2" max="2" width="24.7109375" style="16" customWidth="1"/>
    <col min="3" max="3" width="11.28515625" style="49" customWidth="1"/>
    <col min="4" max="4" width="19.28515625" style="49" customWidth="1"/>
    <col min="5" max="5" width="7.5703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x14ac:dyDescent="0.25"/>
    <row r="2" spans="2:9" ht="18" x14ac:dyDescent="0.2">
      <c r="B2" s="442" t="s">
        <v>231</v>
      </c>
      <c r="C2" s="443"/>
      <c r="D2" s="443"/>
      <c r="E2" s="443"/>
      <c r="F2" s="443"/>
      <c r="G2" s="444"/>
    </row>
    <row r="3" spans="2:9" ht="15" x14ac:dyDescent="0.2">
      <c r="B3" s="445" t="s">
        <v>232</v>
      </c>
      <c r="C3" s="446"/>
      <c r="D3" s="447"/>
      <c r="E3" s="447"/>
      <c r="F3" s="447"/>
      <c r="G3" s="448"/>
    </row>
    <row r="4" spans="2:9" ht="88.5" customHeight="1" x14ac:dyDescent="0.2">
      <c r="B4" s="449" t="s">
        <v>233</v>
      </c>
      <c r="C4" s="450"/>
      <c r="D4" s="450"/>
      <c r="E4" s="450"/>
      <c r="F4" s="450"/>
      <c r="G4" s="451"/>
    </row>
    <row r="5" spans="2:9" ht="15" x14ac:dyDescent="0.2">
      <c r="B5" s="125"/>
      <c r="C5" s="137"/>
      <c r="D5" s="138"/>
      <c r="E5" s="139"/>
      <c r="F5" s="139"/>
      <c r="G5" s="139"/>
    </row>
    <row r="6" spans="2:9" ht="16.5" customHeight="1" x14ac:dyDescent="0.2">
      <c r="B6" s="452" t="s">
        <v>234</v>
      </c>
      <c r="C6" s="453"/>
      <c r="D6" s="453"/>
      <c r="E6" s="453"/>
      <c r="F6" s="453"/>
      <c r="G6" s="454"/>
    </row>
    <row r="7" spans="2:9" ht="76.5" customHeight="1" x14ac:dyDescent="0.2">
      <c r="B7" s="452"/>
      <c r="C7" s="453"/>
      <c r="D7" s="453"/>
      <c r="E7" s="453"/>
      <c r="F7" s="453"/>
      <c r="G7" s="454"/>
    </row>
    <row r="8" spans="2:9" ht="15" thickBot="1" x14ac:dyDescent="0.25">
      <c r="B8" s="140"/>
      <c r="C8" s="141"/>
      <c r="D8" s="141"/>
      <c r="E8" s="142"/>
      <c r="F8" s="143"/>
      <c r="G8" s="143"/>
    </row>
    <row r="9" spans="2:9" x14ac:dyDescent="0.2">
      <c r="B9" s="144"/>
      <c r="C9" s="301" t="s">
        <v>235</v>
      </c>
      <c r="D9" s="455" t="s">
        <v>236</v>
      </c>
      <c r="E9" s="456"/>
      <c r="F9" s="457" t="s">
        <v>237</v>
      </c>
      <c r="G9" s="458"/>
    </row>
    <row r="10" spans="2:9" ht="15" customHeight="1" x14ac:dyDescent="0.2">
      <c r="B10" s="145"/>
      <c r="C10" s="127">
        <v>5</v>
      </c>
      <c r="D10" s="459" t="s">
        <v>238</v>
      </c>
      <c r="E10" s="460"/>
      <c r="F10" s="461" t="s">
        <v>239</v>
      </c>
      <c r="G10" s="462"/>
      <c r="H10" s="488"/>
      <c r="I10" s="488"/>
    </row>
    <row r="11" spans="2:9" x14ac:dyDescent="0.2">
      <c r="B11" s="145"/>
      <c r="C11" s="127">
        <v>5</v>
      </c>
      <c r="D11" s="459" t="s">
        <v>240</v>
      </c>
      <c r="E11" s="460"/>
      <c r="F11" s="461" t="s">
        <v>241</v>
      </c>
      <c r="G11" s="462"/>
      <c r="H11" s="488"/>
      <c r="I11" s="488"/>
    </row>
    <row r="12" spans="2:9" x14ac:dyDescent="0.2">
      <c r="B12" s="145"/>
      <c r="C12" s="127">
        <v>5</v>
      </c>
      <c r="D12" s="459" t="s">
        <v>242</v>
      </c>
      <c r="E12" s="460"/>
      <c r="F12" s="461" t="s">
        <v>243</v>
      </c>
      <c r="G12" s="462"/>
      <c r="H12" s="488"/>
      <c r="I12" s="488"/>
    </row>
    <row r="13" spans="2:9" ht="27.75" customHeight="1" x14ac:dyDescent="0.2">
      <c r="B13" s="145"/>
      <c r="C13" s="127">
        <v>5</v>
      </c>
      <c r="D13" s="459" t="s">
        <v>244</v>
      </c>
      <c r="E13" s="460"/>
      <c r="F13" s="461" t="s">
        <v>245</v>
      </c>
      <c r="G13" s="462"/>
      <c r="H13" s="488"/>
      <c r="I13" s="488"/>
    </row>
    <row r="14" spans="2:9" x14ac:dyDescent="0.2">
      <c r="B14" s="145"/>
      <c r="C14" s="127">
        <v>5</v>
      </c>
      <c r="D14" s="459" t="s">
        <v>246</v>
      </c>
      <c r="E14" s="460"/>
      <c r="F14" s="461" t="s">
        <v>247</v>
      </c>
      <c r="G14" s="462"/>
      <c r="H14" s="488"/>
      <c r="I14" s="488"/>
    </row>
    <row r="15" spans="2:9" ht="41.25" customHeight="1" x14ac:dyDescent="0.2">
      <c r="B15" s="145"/>
      <c r="C15" s="127">
        <v>5</v>
      </c>
      <c r="D15" s="459" t="s">
        <v>248</v>
      </c>
      <c r="E15" s="460"/>
      <c r="F15" s="461" t="s">
        <v>249</v>
      </c>
      <c r="G15" s="462"/>
      <c r="H15" s="488"/>
      <c r="I15" s="488"/>
    </row>
    <row r="16" spans="2:9" ht="41.25" customHeight="1" x14ac:dyDescent="0.2">
      <c r="B16" s="145"/>
      <c r="C16" s="127">
        <v>5</v>
      </c>
      <c r="D16" s="463" t="s">
        <v>250</v>
      </c>
      <c r="E16" s="464"/>
      <c r="F16" s="461" t="s">
        <v>251</v>
      </c>
      <c r="G16" s="462"/>
      <c r="H16" s="488"/>
      <c r="I16" s="488"/>
    </row>
    <row r="17" spans="2:9" ht="51.75" customHeight="1" x14ac:dyDescent="0.2">
      <c r="B17" s="145"/>
      <c r="C17" s="127">
        <v>5</v>
      </c>
      <c r="D17" s="464" t="s">
        <v>252</v>
      </c>
      <c r="E17" s="467"/>
      <c r="F17" s="461" t="s">
        <v>253</v>
      </c>
      <c r="G17" s="462"/>
      <c r="H17" s="488"/>
      <c r="I17" s="488"/>
    </row>
    <row r="18" spans="2:9" ht="51.75" customHeight="1" x14ac:dyDescent="0.2">
      <c r="B18" s="145"/>
      <c r="C18" s="127">
        <v>5</v>
      </c>
      <c r="D18" s="463" t="s">
        <v>254</v>
      </c>
      <c r="E18" s="464"/>
      <c r="F18" s="461" t="s">
        <v>255</v>
      </c>
      <c r="G18" s="462"/>
      <c r="H18" s="488"/>
      <c r="I18" s="488"/>
    </row>
    <row r="19" spans="2:9" ht="51.75" customHeight="1" x14ac:dyDescent="0.2">
      <c r="B19" s="145"/>
      <c r="C19" s="127">
        <v>5</v>
      </c>
      <c r="D19" s="302" t="s">
        <v>256</v>
      </c>
      <c r="E19" s="303"/>
      <c r="F19" s="461" t="s">
        <v>257</v>
      </c>
      <c r="G19" s="462"/>
      <c r="H19" s="488"/>
      <c r="I19" s="488"/>
    </row>
    <row r="20" spans="2:9" ht="51.75" customHeight="1" x14ac:dyDescent="0.2">
      <c r="B20" s="145"/>
      <c r="C20" s="127">
        <v>5</v>
      </c>
      <c r="D20" s="302" t="s">
        <v>258</v>
      </c>
      <c r="E20" s="303"/>
      <c r="F20" s="461" t="s">
        <v>259</v>
      </c>
      <c r="G20" s="462"/>
      <c r="H20" s="488"/>
      <c r="I20" s="488"/>
    </row>
    <row r="21" spans="2:9" ht="66.75" customHeight="1" x14ac:dyDescent="0.2">
      <c r="B21" s="145"/>
      <c r="C21" s="127">
        <v>5</v>
      </c>
      <c r="D21" s="463" t="s">
        <v>260</v>
      </c>
      <c r="E21" s="464"/>
      <c r="F21" s="461" t="s">
        <v>261</v>
      </c>
      <c r="G21" s="462"/>
      <c r="H21" s="488"/>
      <c r="I21" s="488"/>
    </row>
    <row r="22" spans="2:9" ht="36" customHeight="1" x14ac:dyDescent="0.2">
      <c r="B22" s="145"/>
      <c r="C22" s="127">
        <v>5</v>
      </c>
      <c r="D22" s="465" t="s">
        <v>262</v>
      </c>
      <c r="E22" s="466"/>
      <c r="F22" s="461" t="s">
        <v>263</v>
      </c>
      <c r="G22" s="462"/>
      <c r="H22" s="497"/>
      <c r="I22" s="497"/>
    </row>
    <row r="23" spans="2:9" ht="26.25" customHeight="1" x14ac:dyDescent="0.2">
      <c r="B23" s="145"/>
      <c r="C23" s="127">
        <v>5</v>
      </c>
      <c r="D23" s="480" t="s">
        <v>264</v>
      </c>
      <c r="E23" s="480"/>
      <c r="F23" s="481" t="s">
        <v>265</v>
      </c>
      <c r="G23" s="462"/>
      <c r="H23" s="488"/>
      <c r="I23" s="488"/>
    </row>
    <row r="24" spans="2:9" ht="26.25" customHeight="1" x14ac:dyDescent="0.2">
      <c r="B24" s="145"/>
      <c r="C24" s="127">
        <v>5</v>
      </c>
      <c r="D24" s="480" t="s">
        <v>266</v>
      </c>
      <c r="E24" s="480"/>
      <c r="F24" s="481" t="s">
        <v>267</v>
      </c>
      <c r="G24" s="462"/>
      <c r="H24" s="488"/>
      <c r="I24" s="488"/>
    </row>
    <row r="25" spans="2:9" ht="26.25" customHeight="1" x14ac:dyDescent="0.2">
      <c r="B25" s="145"/>
      <c r="C25" s="127">
        <v>5</v>
      </c>
      <c r="D25" s="482" t="s">
        <v>268</v>
      </c>
      <c r="E25" s="483"/>
      <c r="F25" s="481" t="s">
        <v>269</v>
      </c>
      <c r="G25" s="462"/>
      <c r="H25" s="488"/>
      <c r="I25" s="488"/>
    </row>
    <row r="26" spans="2:9" ht="27" customHeight="1" x14ac:dyDescent="0.2">
      <c r="B26" s="146"/>
      <c r="C26" s="468" t="s">
        <v>270</v>
      </c>
      <c r="D26" s="469"/>
      <c r="E26" s="469"/>
      <c r="F26" s="469"/>
      <c r="G26" s="470"/>
    </row>
    <row r="27" spans="2:9" ht="27" customHeight="1" x14ac:dyDescent="0.2">
      <c r="B27" s="471" t="s">
        <v>271</v>
      </c>
      <c r="C27" s="472"/>
      <c r="D27" s="472"/>
      <c r="E27" s="472"/>
      <c r="F27" s="472"/>
      <c r="G27" s="473"/>
    </row>
    <row r="28" spans="2:9" ht="10.5" customHeight="1" x14ac:dyDescent="0.2">
      <c r="B28" s="147"/>
      <c r="D28" s="148"/>
      <c r="E28" s="149"/>
      <c r="F28" s="150"/>
      <c r="G28" s="150"/>
    </row>
    <row r="29" spans="2:9" x14ac:dyDescent="0.2">
      <c r="B29" s="147"/>
      <c r="C29" s="151"/>
      <c r="D29" s="474" t="s">
        <v>236</v>
      </c>
      <c r="E29" s="474"/>
      <c r="F29" s="475" t="s">
        <v>237</v>
      </c>
      <c r="G29" s="476"/>
    </row>
    <row r="30" spans="2:9" x14ac:dyDescent="0.2">
      <c r="B30" s="147"/>
      <c r="D30" s="477" t="s">
        <v>238</v>
      </c>
      <c r="E30" s="477"/>
      <c r="F30" s="478" t="s">
        <v>272</v>
      </c>
      <c r="G30" s="479"/>
      <c r="H30" s="488"/>
      <c r="I30" s="488"/>
    </row>
    <row r="31" spans="2:9" x14ac:dyDescent="0.2">
      <c r="B31" s="147"/>
      <c r="D31" s="477" t="s">
        <v>240</v>
      </c>
      <c r="E31" s="477"/>
      <c r="F31" s="478" t="s">
        <v>273</v>
      </c>
      <c r="G31" s="479"/>
      <c r="H31" s="488"/>
      <c r="I31" s="488"/>
    </row>
    <row r="32" spans="2:9" x14ac:dyDescent="0.2">
      <c r="B32" s="147"/>
      <c r="D32" s="477" t="s">
        <v>242</v>
      </c>
      <c r="E32" s="477"/>
      <c r="F32" s="478" t="s">
        <v>274</v>
      </c>
      <c r="G32" s="479"/>
      <c r="H32" s="488"/>
      <c r="I32" s="488"/>
    </row>
    <row r="33" spans="2:9" x14ac:dyDescent="0.2">
      <c r="B33" s="147"/>
      <c r="D33" s="477" t="s">
        <v>244</v>
      </c>
      <c r="E33" s="477"/>
      <c r="F33" s="478" t="s">
        <v>275</v>
      </c>
      <c r="G33" s="479"/>
      <c r="H33" s="488"/>
      <c r="I33" s="488"/>
    </row>
    <row r="34" spans="2:9" x14ac:dyDescent="0.2">
      <c r="B34" s="147"/>
      <c r="D34" s="477" t="s">
        <v>246</v>
      </c>
      <c r="E34" s="477"/>
      <c r="F34" s="478" t="s">
        <v>276</v>
      </c>
      <c r="G34" s="479"/>
      <c r="H34" s="488"/>
      <c r="I34" s="488"/>
    </row>
    <row r="35" spans="2:9" ht="40.9" customHeight="1" x14ac:dyDescent="0.2">
      <c r="B35" s="147"/>
      <c r="D35" s="477" t="s">
        <v>277</v>
      </c>
      <c r="E35" s="477"/>
      <c r="F35" s="478" t="s">
        <v>278</v>
      </c>
      <c r="G35" s="479"/>
      <c r="H35" s="488"/>
      <c r="I35" s="488"/>
    </row>
    <row r="36" spans="2:9" ht="42" customHeight="1" x14ac:dyDescent="0.2">
      <c r="B36" s="126"/>
      <c r="C36" s="152"/>
      <c r="D36" s="477" t="s">
        <v>279</v>
      </c>
      <c r="E36" s="477"/>
      <c r="F36" s="478" t="s">
        <v>280</v>
      </c>
      <c r="G36" s="479"/>
      <c r="H36" s="498"/>
      <c r="I36" s="498"/>
    </row>
    <row r="37" spans="2:9" ht="30.75" customHeight="1" x14ac:dyDescent="0.2">
      <c r="B37" s="126"/>
      <c r="C37" s="152"/>
      <c r="D37" s="477" t="s">
        <v>281</v>
      </c>
      <c r="E37" s="477"/>
      <c r="F37" s="484" t="s">
        <v>282</v>
      </c>
      <c r="G37" s="485"/>
      <c r="H37" s="498"/>
      <c r="I37" s="498"/>
    </row>
    <row r="38" spans="2:9" ht="33" customHeight="1" x14ac:dyDescent="0.2">
      <c r="B38" s="126"/>
      <c r="C38" s="152"/>
      <c r="D38" s="477" t="s">
        <v>283</v>
      </c>
      <c r="E38" s="477"/>
      <c r="F38" s="484" t="s">
        <v>282</v>
      </c>
      <c r="G38" s="485"/>
      <c r="H38" s="498"/>
      <c r="I38" s="498"/>
    </row>
    <row r="39" spans="2:9" ht="30" customHeight="1" x14ac:dyDescent="0.2">
      <c r="B39" s="126"/>
      <c r="C39" s="152"/>
      <c r="D39" s="477" t="s">
        <v>284</v>
      </c>
      <c r="E39" s="477"/>
      <c r="F39" s="484" t="s">
        <v>282</v>
      </c>
      <c r="G39" s="485"/>
      <c r="H39" s="498"/>
      <c r="I39" s="498"/>
    </row>
    <row r="40" spans="2:9" ht="30" customHeight="1" x14ac:dyDescent="0.2">
      <c r="B40" s="126"/>
      <c r="C40" s="152"/>
      <c r="D40" s="477" t="s">
        <v>285</v>
      </c>
      <c r="E40" s="477"/>
      <c r="F40" s="484" t="s">
        <v>282</v>
      </c>
      <c r="G40" s="485"/>
      <c r="H40" s="498"/>
      <c r="I40" s="498"/>
    </row>
    <row r="41" spans="2:9" ht="30" customHeight="1" x14ac:dyDescent="0.2">
      <c r="B41" s="126"/>
      <c r="C41" s="152"/>
      <c r="D41" s="486" t="s">
        <v>286</v>
      </c>
      <c r="E41" s="487"/>
      <c r="F41" s="478" t="s">
        <v>287</v>
      </c>
      <c r="G41" s="479"/>
      <c r="H41" s="498"/>
      <c r="I41" s="498"/>
    </row>
    <row r="42" spans="2:9" ht="35.25" customHeight="1" x14ac:dyDescent="0.2">
      <c r="B42" s="126"/>
      <c r="C42" s="152"/>
      <c r="D42" s="477" t="s">
        <v>288</v>
      </c>
      <c r="E42" s="477"/>
      <c r="F42" s="478" t="s">
        <v>289</v>
      </c>
      <c r="G42" s="479"/>
      <c r="H42" s="498"/>
      <c r="I42" s="498"/>
    </row>
    <row r="43" spans="2:9" ht="31.5" customHeight="1" x14ac:dyDescent="0.2">
      <c r="B43" s="126"/>
      <c r="C43" s="152"/>
      <c r="D43" s="477" t="s">
        <v>281</v>
      </c>
      <c r="E43" s="477"/>
      <c r="F43" s="484" t="s">
        <v>282</v>
      </c>
      <c r="G43" s="485"/>
      <c r="H43" s="498"/>
      <c r="I43" s="498"/>
    </row>
    <row r="44" spans="2:9" ht="35.25" customHeight="1" x14ac:dyDescent="0.2">
      <c r="B44" s="126"/>
      <c r="C44" s="152"/>
      <c r="D44" s="477" t="s">
        <v>290</v>
      </c>
      <c r="E44" s="477"/>
      <c r="F44" s="484" t="s">
        <v>282</v>
      </c>
      <c r="G44" s="485"/>
      <c r="H44" s="498"/>
      <c r="I44" s="498"/>
    </row>
    <row r="45" spans="2:9" ht="57" customHeight="1" x14ac:dyDescent="0.2">
      <c r="B45" s="126"/>
      <c r="C45" s="152"/>
      <c r="D45" s="477" t="s">
        <v>285</v>
      </c>
      <c r="E45" s="477"/>
      <c r="F45" s="484" t="s">
        <v>282</v>
      </c>
      <c r="G45" s="485"/>
      <c r="H45" s="498"/>
      <c r="I45" s="498"/>
    </row>
    <row r="46" spans="2:9" ht="32.25" customHeight="1" x14ac:dyDescent="0.2">
      <c r="B46" s="126"/>
      <c r="C46" s="152"/>
      <c r="D46" s="477" t="s">
        <v>283</v>
      </c>
      <c r="E46" s="477"/>
      <c r="F46" s="484" t="s">
        <v>282</v>
      </c>
      <c r="G46" s="485"/>
      <c r="H46" s="498"/>
      <c r="I46" s="498"/>
    </row>
    <row r="47" spans="2:9" ht="32.25" customHeight="1" x14ac:dyDescent="0.2">
      <c r="B47" s="126"/>
      <c r="C47" s="152"/>
      <c r="D47" s="486" t="s">
        <v>291</v>
      </c>
      <c r="E47" s="487"/>
      <c r="F47" s="495" t="s">
        <v>292</v>
      </c>
      <c r="G47" s="496"/>
      <c r="H47" s="498"/>
      <c r="I47" s="498"/>
    </row>
    <row r="48" spans="2:9" ht="32.25" customHeight="1" x14ac:dyDescent="0.2">
      <c r="B48" s="126"/>
      <c r="C48" s="152"/>
      <c r="D48" s="477" t="s">
        <v>293</v>
      </c>
      <c r="E48" s="477"/>
      <c r="F48" s="478" t="s">
        <v>294</v>
      </c>
      <c r="G48" s="479"/>
      <c r="H48" s="498"/>
      <c r="I48" s="498"/>
    </row>
    <row r="49" spans="2:9" ht="32.25" customHeight="1" x14ac:dyDescent="0.2">
      <c r="B49" s="126"/>
      <c r="C49" s="152"/>
      <c r="D49" s="477" t="s">
        <v>295</v>
      </c>
      <c r="E49" s="477"/>
      <c r="F49" s="478" t="s">
        <v>296</v>
      </c>
      <c r="G49" s="479"/>
      <c r="H49" s="498"/>
      <c r="I49" s="498"/>
    </row>
    <row r="50" spans="2:9" ht="32.25" customHeight="1" x14ac:dyDescent="0.2">
      <c r="B50" s="126"/>
      <c r="C50" s="152"/>
      <c r="D50" s="477" t="s">
        <v>297</v>
      </c>
      <c r="E50" s="477"/>
      <c r="F50" s="478" t="s">
        <v>298</v>
      </c>
      <c r="G50" s="479"/>
      <c r="H50" s="498"/>
      <c r="I50" s="498"/>
    </row>
    <row r="51" spans="2:9" ht="32.25" customHeight="1" x14ac:dyDescent="0.2">
      <c r="B51" s="126"/>
      <c r="C51" s="152"/>
      <c r="D51" s="148"/>
      <c r="E51" s="148"/>
      <c r="F51" s="150"/>
      <c r="G51" s="150"/>
      <c r="H51" s="498"/>
      <c r="I51" s="498"/>
    </row>
    <row r="52" spans="2:9" ht="32.25" customHeight="1" x14ac:dyDescent="0.2">
      <c r="B52" s="126"/>
      <c r="C52" s="152"/>
      <c r="D52" s="148"/>
      <c r="E52" s="148"/>
      <c r="F52" s="150"/>
      <c r="G52" s="150"/>
    </row>
    <row r="53" spans="2:9" ht="32.25" customHeight="1" x14ac:dyDescent="0.2">
      <c r="B53" s="126"/>
      <c r="C53" s="152"/>
      <c r="D53" s="148"/>
      <c r="E53" s="148"/>
      <c r="F53" s="150"/>
      <c r="G53" s="150"/>
    </row>
    <row r="54" spans="2:9" ht="21.75" customHeight="1" x14ac:dyDescent="0.2">
      <c r="B54" s="489" t="s">
        <v>299</v>
      </c>
      <c r="C54" s="490"/>
      <c r="D54" s="490"/>
      <c r="E54" s="490"/>
      <c r="F54" s="490"/>
      <c r="G54" s="491"/>
    </row>
    <row r="55" spans="2:9" ht="21.75" customHeight="1" x14ac:dyDescent="0.2">
      <c r="B55" s="489" t="s">
        <v>300</v>
      </c>
      <c r="C55" s="490"/>
      <c r="D55" s="490"/>
      <c r="E55" s="490"/>
      <c r="F55" s="490"/>
      <c r="G55" s="491"/>
    </row>
    <row r="56" spans="2:9" ht="20.25" customHeight="1" x14ac:dyDescent="0.2">
      <c r="B56" s="489" t="s">
        <v>301</v>
      </c>
      <c r="C56" s="490"/>
      <c r="D56" s="490"/>
      <c r="E56" s="490"/>
      <c r="F56" s="490"/>
      <c r="G56" s="491"/>
    </row>
    <row r="57" spans="2:9" ht="20.25" customHeight="1" x14ac:dyDescent="0.2">
      <c r="B57" s="489" t="s">
        <v>302</v>
      </c>
      <c r="C57" s="490"/>
      <c r="D57" s="490"/>
      <c r="E57" s="490"/>
      <c r="F57" s="490"/>
      <c r="G57" s="491"/>
    </row>
    <row r="58" spans="2:9" ht="18" customHeight="1" thickBot="1" x14ac:dyDescent="0.25">
      <c r="B58" s="492" t="s">
        <v>303</v>
      </c>
      <c r="C58" s="493"/>
      <c r="D58" s="493"/>
      <c r="E58" s="493"/>
      <c r="F58" s="493"/>
      <c r="G58" s="494"/>
    </row>
    <row r="59" spans="2:9" x14ac:dyDescent="0.2">
      <c r="B59" s="153"/>
      <c r="C59" s="154"/>
      <c r="D59" s="153"/>
      <c r="E59" s="153"/>
      <c r="F59" s="153"/>
      <c r="G59" s="153"/>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IW99"/>
  <sheetViews>
    <sheetView showGridLines="0" zoomScaleNormal="100" zoomScalePageLayoutView="50" workbookViewId="0">
      <selection activeCell="D4" sqref="D4:N4"/>
    </sheetView>
  </sheetViews>
  <sheetFormatPr baseColWidth="10" defaultColWidth="11.42578125" defaultRowHeight="15" x14ac:dyDescent="0.25"/>
  <cols>
    <col min="1" max="1" width="5" bestFit="1" customWidth="1"/>
    <col min="2" max="2" width="43.140625" customWidth="1"/>
    <col min="3" max="3" width="34.2851562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315" hidden="1" customWidth="1"/>
    <col min="13" max="13" width="25.5703125" customWidth="1"/>
    <col min="14" max="14" width="26.28515625" customWidth="1"/>
    <col min="15" max="15" width="15.140625" hidden="1" customWidth="1"/>
    <col min="16" max="257" width="11.42578125" style="17"/>
    <col min="258" max="16384" width="11.42578125" style="22"/>
  </cols>
  <sheetData>
    <row r="1" spans="1:257" s="19" customFormat="1" ht="27" x14ac:dyDescent="0.3">
      <c r="A1" s="516"/>
      <c r="B1" s="517"/>
      <c r="C1" s="517"/>
      <c r="D1" s="42"/>
      <c r="E1" s="43"/>
      <c r="F1" s="43"/>
      <c r="G1" s="43"/>
      <c r="H1" s="43"/>
      <c r="I1" s="43"/>
      <c r="J1" s="43"/>
      <c r="K1" s="43"/>
      <c r="L1" s="314"/>
      <c r="M1" s="43"/>
      <c r="N1" s="44"/>
      <c r="O1" s="43"/>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row>
    <row r="2" spans="1:257" s="19" customFormat="1" ht="27" x14ac:dyDescent="0.3">
      <c r="A2" s="518"/>
      <c r="B2" s="519"/>
      <c r="C2" s="519"/>
      <c r="D2" s="37"/>
      <c r="E2" s="36"/>
      <c r="F2" s="36"/>
      <c r="G2" s="36"/>
      <c r="H2" s="36"/>
      <c r="I2" s="36"/>
      <c r="J2" s="36"/>
      <c r="K2" s="36"/>
      <c r="L2" s="300"/>
      <c r="M2" s="36"/>
      <c r="N2" s="45"/>
      <c r="O2" s="36"/>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row>
    <row r="3" spans="1:257" s="19" customFormat="1" ht="27" x14ac:dyDescent="0.3">
      <c r="A3" s="46"/>
      <c r="B3" s="1"/>
      <c r="C3" s="1"/>
      <c r="D3" s="37"/>
      <c r="E3" s="36"/>
      <c r="F3" s="36"/>
      <c r="G3" s="36"/>
      <c r="H3" s="36"/>
      <c r="I3" s="36"/>
      <c r="J3" s="36"/>
      <c r="K3" s="36"/>
      <c r="L3" s="300"/>
      <c r="M3" s="36"/>
      <c r="N3" s="45"/>
      <c r="O3" s="36"/>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row>
    <row r="4" spans="1:257" s="19" customFormat="1" ht="18" x14ac:dyDescent="0.3">
      <c r="A4" s="520" t="s">
        <v>304</v>
      </c>
      <c r="B4" s="520"/>
      <c r="C4" s="520"/>
      <c r="D4" s="531" t="s">
        <v>575</v>
      </c>
      <c r="E4" s="532"/>
      <c r="F4" s="532"/>
      <c r="G4" s="532"/>
      <c r="H4" s="532"/>
      <c r="I4" s="532"/>
      <c r="J4" s="532"/>
      <c r="K4" s="532"/>
      <c r="L4" s="532"/>
      <c r="M4" s="532"/>
      <c r="N4" s="533"/>
      <c r="O4" s="199"/>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row>
    <row r="5" spans="1:257" s="19" customFormat="1" ht="56.45" customHeight="1" x14ac:dyDescent="0.3">
      <c r="A5" s="520" t="s">
        <v>305</v>
      </c>
      <c r="B5" s="520"/>
      <c r="C5" s="520"/>
      <c r="D5" s="531" t="s">
        <v>573</v>
      </c>
      <c r="E5" s="532"/>
      <c r="F5" s="532"/>
      <c r="G5" s="532"/>
      <c r="H5" s="532"/>
      <c r="I5" s="532"/>
      <c r="J5" s="532"/>
      <c r="K5" s="532"/>
      <c r="L5" s="532"/>
      <c r="M5" s="532"/>
      <c r="N5" s="533"/>
      <c r="O5" s="200"/>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row>
    <row r="6" spans="1:257" s="19" customFormat="1" ht="18" x14ac:dyDescent="0.3">
      <c r="A6" s="520" t="s">
        <v>306</v>
      </c>
      <c r="B6" s="520"/>
      <c r="C6" s="520"/>
      <c r="D6" s="531" t="s">
        <v>392</v>
      </c>
      <c r="E6" s="532"/>
      <c r="F6" s="532"/>
      <c r="G6" s="532"/>
      <c r="H6" s="532"/>
      <c r="I6" s="532"/>
      <c r="J6" s="532"/>
      <c r="K6" s="532"/>
      <c r="L6" s="532"/>
      <c r="M6" s="532"/>
      <c r="N6" s="533"/>
      <c r="O6" s="155"/>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row>
    <row r="7" spans="1:257" s="19" customFormat="1" ht="15.6" customHeight="1" thickBot="1" x14ac:dyDescent="0.35">
      <c r="A7" s="156" t="s">
        <v>307</v>
      </c>
      <c r="B7" s="157"/>
      <c r="C7" s="157"/>
      <c r="D7" s="524" t="s">
        <v>308</v>
      </c>
      <c r="E7" s="541" t="s">
        <v>309</v>
      </c>
      <c r="F7" s="542"/>
      <c r="G7" s="542"/>
      <c r="H7" s="543"/>
      <c r="I7" s="545" t="s">
        <v>310</v>
      </c>
      <c r="J7" s="546"/>
      <c r="K7" s="546"/>
      <c r="L7" s="546"/>
      <c r="M7" s="547"/>
      <c r="N7" s="534" t="s">
        <v>311</v>
      </c>
      <c r="O7" s="535"/>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row>
    <row r="8" spans="1:257" s="19" customFormat="1" ht="17.25" customHeight="1" thickTop="1" x14ac:dyDescent="0.3">
      <c r="A8" s="521" t="s">
        <v>312</v>
      </c>
      <c r="B8" s="523" t="s">
        <v>313</v>
      </c>
      <c r="C8" s="134" t="s">
        <v>314</v>
      </c>
      <c r="D8" s="524"/>
      <c r="E8" s="539" t="s">
        <v>252</v>
      </c>
      <c r="F8" s="539" t="s">
        <v>315</v>
      </c>
      <c r="G8" s="539" t="s">
        <v>316</v>
      </c>
      <c r="H8" s="539" t="s">
        <v>258</v>
      </c>
      <c r="I8" s="544" t="s">
        <v>317</v>
      </c>
      <c r="J8" s="128" t="s">
        <v>318</v>
      </c>
      <c r="K8" s="544" t="s">
        <v>310</v>
      </c>
      <c r="L8" s="544" t="s">
        <v>319</v>
      </c>
      <c r="M8" s="544" t="s">
        <v>320</v>
      </c>
      <c r="N8" s="567" t="s">
        <v>321</v>
      </c>
      <c r="O8" s="567" t="s">
        <v>322</v>
      </c>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row>
    <row r="9" spans="1:257" s="21" customFormat="1" ht="66" customHeight="1" thickBot="1" x14ac:dyDescent="0.35">
      <c r="A9" s="522"/>
      <c r="B9" s="524"/>
      <c r="C9" s="99" t="s">
        <v>323</v>
      </c>
      <c r="D9" s="524"/>
      <c r="E9" s="540"/>
      <c r="F9" s="540"/>
      <c r="G9" s="540"/>
      <c r="H9" s="540"/>
      <c r="I9" s="540"/>
      <c r="J9" s="135" t="s">
        <v>324</v>
      </c>
      <c r="K9" s="540" t="s">
        <v>325</v>
      </c>
      <c r="L9" s="540"/>
      <c r="M9" s="540" t="s">
        <v>325</v>
      </c>
      <c r="N9" s="569"/>
      <c r="O9" s="568"/>
      <c r="P9" s="18"/>
      <c r="Q9" s="20" t="s">
        <v>326</v>
      </c>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row>
    <row r="10" spans="1:257" ht="45.75" thickBot="1" x14ac:dyDescent="0.35">
      <c r="A10" s="548">
        <v>1</v>
      </c>
      <c r="B10" s="528" t="s">
        <v>327</v>
      </c>
      <c r="C10" s="525" t="s">
        <v>328</v>
      </c>
      <c r="D10" s="161" t="s">
        <v>329</v>
      </c>
      <c r="E10" s="536">
        <v>50000</v>
      </c>
      <c r="F10" s="536">
        <v>0</v>
      </c>
      <c r="G10" s="554">
        <f>+F10/E10</f>
        <v>0</v>
      </c>
      <c r="H10" s="557"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2" t="s">
        <v>330</v>
      </c>
      <c r="J10" s="174" t="s">
        <v>331</v>
      </c>
      <c r="K10" s="162" t="str">
        <f>IFERROR(CONCATENATE(INDEX('8- Políticas de Administración '!$B$16:$F$53,MATCH('5- Identificación de Riesgos'!J10,'8- Políticas de Administración '!$C$16:$C$54,0),1)," - ",L10),"")</f>
        <v>Menor - 2</v>
      </c>
      <c r="L10" s="196">
        <f>IFERROR(VLOOKUP(INDEX('8- Políticas de Administración '!$B$16:$F$63,MATCH('5- Identificación de Riesgos'!J10,'8- Políticas de Administración '!$C$16:$C$64,0),1),'8- Políticas de Administración '!$B$16:$F$64,5,FALSE),"")</f>
        <v>2</v>
      </c>
      <c r="M10" s="511" t="str">
        <f>IFERROR(CONCATENATE(INDEX('8- Políticas de Administración '!$B$16:$F$53,MATCH(ROUND(AVERAGE(L10:L19),0),'8- Políticas de Administración '!$F$16:$F$53,0),1)," - ",ROUND(AVERAGE(L10:L19),0)),"")</f>
        <v>Moderado - 3</v>
      </c>
      <c r="N10" s="551" t="str">
        <f>IFERROR(CONCATENATE(VLOOKUP((LEFT(H10,LEN(H10)-4)&amp;LEFT(M10,LEN(M10)-4)),'9- Matriz de Calor '!$D$18:$E$42,2,0)," - ",RIGHT(H10,1)*RIGHT(M10,1)),"")</f>
        <v>Moderado - 3</v>
      </c>
      <c r="O10" s="573">
        <f>RIGHT(H10,1)*RIGHT(M10,1)</f>
        <v>3</v>
      </c>
      <c r="P10" s="18"/>
    </row>
    <row r="11" spans="1:257" ht="45" x14ac:dyDescent="0.3">
      <c r="A11" s="549"/>
      <c r="B11" s="529"/>
      <c r="C11" s="526"/>
      <c r="D11" s="171" t="s">
        <v>332</v>
      </c>
      <c r="E11" s="537"/>
      <c r="F11" s="537"/>
      <c r="G11" s="555"/>
      <c r="H11" s="558"/>
      <c r="I11" s="163" t="s">
        <v>333</v>
      </c>
      <c r="J11" s="98" t="s">
        <v>334</v>
      </c>
      <c r="K11" s="162" t="str">
        <f>IFERROR(CONCATENATE(INDEX('8- Políticas de Administración '!$B$16:$F$53,MATCH('5- Identificación de Riesgos'!J10,'8- Políticas de Administración '!$C$16:$C$54,0),1)," - ",L11),"")</f>
        <v>Menor - 5</v>
      </c>
      <c r="L11" s="197">
        <f>IFERROR(VLOOKUP(INDEX('8- Políticas de Administración '!$B$16:$F$63,MATCH('5- Identificación de Riesgos'!J11,'8- Políticas de Administración '!$C$16:$C$64,0),1),'8- Políticas de Administración '!$B$16:$F$64,5,FALSE),"")</f>
        <v>5</v>
      </c>
      <c r="M11" s="512"/>
      <c r="N11" s="552"/>
      <c r="O11" s="573"/>
      <c r="P11" s="18"/>
    </row>
    <row r="12" spans="1:257" ht="30.75" thickBot="1" x14ac:dyDescent="0.35">
      <c r="A12" s="549"/>
      <c r="B12" s="529"/>
      <c r="C12" s="526"/>
      <c r="D12" s="172" t="s">
        <v>335</v>
      </c>
      <c r="E12" s="537"/>
      <c r="F12" s="537"/>
      <c r="G12" s="555"/>
      <c r="H12" s="558"/>
      <c r="I12" s="163" t="s">
        <v>336</v>
      </c>
      <c r="J12" s="98" t="s">
        <v>337</v>
      </c>
      <c r="K12" s="163" t="str">
        <f>IFERROR(CONCATENATE(INDEX('8- Políticas de Administración '!$B$16:$F$53,MATCH('5- Identificación de Riesgos'!J12,'8- Políticas de Administración '!$C$16:$C$54,0),1)," - ",L12),"")</f>
        <v>Menor - 2</v>
      </c>
      <c r="L12" s="197">
        <f>IFERROR(VLOOKUP(INDEX('8- Políticas de Administración '!$B$16:$F$63,MATCH('5- Identificación de Riesgos'!J12,'8- Políticas de Administración '!$C$16:$C$64,0),1),'8- Políticas de Administración '!$B$16:$F$64,5,FALSE),"")</f>
        <v>2</v>
      </c>
      <c r="M12" s="512"/>
      <c r="N12" s="552"/>
      <c r="O12" s="573"/>
      <c r="P12" s="18"/>
    </row>
    <row r="13" spans="1:257" ht="30.75" thickBot="1" x14ac:dyDescent="0.35">
      <c r="A13" s="549"/>
      <c r="B13" s="529"/>
      <c r="C13" s="526"/>
      <c r="D13" s="172" t="s">
        <v>338</v>
      </c>
      <c r="E13" s="537"/>
      <c r="F13" s="537"/>
      <c r="G13" s="555"/>
      <c r="H13" s="558"/>
      <c r="I13" s="163" t="s">
        <v>339</v>
      </c>
      <c r="J13" s="98" t="s">
        <v>340</v>
      </c>
      <c r="K13" s="162" t="str">
        <f>IFERROR(CONCATENATE(INDEX('8- Políticas de Administración '!$B$16:$F$53,MATCH('5- Identificación de Riesgos'!J13,'8- Políticas de Administración '!$C$16:$C$54,0),1)," - ",L13),"")</f>
        <v>Moderado - 3</v>
      </c>
      <c r="L13" s="197">
        <f>IFERROR(VLOOKUP(INDEX('8- Políticas de Administración '!$B$16:$F$63,MATCH('5- Identificación de Riesgos'!J13,'8- Políticas de Administración '!$C$16:$C$64,0),1),'8- Políticas de Administración '!$B$16:$F$64,5,FALSE),"")</f>
        <v>3</v>
      </c>
      <c r="M13" s="512"/>
      <c r="N13" s="552"/>
      <c r="O13" s="573"/>
      <c r="P13" s="18"/>
    </row>
    <row r="14" spans="1:257" ht="17.25" thickBot="1" x14ac:dyDescent="0.35">
      <c r="A14" s="549"/>
      <c r="B14" s="529"/>
      <c r="C14" s="526"/>
      <c r="D14" s="171" t="s">
        <v>341</v>
      </c>
      <c r="E14" s="537"/>
      <c r="F14" s="537"/>
      <c r="G14" s="555"/>
      <c r="H14" s="558"/>
      <c r="I14" s="163"/>
      <c r="J14" s="98"/>
      <c r="K14" s="162" t="str">
        <f>IFERROR(CONCATENATE(INDEX('8- Políticas de Administración '!$B$16:$F$53,MATCH('5- Identificación de Riesgos'!J14,'8- Políticas de Administración '!$C$16:$C$54,0),1)," - ",L14),"")</f>
        <v/>
      </c>
      <c r="L14" s="197" t="str">
        <f>IFERROR(VLOOKUP(INDEX('8- Políticas de Administración '!$B$16:$F$63,MATCH('5- Identificación de Riesgos'!J14,'8- Políticas de Administración '!$C$16:$C$64,0),1),'8- Políticas de Administración '!$B$16:$F$64,5,FALSE),"")</f>
        <v/>
      </c>
      <c r="M14" s="512"/>
      <c r="N14" s="552"/>
      <c r="O14" s="573"/>
      <c r="P14" s="18"/>
    </row>
    <row r="15" spans="1:257" ht="17.25" thickBot="1" x14ac:dyDescent="0.35">
      <c r="A15" s="549"/>
      <c r="B15" s="529"/>
      <c r="C15" s="526"/>
      <c r="D15" s="171"/>
      <c r="E15" s="537"/>
      <c r="F15" s="537"/>
      <c r="G15" s="555"/>
      <c r="H15" s="558"/>
      <c r="I15" s="163"/>
      <c r="J15" s="98"/>
      <c r="K15" s="162" t="str">
        <f>IFERROR(CONCATENATE(INDEX('8- Políticas de Administración '!$B$16:$F$53,MATCH('5- Identificación de Riesgos'!J15,'8- Políticas de Administración '!$C$16:$C$54,0),1)," - ",L15),"")</f>
        <v/>
      </c>
      <c r="L15" s="197" t="str">
        <f>IFERROR(VLOOKUP(INDEX('8- Políticas de Administración '!$B$16:$F$63,MATCH('5- Identificación de Riesgos'!J15,'8- Políticas de Administración '!$C$16:$C$64,0),1),'8- Políticas de Administración '!$B$16:$F$64,5,FALSE),"")</f>
        <v/>
      </c>
      <c r="M15" s="512"/>
      <c r="N15" s="552"/>
      <c r="O15" s="573"/>
      <c r="P15" s="18"/>
    </row>
    <row r="16" spans="1:257" ht="17.25" thickBot="1" x14ac:dyDescent="0.35">
      <c r="A16" s="549"/>
      <c r="B16" s="529"/>
      <c r="C16" s="526"/>
      <c r="D16" s="171"/>
      <c r="E16" s="537"/>
      <c r="F16" s="537"/>
      <c r="G16" s="555"/>
      <c r="H16" s="558"/>
      <c r="I16" s="163"/>
      <c r="J16" s="98"/>
      <c r="K16" s="162" t="str">
        <f>IFERROR(CONCATENATE(INDEX('8- Políticas de Administración '!$B$16:$F$53,MATCH('5- Identificación de Riesgos'!J16,'8- Políticas de Administración '!$C$16:$C$54,0),1)," - ",L16),"")</f>
        <v/>
      </c>
      <c r="L16" s="197" t="str">
        <f>IFERROR(VLOOKUP(INDEX('8- Políticas de Administración '!$B$16:$F$63,MATCH('5- Identificación de Riesgos'!J16,'8- Políticas de Administración '!$C$16:$C$64,0),1),'8- Políticas de Administración '!$B$16:$F$64,5,FALSE),"")</f>
        <v/>
      </c>
      <c r="M16" s="512"/>
      <c r="N16" s="552"/>
      <c r="O16" s="573"/>
      <c r="P16" s="18"/>
    </row>
    <row r="17" spans="1:16" ht="17.25" thickBot="1" x14ac:dyDescent="0.35">
      <c r="A17" s="549"/>
      <c r="B17" s="529"/>
      <c r="C17" s="526"/>
      <c r="D17" s="171"/>
      <c r="E17" s="537"/>
      <c r="F17" s="537"/>
      <c r="G17" s="555"/>
      <c r="H17" s="558"/>
      <c r="I17" s="163"/>
      <c r="J17" s="98"/>
      <c r="K17" s="162" t="str">
        <f>IFERROR(CONCATENATE(INDEX('8- Políticas de Administración '!$B$16:$F$53,MATCH('5- Identificación de Riesgos'!J17,'8- Políticas de Administración '!$C$16:$C$54,0),1)," - ",L17),"")</f>
        <v/>
      </c>
      <c r="L17" s="197" t="str">
        <f>IFERROR(VLOOKUP(INDEX('8- Políticas de Administración '!$B$16:$F$63,MATCH('5- Identificación de Riesgos'!J17,'8- Políticas de Administración '!$C$16:$C$64,0),1),'8- Políticas de Administración '!$B$16:$F$64,5,FALSE),"")</f>
        <v/>
      </c>
      <c r="M17" s="512"/>
      <c r="N17" s="552"/>
      <c r="O17" s="573"/>
      <c r="P17" s="18"/>
    </row>
    <row r="18" spans="1:16" ht="16.5" x14ac:dyDescent="0.3">
      <c r="A18" s="549"/>
      <c r="B18" s="529"/>
      <c r="C18" s="526"/>
      <c r="D18" s="171"/>
      <c r="E18" s="537"/>
      <c r="F18" s="537"/>
      <c r="G18" s="555"/>
      <c r="H18" s="558"/>
      <c r="I18" s="163"/>
      <c r="J18" s="98"/>
      <c r="K18" s="162" t="str">
        <f>IFERROR(CONCATENATE(INDEX('8- Políticas de Administración '!$B$16:$F$53,MATCH('5- Identificación de Riesgos'!J18,'8- Políticas de Administración '!$C$16:$C$54,0),1)," - ",L18),"")</f>
        <v/>
      </c>
      <c r="L18" s="197" t="str">
        <f>IFERROR(VLOOKUP(INDEX('8- Políticas de Administración '!$B$16:$F$63,MATCH('5- Identificación de Riesgos'!J18,'8- Políticas de Administración '!$C$16:$C$64,0),1),'8- Políticas de Administración '!$B$16:$F$64,5,FALSE),"")</f>
        <v/>
      </c>
      <c r="M18" s="512"/>
      <c r="N18" s="552"/>
      <c r="O18" s="573"/>
      <c r="P18" s="18"/>
    </row>
    <row r="19" spans="1:16" ht="17.25" thickBot="1" x14ac:dyDescent="0.35">
      <c r="A19" s="550"/>
      <c r="B19" s="530"/>
      <c r="C19" s="527"/>
      <c r="D19" s="173"/>
      <c r="E19" s="538"/>
      <c r="F19" s="538"/>
      <c r="G19" s="556"/>
      <c r="H19" s="559"/>
      <c r="I19" s="164"/>
      <c r="J19" s="175"/>
      <c r="K19" s="164" t="str">
        <f>IFERROR(CONCATENATE(INDEX('8- Políticas de Administración '!$B$16:$F$53,MATCH('5- Identificación de Riesgos'!J19,'8- Políticas de Administración '!$C$16:$C$54,0),1)," - ",L19),"")</f>
        <v/>
      </c>
      <c r="L19" s="198" t="str">
        <f>IFERROR(VLOOKUP(INDEX('8- Políticas de Administración '!$B$16:$F$63,MATCH('5- Identificación de Riesgos'!J19,'8- Políticas de Administración '!$C$16:$C$64,0),1),'8- Políticas de Administración '!$B$16:$F$64,5,FALSE),"")</f>
        <v/>
      </c>
      <c r="M19" s="513"/>
      <c r="N19" s="553"/>
      <c r="O19" s="573"/>
      <c r="P19" s="18"/>
    </row>
    <row r="20" spans="1:16" ht="45" x14ac:dyDescent="0.25">
      <c r="A20" s="548">
        <v>2</v>
      </c>
      <c r="B20" s="566" t="s">
        <v>342</v>
      </c>
      <c r="C20" s="574" t="s">
        <v>343</v>
      </c>
      <c r="D20" s="205" t="s">
        <v>344</v>
      </c>
      <c r="E20" s="511">
        <v>50000</v>
      </c>
      <c r="F20" s="511">
        <v>0</v>
      </c>
      <c r="G20" s="554">
        <f t="shared" ref="G20" si="0">F20/E20</f>
        <v>0</v>
      </c>
      <c r="H20" s="557"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62" t="s">
        <v>330</v>
      </c>
      <c r="J20" s="174" t="s">
        <v>345</v>
      </c>
      <c r="K20" s="162" t="str">
        <f>IFERROR(CONCATENATE(INDEX('8- Políticas de Administración '!$B$16:$F$53,MATCH('5- Identificación de Riesgos'!J20,'8- Políticas de Administración '!$C$16:$C$54,0),1)," - ",L20),"")</f>
        <v>Moderado - 3</v>
      </c>
      <c r="L20" s="196">
        <f>IFERROR(VLOOKUP(INDEX('8- Políticas de Administración '!$B$16:$F$63,MATCH('5- Identificación de Riesgos'!J20,'8- Políticas de Administración '!$C$16:$C$64,0),1),'8- Políticas de Administración '!$B$16:$F$64,5,FALSE),"")</f>
        <v>3</v>
      </c>
      <c r="M20" s="511" t="str">
        <f>IFERROR(CONCATENATE(INDEX('8- Políticas de Administración '!$B$16:$F$53,MATCH(ROUND(AVERAGE(L20:L29),0),'8- Políticas de Administración '!$F$16:$F$53,0),1)," - ",ROUND(AVERAGE(L20:L29),0)),"")</f>
        <v>Moderado - 3</v>
      </c>
      <c r="N20" s="551" t="str">
        <f>IFERROR(CONCATENATE(VLOOKUP((LEFT(H20,LEN(H20)-4)&amp;LEFT(M20,LEN(M20)-4)),'9- Matriz de Calor '!$D$18:$E$42,2,0)," - ",RIGHT(H20,1)*RIGHT(M20,1)),"")</f>
        <v>Moderado - 3</v>
      </c>
      <c r="O20" s="573">
        <f>RIGHT(H20,1)*RIGHT(M20,1)</f>
        <v>3</v>
      </c>
    </row>
    <row r="21" spans="1:16" ht="30" x14ac:dyDescent="0.25">
      <c r="A21" s="549"/>
      <c r="B21" s="529"/>
      <c r="C21" s="575"/>
      <c r="D21" s="205" t="s">
        <v>346</v>
      </c>
      <c r="E21" s="512"/>
      <c r="F21" s="512"/>
      <c r="G21" s="555"/>
      <c r="H21" s="558"/>
      <c r="I21" s="163" t="s">
        <v>339</v>
      </c>
      <c r="J21" s="98" t="s">
        <v>340</v>
      </c>
      <c r="K21" s="163" t="str">
        <f>IFERROR(CONCATENATE(INDEX('8- Políticas de Administración '!$B$16:$F$53,MATCH('5- Identificación de Riesgos'!J21,'8- Políticas de Administración '!$C$16:$C$54,0),1)," - ",L21),"")</f>
        <v>Moderado - 3</v>
      </c>
      <c r="L21" s="197">
        <f>IFERROR(VLOOKUP(INDEX('8- Políticas de Administración '!$B$16:$F$63,MATCH('5- Identificación de Riesgos'!J21,'8- Políticas de Administración '!$C$16:$C$64,0),1),'8- Políticas de Administración '!$B$16:$F$64,5,FALSE),"")</f>
        <v>3</v>
      </c>
      <c r="M21" s="512"/>
      <c r="N21" s="552"/>
      <c r="O21" s="573"/>
    </row>
    <row r="22" spans="1:16" ht="30" x14ac:dyDescent="0.25">
      <c r="A22" s="549"/>
      <c r="B22" s="529"/>
      <c r="C22" s="575"/>
      <c r="D22" s="205" t="s">
        <v>347</v>
      </c>
      <c r="E22" s="512"/>
      <c r="F22" s="512"/>
      <c r="G22" s="555"/>
      <c r="H22" s="558"/>
      <c r="I22" s="163" t="s">
        <v>336</v>
      </c>
      <c r="J22" s="98" t="s">
        <v>337</v>
      </c>
      <c r="K22" s="163" t="str">
        <f>IFERROR(CONCATENATE(INDEX('8- Políticas de Administración '!$B$16:$F$53,MATCH('5- Identificación de Riesgos'!J12,'8- Políticas de Administración '!$C$16:$C$54,0),1)," - ",L22),"")</f>
        <v>Menor - 2</v>
      </c>
      <c r="L22" s="197">
        <f>IFERROR(VLOOKUP(INDEX('8- Políticas de Administración '!$B$16:$F$63,MATCH('5- Identificación de Riesgos'!J22,'8- Políticas de Administración '!$C$16:$C$64,0),1),'8- Políticas de Administración '!$B$16:$F$64,5,FALSE),"")</f>
        <v>2</v>
      </c>
      <c r="M22" s="512"/>
      <c r="N22" s="552"/>
      <c r="O22" s="573"/>
    </row>
    <row r="23" spans="1:16" ht="69" customHeight="1" x14ac:dyDescent="0.25">
      <c r="A23" s="549"/>
      <c r="B23" s="529"/>
      <c r="C23" s="575"/>
      <c r="D23" s="206" t="s">
        <v>348</v>
      </c>
      <c r="E23" s="512"/>
      <c r="F23" s="512"/>
      <c r="G23" s="555"/>
      <c r="H23" s="558"/>
      <c r="I23" s="163"/>
      <c r="J23" s="98"/>
      <c r="K23" s="163" t="str">
        <f>IFERROR(CONCATENATE(INDEX('8- Políticas de Administración '!$B$16:$F$53,MATCH('5- Identificación de Riesgos'!J23,'8- Políticas de Administración '!$C$16:$C$54,0),1)," - ",L23),"")</f>
        <v/>
      </c>
      <c r="L23" s="197" t="str">
        <f>IFERROR(VLOOKUP(INDEX('8- Políticas de Administración '!$B$16:$F$63,MATCH('5- Identificación de Riesgos'!J23,'8- Políticas de Administración '!$C$16:$C$64,0),1),'8- Políticas de Administración '!$B$16:$F$64,5,FALSE),"")</f>
        <v/>
      </c>
      <c r="M23" s="512"/>
      <c r="N23" s="552"/>
      <c r="O23" s="573"/>
    </row>
    <row r="24" spans="1:16" ht="45" customHeight="1" x14ac:dyDescent="0.25">
      <c r="A24" s="549"/>
      <c r="B24" s="529"/>
      <c r="C24" s="575"/>
      <c r="D24" s="205" t="s">
        <v>349</v>
      </c>
      <c r="E24" s="512"/>
      <c r="F24" s="512"/>
      <c r="G24" s="555"/>
      <c r="H24" s="558"/>
      <c r="I24" s="163"/>
      <c r="J24" s="98"/>
      <c r="K24" s="163" t="str">
        <f>IFERROR(CONCATENATE(INDEX('8- Políticas de Administración '!$B$16:$F$53,MATCH('5- Identificación de Riesgos'!J24,'8- Políticas de Administración '!$C$16:$C$54,0),1)," - ",L24),"")</f>
        <v/>
      </c>
      <c r="L24" s="197" t="str">
        <f>IFERROR(VLOOKUP(INDEX('8- Políticas de Administración '!$B$16:$F$63,MATCH('5- Identificación de Riesgos'!J24,'8- Políticas de Administración '!$C$16:$C$64,0),1),'8- Políticas de Administración '!$B$16:$F$64,5,FALSE),"")</f>
        <v/>
      </c>
      <c r="M24" s="512"/>
      <c r="N24" s="552"/>
      <c r="O24" s="573"/>
    </row>
    <row r="25" spans="1:16" ht="58.5" customHeight="1" x14ac:dyDescent="0.25">
      <c r="A25" s="549"/>
      <c r="B25" s="529"/>
      <c r="C25" s="575"/>
      <c r="D25" s="205"/>
      <c r="E25" s="512"/>
      <c r="F25" s="512"/>
      <c r="G25" s="555"/>
      <c r="H25" s="558"/>
      <c r="I25" s="163"/>
      <c r="J25" s="98"/>
      <c r="K25" s="163" t="str">
        <f>IFERROR(CONCATENATE(INDEX('8- Políticas de Administración '!$B$16:$F$53,MATCH('5- Identificación de Riesgos'!J25,'8- Políticas de Administración '!$C$16:$C$54,0),1)," - ",L25),"")</f>
        <v/>
      </c>
      <c r="L25" s="197" t="str">
        <f>IFERROR(VLOOKUP(INDEX('8- Políticas de Administración '!$B$16:$F$63,MATCH('5- Identificación de Riesgos'!J25,'8- Políticas de Administración '!$C$16:$C$64,0),1),'8- Políticas de Administración '!$B$16:$F$64,5,FALSE),"")</f>
        <v/>
      </c>
      <c r="M25" s="512"/>
      <c r="N25" s="552"/>
      <c r="O25" s="573"/>
    </row>
    <row r="26" spans="1:16" x14ac:dyDescent="0.25">
      <c r="A26" s="549"/>
      <c r="B26" s="529"/>
      <c r="C26" s="575"/>
      <c r="D26" s="207"/>
      <c r="E26" s="512"/>
      <c r="F26" s="512"/>
      <c r="G26" s="555"/>
      <c r="H26" s="558"/>
      <c r="I26" s="163"/>
      <c r="J26" s="98"/>
      <c r="K26" s="163" t="str">
        <f>IFERROR(CONCATENATE(INDEX('8- Políticas de Administración '!$B$16:$F$53,MATCH('5- Identificación de Riesgos'!J26,'8- Políticas de Administración '!$C$16:$C$54,0),1)," - ",L26),"")</f>
        <v/>
      </c>
      <c r="L26" s="197" t="str">
        <f>IFERROR(VLOOKUP(INDEX('8- Políticas de Administración '!$B$16:$F$63,MATCH('5- Identificación de Riesgos'!J26,'8- Políticas de Administración '!$C$16:$C$64,0),1),'8- Políticas de Administración '!$B$16:$F$64,5,FALSE),"")</f>
        <v/>
      </c>
      <c r="M26" s="512"/>
      <c r="N26" s="552"/>
      <c r="O26" s="573"/>
    </row>
    <row r="27" spans="1:16" x14ac:dyDescent="0.25">
      <c r="A27" s="549"/>
      <c r="B27" s="529"/>
      <c r="C27" s="575"/>
      <c r="D27" s="205"/>
      <c r="E27" s="512"/>
      <c r="F27" s="512"/>
      <c r="G27" s="555"/>
      <c r="H27" s="558"/>
      <c r="I27" s="163"/>
      <c r="J27" s="98"/>
      <c r="K27" s="163" t="str">
        <f>IFERROR(CONCATENATE(INDEX('8- Políticas de Administración '!$B$16:$F$53,MATCH('5- Identificación de Riesgos'!J27,'8- Políticas de Administración '!$C$16:$C$54,0),1)," - ",L27),"")</f>
        <v/>
      </c>
      <c r="L27" s="197" t="str">
        <f>IFERROR(VLOOKUP(INDEX('8- Políticas de Administración '!$B$16:$F$63,MATCH('5- Identificación de Riesgos'!J27,'8- Políticas de Administración '!$C$16:$C$64,0),1),'8- Políticas de Administración '!$B$16:$F$64,5,FALSE),"")</f>
        <v/>
      </c>
      <c r="M27" s="512"/>
      <c r="N27" s="552"/>
      <c r="O27" s="573"/>
    </row>
    <row r="28" spans="1:16" x14ac:dyDescent="0.25">
      <c r="A28" s="549"/>
      <c r="B28" s="529"/>
      <c r="C28" s="575"/>
      <c r="D28" s="207"/>
      <c r="E28" s="512"/>
      <c r="F28" s="512"/>
      <c r="G28" s="555"/>
      <c r="H28" s="558"/>
      <c r="I28" s="163"/>
      <c r="J28" s="98"/>
      <c r="K28" s="163" t="str">
        <f>IFERROR(CONCATENATE(INDEX('8- Políticas de Administración '!$B$16:$F$53,MATCH('5- Identificación de Riesgos'!J28,'8- Políticas de Administración '!$C$16:$C$54,0),1)," - ",L28),"")</f>
        <v/>
      </c>
      <c r="L28" s="197" t="str">
        <f>IFERROR(VLOOKUP(INDEX('8- Políticas de Administración '!$B$16:$F$63,MATCH('5- Identificación de Riesgos'!J28,'8- Políticas de Administración '!$C$16:$C$64,0),1),'8- Políticas de Administración '!$B$16:$F$64,5,FALSE),"")</f>
        <v/>
      </c>
      <c r="M28" s="512"/>
      <c r="N28" s="552"/>
      <c r="O28" s="573"/>
    </row>
    <row r="29" spans="1:16" ht="15.75" thickBot="1" x14ac:dyDescent="0.3">
      <c r="A29" s="550"/>
      <c r="B29" s="530"/>
      <c r="C29" s="576"/>
      <c r="D29" s="208"/>
      <c r="E29" s="513"/>
      <c r="F29" s="513"/>
      <c r="G29" s="556"/>
      <c r="H29" s="559"/>
      <c r="I29" s="164"/>
      <c r="J29" s="175"/>
      <c r="K29" s="164" t="str">
        <f>IFERROR(CONCATENATE(INDEX('8- Políticas de Administración '!$B$16:$F$53,MATCH('5- Identificación de Riesgos'!J29,'8- Políticas de Administración '!$C$16:$C$54,0),1)," - ",L29),"")</f>
        <v/>
      </c>
      <c r="L29" s="198" t="str">
        <f>IFERROR(VLOOKUP(INDEX('8- Políticas de Administración '!$B$16:$F$63,MATCH('5- Identificación de Riesgos'!J29,'8- Políticas de Administración '!$C$16:$C$64,0),1),'8- Políticas de Administración '!$B$16:$F$64,5,FALSE),"")</f>
        <v/>
      </c>
      <c r="M29" s="513"/>
      <c r="N29" s="553"/>
      <c r="O29" s="573"/>
    </row>
    <row r="30" spans="1:16" ht="45" x14ac:dyDescent="0.25">
      <c r="A30" s="548">
        <v>3</v>
      </c>
      <c r="B30" s="566" t="s">
        <v>350</v>
      </c>
      <c r="C30" s="563" t="s">
        <v>351</v>
      </c>
      <c r="D30" s="209" t="s">
        <v>352</v>
      </c>
      <c r="E30" s="511">
        <v>50000</v>
      </c>
      <c r="F30" s="511">
        <v>0</v>
      </c>
      <c r="G30" s="554">
        <f t="shared" ref="G30" si="1">F30/E30</f>
        <v>0</v>
      </c>
      <c r="H30" s="557"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2" t="s">
        <v>330</v>
      </c>
      <c r="J30" s="174" t="s">
        <v>353</v>
      </c>
      <c r="K30" s="162" t="str">
        <f>IFERROR(CONCATENATE(INDEX('8- Políticas de Administración '!$B$16:$F$53,MATCH('5- Identificación de Riesgos'!J30,'8- Políticas de Administración '!$C$16:$C$54,0),1)," - ",L30),"")</f>
        <v>Mayor - 4</v>
      </c>
      <c r="L30" s="196">
        <f>IFERROR(VLOOKUP(INDEX('8- Políticas de Administración '!$B$16:$F$63,MATCH('5- Identificación de Riesgos'!J30,'8- Políticas de Administración '!$C$16:$C$64,0),1),'8- Políticas de Administración '!$B$16:$F$64,5,FALSE),"")</f>
        <v>4</v>
      </c>
      <c r="M30" s="511" t="str">
        <f>IFERROR(CONCATENATE(INDEX('8- Políticas de Administración '!$B$16:$F$53,MATCH(ROUND(AVERAGE(L30:L39),0),'8- Políticas de Administración '!$F$16:$F$53,0),1)," - ",ROUND(AVERAGE(L30:L39),0)),"")</f>
        <v>Moderado - 3</v>
      </c>
      <c r="N30" s="551" t="str">
        <f>IFERROR(CONCATENATE(VLOOKUP((LEFT(H30,LEN(H30)-4)&amp;LEFT(M30,LEN(M30)-4)),'9- Matriz de Calor '!$D$18:$E$42,2,0)," - ",RIGHT(H30,1)*RIGHT(M30,1)),"")</f>
        <v>Moderado - 3</v>
      </c>
      <c r="O30" s="573">
        <f>RIGHT(H30,1)*RIGHT(M30,1)</f>
        <v>3</v>
      </c>
    </row>
    <row r="31" spans="1:16" ht="30" x14ac:dyDescent="0.25">
      <c r="A31" s="549"/>
      <c r="B31" s="529"/>
      <c r="C31" s="564"/>
      <c r="D31" s="204" t="s">
        <v>354</v>
      </c>
      <c r="E31" s="512"/>
      <c r="F31" s="512"/>
      <c r="G31" s="555"/>
      <c r="H31" s="558"/>
      <c r="I31" s="163" t="s">
        <v>333</v>
      </c>
      <c r="J31" s="98" t="s">
        <v>355</v>
      </c>
      <c r="K31" s="163" t="str">
        <f>IFERROR(CONCATENATE(INDEX('8- Políticas de Administración '!$B$16:$F$53,MATCH('5- Identificación de Riesgos'!J31,'8- Políticas de Administración '!$C$16:$C$54,0),1)," - ",L31),"")</f>
        <v>Moderado - 3</v>
      </c>
      <c r="L31" s="197">
        <f>IFERROR(VLOOKUP(INDEX('8- Políticas de Administración '!$B$16:$F$63,MATCH('5- Identificación de Riesgos'!J31,'8- Políticas de Administración '!$C$16:$C$64,0),1),'8- Políticas de Administración '!$B$16:$F$64,5,FALSE),"")</f>
        <v>3</v>
      </c>
      <c r="M31" s="512"/>
      <c r="N31" s="552"/>
      <c r="O31" s="573"/>
    </row>
    <row r="32" spans="1:16" ht="30" x14ac:dyDescent="0.25">
      <c r="A32" s="549"/>
      <c r="B32" s="529"/>
      <c r="C32" s="564"/>
      <c r="D32" s="204" t="s">
        <v>356</v>
      </c>
      <c r="E32" s="512"/>
      <c r="F32" s="512"/>
      <c r="G32" s="555"/>
      <c r="H32" s="558"/>
      <c r="I32" s="163" t="s">
        <v>336</v>
      </c>
      <c r="J32" s="98" t="s">
        <v>337</v>
      </c>
      <c r="K32" s="163" t="str">
        <f>IFERROR(CONCATENATE(INDEX('8- Políticas de Administración '!$B$16:$F$53,MATCH('5- Identificación de Riesgos'!J32,'8- Políticas de Administración '!$C$16:$C$54,0),1)," - ",L32),"")</f>
        <v>Menor - 2</v>
      </c>
      <c r="L32" s="197">
        <f>IFERROR(VLOOKUP(INDEX('8- Políticas de Administración '!$B$16:$F$63,MATCH('5- Identificación de Riesgos'!J32,'8- Políticas de Administración '!$C$16:$C$64,0),1),'8- Políticas de Administración '!$B$16:$F$64,5,FALSE),"")</f>
        <v>2</v>
      </c>
      <c r="M32" s="512"/>
      <c r="N32" s="552"/>
      <c r="O32" s="573"/>
    </row>
    <row r="33" spans="1:15" x14ac:dyDescent="0.25">
      <c r="A33" s="549"/>
      <c r="B33" s="529"/>
      <c r="C33" s="564"/>
      <c r="D33" s="204"/>
      <c r="E33" s="512"/>
      <c r="F33" s="512"/>
      <c r="G33" s="555"/>
      <c r="H33" s="558"/>
      <c r="I33" s="163"/>
      <c r="J33" s="98"/>
      <c r="K33" s="163" t="str">
        <f>IFERROR(CONCATENATE(INDEX('8- Políticas de Administración '!$B$16:$F$53,MATCH('5- Identificación de Riesgos'!J33,'8- Políticas de Administración '!$C$16:$C$54,0),1)," - ",L33),"")</f>
        <v/>
      </c>
      <c r="L33" s="197" t="str">
        <f>IFERROR(VLOOKUP(INDEX('8- Políticas de Administración '!$B$16:$F$63,MATCH('5- Identificación de Riesgos'!J33,'8- Políticas de Administración '!$C$16:$C$64,0),1),'8- Políticas de Administración '!$B$16:$F$64,5,FALSE),"")</f>
        <v/>
      </c>
      <c r="M33" s="512"/>
      <c r="N33" s="552"/>
      <c r="O33" s="573"/>
    </row>
    <row r="34" spans="1:15" x14ac:dyDescent="0.25">
      <c r="A34" s="549"/>
      <c r="B34" s="529"/>
      <c r="C34" s="564"/>
      <c r="D34" s="204"/>
      <c r="E34" s="512"/>
      <c r="F34" s="512"/>
      <c r="G34" s="555"/>
      <c r="H34" s="558"/>
      <c r="I34" s="163"/>
      <c r="J34" s="98"/>
      <c r="K34" s="163" t="str">
        <f>IFERROR(CONCATENATE(INDEX('8- Políticas de Administración '!$B$16:$F$53,MATCH('5- Identificación de Riesgos'!J34,'8- Políticas de Administración '!$C$16:$C$54,0),1)," - ",L34),"")</f>
        <v/>
      </c>
      <c r="L34" s="197" t="str">
        <f>IFERROR(VLOOKUP(INDEX('8- Políticas de Administración '!$B$16:$F$63,MATCH('5- Identificación de Riesgos'!J34,'8- Políticas de Administración '!$C$16:$C$64,0),1),'8- Políticas de Administración '!$B$16:$F$64,5,FALSE),"")</f>
        <v/>
      </c>
      <c r="M34" s="512"/>
      <c r="N34" s="552"/>
      <c r="O34" s="573"/>
    </row>
    <row r="35" spans="1:15" x14ac:dyDescent="0.25">
      <c r="A35" s="549"/>
      <c r="B35" s="529"/>
      <c r="C35" s="564"/>
      <c r="D35" s="204"/>
      <c r="E35" s="512"/>
      <c r="F35" s="512"/>
      <c r="G35" s="555"/>
      <c r="H35" s="558"/>
      <c r="I35" s="163"/>
      <c r="J35" s="98"/>
      <c r="K35" s="163" t="str">
        <f>IFERROR(CONCATENATE(INDEX('8- Políticas de Administración '!$B$16:$F$53,MATCH('5- Identificación de Riesgos'!J35,'8- Políticas de Administración '!$C$16:$C$54,0),1)," - ",L35),"")</f>
        <v/>
      </c>
      <c r="L35" s="197" t="str">
        <f>IFERROR(VLOOKUP(INDEX('8- Políticas de Administración '!$B$16:$F$63,MATCH('5- Identificación de Riesgos'!J35,'8- Políticas de Administración '!$C$16:$C$64,0),1),'8- Políticas de Administración '!$B$16:$F$64,5,FALSE),"")</f>
        <v/>
      </c>
      <c r="M35" s="512"/>
      <c r="N35" s="552"/>
      <c r="O35" s="573"/>
    </row>
    <row r="36" spans="1:15" x14ac:dyDescent="0.25">
      <c r="A36" s="549"/>
      <c r="B36" s="529"/>
      <c r="C36" s="564"/>
      <c r="D36" s="165"/>
      <c r="E36" s="512"/>
      <c r="F36" s="512"/>
      <c r="G36" s="555"/>
      <c r="H36" s="558"/>
      <c r="I36" s="163"/>
      <c r="J36" s="98"/>
      <c r="K36" s="163" t="str">
        <f>IFERROR(CONCATENATE(INDEX('8- Políticas de Administración '!$B$16:$F$53,MATCH('5- Identificación de Riesgos'!J36,'8- Políticas de Administración '!$C$16:$C$54,0),1)," - ",L36),"")</f>
        <v/>
      </c>
      <c r="L36" s="197" t="str">
        <f>IFERROR(VLOOKUP(INDEX('8- Políticas de Administración '!$B$16:$F$63,MATCH('5- Identificación de Riesgos'!J36,'8- Políticas de Administración '!$C$16:$C$64,0),1),'8- Políticas de Administración '!$B$16:$F$64,5,FALSE),"")</f>
        <v/>
      </c>
      <c r="M36" s="512"/>
      <c r="N36" s="552"/>
      <c r="O36" s="573"/>
    </row>
    <row r="37" spans="1:15" x14ac:dyDescent="0.25">
      <c r="A37" s="549"/>
      <c r="B37" s="529"/>
      <c r="C37" s="564"/>
      <c r="D37" s="165"/>
      <c r="E37" s="512"/>
      <c r="F37" s="512"/>
      <c r="G37" s="555"/>
      <c r="H37" s="558"/>
      <c r="I37" s="163"/>
      <c r="J37" s="98"/>
      <c r="K37" s="163" t="str">
        <f>IFERROR(CONCATENATE(INDEX('8- Políticas de Administración '!$B$16:$F$53,MATCH('5- Identificación de Riesgos'!J37,'8- Políticas de Administración '!$C$16:$C$54,0),1)," - ",L37),"")</f>
        <v/>
      </c>
      <c r="L37" s="197" t="str">
        <f>IFERROR(VLOOKUP(INDEX('8- Políticas de Administración '!$B$16:$F$63,MATCH('5- Identificación de Riesgos'!J37,'8- Políticas de Administración '!$C$16:$C$64,0),1),'8- Políticas de Administración '!$B$16:$F$64,5,FALSE),"")</f>
        <v/>
      </c>
      <c r="M37" s="512"/>
      <c r="N37" s="552"/>
      <c r="O37" s="573"/>
    </row>
    <row r="38" spans="1:15" x14ac:dyDescent="0.25">
      <c r="A38" s="549"/>
      <c r="B38" s="529"/>
      <c r="C38" s="564"/>
      <c r="D38" s="202"/>
      <c r="E38" s="512"/>
      <c r="F38" s="512"/>
      <c r="G38" s="555"/>
      <c r="H38" s="558"/>
      <c r="I38" s="163"/>
      <c r="J38" s="98"/>
      <c r="K38" s="163" t="str">
        <f>IFERROR(CONCATENATE(INDEX('8- Políticas de Administración '!$B$16:$F$53,MATCH('5- Identificación de Riesgos'!J38,'8- Políticas de Administración '!$C$16:$C$54,0),1)," - ",L38),"")</f>
        <v/>
      </c>
      <c r="L38" s="197" t="str">
        <f>IFERROR(VLOOKUP(INDEX('8- Políticas de Administración '!$B$16:$F$63,MATCH('5- Identificación de Riesgos'!J38,'8- Políticas de Administración '!$C$16:$C$64,0),1),'8- Políticas de Administración '!$B$16:$F$64,5,FALSE),"")</f>
        <v/>
      </c>
      <c r="M38" s="512"/>
      <c r="N38" s="552"/>
      <c r="O38" s="573"/>
    </row>
    <row r="39" spans="1:15" ht="15.75" thickBot="1" x14ac:dyDescent="0.3">
      <c r="A39" s="550"/>
      <c r="B39" s="530"/>
      <c r="C39" s="565"/>
      <c r="D39" s="203"/>
      <c r="E39" s="513"/>
      <c r="F39" s="513"/>
      <c r="G39" s="556"/>
      <c r="H39" s="559"/>
      <c r="I39" s="164"/>
      <c r="J39" s="175"/>
      <c r="K39" s="164" t="str">
        <f>IFERROR(CONCATENATE(INDEX('8- Políticas de Administración '!$B$16:$F$53,MATCH('5- Identificación de Riesgos'!J39,'8- Políticas de Administración '!$C$16:$C$54,0),1)," - ",L39),"")</f>
        <v/>
      </c>
      <c r="L39" s="198" t="str">
        <f>IFERROR(VLOOKUP(INDEX('8- Políticas de Administración '!$B$16:$F$63,MATCH('5- Identificación de Riesgos'!J39,'8- Políticas de Administración '!$C$16:$C$64,0),1),'8- Políticas de Administración '!$B$16:$F$64,5,FALSE),"")</f>
        <v/>
      </c>
      <c r="M39" s="513"/>
      <c r="N39" s="553"/>
      <c r="O39" s="573"/>
    </row>
    <row r="40" spans="1:15" ht="45" x14ac:dyDescent="0.25">
      <c r="A40" s="548">
        <v>4</v>
      </c>
      <c r="B40" s="566" t="s">
        <v>357</v>
      </c>
      <c r="C40" s="563" t="s">
        <v>358</v>
      </c>
      <c r="D40" s="209" t="s">
        <v>352</v>
      </c>
      <c r="E40" s="511">
        <v>50000</v>
      </c>
      <c r="F40" s="511">
        <v>0</v>
      </c>
      <c r="G40" s="554">
        <f t="shared" ref="G40" si="2">F40/E40</f>
        <v>0</v>
      </c>
      <c r="H40" s="557" t="str">
        <f>CONCATENATE(IF(G40&lt;='[5]8- Politicas de admiistracion '!$D$6,'[5]8- Politicas de admiistracion '!$B$6,IF(G40&lt;='[5]8- Politicas de admiistracion '!$D$7,'[5]8- Politicas de admiistracion '!$B$7,IF(G40&lt;='[5]8- Politicas de admiistracion '!$D$8,'[5]8- Politicas de admiistracion '!$B$8,IF(G40&lt;='[5]8- Politicas de admiistracion '!$D$9,'[5]8- Politicas de admiistracion '!$B$9,IF(G40&lt;='[5]8- Politicas de admiistracion '!$D$10,'[5]8- Politicas de admiistracion '!$B$10,"Probabilidad no valida")))))," - ",VLOOKUP(IF(G40&lt;='[5]8- Politicas de admiistracion '!$D$6,'[5]8- Politicas de admiistracion '!$B$6,IF(G40&lt;='[5]8- Politicas de admiistracion '!$D$7,'[5]8- Politicas de admiistracion '!$B$7,IF(G40&lt;='[5]8- Politicas de admiistracion '!$D$8,'[5]8- Politicas de admiistracion '!$B$8,IF(G40&lt;='[5]8- Politicas de admiistracion '!$D$9,'[5]8- Politicas de admiistracion '!$B$9,IF(G40&lt;='[5]8- Politicas de admiistracion '!$D$10,'[5]8- Politicas de admiistracion '!$B$10,"Probabilidad no valida"))))),'[5]8- Politicas de admiistracion '!$B$6:$F$10,5,FALSE))</f>
        <v>Muy Baja - 1</v>
      </c>
      <c r="I40" s="162" t="s">
        <v>330</v>
      </c>
      <c r="J40" s="174" t="s">
        <v>345</v>
      </c>
      <c r="K40" s="162" t="str">
        <f>IFERROR(CONCATENATE(INDEX('8- Políticas de Administración '!$B$16:$F$53,MATCH('5- Identificación de Riesgos'!J40,'8- Políticas de Administración '!$C$16:$C$54,0),1)," - ",L40),"")</f>
        <v>Moderado - 3</v>
      </c>
      <c r="L40" s="196">
        <f>IFERROR(VLOOKUP(INDEX('8- Políticas de Administración '!$B$16:$F$63,MATCH('5- Identificación de Riesgos'!J40,'8- Políticas de Administración '!$C$16:$C$64,0),1),'8- Políticas de Administración '!$B$16:$F$64,5,FALSE),"")</f>
        <v>3</v>
      </c>
      <c r="M40" s="511" t="str">
        <f>IFERROR(CONCATENATE(INDEX('8- Políticas de Administración '!$B$16:$F$53,MATCH(ROUND(AVERAGE(L40:L49),0),'8- Políticas de Administración '!$F$16:$F$53,0),1)," - ",ROUND(AVERAGE(L40:L49),0)),"")</f>
        <v>Moderado - 3</v>
      </c>
      <c r="N40" s="551" t="str">
        <f>IFERROR(CONCATENATE(VLOOKUP((LEFT(H40,LEN(H40)-4)&amp;LEFT(M40,LEN(M40)-4)),'9- Matriz de Calor '!$D$18:$E$42,2,0)," - ",RIGHT(H40,1)*RIGHT(M40,1)),"")</f>
        <v>Moderado - 3</v>
      </c>
      <c r="O40" s="573">
        <f>RIGHT(H40,1)*RIGHT(M40,1)</f>
        <v>3</v>
      </c>
    </row>
    <row r="41" spans="1:15" ht="45" x14ac:dyDescent="0.25">
      <c r="A41" s="549"/>
      <c r="B41" s="529"/>
      <c r="C41" s="564"/>
      <c r="D41" s="204" t="s">
        <v>354</v>
      </c>
      <c r="E41" s="512"/>
      <c r="F41" s="512"/>
      <c r="G41" s="555"/>
      <c r="H41" s="558"/>
      <c r="I41" s="163" t="s">
        <v>359</v>
      </c>
      <c r="J41" s="98" t="s">
        <v>360</v>
      </c>
      <c r="K41" s="163" t="str">
        <f>IFERROR(CONCATENATE(INDEX('8- Políticas de Administración '!$B$16:$F$53,MATCH('5- Identificación de Riesgos'!J41,'8- Políticas de Administración '!$C$16:$C$54,0),1)," - ",L41),"")</f>
        <v>Moderado - 3</v>
      </c>
      <c r="L41" s="197">
        <f>IFERROR(VLOOKUP(INDEX('8- Políticas de Administración '!$B$16:$F$63,MATCH('5- Identificación de Riesgos'!J41,'8- Políticas de Administración '!$C$16:$C$64,0),1),'8- Políticas de Administración '!$B$16:$F$64,5,FALSE),"")</f>
        <v>3</v>
      </c>
      <c r="M41" s="512"/>
      <c r="N41" s="552"/>
      <c r="O41" s="573"/>
    </row>
    <row r="42" spans="1:15" ht="30" x14ac:dyDescent="0.25">
      <c r="A42" s="549"/>
      <c r="B42" s="529"/>
      <c r="C42" s="564"/>
      <c r="D42" s="204" t="s">
        <v>356</v>
      </c>
      <c r="E42" s="512"/>
      <c r="F42" s="512"/>
      <c r="G42" s="555"/>
      <c r="H42" s="558"/>
      <c r="I42" s="163" t="s">
        <v>333</v>
      </c>
      <c r="J42" s="98" t="s">
        <v>337</v>
      </c>
      <c r="K42" s="163" t="str">
        <f>IFERROR(CONCATENATE(INDEX('8- Políticas de Administración '!$B$16:$F$53,MATCH('5- Identificación de Riesgos'!J42,'8- Políticas de Administración '!$C$16:$C$54,0),1)," - ",L42),"")</f>
        <v>Menor - 2</v>
      </c>
      <c r="L42" s="197">
        <f>IFERROR(VLOOKUP(INDEX('8- Políticas de Administración '!$B$16:$F$63,MATCH('5- Identificación de Riesgos'!J42,'8- Políticas de Administración '!$C$16:$C$64,0),1),'8- Políticas de Administración '!$B$16:$F$64,5,FALSE),"")</f>
        <v>2</v>
      </c>
      <c r="M42" s="512"/>
      <c r="N42" s="552"/>
      <c r="O42" s="573"/>
    </row>
    <row r="43" spans="1:15" x14ac:dyDescent="0.25">
      <c r="A43" s="549"/>
      <c r="B43" s="529"/>
      <c r="C43" s="564"/>
      <c r="D43" s="204"/>
      <c r="E43" s="512"/>
      <c r="F43" s="512"/>
      <c r="G43" s="555"/>
      <c r="H43" s="558"/>
      <c r="I43" s="163"/>
      <c r="J43" s="98"/>
      <c r="K43" s="163" t="str">
        <f>IFERROR(CONCATENATE(INDEX('8- Políticas de Administración '!$B$16:$F$53,MATCH('5- Identificación de Riesgos'!J43,'8- Políticas de Administración '!$C$16:$C$54,0),1)," - ",L43),"")</f>
        <v/>
      </c>
      <c r="L43" s="197" t="str">
        <f>IFERROR(VLOOKUP(INDEX('8- Políticas de Administración '!$B$16:$F$63,MATCH('5- Identificación de Riesgos'!J43,'8- Políticas de Administración '!$C$16:$C$64,0),1),'8- Políticas de Administración '!$B$16:$F$64,5,FALSE),"")</f>
        <v/>
      </c>
      <c r="M43" s="512"/>
      <c r="N43" s="552"/>
      <c r="O43" s="573"/>
    </row>
    <row r="44" spans="1:15" x14ac:dyDescent="0.25">
      <c r="A44" s="549"/>
      <c r="B44" s="529"/>
      <c r="C44" s="564"/>
      <c r="D44" s="165" t="s">
        <v>361</v>
      </c>
      <c r="E44" s="512"/>
      <c r="F44" s="512"/>
      <c r="G44" s="555"/>
      <c r="H44" s="558"/>
      <c r="I44" s="163"/>
      <c r="J44" s="98"/>
      <c r="K44" s="163" t="str">
        <f>IFERROR(CONCATENATE(INDEX('8- Políticas de Administración '!$B$16:$F$53,MATCH('5- Identificación de Riesgos'!J44,'8- Políticas de Administración '!$C$16:$C$54,0),1)," - ",L44),"")</f>
        <v/>
      </c>
      <c r="L44" s="197" t="str">
        <f>IFERROR(VLOOKUP(INDEX('8- Políticas de Administración '!$B$16:$F$63,MATCH('5- Identificación de Riesgos'!J44,'8- Políticas de Administración '!$C$16:$C$64,0),1),'8- Políticas de Administración '!$B$16:$F$64,5,FALSE),"")</f>
        <v/>
      </c>
      <c r="M44" s="512"/>
      <c r="N44" s="552"/>
      <c r="O44" s="573"/>
    </row>
    <row r="45" spans="1:15" x14ac:dyDescent="0.25">
      <c r="A45" s="549"/>
      <c r="B45" s="529"/>
      <c r="C45" s="564"/>
      <c r="D45" s="165"/>
      <c r="E45" s="512"/>
      <c r="F45" s="512"/>
      <c r="G45" s="555"/>
      <c r="H45" s="558"/>
      <c r="I45" s="163"/>
      <c r="J45" s="98"/>
      <c r="K45" s="163" t="str">
        <f>IFERROR(CONCATENATE(INDEX('8- Políticas de Administración '!$B$16:$F$53,MATCH('5- Identificación de Riesgos'!J45,'8- Políticas de Administración '!$C$16:$C$54,0),1)," - ",L45),"")</f>
        <v/>
      </c>
      <c r="L45" s="197" t="str">
        <f>IFERROR(VLOOKUP(INDEX('8- Políticas de Administración '!$B$16:$F$63,MATCH('5- Identificación de Riesgos'!J45,'8- Políticas de Administración '!$C$16:$C$64,0),1),'8- Políticas de Administración '!$B$16:$F$64,5,FALSE),"")</f>
        <v/>
      </c>
      <c r="M45" s="512"/>
      <c r="N45" s="552"/>
      <c r="O45" s="573"/>
    </row>
    <row r="46" spans="1:15" x14ac:dyDescent="0.25">
      <c r="A46" s="549"/>
      <c r="B46" s="529"/>
      <c r="C46" s="564"/>
      <c r="D46" s="165"/>
      <c r="E46" s="512"/>
      <c r="F46" s="512"/>
      <c r="G46" s="555"/>
      <c r="H46" s="558"/>
      <c r="I46" s="163"/>
      <c r="J46" s="98"/>
      <c r="K46" s="163" t="str">
        <f>IFERROR(CONCATENATE(INDEX('8- Políticas de Administración '!$B$16:$F$53,MATCH('5- Identificación de Riesgos'!J46,'8- Políticas de Administración '!$C$16:$C$54,0),1)," - ",L46),"")</f>
        <v/>
      </c>
      <c r="L46" s="197" t="str">
        <f>IFERROR(VLOOKUP(INDEX('8- Políticas de Administración '!$B$16:$F$63,MATCH('5- Identificación de Riesgos'!J46,'8- Políticas de Administración '!$C$16:$C$64,0),1),'8- Políticas de Administración '!$B$16:$F$64,5,FALSE),"")</f>
        <v/>
      </c>
      <c r="M46" s="512"/>
      <c r="N46" s="552"/>
      <c r="O46" s="573"/>
    </row>
    <row r="47" spans="1:15" x14ac:dyDescent="0.25">
      <c r="A47" s="549"/>
      <c r="B47" s="529"/>
      <c r="C47" s="564"/>
      <c r="D47" s="165"/>
      <c r="E47" s="512"/>
      <c r="F47" s="512"/>
      <c r="G47" s="555"/>
      <c r="H47" s="558"/>
      <c r="I47" s="163"/>
      <c r="J47" s="98"/>
      <c r="K47" s="163" t="str">
        <f>IFERROR(CONCATENATE(INDEX('8- Políticas de Administración '!$B$16:$F$53,MATCH('5- Identificación de Riesgos'!J47,'8- Políticas de Administración '!$C$16:$C$54,0),1)," - ",L47),"")</f>
        <v/>
      </c>
      <c r="L47" s="197" t="str">
        <f>IFERROR(VLOOKUP(INDEX('8- Políticas de Administración '!$B$16:$F$63,MATCH('5- Identificación de Riesgos'!J47,'8- Políticas de Administración '!$C$16:$C$64,0),1),'8- Políticas de Administración '!$B$16:$F$64,5,FALSE),"")</f>
        <v/>
      </c>
      <c r="M47" s="512"/>
      <c r="N47" s="552"/>
      <c r="O47" s="573"/>
    </row>
    <row r="48" spans="1:15" x14ac:dyDescent="0.25">
      <c r="A48" s="549"/>
      <c r="B48" s="529"/>
      <c r="C48" s="564"/>
      <c r="D48" s="165"/>
      <c r="E48" s="512"/>
      <c r="F48" s="512"/>
      <c r="G48" s="555"/>
      <c r="H48" s="558"/>
      <c r="I48" s="163"/>
      <c r="J48" s="98"/>
      <c r="K48" s="163" t="str">
        <f>IFERROR(CONCATENATE(INDEX('8- Políticas de Administración '!$B$16:$F$53,MATCH('5- Identificación de Riesgos'!J48,'8- Políticas de Administración '!$C$16:$C$54,0),1)," - ",L48),"")</f>
        <v/>
      </c>
      <c r="L48" s="197" t="str">
        <f>IFERROR(VLOOKUP(INDEX('8- Políticas de Administración '!$B$16:$F$63,MATCH('5- Identificación de Riesgos'!J48,'8- Políticas de Administración '!$C$16:$C$64,0),1),'8- Políticas de Administración '!$B$16:$F$64,5,FALSE),"")</f>
        <v/>
      </c>
      <c r="M48" s="512"/>
      <c r="N48" s="552"/>
      <c r="O48" s="573"/>
    </row>
    <row r="49" spans="1:15" ht="15.75" thickBot="1" x14ac:dyDescent="0.3">
      <c r="A49" s="550"/>
      <c r="B49" s="530"/>
      <c r="C49" s="565"/>
      <c r="D49" s="203"/>
      <c r="E49" s="513"/>
      <c r="F49" s="513"/>
      <c r="G49" s="556"/>
      <c r="H49" s="559"/>
      <c r="I49" s="164"/>
      <c r="J49" s="175"/>
      <c r="K49" s="164" t="str">
        <f>IFERROR(CONCATENATE(INDEX('8- Políticas de Administración '!$B$16:$F$53,MATCH('5- Identificación de Riesgos'!J49,'8- Políticas de Administración '!$C$16:$C$54,0),1)," - ",L49),"")</f>
        <v/>
      </c>
      <c r="L49" s="198" t="str">
        <f>IFERROR(VLOOKUP(INDEX('8- Políticas de Administración '!$B$16:$F$63,MATCH('5- Identificación de Riesgos'!J49,'8- Políticas de Administración '!$C$16:$C$64,0),1),'8- Políticas de Administración '!$B$16:$F$64,5,FALSE),"")</f>
        <v/>
      </c>
      <c r="M49" s="513"/>
      <c r="N49" s="553"/>
      <c r="O49" s="573"/>
    </row>
    <row r="50" spans="1:15" ht="45" x14ac:dyDescent="0.25">
      <c r="A50" s="560">
        <v>5</v>
      </c>
      <c r="B50" s="561" t="s">
        <v>362</v>
      </c>
      <c r="C50" s="563" t="s">
        <v>363</v>
      </c>
      <c r="D50" s="210" t="s">
        <v>364</v>
      </c>
      <c r="E50" s="563">
        <v>50000</v>
      </c>
      <c r="F50" s="563">
        <v>0</v>
      </c>
      <c r="G50" s="505">
        <f>F50/E50</f>
        <v>0</v>
      </c>
      <c r="H50" s="508"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62" t="s">
        <v>336</v>
      </c>
      <c r="J50" s="174" t="s">
        <v>365</v>
      </c>
      <c r="K50" s="162" t="str">
        <f>IFERROR(CONCATENATE(INDEX('8- Políticas de Administración '!$B$16:$F$53,MATCH('5- Identificación de Riesgos'!J50,'8- Políticas de Administración '!$C$16:$C$54,0),1)," - ",L50),"")</f>
        <v>Mayor - 4</v>
      </c>
      <c r="L50" s="196">
        <f>IFERROR(VLOOKUP(INDEX('8- Políticas de Administración '!$B$16:$F$63,MATCH('5- Identificación de Riesgos'!J50,'8- Políticas de Administración '!$C$16:$C$64,0),1),'8- Políticas de Administración '!$B$16:$F$64,5,FALSE),"")</f>
        <v>4</v>
      </c>
      <c r="M50" s="511" t="str">
        <f>IFERROR(CONCATENATE(INDEX('8- Políticas de Administración '!$B$16:$F$53,MATCH(ROUND(AVERAGE(L50:L59),0),'8- Políticas de Administración '!$F$16:$F$53,0),1)," - ",ROUND(AVERAGE(L50:L59),0)),"")</f>
        <v>Mayor - 4</v>
      </c>
      <c r="N50" s="551" t="str">
        <f>IFERROR(CONCATENATE(VLOOKUP((LEFT(H50,LEN(H50)-4)&amp;LEFT(M50,LEN(M50)-4)),'9- Matriz de Calor '!$D$18:$E$42,2,0)," - ",RIGHT(H50,1)*RIGHT(M50,1)),"")</f>
        <v>Alto  - 4</v>
      </c>
      <c r="O50" s="570">
        <f>RIGHT(H50,1)*RIGHT(M50,1)</f>
        <v>4</v>
      </c>
    </row>
    <row r="51" spans="1:15" ht="45" x14ac:dyDescent="0.25">
      <c r="A51" s="549"/>
      <c r="B51" s="561"/>
      <c r="C51" s="564"/>
      <c r="D51" s="94" t="s">
        <v>366</v>
      </c>
      <c r="E51" s="564"/>
      <c r="F51" s="564"/>
      <c r="G51" s="506"/>
      <c r="H51" s="509"/>
      <c r="I51" s="163"/>
      <c r="J51" s="98"/>
      <c r="K51" s="163" t="str">
        <f>IFERROR(CONCATENATE(INDEX('8- Políticas de Administración '!$B$16:$F$53,MATCH('5- Identificación de Riesgos'!J51,'8- Políticas de Administración '!$C$16:$C$54,0),1)," - ",L51),"")</f>
        <v/>
      </c>
      <c r="L51" s="197" t="str">
        <f>IFERROR(VLOOKUP(INDEX('8- Políticas de Administración '!$B$16:$F$63,MATCH('5- Identificación de Riesgos'!J51,'8- Políticas de Administración '!$C$16:$C$64,0),1),'8- Políticas de Administración '!$B$16:$F$64,5,FALSE),"")</f>
        <v/>
      </c>
      <c r="M51" s="512"/>
      <c r="N51" s="552"/>
      <c r="O51" s="571"/>
    </row>
    <row r="52" spans="1:15" ht="30" x14ac:dyDescent="0.25">
      <c r="A52" s="549"/>
      <c r="B52" s="561"/>
      <c r="C52" s="564"/>
      <c r="D52" s="94" t="s">
        <v>367</v>
      </c>
      <c r="E52" s="564"/>
      <c r="F52" s="564"/>
      <c r="G52" s="506"/>
      <c r="H52" s="509"/>
      <c r="I52" s="163"/>
      <c r="J52" s="98"/>
      <c r="K52" s="163" t="str">
        <f>IFERROR(CONCATENATE(INDEX('8- Políticas de Administración '!$B$16:$F$53,MATCH('5- Identificación de Riesgos'!J52,'8- Políticas de Administración '!$C$16:$C$54,0),1)," - ",L52),"")</f>
        <v/>
      </c>
      <c r="L52" s="197" t="str">
        <f>IFERROR(VLOOKUP(INDEX('8- Políticas de Administración '!$B$16:$F$63,MATCH('5- Identificación de Riesgos'!J52,'8- Políticas de Administración '!$C$16:$C$64,0),1),'8- Políticas de Administración '!$B$16:$F$64,5,FALSE),"")</f>
        <v/>
      </c>
      <c r="M52" s="512"/>
      <c r="N52" s="552"/>
      <c r="O52" s="571"/>
    </row>
    <row r="53" spans="1:15" ht="45" x14ac:dyDescent="0.25">
      <c r="A53" s="549"/>
      <c r="B53" s="561"/>
      <c r="C53" s="564"/>
      <c r="D53" s="94" t="s">
        <v>368</v>
      </c>
      <c r="E53" s="564"/>
      <c r="F53" s="564"/>
      <c r="G53" s="506"/>
      <c r="H53" s="509"/>
      <c r="I53" s="163"/>
      <c r="J53" s="98"/>
      <c r="K53" s="163" t="str">
        <f>IFERROR(CONCATENATE(INDEX('8- Políticas de Administración '!$B$16:$F$53,MATCH('5- Identificación de Riesgos'!J53,'8- Políticas de Administración '!$C$16:$C$54,0),1)," - ",L53),"")</f>
        <v/>
      </c>
      <c r="L53" s="197" t="str">
        <f>IFERROR(VLOOKUP(INDEX('8- Políticas de Administración '!$B$16:$F$63,MATCH('5- Identificación de Riesgos'!J53,'8- Políticas de Administración '!$C$16:$C$64,0),1),'8- Políticas de Administración '!$B$16:$F$64,5,FALSE),"")</f>
        <v/>
      </c>
      <c r="M53" s="512"/>
      <c r="N53" s="552"/>
      <c r="O53" s="571"/>
    </row>
    <row r="54" spans="1:15" x14ac:dyDescent="0.25">
      <c r="A54" s="549"/>
      <c r="B54" s="561"/>
      <c r="C54" s="564"/>
      <c r="D54" s="94"/>
      <c r="E54" s="564"/>
      <c r="F54" s="564"/>
      <c r="G54" s="506"/>
      <c r="H54" s="509"/>
      <c r="I54" s="163"/>
      <c r="J54" s="98"/>
      <c r="K54" s="163" t="str">
        <f>IFERROR(CONCATENATE(INDEX('8- Políticas de Administración '!$B$16:$F$53,MATCH('5- Identificación de Riesgos'!J54,'8- Políticas de Administración '!$C$16:$C$54,0),1)," - ",L54),"")</f>
        <v/>
      </c>
      <c r="L54" s="197" t="str">
        <f>IFERROR(VLOOKUP(INDEX('8- Políticas de Administración '!$B$16:$F$63,MATCH('5- Identificación de Riesgos'!J54,'8- Políticas de Administración '!$C$16:$C$64,0),1),'8- Políticas de Administración '!$B$16:$F$64,5,FALSE),"")</f>
        <v/>
      </c>
      <c r="M54" s="512"/>
      <c r="N54" s="552"/>
      <c r="O54" s="571"/>
    </row>
    <row r="55" spans="1:15" x14ac:dyDescent="0.25">
      <c r="A55" s="549"/>
      <c r="B55" s="561"/>
      <c r="C55" s="564"/>
      <c r="D55" s="94"/>
      <c r="E55" s="564"/>
      <c r="F55" s="564"/>
      <c r="G55" s="506"/>
      <c r="H55" s="509"/>
      <c r="I55" s="163"/>
      <c r="J55" s="98"/>
      <c r="K55" s="163" t="str">
        <f>IFERROR(CONCATENATE(INDEX('8- Políticas de Administración '!$B$16:$F$53,MATCH('5- Identificación de Riesgos'!J55,'8- Políticas de Administración '!$C$16:$C$54,0),1)," - ",L55),"")</f>
        <v/>
      </c>
      <c r="L55" s="197" t="str">
        <f>IFERROR(VLOOKUP(INDEX('8- Políticas de Administración '!$B$16:$F$63,MATCH('5- Identificación de Riesgos'!J55,'8- Políticas de Administración '!$C$16:$C$64,0),1),'8- Políticas de Administración '!$B$16:$F$64,5,FALSE),"")</f>
        <v/>
      </c>
      <c r="M55" s="512"/>
      <c r="N55" s="552"/>
      <c r="O55" s="571"/>
    </row>
    <row r="56" spans="1:15" x14ac:dyDescent="0.25">
      <c r="A56" s="549"/>
      <c r="B56" s="561"/>
      <c r="C56" s="564"/>
      <c r="D56" s="211"/>
      <c r="E56" s="564"/>
      <c r="F56" s="564"/>
      <c r="G56" s="506"/>
      <c r="H56" s="509"/>
      <c r="I56" s="163"/>
      <c r="J56" s="98"/>
      <c r="K56" s="163" t="str">
        <f>IFERROR(CONCATENATE(INDEX('8- Políticas de Administración '!$B$16:$F$53,MATCH('5- Identificación de Riesgos'!J56,'8- Políticas de Administración '!$C$16:$C$54,0),1)," - ",L56),"")</f>
        <v/>
      </c>
      <c r="L56" s="197" t="str">
        <f>IFERROR(VLOOKUP(INDEX('8- Políticas de Administración '!$B$16:$F$63,MATCH('5- Identificación de Riesgos'!J56,'8- Políticas de Administración '!$C$16:$C$64,0),1),'8- Políticas de Administración '!$B$16:$F$64,5,FALSE),"")</f>
        <v/>
      </c>
      <c r="M56" s="512"/>
      <c r="N56" s="552"/>
      <c r="O56" s="571"/>
    </row>
    <row r="57" spans="1:15" x14ac:dyDescent="0.25">
      <c r="A57" s="549"/>
      <c r="B57" s="561"/>
      <c r="C57" s="564"/>
      <c r="D57" s="211"/>
      <c r="E57" s="564"/>
      <c r="F57" s="564"/>
      <c r="G57" s="506"/>
      <c r="H57" s="509"/>
      <c r="I57" s="163"/>
      <c r="J57" s="98"/>
      <c r="K57" s="163" t="str">
        <f>IFERROR(CONCATENATE(INDEX('8- Políticas de Administración '!$B$16:$F$53,MATCH('5- Identificación de Riesgos'!J57,'8- Políticas de Administración '!$C$16:$C$54,0),1)," - ",L57),"")</f>
        <v/>
      </c>
      <c r="L57" s="197" t="str">
        <f>IFERROR(VLOOKUP(INDEX('8- Políticas de Administración '!$B$16:$F$63,MATCH('5- Identificación de Riesgos'!J57,'8- Políticas de Administración '!$C$16:$C$64,0),1),'8- Políticas de Administración '!$B$16:$F$64,5,FALSE),"")</f>
        <v/>
      </c>
      <c r="M57" s="512"/>
      <c r="N57" s="552"/>
      <c r="O57" s="571"/>
    </row>
    <row r="58" spans="1:15" x14ac:dyDescent="0.25">
      <c r="A58" s="549"/>
      <c r="B58" s="561"/>
      <c r="C58" s="564"/>
      <c r="D58" s="211"/>
      <c r="E58" s="564"/>
      <c r="F58" s="564"/>
      <c r="G58" s="506"/>
      <c r="H58" s="509"/>
      <c r="I58" s="163"/>
      <c r="J58" s="98"/>
      <c r="K58" s="163" t="str">
        <f>IFERROR(CONCATENATE(INDEX('8- Políticas de Administración '!$B$16:$F$53,MATCH('5- Identificación de Riesgos'!J58,'8- Políticas de Administración '!$C$16:$C$54,0),1)," - ",L58),"")</f>
        <v/>
      </c>
      <c r="L58" s="197" t="str">
        <f>IFERROR(VLOOKUP(INDEX('8- Políticas de Administración '!$B$16:$F$63,MATCH('5- Identificación de Riesgos'!J58,'8- Políticas de Administración '!$C$16:$C$64,0),1),'8- Políticas de Administración '!$B$16:$F$64,5,FALSE),"")</f>
        <v/>
      </c>
      <c r="M58" s="512"/>
      <c r="N58" s="552"/>
      <c r="O58" s="571"/>
    </row>
    <row r="59" spans="1:15" ht="15.75" thickBot="1" x14ac:dyDescent="0.3">
      <c r="A59" s="550"/>
      <c r="B59" s="562"/>
      <c r="C59" s="565"/>
      <c r="D59" s="165"/>
      <c r="E59" s="565"/>
      <c r="F59" s="565"/>
      <c r="G59" s="507"/>
      <c r="H59" s="510"/>
      <c r="I59" s="164"/>
      <c r="J59" s="175"/>
      <c r="K59" s="164" t="str">
        <f>IFERROR(CONCATENATE(INDEX('8- Políticas de Administración '!$B$16:$F$53,MATCH('5- Identificación de Riesgos'!J59,'8- Políticas de Administración '!$C$16:$C$54,0),1)," - ",L59),"")</f>
        <v/>
      </c>
      <c r="L59" s="198" t="str">
        <f>IFERROR(VLOOKUP(INDEX('8- Políticas de Administración '!$B$16:$F$63,MATCH('5- Identificación de Riesgos'!J59,'8- Políticas de Administración '!$C$16:$C$64,0),1),'8- Políticas de Administración '!$B$16:$F$64,5,FALSE),"")</f>
        <v/>
      </c>
      <c r="M59" s="513"/>
      <c r="N59" s="553"/>
      <c r="O59" s="572"/>
    </row>
    <row r="60" spans="1:15" ht="60" customHeight="1" thickBot="1" x14ac:dyDescent="0.3">
      <c r="A60" s="216"/>
      <c r="B60" s="577" t="s">
        <v>369</v>
      </c>
      <c r="C60" s="511" t="s">
        <v>370</v>
      </c>
      <c r="D60" s="170" t="s">
        <v>371</v>
      </c>
      <c r="E60" s="563">
        <v>20000</v>
      </c>
      <c r="F60" s="563">
        <v>0</v>
      </c>
      <c r="G60" s="505">
        <f t="shared" ref="G60" si="3">F60/E60</f>
        <v>0</v>
      </c>
      <c r="H60" s="508"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2" t="s">
        <v>330</v>
      </c>
      <c r="J60" s="174" t="s">
        <v>353</v>
      </c>
      <c r="K60" s="163" t="str">
        <f>IFERROR(CONCATENATE(INDEX('8- Políticas de Administración '!$B$16:$F$53,MATCH('5- Identificación de Riesgos'!J60,'8- Políticas de Administración '!$C$16:$C$54,0),1)," - ",L60),"")</f>
        <v>Mayor - 4</v>
      </c>
      <c r="L60" s="196">
        <f>IFERROR(VLOOKUP(INDEX('8- Políticas de Administración '!$B$16:$F$63,MATCH('5- Identificación de Riesgos'!J60,'8- Políticas de Administración '!$C$16:$C$64,0),1),'8- Políticas de Administración '!$B$16:$F$64,5,FALSE),"")</f>
        <v>4</v>
      </c>
      <c r="M60" s="511" t="str">
        <f>IFERROR(CONCATENATE(INDEX('8- Políticas de Administración '!$B$16:$F$53,MATCH(ROUND(AVERAGE(L60:L69),0),'8- Políticas de Administración '!$F$16:$F$53,0),1)," - ",ROUND(AVERAGE(L60:L69),0)),"")</f>
        <v>Moderado - 3</v>
      </c>
      <c r="N60" s="551" t="str">
        <f>IFERROR(CONCATENATE(VLOOKUP((LEFT(H60,LEN(H60)-4)&amp;LEFT(M60,LEN(M60)-4)),'9- Matriz de Calor '!$D$18:$E$42,2,0)," - ",RIGHT(H60,1)*RIGHT(M60,1)),"")</f>
        <v>Moderado - 3</v>
      </c>
    </row>
    <row r="61" spans="1:15" ht="60" x14ac:dyDescent="0.25">
      <c r="A61" s="216">
        <v>6</v>
      </c>
      <c r="B61" s="578"/>
      <c r="C61" s="512"/>
      <c r="D61" s="171" t="s">
        <v>372</v>
      </c>
      <c r="E61" s="564"/>
      <c r="F61" s="564"/>
      <c r="G61" s="506"/>
      <c r="H61" s="509"/>
      <c r="I61" s="163" t="s">
        <v>373</v>
      </c>
      <c r="J61" s="174" t="s">
        <v>374</v>
      </c>
      <c r="K61" s="163" t="str">
        <f>IFERROR(CONCATENATE(INDEX('8- Políticas de Administración '!$B$16:$F$53,MATCH('5- Identificación de Riesgos'!J61,'8- Políticas de Administración '!$C$16:$C$54,0),1)," - ",L61),"")</f>
        <v/>
      </c>
      <c r="L61" s="197">
        <f>IFERROR(VLOOKUP(INDEX('8- Políticas de Administración '!$B$16:$F$63,MATCH('5- Identificación de Riesgos'!J61,'8- Políticas de Administración '!$C$16:$C$64,0),1),'8- Políticas de Administración '!$B$16:$F$64,5,FALSE),"")</f>
        <v>1</v>
      </c>
      <c r="M61" s="512"/>
      <c r="N61" s="552"/>
    </row>
    <row r="62" spans="1:15" ht="45" customHeight="1" x14ac:dyDescent="0.25">
      <c r="A62" s="216"/>
      <c r="B62" s="578"/>
      <c r="C62" s="512"/>
      <c r="D62" s="171" t="s">
        <v>375</v>
      </c>
      <c r="E62" s="564"/>
      <c r="F62" s="564"/>
      <c r="G62" s="506"/>
      <c r="H62" s="509"/>
      <c r="I62" s="163" t="s">
        <v>339</v>
      </c>
      <c r="J62" s="98" t="s">
        <v>340</v>
      </c>
      <c r="K62" s="163" t="str">
        <f>IFERROR(CONCATENATE(INDEX('8- Políticas de Administración '!$B$16:$F$53,MATCH('5- Identificación de Riesgos'!J62,'8- Políticas de Administración '!$C$16:$C$54,0),1)," - ",L62),"")</f>
        <v>Moderado - 3</v>
      </c>
      <c r="L62" s="197">
        <f>IFERROR(VLOOKUP(INDEX('8- Políticas de Administración '!$B$16:$F$63,MATCH('5- Identificación de Riesgos'!J62,'8- Políticas de Administración '!$C$16:$C$64,0),1),'8- Políticas de Administración '!$B$16:$F$64,5,FALSE),"")</f>
        <v>3</v>
      </c>
      <c r="M62" s="512"/>
      <c r="N62" s="552"/>
    </row>
    <row r="63" spans="1:15" ht="30" x14ac:dyDescent="0.25">
      <c r="A63" s="216"/>
      <c r="B63" s="578"/>
      <c r="C63" s="512"/>
      <c r="D63" s="172" t="s">
        <v>376</v>
      </c>
      <c r="E63" s="564"/>
      <c r="F63" s="564"/>
      <c r="G63" s="506"/>
      <c r="H63" s="509"/>
      <c r="I63" s="163"/>
      <c r="J63" s="98"/>
      <c r="K63" s="163" t="str">
        <f>IFERROR(CONCATENATE(INDEX('8- Políticas de Administración '!$B$16:$F$53,MATCH('5- Identificación de Riesgos'!J63,'8- Políticas de Administración '!$C$16:$C$54,0),1)," - ",L63),"")</f>
        <v/>
      </c>
      <c r="L63" s="197" t="str">
        <f>IFERROR(VLOOKUP(INDEX('8- Políticas de Administración '!$B$16:$F$63,MATCH('5- Identificación de Riesgos'!J63,'8- Políticas de Administración '!$C$16:$C$64,0),1),'8- Políticas de Administración '!$B$16:$F$64,5,FALSE),"")</f>
        <v/>
      </c>
      <c r="M63" s="512"/>
      <c r="N63" s="552"/>
    </row>
    <row r="64" spans="1:15" x14ac:dyDescent="0.25">
      <c r="A64" s="216"/>
      <c r="B64" s="578"/>
      <c r="C64" s="512"/>
      <c r="E64" s="564"/>
      <c r="F64" s="564"/>
      <c r="G64" s="506"/>
      <c r="H64" s="509"/>
      <c r="I64" s="163"/>
      <c r="J64" s="98"/>
      <c r="K64" s="163" t="str">
        <f>IFERROR(CONCATENATE(INDEX('8- Políticas de Administración '!$B$16:$F$53,MATCH('5- Identificación de Riesgos'!J64,'8- Políticas de Administración '!$C$16:$C$54,0),1)," - ",L64),"")</f>
        <v/>
      </c>
      <c r="L64" s="197" t="str">
        <f>IFERROR(VLOOKUP(INDEX('8- Políticas de Administración '!$B$16:$F$63,MATCH('5- Identificación de Riesgos'!J64,'8- Políticas de Administración '!$C$16:$C$64,0),1),'8- Políticas de Administración '!$B$16:$F$64,5,FALSE),"")</f>
        <v/>
      </c>
      <c r="M64" s="512"/>
      <c r="N64" s="552"/>
    </row>
    <row r="65" spans="1:25" x14ac:dyDescent="0.25">
      <c r="A65" s="216"/>
      <c r="B65" s="578"/>
      <c r="C65" s="512"/>
      <c r="D65" s="171"/>
      <c r="E65" s="564"/>
      <c r="F65" s="564"/>
      <c r="G65" s="506"/>
      <c r="H65" s="509"/>
      <c r="I65" s="163"/>
      <c r="J65" s="98"/>
      <c r="K65" s="163" t="str">
        <f>IFERROR(CONCATENATE(INDEX('8- Políticas de Administración '!$B$16:$F$53,MATCH('5- Identificación de Riesgos'!J65,'8- Políticas de Administración '!$C$16:$C$54,0),1)," - ",L65),"")</f>
        <v/>
      </c>
      <c r="L65" s="197" t="str">
        <f>IFERROR(VLOOKUP(INDEX('8- Políticas de Administración '!$B$16:$F$63,MATCH('5- Identificación de Riesgos'!J65,'8- Políticas de Administración '!$C$16:$C$64,0),1),'8- Políticas de Administración '!$B$16:$F$64,5,FALSE),"")</f>
        <v/>
      </c>
      <c r="M65" s="512"/>
      <c r="N65" s="552"/>
    </row>
    <row r="66" spans="1:25" x14ac:dyDescent="0.25">
      <c r="A66" s="216"/>
      <c r="B66" s="578"/>
      <c r="C66" s="512"/>
      <c r="D66" s="171"/>
      <c r="E66" s="564"/>
      <c r="F66" s="564"/>
      <c r="G66" s="506"/>
      <c r="H66" s="509"/>
      <c r="I66" s="163"/>
      <c r="J66" s="98"/>
      <c r="K66" s="163" t="str">
        <f>IFERROR(CONCATENATE(INDEX('8- Políticas de Administración '!$B$16:$F$53,MATCH('5- Identificación de Riesgos'!J66,'8- Políticas de Administración '!$C$16:$C$54,0),1)," - ",L66),"")</f>
        <v/>
      </c>
      <c r="L66" s="197" t="str">
        <f>IFERROR(VLOOKUP(INDEX('8- Políticas de Administración '!$B$16:$F$63,MATCH('5- Identificación de Riesgos'!J66,'8- Políticas de Administración '!$C$16:$C$64,0),1),'8- Políticas de Administración '!$B$16:$F$64,5,FALSE),"")</f>
        <v/>
      </c>
      <c r="M66" s="512"/>
      <c r="N66" s="552"/>
    </row>
    <row r="67" spans="1:25" x14ac:dyDescent="0.25">
      <c r="A67" s="216"/>
      <c r="B67" s="578"/>
      <c r="C67" s="512"/>
      <c r="D67" s="171"/>
      <c r="E67" s="564"/>
      <c r="F67" s="564"/>
      <c r="G67" s="506"/>
      <c r="H67" s="509"/>
      <c r="I67" s="163"/>
      <c r="J67" s="98"/>
      <c r="K67" s="163" t="str">
        <f>IFERROR(CONCATENATE(INDEX('8- Políticas de Administración '!$B$16:$F$53,MATCH('5- Identificación de Riesgos'!J67,'8- Políticas de Administración '!$C$16:$C$54,0),1)," - ",L67),"")</f>
        <v/>
      </c>
      <c r="L67" s="197" t="str">
        <f>IFERROR(VLOOKUP(INDEX('8- Políticas de Administración '!$B$16:$F$63,MATCH('5- Identificación de Riesgos'!J67,'8- Políticas de Administración '!$C$16:$C$64,0),1),'8- Políticas de Administración '!$B$16:$F$64,5,FALSE),"")</f>
        <v/>
      </c>
      <c r="M67" s="512"/>
      <c r="N67" s="552"/>
    </row>
    <row r="68" spans="1:25" ht="15.75" thickBot="1" x14ac:dyDescent="0.3">
      <c r="A68" s="216"/>
      <c r="B68" s="578"/>
      <c r="C68" s="512"/>
      <c r="D68" s="171"/>
      <c r="E68" s="564"/>
      <c r="F68" s="564"/>
      <c r="G68" s="506"/>
      <c r="H68" s="509"/>
      <c r="I68" s="163"/>
      <c r="J68" s="98"/>
      <c r="K68" s="163" t="str">
        <f>IFERROR(CONCATENATE(INDEX('8- Políticas de Administración '!$B$16:$F$53,MATCH('5- Identificación de Riesgos'!J68,'8- Políticas de Administración '!$C$16:$C$54,0),1)," - ",L68),"")</f>
        <v/>
      </c>
      <c r="L68" s="197" t="str">
        <f>IFERROR(VLOOKUP(INDEX('8- Políticas de Administración '!$B$16:$F$63,MATCH('5- Identificación de Riesgos'!J68,'8- Políticas de Administración '!$C$16:$C$64,0),1),'8- Políticas de Administración '!$B$16:$F$64,5,FALSE),"")</f>
        <v/>
      </c>
      <c r="M68" s="512"/>
      <c r="N68" s="552"/>
      <c r="Q68" s="304"/>
      <c r="R68" s="304"/>
      <c r="S68" s="304"/>
      <c r="T68" s="304"/>
      <c r="U68" s="304"/>
      <c r="V68" s="304"/>
      <c r="W68" s="304"/>
      <c r="X68" s="304"/>
      <c r="Y68" s="304"/>
    </row>
    <row r="69" spans="1:25" ht="15.75" thickBot="1" x14ac:dyDescent="0.3">
      <c r="A69" s="216"/>
      <c r="B69" s="579"/>
      <c r="C69" s="515"/>
      <c r="D69" s="214"/>
      <c r="E69" s="564"/>
      <c r="F69" s="564"/>
      <c r="G69" s="506"/>
      <c r="H69" s="509"/>
      <c r="I69" s="213"/>
      <c r="J69" s="311"/>
      <c r="K69" s="213" t="str">
        <f>IFERROR(CONCATENATE(INDEX('8- Políticas de Administración '!$B$16:$F$53,MATCH('5- Identificación de Riesgos'!J69,'8- Políticas de Administración '!$C$16:$C$54,0),1)," - ",L69),"")</f>
        <v/>
      </c>
      <c r="L69" s="312" t="str">
        <f>IFERROR(VLOOKUP(INDEX('8- Políticas de Administración '!$B$16:$F$63,MATCH('5- Identificación de Riesgos'!J69,'8- Políticas de Administración '!$C$16:$C$64,0),1),'8- Políticas de Administración '!$B$16:$F$64,5,FALSE),"")</f>
        <v/>
      </c>
      <c r="M69" s="515"/>
      <c r="N69" s="595"/>
      <c r="Q69" s="587" t="s">
        <v>377</v>
      </c>
      <c r="R69" s="588"/>
      <c r="S69" s="588"/>
      <c r="T69" s="588"/>
      <c r="U69" s="588"/>
      <c r="V69" s="588"/>
      <c r="W69" s="588"/>
      <c r="X69" s="588"/>
      <c r="Y69" s="589"/>
    </row>
    <row r="70" spans="1:25" ht="45" customHeight="1" x14ac:dyDescent="0.25">
      <c r="A70" s="331"/>
      <c r="B70" s="584" t="s">
        <v>378</v>
      </c>
      <c r="C70" s="563" t="s">
        <v>379</v>
      </c>
      <c r="D70" s="204" t="s">
        <v>380</v>
      </c>
      <c r="E70" s="499">
        <v>20000</v>
      </c>
      <c r="F70" s="502">
        <v>0</v>
      </c>
      <c r="G70" s="505">
        <f t="shared" ref="G70" si="4">F70/E70</f>
        <v>0</v>
      </c>
      <c r="H70" s="508"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62" t="s">
        <v>330</v>
      </c>
      <c r="J70" s="174" t="s">
        <v>353</v>
      </c>
      <c r="K70" s="162" t="str">
        <f>IFERROR(CONCATENATE(INDEX('8- Políticas de Administración '!$B$16:$F$53,MATCH('5- Identificación de Riesgos'!J70,'8- Políticas de Administración '!$C$16:$C$54,0),1)," - ",L70),"")</f>
        <v>Mayor - 4</v>
      </c>
      <c r="L70" s="196">
        <f>IFERROR(VLOOKUP(INDEX('8- Políticas de Administración '!$B$16:$F$63,MATCH('5- Identificación de Riesgos'!J70,'8- Políticas de Administración '!$C$16:$C$64,0),1),'8- Políticas de Administración '!$B$16:$F$64,5,FALSE),"")</f>
        <v>4</v>
      </c>
      <c r="M70" s="511" t="str">
        <f>IFERROR(CONCATENATE(INDEX('8- Políticas de Administración '!$B$16:$F$53,MATCH(ROUND(AVERAGE(L70:L79),0),'8- Políticas de Administración '!$F$16:$F$53,0),1)," - ",ROUND(AVERAGE(L70:L79),0)),"")</f>
        <v>Mayor - 4</v>
      </c>
      <c r="N70" s="499" t="str">
        <f>IFERROR(CONCATENATE(VLOOKUP((LEFT(H70,LEN(H70)-4)&amp;LEFT(M70,LEN(M70)-4)),'9- Matriz de Calor '!$D$18:$E$42,2,0)," - ",RIGHT(H70,1)*RIGHT(M70,1)),"")</f>
        <v>Alto  - 4</v>
      </c>
      <c r="Q70" s="590"/>
      <c r="R70" s="591"/>
      <c r="S70" s="591"/>
      <c r="T70" s="591"/>
      <c r="U70" s="591"/>
      <c r="V70" s="591"/>
      <c r="W70" s="591"/>
      <c r="X70" s="591"/>
      <c r="Y70" s="592"/>
    </row>
    <row r="71" spans="1:25" ht="30" x14ac:dyDescent="0.25">
      <c r="A71" s="332">
        <v>7</v>
      </c>
      <c r="B71" s="585"/>
      <c r="C71" s="564"/>
      <c r="D71" s="204" t="s">
        <v>381</v>
      </c>
      <c r="E71" s="500"/>
      <c r="F71" s="503"/>
      <c r="G71" s="506"/>
      <c r="H71" s="509"/>
      <c r="I71" s="163"/>
      <c r="J71" s="98"/>
      <c r="K71" s="163" t="str">
        <f>IFERROR(CONCATENATE(INDEX('8- Políticas de Administración '!$B$16:$F$53,MATCH('5- Identificación de Riesgos'!J71,'8- Políticas de Administración '!$C$16:$C$54,0),1)," - ",L71),"")</f>
        <v/>
      </c>
      <c r="L71" s="197" t="str">
        <f>IFERROR(VLOOKUP(INDEX('8- Políticas de Administración '!$B$16:$F$63,MATCH('5- Identificación de Riesgos'!J71,'8- Políticas de Administración '!$C$16:$C$64,0),1),'8- Políticas de Administración '!$B$16:$F$64,5,FALSE),"")</f>
        <v/>
      </c>
      <c r="M71" s="512"/>
      <c r="N71" s="500"/>
      <c r="Q71" s="590"/>
      <c r="R71" s="591"/>
      <c r="S71" s="591"/>
      <c r="T71" s="591"/>
      <c r="U71" s="591"/>
      <c r="V71" s="591"/>
      <c r="W71" s="591"/>
      <c r="X71" s="591"/>
      <c r="Y71" s="592"/>
    </row>
    <row r="72" spans="1:25" ht="30" x14ac:dyDescent="0.25">
      <c r="A72" s="332"/>
      <c r="B72" s="585"/>
      <c r="C72" s="564"/>
      <c r="D72" s="212" t="s">
        <v>382</v>
      </c>
      <c r="E72" s="500"/>
      <c r="F72" s="503"/>
      <c r="G72" s="506"/>
      <c r="H72" s="509"/>
      <c r="I72" s="163"/>
      <c r="J72" s="98"/>
      <c r="K72" s="163" t="str">
        <f>IFERROR(CONCATENATE(INDEX('8- Políticas de Administración '!$B$16:$F$53,MATCH('5- Identificación de Riesgos'!J72,'8- Políticas de Administración '!$C$16:$C$54,0),1)," - ",L72),"")</f>
        <v/>
      </c>
      <c r="L72" s="197" t="str">
        <f>IFERROR(VLOOKUP(INDEX('8- Políticas de Administración '!$B$16:$F$63,MATCH('5- Identificación de Riesgos'!J72,'8- Políticas de Administración '!$C$16:$C$64,0),1),'8- Políticas de Administración '!$B$16:$F$64,5,FALSE),"")</f>
        <v/>
      </c>
      <c r="M72" s="512"/>
      <c r="N72" s="500"/>
      <c r="Q72" s="590"/>
      <c r="R72" s="591"/>
      <c r="S72" s="591"/>
      <c r="T72" s="591"/>
      <c r="U72" s="591"/>
      <c r="V72" s="591"/>
      <c r="W72" s="591"/>
      <c r="X72" s="591"/>
      <c r="Y72" s="592"/>
    </row>
    <row r="73" spans="1:25" ht="51" customHeight="1" x14ac:dyDescent="0.25">
      <c r="A73" s="332"/>
      <c r="B73" s="585"/>
      <c r="C73" s="564"/>
      <c r="D73" s="212" t="s">
        <v>383</v>
      </c>
      <c r="E73" s="500"/>
      <c r="F73" s="503"/>
      <c r="G73" s="506"/>
      <c r="H73" s="509"/>
      <c r="I73" s="163"/>
      <c r="J73" s="98"/>
      <c r="K73" s="163" t="str">
        <f>IFERROR(CONCATENATE(INDEX('8- Políticas de Administración '!$B$16:$F$53,MATCH('5- Identificación de Riesgos'!J73,'8- Políticas de Administración '!$C$16:$C$54,0),1)," - ",L73),"")</f>
        <v/>
      </c>
      <c r="L73" s="197" t="str">
        <f>IFERROR(VLOOKUP(INDEX('8- Políticas de Administración '!$B$16:$F$63,MATCH('5- Identificación de Riesgos'!J73,'8- Políticas de Administración '!$C$16:$C$64,0),1),'8- Políticas de Administración '!$B$16:$F$64,5,FALSE),"")</f>
        <v/>
      </c>
      <c r="M73" s="512"/>
      <c r="N73" s="500"/>
      <c r="Q73" s="590"/>
      <c r="R73" s="591"/>
      <c r="S73" s="591"/>
      <c r="T73" s="591"/>
      <c r="U73" s="591"/>
      <c r="V73" s="591"/>
      <c r="W73" s="591"/>
      <c r="X73" s="591"/>
      <c r="Y73" s="592"/>
    </row>
    <row r="74" spans="1:25" ht="15" customHeight="1" x14ac:dyDescent="0.25">
      <c r="A74" s="332"/>
      <c r="B74" s="585"/>
      <c r="C74" s="564"/>
      <c r="D74" s="171"/>
      <c r="E74" s="500"/>
      <c r="F74" s="503"/>
      <c r="G74" s="506"/>
      <c r="H74" s="509"/>
      <c r="I74" s="163"/>
      <c r="J74" s="98"/>
      <c r="K74" s="163" t="str">
        <f>IFERROR(CONCATENATE(INDEX('8- Políticas de Administración '!$B$16:$F$53,MATCH('5- Identificación de Riesgos'!J74,'8- Políticas de Administración '!$C$16:$C$54,0),1)," - ",L74),"")</f>
        <v/>
      </c>
      <c r="L74" s="197" t="str">
        <f>IFERROR(VLOOKUP(INDEX('8- Políticas de Administración '!$B$16:$F$63,MATCH('5- Identificación de Riesgos'!J74,'8- Políticas de Administración '!$C$16:$C$64,0),1),'8- Políticas de Administración '!$B$16:$F$64,5,FALSE),"")</f>
        <v/>
      </c>
      <c r="M74" s="512"/>
      <c r="N74" s="500"/>
      <c r="Q74" s="590"/>
      <c r="R74" s="591"/>
      <c r="S74" s="591"/>
      <c r="T74" s="591"/>
      <c r="U74" s="591"/>
      <c r="V74" s="591"/>
      <c r="W74" s="591"/>
      <c r="X74" s="591"/>
      <c r="Y74" s="592"/>
    </row>
    <row r="75" spans="1:25" ht="15" customHeight="1" x14ac:dyDescent="0.25">
      <c r="A75" s="332"/>
      <c r="B75" s="585"/>
      <c r="C75" s="564"/>
      <c r="D75" s="171"/>
      <c r="E75" s="500"/>
      <c r="F75" s="503"/>
      <c r="G75" s="506"/>
      <c r="H75" s="509"/>
      <c r="I75" s="163"/>
      <c r="J75" s="98"/>
      <c r="K75" s="163" t="str">
        <f>IFERROR(CONCATENATE(INDEX('8- Políticas de Administración '!$B$16:$F$53,MATCH('5- Identificación de Riesgos'!J75,'8- Políticas de Administración '!$C$16:$C$54,0),1)," - ",L75),"")</f>
        <v/>
      </c>
      <c r="L75" s="197" t="str">
        <f>IFERROR(VLOOKUP(INDEX('8- Políticas de Administración '!$B$16:$F$63,MATCH('5- Identificación de Riesgos'!J75,'8- Políticas de Administración '!$C$16:$C$64,0),1),'8- Políticas de Administración '!$B$16:$F$64,5,FALSE),"")</f>
        <v/>
      </c>
      <c r="M75" s="512"/>
      <c r="N75" s="500"/>
      <c r="Q75" s="590"/>
      <c r="R75" s="591"/>
      <c r="S75" s="591"/>
      <c r="T75" s="591"/>
      <c r="U75" s="591"/>
      <c r="V75" s="591"/>
      <c r="W75" s="591"/>
      <c r="X75" s="591"/>
      <c r="Y75" s="592"/>
    </row>
    <row r="76" spans="1:25" ht="15" customHeight="1" x14ac:dyDescent="0.25">
      <c r="A76" s="332"/>
      <c r="B76" s="585"/>
      <c r="C76" s="564"/>
      <c r="D76" s="171"/>
      <c r="E76" s="500"/>
      <c r="F76" s="503"/>
      <c r="G76" s="506"/>
      <c r="H76" s="509"/>
      <c r="I76" s="163"/>
      <c r="J76" s="98"/>
      <c r="K76" s="163" t="str">
        <f>IFERROR(CONCATENATE(INDEX('8- Políticas de Administración '!$B$16:$F$53,MATCH('5- Identificación de Riesgos'!J76,'8- Políticas de Administración '!$C$16:$C$54,0),1)," - ",L76),"")</f>
        <v/>
      </c>
      <c r="L76" s="197" t="str">
        <f>IFERROR(VLOOKUP(INDEX('8- Políticas de Administración '!$B$16:$F$63,MATCH('5- Identificación de Riesgos'!J76,'8- Políticas de Administración '!$C$16:$C$64,0),1),'8- Políticas de Administración '!$B$16:$F$64,5,FALSE),"")</f>
        <v/>
      </c>
      <c r="M76" s="512"/>
      <c r="N76" s="500"/>
      <c r="Q76" s="590"/>
      <c r="R76" s="591"/>
      <c r="S76" s="591"/>
      <c r="T76" s="591"/>
      <c r="U76" s="591"/>
      <c r="V76" s="591"/>
      <c r="W76" s="591"/>
      <c r="X76" s="591"/>
      <c r="Y76" s="592"/>
    </row>
    <row r="77" spans="1:25" ht="15.75" customHeight="1" thickBot="1" x14ac:dyDescent="0.3">
      <c r="A77" s="332"/>
      <c r="B77" s="585"/>
      <c r="C77" s="564"/>
      <c r="D77" s="171"/>
      <c r="E77" s="500"/>
      <c r="F77" s="503"/>
      <c r="G77" s="506"/>
      <c r="H77" s="509"/>
      <c r="I77" s="163"/>
      <c r="J77" s="98"/>
      <c r="K77" s="163" t="str">
        <f>IFERROR(CONCATENATE(INDEX('8- Políticas de Administración '!$B$16:$F$53,MATCH('5- Identificación de Riesgos'!J77,'8- Políticas de Administración '!$C$16:$C$54,0),1)," - ",L77),"")</f>
        <v/>
      </c>
      <c r="L77" s="198" t="str">
        <f>IFERROR(VLOOKUP(INDEX('8- Políticas de Administración '!$B$16:$F$63,MATCH('5- Identificación de Riesgos'!J77,'8- Políticas de Administración '!$C$16:$C$64,0),1),'8- Políticas de Administración '!$B$16:$F$64,5,FALSE),"")</f>
        <v/>
      </c>
      <c r="M77" s="512"/>
      <c r="N77" s="500"/>
      <c r="Q77" s="590"/>
      <c r="R77" s="591"/>
      <c r="S77" s="591"/>
      <c r="T77" s="591"/>
      <c r="U77" s="591"/>
      <c r="V77" s="591"/>
      <c r="W77" s="591"/>
      <c r="X77" s="591"/>
      <c r="Y77" s="592"/>
    </row>
    <row r="78" spans="1:25" ht="23.25" customHeight="1" x14ac:dyDescent="0.25">
      <c r="A78" s="332"/>
      <c r="B78" s="585"/>
      <c r="C78" s="564"/>
      <c r="D78" s="171"/>
      <c r="E78" s="500"/>
      <c r="F78" s="503"/>
      <c r="G78" s="506"/>
      <c r="H78" s="509"/>
      <c r="I78" s="163"/>
      <c r="J78" s="98"/>
      <c r="K78" s="163" t="str">
        <f>IFERROR(CONCATENATE(INDEX('8- Políticas de Administración '!$B$16:$F$53,MATCH('5- Identificación de Riesgos'!J78,'8- Políticas de Administración '!$C$16:$C$54,0),1)," - ",L78),"")</f>
        <v/>
      </c>
      <c r="L78" s="220" t="str">
        <f>IFERROR(VLOOKUP(INDEX('8- Políticas de Administración '!$B$16:$F$63,MATCH('5- Identificación de Riesgos'!J78,'8- Políticas de Administración '!$C$16:$C$64,0),1),'8- Políticas de Administración '!$B$16:$F$64,5,FALSE),"")</f>
        <v/>
      </c>
      <c r="M78" s="512"/>
      <c r="N78" s="500"/>
      <c r="Q78" s="590"/>
      <c r="R78" s="591"/>
      <c r="S78" s="591"/>
      <c r="T78" s="591"/>
      <c r="U78" s="591"/>
      <c r="V78" s="591"/>
      <c r="W78" s="591"/>
      <c r="X78" s="591"/>
      <c r="Y78" s="592"/>
    </row>
    <row r="79" spans="1:25" ht="15" customHeight="1" thickBot="1" x14ac:dyDescent="0.3">
      <c r="A79" s="333"/>
      <c r="B79" s="586"/>
      <c r="C79" s="565"/>
      <c r="D79" s="313"/>
      <c r="E79" s="501"/>
      <c r="F79" s="504"/>
      <c r="G79" s="507"/>
      <c r="H79" s="510"/>
      <c r="I79" s="164"/>
      <c r="J79" s="175"/>
      <c r="K79" s="164" t="str">
        <f>IFERROR(CONCATENATE(INDEX('8- Políticas de Administración '!$B$16:$F$53,MATCH('5- Identificación de Riesgos'!J79,'8- Políticas de Administración '!$C$16:$C$54,0),1)," - ",L79),"")</f>
        <v/>
      </c>
      <c r="L79" s="198" t="str">
        <f>IFERROR(VLOOKUP(INDEX('8- Políticas de Administración '!$B$16:$F$63,MATCH('5- Identificación de Riesgos'!J79,'8- Políticas de Administración '!$C$16:$C$64,0),1),'8- Políticas de Administración '!$B$16:$F$64,5,FALSE),"")</f>
        <v/>
      </c>
      <c r="M79" s="513"/>
      <c r="N79" s="501"/>
    </row>
    <row r="80" spans="1:25" ht="45" customHeight="1" x14ac:dyDescent="0.25">
      <c r="A80" s="217"/>
      <c r="B80" s="580" t="s">
        <v>384</v>
      </c>
      <c r="C80" s="582" t="s">
        <v>385</v>
      </c>
      <c r="D80" s="204" t="s">
        <v>380</v>
      </c>
      <c r="E80" s="500">
        <v>50000</v>
      </c>
      <c r="F80" s="503">
        <v>0</v>
      </c>
      <c r="G80" s="506">
        <f t="shared" ref="G80" si="5">F80/E80</f>
        <v>0</v>
      </c>
      <c r="H80" s="509" t="str">
        <f>CONCATENATE(IF(G80&lt;='8-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 - ",VLOOKUP(IF(G80&lt;='8- Políticas de Administración '!$D$6,'8- Políticas de Administración '!$B$6,IF(G80&lt;='8- Políticas de Administración '!$D$7,'8- Políticas de Administración '!$B$7,IF(G80&lt;='8- Políticas de Administración '!$D$8,'8- Políticas de Administración '!$B$8,IF(G80&lt;='8- Políticas de Administración '!$D$9,'8- Políticas de Administración '!$B$9,IF(G80&lt;='8- Políticas de Administración '!$D$10,'8- Políticas de Administración '!$B$10,"Probabilidad no valida"))))),'8- Políticas de Administración '!$B$6:$F$10,5,FALSE))</f>
        <v>Muy Baja - 1</v>
      </c>
      <c r="I80" s="165" t="s">
        <v>330</v>
      </c>
      <c r="J80" s="330" t="s">
        <v>353</v>
      </c>
      <c r="K80" s="165" t="str">
        <f>IFERROR(CONCATENATE(INDEX('8- Políticas de Administración '!$B$16:$F$53,MATCH('5- Identificación de Riesgos'!J80,'8- Políticas de Administración '!$C$16:$C$54,0),1)," - ",L80),"")</f>
        <v>Mayor - 4</v>
      </c>
      <c r="L80" s="220">
        <f>IFERROR(VLOOKUP(INDEX('8- Políticas de Administración '!$B$16:$F$63,MATCH('5- Identificación de Riesgos'!J80,'8- Políticas de Administración '!$C$16:$C$64,0),1),'8- Políticas de Administración '!$B$16:$F$64,5,FALSE),"")</f>
        <v>4</v>
      </c>
      <c r="M80" s="514" t="str">
        <f>IFERROR(CONCATENATE(INDEX('8- Políticas de Administración '!$B$16:$F$53,MATCH(ROUND(AVERAGE(L80:L89),0),'8- Políticas de Administración '!$F$16:$F$53,0),1)," - ",ROUND(AVERAGE(L80:L89),0)),"")</f>
        <v>Mayor - 4</v>
      </c>
      <c r="N80" s="500" t="str">
        <f>IFERROR(CONCATENATE(VLOOKUP((LEFT(H80,LEN(H80)-4)&amp;LEFT(M80,LEN(M80)-4)),'9- Matriz de Calor '!$D$18:$E$42,2,0)," - ",RIGHT(H80,1)*RIGHT(M80,1)),"")</f>
        <v>Alto  - 4</v>
      </c>
    </row>
    <row r="81" spans="1:25" ht="25.5" customHeight="1" x14ac:dyDescent="0.25">
      <c r="A81" s="217">
        <v>8</v>
      </c>
      <c r="B81" s="580"/>
      <c r="C81" s="582"/>
      <c r="D81" s="204" t="s">
        <v>381</v>
      </c>
      <c r="E81" s="500"/>
      <c r="F81" s="503"/>
      <c r="G81" s="506"/>
      <c r="H81" s="509"/>
      <c r="I81" s="163"/>
      <c r="J81" s="98"/>
      <c r="K81" s="163" t="str">
        <f>IFERROR(CONCATENATE(INDEX('8- Políticas de Administración '!$B$16:$F$53,MATCH('5- Identificación de Riesgos'!J81,'8- Políticas de Administración '!$C$16:$C$54,0),1)," - ",L81),"")</f>
        <v/>
      </c>
      <c r="L81" s="197" t="str">
        <f>IFERROR(VLOOKUP(INDEX('8- Políticas de Administración '!$B$16:$F$63,MATCH('5- Identificación de Riesgos'!J81,'8- Políticas de Administración '!$C$16:$C$64,0),1),'8- Políticas de Administración '!$B$16:$F$64,5,FALSE),"")</f>
        <v/>
      </c>
      <c r="M81" s="512"/>
      <c r="N81" s="500"/>
    </row>
    <row r="82" spans="1:25" ht="30" customHeight="1" x14ac:dyDescent="0.25">
      <c r="A82" s="217"/>
      <c r="B82" s="580"/>
      <c r="C82" s="582"/>
      <c r="D82" s="326" t="s">
        <v>386</v>
      </c>
      <c r="E82" s="500"/>
      <c r="F82" s="503"/>
      <c r="G82" s="506"/>
      <c r="H82" s="509"/>
      <c r="I82" s="163"/>
      <c r="J82" s="98"/>
      <c r="K82" s="163" t="str">
        <f>IFERROR(CONCATENATE(INDEX('8- Políticas de Administración '!$B$16:$F$53,MATCH('5- Identificación de Riesgos'!J82,'8- Políticas de Administración '!$C$16:$C$54,0),1)," - ",L82),"")</f>
        <v/>
      </c>
      <c r="L82" s="197" t="str">
        <f>IFERROR(VLOOKUP(INDEX('8- Políticas de Administración '!$B$16:$F$63,MATCH('5- Identificación de Riesgos'!J82,'8- Políticas de Administración '!$C$16:$C$64,0),1),'8- Políticas de Administración '!$B$16:$F$64,5,FALSE),"")</f>
        <v/>
      </c>
      <c r="M82" s="512"/>
      <c r="N82" s="500"/>
    </row>
    <row r="83" spans="1:25" ht="15" customHeight="1" x14ac:dyDescent="0.25">
      <c r="A83" s="217"/>
      <c r="B83" s="580"/>
      <c r="C83" s="582"/>
      <c r="D83" s="326"/>
      <c r="E83" s="500"/>
      <c r="F83" s="503"/>
      <c r="G83" s="506"/>
      <c r="H83" s="509"/>
      <c r="I83" s="163"/>
      <c r="J83" s="98"/>
      <c r="K83" s="163" t="str">
        <f>IFERROR(CONCATENATE(INDEX('8- Políticas de Administración '!$B$16:$F$53,MATCH('5- Identificación de Riesgos'!J83,'8- Políticas de Administración '!$C$16:$C$54,0),1)," - ",L83),"")</f>
        <v/>
      </c>
      <c r="L83" s="197" t="str">
        <f>IFERROR(VLOOKUP(INDEX('8- Políticas de Administración '!$B$16:$F$63,MATCH('5- Identificación de Riesgos'!J83,'8- Políticas de Administración '!$C$16:$C$64,0),1),'8- Políticas de Administración '!$B$16:$F$64,5,FALSE),"")</f>
        <v/>
      </c>
      <c r="M83" s="512"/>
      <c r="N83" s="500"/>
    </row>
    <row r="84" spans="1:25" ht="15" customHeight="1" x14ac:dyDescent="0.25">
      <c r="A84" s="217"/>
      <c r="B84" s="580"/>
      <c r="C84" s="582"/>
      <c r="D84" s="327"/>
      <c r="E84" s="500"/>
      <c r="F84" s="503"/>
      <c r="G84" s="506"/>
      <c r="H84" s="509"/>
      <c r="I84" s="163"/>
      <c r="J84" s="98"/>
      <c r="K84" s="163" t="str">
        <f>IFERROR(CONCATENATE(INDEX('8- Políticas de Administración '!$B$16:$F$53,MATCH('5- Identificación de Riesgos'!J84,'8- Políticas de Administración '!$C$16:$C$54,0),1)," - ",L84),"")</f>
        <v/>
      </c>
      <c r="L84" s="197" t="str">
        <f>IFERROR(VLOOKUP(INDEX('8- Políticas de Administración '!$B$16:$F$63,MATCH('5- Identificación de Riesgos'!J84,'8- Políticas de Administración '!$C$16:$C$64,0),1),'8- Políticas de Administración '!$B$16:$F$64,5,FALSE),"")</f>
        <v/>
      </c>
      <c r="M84" s="512"/>
      <c r="N84" s="500"/>
    </row>
    <row r="85" spans="1:25" ht="15" customHeight="1" x14ac:dyDescent="0.25">
      <c r="A85" s="217"/>
      <c r="B85" s="580"/>
      <c r="C85" s="582"/>
      <c r="D85" s="325"/>
      <c r="E85" s="500"/>
      <c r="F85" s="503"/>
      <c r="G85" s="506"/>
      <c r="H85" s="509"/>
      <c r="I85" s="163"/>
      <c r="J85" s="98"/>
      <c r="K85" s="163" t="str">
        <f>IFERROR(CONCATENATE(INDEX('8- Políticas de Administración '!$B$16:$F$53,MATCH('5- Identificación de Riesgos'!J85,'8- Políticas de Administración '!$C$16:$C$54,0),1)," - ",L85),"")</f>
        <v/>
      </c>
      <c r="L85" s="197" t="str">
        <f>IFERROR(VLOOKUP(INDEX('8- Políticas de Administración '!$B$16:$F$63,MATCH('5- Identificación de Riesgos'!J85,'8- Políticas de Administración '!$C$16:$C$64,0),1),'8- Políticas de Administración '!$B$16:$F$64,5,FALSE),"")</f>
        <v/>
      </c>
      <c r="M85" s="512"/>
      <c r="N85" s="500"/>
    </row>
    <row r="86" spans="1:25" ht="15" customHeight="1" x14ac:dyDescent="0.25">
      <c r="A86" s="217"/>
      <c r="B86" s="580"/>
      <c r="C86" s="582"/>
      <c r="D86" s="325"/>
      <c r="E86" s="500"/>
      <c r="F86" s="503"/>
      <c r="G86" s="506"/>
      <c r="H86" s="509"/>
      <c r="I86" s="163"/>
      <c r="J86" s="98"/>
      <c r="K86" s="163" t="str">
        <f>IFERROR(CONCATENATE(INDEX('8- Políticas de Administración '!$B$16:$F$53,MATCH('5- Identificación de Riesgos'!J86,'8- Políticas de Administración '!$C$16:$C$54,0),1)," - ",L86),"")</f>
        <v/>
      </c>
      <c r="L86" s="197" t="str">
        <f>IFERROR(VLOOKUP(INDEX('8- Políticas de Administración '!$B$16:$F$63,MATCH('5- Identificación de Riesgos'!J86,'8- Políticas de Administración '!$C$16:$C$64,0),1),'8- Políticas de Administración '!$B$16:$F$64,5,FALSE),"")</f>
        <v/>
      </c>
      <c r="M86" s="512"/>
      <c r="N86" s="500"/>
    </row>
    <row r="87" spans="1:25" ht="15.75" customHeight="1" thickBot="1" x14ac:dyDescent="0.3">
      <c r="A87" s="217"/>
      <c r="B87" s="580"/>
      <c r="C87" s="582"/>
      <c r="D87" s="325"/>
      <c r="E87" s="500"/>
      <c r="F87" s="503"/>
      <c r="G87" s="506"/>
      <c r="H87" s="509"/>
      <c r="I87" s="163"/>
      <c r="J87" s="98"/>
      <c r="K87" s="163" t="str">
        <f>IFERROR(CONCATENATE(INDEX('8- Políticas de Administración '!$B$16:$F$53,MATCH('5- Identificación de Riesgos'!J87,'8- Políticas de Administración '!$C$16:$C$54,0),1)," - ",L87),"")</f>
        <v/>
      </c>
      <c r="L87" s="198" t="str">
        <f>IFERROR(VLOOKUP(INDEX('8- Políticas de Administración '!$B$16:$F$63,MATCH('5- Identificación de Riesgos'!J87,'8- Políticas de Administración '!$C$16:$C$64,0),1),'8- Políticas de Administración '!$B$16:$F$64,5,FALSE),"")</f>
        <v/>
      </c>
      <c r="M87" s="512"/>
      <c r="N87" s="500"/>
    </row>
    <row r="88" spans="1:25" ht="23.25" customHeight="1" x14ac:dyDescent="0.25">
      <c r="A88" s="217"/>
      <c r="B88" s="580"/>
      <c r="C88" s="582"/>
      <c r="D88" s="325"/>
      <c r="E88" s="500"/>
      <c r="F88" s="503"/>
      <c r="G88" s="506"/>
      <c r="H88" s="509"/>
      <c r="I88" s="163"/>
      <c r="J88" s="98"/>
      <c r="K88" s="163" t="str">
        <f>IFERROR(CONCATENATE(INDEX('8- Políticas de Administración '!$B$16:$F$53,MATCH('5- Identificación de Riesgos'!J88,'8- Políticas de Administración '!$C$16:$C$54,0),1)," - ",L88),"")</f>
        <v/>
      </c>
      <c r="L88" s="220" t="str">
        <f>IFERROR(VLOOKUP(INDEX('8- Políticas de Administración '!$B$16:$F$63,MATCH('5- Identificación de Riesgos'!J88,'8- Políticas de Administración '!$C$16:$C$64,0),1),'8- Políticas de Administración '!$B$16:$F$64,5,FALSE),"")</f>
        <v/>
      </c>
      <c r="M88" s="512"/>
      <c r="N88" s="500"/>
    </row>
    <row r="89" spans="1:25" ht="15" customHeight="1" thickBot="1" x14ac:dyDescent="0.3">
      <c r="A89" s="217"/>
      <c r="B89" s="581"/>
      <c r="C89" s="583"/>
      <c r="D89" s="328"/>
      <c r="E89" s="500"/>
      <c r="F89" s="503"/>
      <c r="G89" s="506"/>
      <c r="H89" s="509"/>
      <c r="I89" s="213"/>
      <c r="J89" s="311"/>
      <c r="K89" s="213" t="str">
        <f>IFERROR(CONCATENATE(INDEX('8- Políticas de Administración '!$B$16:$F$53,MATCH('5- Identificación de Riesgos'!J89,'8- Políticas de Administración '!$C$16:$C$54,0),1)," - ",L89),"")</f>
        <v/>
      </c>
      <c r="L89" s="312" t="str">
        <f>IFERROR(VLOOKUP(INDEX('8- Políticas de Administración '!$B$16:$F$63,MATCH('5- Identificación de Riesgos'!J89,'8- Políticas de Administración '!$C$16:$C$64,0),1),'8- Políticas de Administración '!$B$16:$F$64,5,FALSE),"")</f>
        <v/>
      </c>
      <c r="M89" s="515"/>
      <c r="N89" s="500"/>
    </row>
    <row r="90" spans="1:25" ht="45" customHeight="1" thickBot="1" x14ac:dyDescent="0.3">
      <c r="A90" s="316"/>
      <c r="B90" s="584" t="s">
        <v>387</v>
      </c>
      <c r="C90" s="563" t="s">
        <v>388</v>
      </c>
      <c r="D90" s="204" t="s">
        <v>380</v>
      </c>
      <c r="E90" s="499">
        <v>20000</v>
      </c>
      <c r="F90" s="502">
        <v>0</v>
      </c>
      <c r="G90" s="505">
        <f t="shared" ref="G90" si="6">F90/E90</f>
        <v>0</v>
      </c>
      <c r="H90" s="508" t="str">
        <f>CONCATENATE(IF(G90&lt;='8-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 - ",VLOOKUP(IF(G90&lt;='8- Políticas de Administración '!$D$6,'8- Políticas de Administración '!$B$6,IF(G90&lt;='8- Políticas de Administración '!$D$7,'8- Políticas de Administración '!$B$7,IF(G90&lt;='8- Políticas de Administración '!$D$8,'8- Políticas de Administración '!$B$8,IF(G90&lt;='8- Políticas de Administración '!$D$9,'8- Políticas de Administración '!$B$9,IF(G90&lt;='8- Políticas de Administración '!$D$10,'8- Políticas de Administración '!$B$10,"Probabilidad no valida"))))),'8- Políticas de Administración '!$B$6:$F$10,5,FALSE))</f>
        <v>Muy Baja - 1</v>
      </c>
      <c r="I90" s="162" t="s">
        <v>330</v>
      </c>
      <c r="J90" s="174" t="s">
        <v>353</v>
      </c>
      <c r="K90" s="162" t="str">
        <f>IFERROR(CONCATENATE(INDEX('8- Políticas de Administración '!$B$16:$F$53,MATCH('5- Identificación de Riesgos'!J90,'8- Políticas de Administración '!$C$16:$C$54,0),1)," - ",L90),"")</f>
        <v>Mayor - 4</v>
      </c>
      <c r="L90" s="196">
        <f>IFERROR(VLOOKUP(INDEX('8- Políticas de Administración '!$B$16:$F$63,MATCH('5- Identificación de Riesgos'!J90,'8- Políticas de Administración '!$C$16:$C$64,0),1),'8- Políticas de Administración '!$B$16:$F$64,5,FALSE),"")</f>
        <v>4</v>
      </c>
      <c r="M90" s="511" t="str">
        <f>IFERROR(CONCATENATE(INDEX('8- Políticas de Administración '!$B$16:$F$53,MATCH(ROUND(AVERAGE(L90:L99),0),'8- Políticas de Administración '!$F$16:$F$53,0),1)," - ",ROUND(AVERAGE(L90:L99),0)),"")</f>
        <v>Mayor - 4</v>
      </c>
      <c r="N90" s="499" t="str">
        <f>IFERROR(CONCATENATE(VLOOKUP((LEFT(H90,LEN(H90)-4)&amp;LEFT(M90,LEN(M90)-4)),'9- Matriz de Calor '!$D$18:$E$42,2,0)," - ",RIGHT(H90,1)*RIGHT(M90,1)),"")</f>
        <v>Alto  - 4</v>
      </c>
      <c r="Q90" s="304"/>
      <c r="R90" s="304"/>
      <c r="S90" s="304"/>
      <c r="T90" s="304"/>
      <c r="U90" s="304"/>
      <c r="V90" s="304"/>
      <c r="W90" s="304"/>
      <c r="X90" s="304"/>
      <c r="Y90" s="304"/>
    </row>
    <row r="91" spans="1:25" ht="29.25" customHeight="1" x14ac:dyDescent="0.25">
      <c r="A91" s="316">
        <v>9</v>
      </c>
      <c r="B91" s="585"/>
      <c r="C91" s="564"/>
      <c r="D91" s="204" t="s">
        <v>381</v>
      </c>
      <c r="E91" s="500"/>
      <c r="F91" s="503"/>
      <c r="G91" s="506"/>
      <c r="H91" s="509"/>
      <c r="I91" s="163"/>
      <c r="J91" s="98"/>
      <c r="K91" s="163" t="str">
        <f>IFERROR(CONCATENATE(INDEX('8- Políticas de Administración '!$B$16:$F$53,MATCH('5- Identificación de Riesgos'!J91,'8- Políticas de Administración '!$C$16:$C$54,0),1)," - ",L91),"")</f>
        <v/>
      </c>
      <c r="L91" s="197" t="str">
        <f>IFERROR(VLOOKUP(INDEX('8- Políticas de Administración '!$B$16:$F$63,MATCH('5- Identificación de Riesgos'!J91,'8- Políticas de Administración '!$C$16:$C$64,0),1),'8- Políticas de Administración '!$B$16:$F$64,5,FALSE),"")</f>
        <v/>
      </c>
      <c r="M91" s="512"/>
      <c r="N91" s="500"/>
      <c r="Q91" s="593" t="s">
        <v>389</v>
      </c>
      <c r="R91" s="593"/>
      <c r="S91" s="593"/>
      <c r="T91" s="593"/>
      <c r="U91" s="593"/>
      <c r="V91" s="593"/>
      <c r="W91" s="593"/>
      <c r="X91" s="593"/>
      <c r="Y91" s="593"/>
    </row>
    <row r="92" spans="1:25" ht="30.75" customHeight="1" x14ac:dyDescent="0.25">
      <c r="A92" s="316"/>
      <c r="B92" s="585"/>
      <c r="C92" s="564"/>
      <c r="D92" s="212" t="s">
        <v>390</v>
      </c>
      <c r="E92" s="500"/>
      <c r="F92" s="503"/>
      <c r="G92" s="506"/>
      <c r="H92" s="509"/>
      <c r="I92" s="163"/>
      <c r="J92" s="98"/>
      <c r="K92" s="163" t="str">
        <f>IFERROR(CONCATENATE(INDEX('8- Políticas de Administración '!$B$16:$F$53,MATCH('5- Identificación de Riesgos'!J92,'8- Políticas de Administración '!$C$16:$C$54,0),1)," - ",L92),"")</f>
        <v/>
      </c>
      <c r="L92" s="197" t="str">
        <f>IFERROR(VLOOKUP(INDEX('8- Políticas de Administración '!$B$16:$F$63,MATCH('5- Identificación de Riesgos'!J92,'8- Políticas de Administración '!$C$16:$C$64,0),1),'8- Políticas de Administración '!$B$16:$F$64,5,FALSE),"")</f>
        <v/>
      </c>
      <c r="M92" s="512"/>
      <c r="N92" s="500"/>
      <c r="Q92" s="594"/>
      <c r="R92" s="594"/>
      <c r="S92" s="594"/>
      <c r="T92" s="594"/>
      <c r="U92" s="594"/>
      <c r="V92" s="594"/>
      <c r="W92" s="594"/>
      <c r="X92" s="594"/>
      <c r="Y92" s="594"/>
    </row>
    <row r="93" spans="1:25" ht="15" customHeight="1" x14ac:dyDescent="0.25">
      <c r="A93" s="316"/>
      <c r="B93" s="585"/>
      <c r="C93" s="564"/>
      <c r="D93" s="171"/>
      <c r="E93" s="500"/>
      <c r="F93" s="503"/>
      <c r="G93" s="506"/>
      <c r="H93" s="509"/>
      <c r="I93" s="163"/>
      <c r="J93" s="98"/>
      <c r="K93" s="163" t="str">
        <f>IFERROR(CONCATENATE(INDEX('8- Políticas de Administración '!$B$16:$F$53,MATCH('5- Identificación de Riesgos'!J93,'8- Políticas de Administración '!$C$16:$C$54,0),1)," - ",L93),"")</f>
        <v/>
      </c>
      <c r="L93" s="197" t="str">
        <f>IFERROR(VLOOKUP(INDEX('8- Políticas de Administración '!$B$16:$F$63,MATCH('5- Identificación de Riesgos'!J93,'8- Políticas de Administración '!$C$16:$C$64,0),1),'8- Políticas de Administración '!$B$16:$F$64,5,FALSE),"")</f>
        <v/>
      </c>
      <c r="M93" s="512"/>
      <c r="N93" s="500"/>
      <c r="Q93" s="594"/>
      <c r="R93" s="594"/>
      <c r="S93" s="594"/>
      <c r="T93" s="594"/>
      <c r="U93" s="594"/>
      <c r="V93" s="594"/>
      <c r="W93" s="594"/>
      <c r="X93" s="594"/>
      <c r="Y93" s="594"/>
    </row>
    <row r="94" spans="1:25" ht="15" customHeight="1" x14ac:dyDescent="0.25">
      <c r="A94" s="316"/>
      <c r="B94" s="585"/>
      <c r="C94" s="564"/>
      <c r="D94" s="171"/>
      <c r="E94" s="500"/>
      <c r="F94" s="503"/>
      <c r="G94" s="506"/>
      <c r="H94" s="509"/>
      <c r="I94" s="163"/>
      <c r="J94" s="98"/>
      <c r="K94" s="163" t="str">
        <f>IFERROR(CONCATENATE(INDEX('8- Políticas de Administración '!$B$16:$F$53,MATCH('5- Identificación de Riesgos'!J94,'8- Políticas de Administración '!$C$16:$C$54,0),1)," - ",L94),"")</f>
        <v/>
      </c>
      <c r="L94" s="197" t="str">
        <f>IFERROR(VLOOKUP(INDEX('8- Políticas de Administración '!$B$16:$F$63,MATCH('5- Identificación de Riesgos'!J94,'8- Políticas de Administración '!$C$16:$C$64,0),1),'8- Políticas de Administración '!$B$16:$F$64,5,FALSE),"")</f>
        <v/>
      </c>
      <c r="M94" s="512"/>
      <c r="N94" s="500"/>
      <c r="Q94" s="594"/>
      <c r="R94" s="594"/>
      <c r="S94" s="594"/>
      <c r="T94" s="594"/>
      <c r="U94" s="594"/>
      <c r="V94" s="594"/>
      <c r="W94" s="594"/>
      <c r="X94" s="594"/>
      <c r="Y94" s="594"/>
    </row>
    <row r="95" spans="1:25" ht="15" customHeight="1" x14ac:dyDescent="0.25">
      <c r="A95" s="316"/>
      <c r="B95" s="585"/>
      <c r="C95" s="564"/>
      <c r="D95" s="171"/>
      <c r="E95" s="500"/>
      <c r="F95" s="503"/>
      <c r="G95" s="506"/>
      <c r="H95" s="509"/>
      <c r="I95" s="163"/>
      <c r="J95" s="98"/>
      <c r="K95" s="163" t="str">
        <f>IFERROR(CONCATENATE(INDEX('8- Políticas de Administración '!$B$16:$F$53,MATCH('5- Identificación de Riesgos'!J95,'8- Políticas de Administración '!$C$16:$C$54,0),1)," - ",L95),"")</f>
        <v/>
      </c>
      <c r="L95" s="197" t="str">
        <f>IFERROR(VLOOKUP(INDEX('8- Políticas de Administración '!$B$16:$F$63,MATCH('5- Identificación de Riesgos'!J95,'8- Políticas de Administración '!$C$16:$C$64,0),1),'8- Políticas de Administración '!$B$16:$F$64,5,FALSE),"")</f>
        <v/>
      </c>
      <c r="M95" s="512"/>
      <c r="N95" s="500"/>
      <c r="Q95" s="594"/>
      <c r="R95" s="594"/>
      <c r="S95" s="594"/>
      <c r="T95" s="594"/>
      <c r="U95" s="594"/>
      <c r="V95" s="594"/>
      <c r="W95" s="594"/>
      <c r="X95" s="594"/>
      <c r="Y95" s="594"/>
    </row>
    <row r="96" spans="1:25" ht="15" customHeight="1" x14ac:dyDescent="0.25">
      <c r="A96" s="316"/>
      <c r="B96" s="585"/>
      <c r="C96" s="564"/>
      <c r="D96" s="171"/>
      <c r="E96" s="500"/>
      <c r="F96" s="503"/>
      <c r="G96" s="506"/>
      <c r="H96" s="509"/>
      <c r="I96" s="163"/>
      <c r="J96" s="98"/>
      <c r="K96" s="163" t="str">
        <f>IFERROR(CONCATENATE(INDEX('8- Políticas de Administración '!$B$16:$F$53,MATCH('5- Identificación de Riesgos'!J96,'8- Políticas de Administración '!$C$16:$C$54,0),1)," - ",L96),"")</f>
        <v/>
      </c>
      <c r="L96" s="197" t="str">
        <f>IFERROR(VLOOKUP(INDEX('8- Políticas de Administración '!$B$16:$F$63,MATCH('5- Identificación de Riesgos'!J96,'8- Políticas de Administración '!$C$16:$C$64,0),1),'8- Políticas de Administración '!$B$16:$F$64,5,FALSE),"")</f>
        <v/>
      </c>
      <c r="M96" s="512"/>
      <c r="N96" s="500"/>
      <c r="Q96" s="594"/>
      <c r="R96" s="594"/>
      <c r="S96" s="594"/>
      <c r="T96" s="594"/>
      <c r="U96" s="594"/>
      <c r="V96" s="594"/>
      <c r="W96" s="594"/>
      <c r="X96" s="594"/>
      <c r="Y96" s="594"/>
    </row>
    <row r="97" spans="1:25" ht="15.75" customHeight="1" thickBot="1" x14ac:dyDescent="0.3">
      <c r="A97" s="316"/>
      <c r="B97" s="585"/>
      <c r="C97" s="564"/>
      <c r="D97" s="171"/>
      <c r="E97" s="500"/>
      <c r="F97" s="503"/>
      <c r="G97" s="506"/>
      <c r="H97" s="509"/>
      <c r="I97" s="163"/>
      <c r="J97" s="98"/>
      <c r="K97" s="163" t="str">
        <f>IFERROR(CONCATENATE(INDEX('8- Políticas de Administración '!$B$16:$F$53,MATCH('5- Identificación de Riesgos'!J97,'8- Políticas de Administración '!$C$16:$C$54,0),1)," - ",L97),"")</f>
        <v/>
      </c>
      <c r="L97" s="198" t="str">
        <f>IFERROR(VLOOKUP(INDEX('8- Políticas de Administración '!$B$16:$F$63,MATCH('5- Identificación de Riesgos'!J97,'8- Políticas de Administración '!$C$16:$C$64,0),1),'8- Políticas de Administración '!$B$16:$F$64,5,FALSE),"")</f>
        <v/>
      </c>
      <c r="M97" s="512"/>
      <c r="N97" s="500"/>
      <c r="Q97" s="594"/>
      <c r="R97" s="594"/>
      <c r="S97" s="594"/>
      <c r="T97" s="594"/>
      <c r="U97" s="594"/>
      <c r="V97" s="594"/>
      <c r="W97" s="594"/>
      <c r="X97" s="594"/>
      <c r="Y97" s="594"/>
    </row>
    <row r="98" spans="1:25" ht="23.25" customHeight="1" x14ac:dyDescent="0.25">
      <c r="A98" s="316"/>
      <c r="B98" s="585"/>
      <c r="C98" s="564"/>
      <c r="D98" s="171"/>
      <c r="E98" s="500"/>
      <c r="F98" s="503"/>
      <c r="G98" s="506"/>
      <c r="H98" s="509"/>
      <c r="I98" s="163"/>
      <c r="J98" s="98"/>
      <c r="K98" s="163" t="str">
        <f>IFERROR(CONCATENATE(INDEX('8- Políticas de Administración '!$B$16:$F$53,MATCH('5- Identificación de Riesgos'!J98,'8- Políticas de Administración '!$C$16:$C$54,0),1)," - ",L98),"")</f>
        <v/>
      </c>
      <c r="L98" s="220" t="str">
        <f>IFERROR(VLOOKUP(INDEX('8- Políticas de Administración '!$B$16:$F$63,MATCH('5- Identificación de Riesgos'!J98,'8- Políticas de Administración '!$C$16:$C$64,0),1),'8- Políticas de Administración '!$B$16:$F$64,5,FALSE),"")</f>
        <v/>
      </c>
      <c r="M98" s="512"/>
      <c r="N98" s="500"/>
      <c r="Q98" s="594"/>
      <c r="R98" s="594"/>
      <c r="S98" s="594"/>
      <c r="T98" s="594"/>
      <c r="U98" s="594"/>
      <c r="V98" s="594"/>
      <c r="W98" s="594"/>
      <c r="X98" s="594"/>
      <c r="Y98" s="594"/>
    </row>
    <row r="99" spans="1:25" ht="15" customHeight="1" thickBot="1" x14ac:dyDescent="0.3">
      <c r="A99" s="316"/>
      <c r="B99" s="586"/>
      <c r="C99" s="565"/>
      <c r="D99" s="313"/>
      <c r="E99" s="501"/>
      <c r="F99" s="504"/>
      <c r="G99" s="507"/>
      <c r="H99" s="510"/>
      <c r="I99" s="164"/>
      <c r="J99" s="175"/>
      <c r="K99" s="164" t="str">
        <f>IFERROR(CONCATENATE(INDEX('8- Políticas de Administración '!$B$16:$F$53,MATCH('5- Identificación de Riesgos'!J99,'8- Políticas de Administración '!$C$16:$C$54,0),1)," - ",L99),"")</f>
        <v/>
      </c>
      <c r="L99" s="198" t="str">
        <f>IFERROR(VLOOKUP(INDEX('8- Políticas de Administración '!$B$16:$F$63,MATCH('5- Identificación de Riesgos'!J99,'8- Políticas de Administración '!$C$16:$C$64,0),1),'8- Políticas de Administración '!$B$16:$F$64,5,FALSE),"")</f>
        <v/>
      </c>
      <c r="M99" s="513"/>
      <c r="N99" s="501"/>
      <c r="Q99" s="594"/>
      <c r="R99" s="594"/>
      <c r="S99" s="594"/>
      <c r="T99" s="594"/>
      <c r="U99" s="594"/>
      <c r="V99" s="594"/>
      <c r="W99" s="594"/>
      <c r="X99" s="594"/>
      <c r="Y99" s="594"/>
    </row>
  </sheetData>
  <mergeCells count="107">
    <mergeCell ref="A40:A49"/>
    <mergeCell ref="B80:B89"/>
    <mergeCell ref="C80:C89"/>
    <mergeCell ref="E80:E89"/>
    <mergeCell ref="F80:F89"/>
    <mergeCell ref="G80:G89"/>
    <mergeCell ref="B70:B79"/>
    <mergeCell ref="B90:B99"/>
    <mergeCell ref="Q69:Y78"/>
    <mergeCell ref="E60:E69"/>
    <mergeCell ref="F60:F69"/>
    <mergeCell ref="G60:G69"/>
    <mergeCell ref="H60:H69"/>
    <mergeCell ref="F70:F79"/>
    <mergeCell ref="G70:G79"/>
    <mergeCell ref="H70:H79"/>
    <mergeCell ref="C70:C79"/>
    <mergeCell ref="C90:C99"/>
    <mergeCell ref="E70:E79"/>
    <mergeCell ref="E90:E99"/>
    <mergeCell ref="Q91:Y99"/>
    <mergeCell ref="M70:M79"/>
    <mergeCell ref="M60:M69"/>
    <mergeCell ref="N60:N69"/>
    <mergeCell ref="C60:C69"/>
    <mergeCell ref="B40:B49"/>
    <mergeCell ref="C40:C49"/>
    <mergeCell ref="E40:E49"/>
    <mergeCell ref="H40:H49"/>
    <mergeCell ref="M40:M49"/>
    <mergeCell ref="N40:N49"/>
    <mergeCell ref="O8:O9"/>
    <mergeCell ref="N8:N9"/>
    <mergeCell ref="O50:O59"/>
    <mergeCell ref="O40:O49"/>
    <mergeCell ref="O10:O19"/>
    <mergeCell ref="O20:O29"/>
    <mergeCell ref="O30:O39"/>
    <mergeCell ref="E20:E29"/>
    <mergeCell ref="B30:B39"/>
    <mergeCell ref="C30:C39"/>
    <mergeCell ref="E30:E39"/>
    <mergeCell ref="B20:B29"/>
    <mergeCell ref="C20:C29"/>
    <mergeCell ref="F40:F49"/>
    <mergeCell ref="G40:G49"/>
    <mergeCell ref="B60:B69"/>
    <mergeCell ref="A50:A59"/>
    <mergeCell ref="B50:B59"/>
    <mergeCell ref="C50:C59"/>
    <mergeCell ref="E50:E59"/>
    <mergeCell ref="F50:F59"/>
    <mergeCell ref="G50:G59"/>
    <mergeCell ref="H50:H59"/>
    <mergeCell ref="M50:M59"/>
    <mergeCell ref="N50:N59"/>
    <mergeCell ref="A10:A19"/>
    <mergeCell ref="M30:M39"/>
    <mergeCell ref="N30:N39"/>
    <mergeCell ref="A20:A29"/>
    <mergeCell ref="G30:G39"/>
    <mergeCell ref="H30:H39"/>
    <mergeCell ref="G10:G19"/>
    <mergeCell ref="H10:H19"/>
    <mergeCell ref="F10:F19"/>
    <mergeCell ref="G20:G29"/>
    <mergeCell ref="H20:H29"/>
    <mergeCell ref="F20:F29"/>
    <mergeCell ref="F30:F39"/>
    <mergeCell ref="N10:N19"/>
    <mergeCell ref="M20:M29"/>
    <mergeCell ref="M10:M19"/>
    <mergeCell ref="N20:N29"/>
    <mergeCell ref="A30:A39"/>
    <mergeCell ref="A1:C2"/>
    <mergeCell ref="A4:C4"/>
    <mergeCell ref="A8:A9"/>
    <mergeCell ref="B8:B9"/>
    <mergeCell ref="C10:C19"/>
    <mergeCell ref="B10:B19"/>
    <mergeCell ref="D6:N6"/>
    <mergeCell ref="D5:N5"/>
    <mergeCell ref="N7:O7"/>
    <mergeCell ref="E10:E19"/>
    <mergeCell ref="E8:E9"/>
    <mergeCell ref="D4:N4"/>
    <mergeCell ref="F8:F9"/>
    <mergeCell ref="A5:C5"/>
    <mergeCell ref="A6:C6"/>
    <mergeCell ref="G8:G9"/>
    <mergeCell ref="H8:H9"/>
    <mergeCell ref="E7:H7"/>
    <mergeCell ref="D7:D9"/>
    <mergeCell ref="K8:K9"/>
    <mergeCell ref="M8:M9"/>
    <mergeCell ref="I7:M7"/>
    <mergeCell ref="I8:I9"/>
    <mergeCell ref="L8:L9"/>
    <mergeCell ref="N70:N79"/>
    <mergeCell ref="F90:F99"/>
    <mergeCell ref="G90:G99"/>
    <mergeCell ref="H90:H99"/>
    <mergeCell ref="M90:M99"/>
    <mergeCell ref="N90:N99"/>
    <mergeCell ref="H80:H89"/>
    <mergeCell ref="M80:M89"/>
    <mergeCell ref="N80:N89"/>
  </mergeCells>
  <conditionalFormatting sqref="H10 H20">
    <cfRule type="containsText" dxfId="935" priority="772" operator="containsText" text="Muy Baja">
      <formula>NOT(ISERROR(SEARCH("Muy Baja",H10)))</formula>
    </cfRule>
    <cfRule type="cellIs" dxfId="934" priority="783" operator="between">
      <formula>1</formula>
      <formula>2</formula>
    </cfRule>
    <cfRule type="containsText" dxfId="933" priority="780" operator="containsText" text="Muy baja">
      <formula>NOT(ISERROR(SEARCH("Muy baja",H10)))</formula>
    </cfRule>
    <cfRule type="cellIs" dxfId="931" priority="784" operator="between">
      <formula>0</formula>
      <formula>2</formula>
    </cfRule>
    <cfRule type="containsText" dxfId="930" priority="768" operator="containsText" text="Media">
      <formula>NOT(ISERROR(SEARCH("Media",H10)))</formula>
    </cfRule>
    <cfRule type="containsText" dxfId="928" priority="779" operator="containsText" text="Baja">
      <formula>NOT(ISERROR(SEARCH("Baja",H10)))</formula>
    </cfRule>
    <cfRule type="containsText" dxfId="927" priority="778" operator="containsText" text="Media">
      <formula>NOT(ISERROR(SEARCH("Media",H10)))</formula>
    </cfRule>
    <cfRule type="containsText" dxfId="926" priority="777" operator="containsText" text="Alta">
      <formula>NOT(ISERROR(SEARCH("Alta",H10)))</formula>
    </cfRule>
    <cfRule type="containsText" dxfId="925" priority="776" operator="containsText" text="Muy bajo">
      <formula>NOT(ISERROR(SEARCH("Muy bajo",H10)))</formula>
    </cfRule>
    <cfRule type="containsText" dxfId="924" priority="775" operator="containsText" text="Muy Baja'Tabla probabilidad'!">
      <formula>NOT(ISERROR(SEARCH("Muy Baja'Tabla probabilidad'!",H10)))</formula>
    </cfRule>
    <cfRule type="containsText" dxfId="923" priority="774" operator="containsText" text="Muy Baja">
      <formula>NOT(ISERROR(SEARCH("Muy Baja",H10)))</formula>
    </cfRule>
    <cfRule type="containsText" dxfId="922" priority="773" operator="containsText" text="Muy Baja">
      <formula>NOT(ISERROR(SEARCH("Muy Baja",H10)))</formula>
    </cfRule>
    <cfRule type="containsText" dxfId="921" priority="771" operator="containsText" text="Baja">
      <formula>NOT(ISERROR(SEARCH("Baja",H10)))</formula>
    </cfRule>
    <cfRule type="containsText" dxfId="920" priority="770" operator="containsText" text="Muy Baja">
      <formula>NOT(ISERROR(SEARCH("Muy Baja",H10)))</formula>
    </cfRule>
    <cfRule type="containsText" dxfId="919" priority="769" operator="containsText" text="Media">
      <formula>NOT(ISERROR(SEARCH("Media",H10)))</formula>
    </cfRule>
    <cfRule type="containsText" dxfId="918" priority="767" operator="containsText" text="Media">
      <formula>NOT(ISERROR(SEARCH("Media",H10)))</formula>
    </cfRule>
    <cfRule type="containsText" dxfId="917" priority="766" operator="containsText" text="Alta">
      <formula>NOT(ISERROR(SEARCH("Alta",H10)))</formula>
    </cfRule>
    <cfRule type="containsText" dxfId="916" priority="764" operator="containsText" text="Muy Alta">
      <formula>NOT(ISERROR(SEARCH("Muy Alta",H10)))</formula>
    </cfRule>
    <cfRule type="containsText" dxfId="915" priority="763" operator="containsText" text="Baja">
      <formula>NOT(ISERROR(SEARCH("Baja",H10)))</formula>
    </cfRule>
    <cfRule type="containsText" dxfId="914" priority="762" operator="containsText" text="Muy Baja">
      <formula>NOT(ISERROR(SEARCH("Muy Baja",H10)))</formula>
    </cfRule>
  </conditionalFormatting>
  <conditionalFormatting sqref="H30">
    <cfRule type="cellIs" dxfId="913" priority="390" operator="between">
      <formula>1</formula>
      <formula>2</formula>
    </cfRule>
    <cfRule type="containsText" dxfId="912" priority="387" operator="containsText" text="Muy baja">
      <formula>NOT(ISERROR(SEARCH("Muy baja",H30)))</formula>
    </cfRule>
    <cfRule type="containsText" dxfId="911" priority="386" operator="containsText" text="Baja">
      <formula>NOT(ISERROR(SEARCH("Baja",H30)))</formula>
    </cfRule>
    <cfRule type="containsText" dxfId="910" priority="385" operator="containsText" text="Media">
      <formula>NOT(ISERROR(SEARCH("Media",H30)))</formula>
    </cfRule>
    <cfRule type="containsText" dxfId="909" priority="384" operator="containsText" text="Alta">
      <formula>NOT(ISERROR(SEARCH("Alta",H30)))</formula>
    </cfRule>
    <cfRule type="containsText" dxfId="907" priority="383" operator="containsText" text="Muy bajo">
      <formula>NOT(ISERROR(SEARCH("Muy bajo",H30)))</formula>
    </cfRule>
    <cfRule type="containsText" dxfId="906" priority="382" operator="containsText" text="Muy Baja'Tabla probabilidad'!">
      <formula>NOT(ISERROR(SEARCH("Muy Baja'Tabla probabilidad'!",H30)))</formula>
    </cfRule>
    <cfRule type="containsText" dxfId="905" priority="381" operator="containsText" text="Muy Baja">
      <formula>NOT(ISERROR(SEARCH("Muy Baja",H30)))</formula>
    </cfRule>
    <cfRule type="containsText" dxfId="904" priority="379" operator="containsText" text="Muy Baja">
      <formula>NOT(ISERROR(SEARCH("Muy Baja",H30)))</formula>
    </cfRule>
    <cfRule type="containsText" dxfId="903" priority="378" operator="containsText" text="Baja">
      <formula>NOT(ISERROR(SEARCH("Baja",H30)))</formula>
    </cfRule>
    <cfRule type="containsText" dxfId="902" priority="377" operator="containsText" text="Muy Baja">
      <formula>NOT(ISERROR(SEARCH("Muy Baja",H30)))</formula>
    </cfRule>
    <cfRule type="containsText" dxfId="901" priority="380" operator="containsText" text="Muy Baja">
      <formula>NOT(ISERROR(SEARCH("Muy Baja",H30)))</formula>
    </cfRule>
    <cfRule type="containsText" dxfId="900" priority="376" operator="containsText" text="Media">
      <formula>NOT(ISERROR(SEARCH("Media",H30)))</formula>
    </cfRule>
    <cfRule type="containsText" dxfId="899" priority="375" operator="containsText" text="Media">
      <formula>NOT(ISERROR(SEARCH("Media",H30)))</formula>
    </cfRule>
    <cfRule type="containsText" dxfId="898" priority="370" operator="containsText" text="Baja">
      <formula>NOT(ISERROR(SEARCH("Baja",H30)))</formula>
    </cfRule>
    <cfRule type="containsText" dxfId="897" priority="369" operator="containsText" text="Muy Baja">
      <formula>NOT(ISERROR(SEARCH("Muy Baja",H30)))</formula>
    </cfRule>
    <cfRule type="containsText" dxfId="896" priority="374" operator="containsText" text="Media">
      <formula>NOT(ISERROR(SEARCH("Media",H30)))</formula>
    </cfRule>
    <cfRule type="containsText" dxfId="895" priority="373" operator="containsText" text="Alta">
      <formula>NOT(ISERROR(SEARCH("Alta",H30)))</formula>
    </cfRule>
    <cfRule type="containsText" dxfId="894" priority="371" operator="containsText" text="Muy Alta">
      <formula>NOT(ISERROR(SEARCH("Muy Alta",H30)))</formula>
    </cfRule>
    <cfRule type="cellIs" dxfId="893" priority="391" operator="between">
      <formula>0</formula>
      <formula>2</formula>
    </cfRule>
  </conditionalFormatting>
  <conditionalFormatting sqref="H40">
    <cfRule type="containsText" dxfId="891" priority="456" operator="containsText" text="Baja">
      <formula>NOT(ISERROR(SEARCH("Baja",H40)))</formula>
    </cfRule>
    <cfRule type="containsText" dxfId="890" priority="455" operator="containsText" text="Media">
      <formula>NOT(ISERROR(SEARCH("Media",H40)))</formula>
    </cfRule>
    <cfRule type="containsText" dxfId="889" priority="454" operator="containsText" text="Alta">
      <formula>NOT(ISERROR(SEARCH("Alta",H40)))</formula>
    </cfRule>
    <cfRule type="containsText" dxfId="888" priority="453" operator="containsText" text="Muy bajo">
      <formula>NOT(ISERROR(SEARCH("Muy bajo",H40)))</formula>
    </cfRule>
    <cfRule type="containsText" dxfId="887" priority="452" operator="containsText" text="Muy Baja'Tabla probabilidad'!">
      <formula>NOT(ISERROR(SEARCH("Muy Baja'Tabla probabilidad'!",H40)))</formula>
    </cfRule>
    <cfRule type="containsText" dxfId="886" priority="451" operator="containsText" text="Muy Baja">
      <formula>NOT(ISERROR(SEARCH("Muy Baja",H40)))</formula>
    </cfRule>
    <cfRule type="containsText" dxfId="885" priority="450" operator="containsText" text="Muy Baja">
      <formula>NOT(ISERROR(SEARCH("Muy Baja",H40)))</formula>
    </cfRule>
    <cfRule type="containsText" dxfId="884" priority="449" operator="containsText" text="Muy Baja">
      <formula>NOT(ISERROR(SEARCH("Muy Baja",H40)))</formula>
    </cfRule>
    <cfRule type="containsText" dxfId="883" priority="448" operator="containsText" text="Baja">
      <formula>NOT(ISERROR(SEARCH("Baja",H40)))</formula>
    </cfRule>
    <cfRule type="containsText" dxfId="882" priority="446" operator="containsText" text="Media">
      <formula>NOT(ISERROR(SEARCH("Media",H40)))</formula>
    </cfRule>
    <cfRule type="containsText" dxfId="881" priority="445" operator="containsText" text="Media">
      <formula>NOT(ISERROR(SEARCH("Media",H40)))</formula>
    </cfRule>
    <cfRule type="containsText" dxfId="880" priority="444" operator="containsText" text="Media">
      <formula>NOT(ISERROR(SEARCH("Media",H40)))</formula>
    </cfRule>
    <cfRule type="containsText" dxfId="879" priority="443" operator="containsText" text="Alta">
      <formula>NOT(ISERROR(SEARCH("Alta",H40)))</formula>
    </cfRule>
    <cfRule type="containsText" dxfId="878" priority="441" operator="containsText" text="Muy Alta">
      <formula>NOT(ISERROR(SEARCH("Muy Alta",H40)))</formula>
    </cfRule>
    <cfRule type="containsText" dxfId="877" priority="440" operator="containsText" text="Baja">
      <formula>NOT(ISERROR(SEARCH("Baja",H40)))</formula>
    </cfRule>
    <cfRule type="containsText" dxfId="876" priority="439" operator="containsText" text="Muy Baja">
      <formula>NOT(ISERROR(SEARCH("Muy Baja",H40)))</formula>
    </cfRule>
    <cfRule type="containsText" dxfId="875" priority="447" operator="containsText" text="Muy Baja">
      <formula>NOT(ISERROR(SEARCH("Muy Baja",H40)))</formula>
    </cfRule>
    <cfRule type="containsText" dxfId="874" priority="457" operator="containsText" text="Muy baja">
      <formula>NOT(ISERROR(SEARCH("Muy baja",H40)))</formula>
    </cfRule>
    <cfRule type="cellIs" dxfId="873" priority="458" operator="between">
      <formula>1</formula>
      <formula>2</formula>
    </cfRule>
    <cfRule type="cellIs" dxfId="872" priority="459" operator="between">
      <formula>0</formula>
      <formula>2</formula>
    </cfRule>
  </conditionalFormatting>
  <conditionalFormatting sqref="H50">
    <cfRule type="cellIs" dxfId="870" priority="563" operator="between">
      <formula>1</formula>
      <formula>2</formula>
    </cfRule>
    <cfRule type="containsText" dxfId="869" priority="560" operator="containsText" text="Muy baja">
      <formula>NOT(ISERROR(SEARCH("Muy baja",H50)))</formula>
    </cfRule>
    <cfRule type="containsText" dxfId="868" priority="559" operator="containsText" text="Baja">
      <formula>NOT(ISERROR(SEARCH("Baja",H50)))</formula>
    </cfRule>
    <cfRule type="containsText" dxfId="867" priority="558" operator="containsText" text="Media">
      <formula>NOT(ISERROR(SEARCH("Media",H50)))</formula>
    </cfRule>
    <cfRule type="containsText" dxfId="866" priority="557" operator="containsText" text="Alta">
      <formula>NOT(ISERROR(SEARCH("Alta",H50)))</formula>
    </cfRule>
    <cfRule type="containsText" dxfId="865" priority="556" operator="containsText" text="Muy bajo">
      <formula>NOT(ISERROR(SEARCH("Muy bajo",H50)))</formula>
    </cfRule>
    <cfRule type="containsText" dxfId="864" priority="555" operator="containsText" text="Muy Baja'Tabla probabilidad'!">
      <formula>NOT(ISERROR(SEARCH("Muy Baja'Tabla probabilidad'!",H50)))</formula>
    </cfRule>
    <cfRule type="containsText" dxfId="863" priority="554" operator="containsText" text="Muy Baja">
      <formula>NOT(ISERROR(SEARCH("Muy Baja",H50)))</formula>
    </cfRule>
    <cfRule type="containsText" dxfId="862" priority="553" operator="containsText" text="Muy Baja">
      <formula>NOT(ISERROR(SEARCH("Muy Baja",H50)))</formula>
    </cfRule>
    <cfRule type="containsText" dxfId="861" priority="552" operator="containsText" text="Muy Baja">
      <formula>NOT(ISERROR(SEARCH("Muy Baja",H50)))</formula>
    </cfRule>
    <cfRule type="containsText" dxfId="859" priority="550" operator="containsText" text="Muy Baja">
      <formula>NOT(ISERROR(SEARCH("Muy Baja",H50)))</formula>
    </cfRule>
    <cfRule type="containsText" dxfId="858" priority="549" operator="containsText" text="Media">
      <formula>NOT(ISERROR(SEARCH("Media",H50)))</formula>
    </cfRule>
    <cfRule type="containsText" dxfId="857" priority="548" operator="containsText" text="Media">
      <formula>NOT(ISERROR(SEARCH("Media",H50)))</formula>
    </cfRule>
    <cfRule type="containsText" dxfId="856" priority="547" operator="containsText" text="Media">
      <formula>NOT(ISERROR(SEARCH("Media",H50)))</formula>
    </cfRule>
    <cfRule type="containsText" dxfId="855" priority="546" operator="containsText" text="Alta">
      <formula>NOT(ISERROR(SEARCH("Alta",H50)))</formula>
    </cfRule>
    <cfRule type="containsText" dxfId="854" priority="544" operator="containsText" text="Muy Alta">
      <formula>NOT(ISERROR(SEARCH("Muy Alta",H50)))</formula>
    </cfRule>
    <cfRule type="containsText" dxfId="853" priority="543" operator="containsText" text="Baja">
      <formula>NOT(ISERROR(SEARCH("Baja",H50)))</formula>
    </cfRule>
    <cfRule type="containsText" dxfId="852" priority="542" operator="containsText" text="Muy Baja">
      <formula>NOT(ISERROR(SEARCH("Muy Baja",H50)))</formula>
    </cfRule>
    <cfRule type="cellIs" dxfId="851" priority="564" operator="between">
      <formula>0</formula>
      <formula>2</formula>
    </cfRule>
    <cfRule type="containsText" dxfId="850" priority="551" operator="containsText" text="Baja">
      <formula>NOT(ISERROR(SEARCH("Baja",H50)))</formula>
    </cfRule>
  </conditionalFormatting>
  <conditionalFormatting sqref="H60">
    <cfRule type="containsText" dxfId="849" priority="299" operator="containsText" text="Media">
      <formula>NOT(ISERROR(SEARCH("Media",H60)))</formula>
    </cfRule>
    <cfRule type="containsText" dxfId="848" priority="300" operator="containsText" text="Media">
      <formula>NOT(ISERROR(SEARCH("Media",H60)))</formula>
    </cfRule>
    <cfRule type="containsText" dxfId="847" priority="301" operator="containsText" text="Media">
      <formula>NOT(ISERROR(SEARCH("Media",H60)))</formula>
    </cfRule>
    <cfRule type="containsText" dxfId="846" priority="302" operator="containsText" text="Muy Baja">
      <formula>NOT(ISERROR(SEARCH("Muy Baja",H60)))</formula>
    </cfRule>
    <cfRule type="containsText" dxfId="845" priority="303" operator="containsText" text="Baja">
      <formula>NOT(ISERROR(SEARCH("Baja",H60)))</formula>
    </cfRule>
    <cfRule type="containsText" dxfId="844" priority="304" operator="containsText" text="Muy Baja">
      <formula>NOT(ISERROR(SEARCH("Muy Baja",H60)))</formula>
    </cfRule>
    <cfRule type="containsText" dxfId="843" priority="305" operator="containsText" text="Muy Baja">
      <formula>NOT(ISERROR(SEARCH("Muy Baja",H60)))</formula>
    </cfRule>
    <cfRule type="containsText" dxfId="842" priority="306" operator="containsText" text="Muy Baja">
      <formula>NOT(ISERROR(SEARCH("Muy Baja",H60)))</formula>
    </cfRule>
    <cfRule type="containsText" dxfId="841" priority="307" operator="containsText" text="Muy Baja'Tabla probabilidad'!">
      <formula>NOT(ISERROR(SEARCH("Muy Baja'Tabla probabilidad'!",H60)))</formula>
    </cfRule>
    <cfRule type="containsText" dxfId="840" priority="308" operator="containsText" text="Muy bajo">
      <formula>NOT(ISERROR(SEARCH("Muy bajo",H60)))</formula>
    </cfRule>
    <cfRule type="containsText" dxfId="839" priority="309" operator="containsText" text="Alta">
      <formula>NOT(ISERROR(SEARCH("Alta",H60)))</formula>
    </cfRule>
    <cfRule type="containsText" dxfId="838" priority="310" operator="containsText" text="Media">
      <formula>NOT(ISERROR(SEARCH("Media",H60)))</formula>
    </cfRule>
    <cfRule type="containsText" dxfId="837" priority="311" operator="containsText" text="Baja">
      <formula>NOT(ISERROR(SEARCH("Baja",H60)))</formula>
    </cfRule>
    <cfRule type="containsText" dxfId="836" priority="312" operator="containsText" text="Muy baja">
      <formula>NOT(ISERROR(SEARCH("Muy baja",H60)))</formula>
    </cfRule>
    <cfRule type="cellIs" dxfId="833" priority="315" operator="between">
      <formula>1</formula>
      <formula>2</formula>
    </cfRule>
    <cfRule type="cellIs" dxfId="832" priority="316" operator="between">
      <formula>0</formula>
      <formula>2</formula>
    </cfRule>
    <cfRule type="containsText" dxfId="831" priority="295" operator="containsText" text="Muy Baja">
      <formula>NOT(ISERROR(SEARCH("Muy Baja",H60)))</formula>
    </cfRule>
    <cfRule type="containsText" dxfId="830" priority="296" operator="containsText" text="Baja">
      <formula>NOT(ISERROR(SEARCH("Baja",H60)))</formula>
    </cfRule>
    <cfRule type="containsText" dxfId="829" priority="297" operator="containsText" text="Muy Alta">
      <formula>NOT(ISERROR(SEARCH("Muy Alta",H60)))</formula>
    </cfRule>
    <cfRule type="containsText" dxfId="828" priority="298" operator="containsText" text="Alta">
      <formula>NOT(ISERROR(SEARCH("Alta",H60)))</formula>
    </cfRule>
  </conditionalFormatting>
  <conditionalFormatting sqref="H70">
    <cfRule type="containsText" dxfId="827" priority="234" operator="containsText" text="Muy Baja">
      <formula>NOT(ISERROR(SEARCH("Muy Baja",H70)))</formula>
    </cfRule>
    <cfRule type="containsText" dxfId="826" priority="223" operator="containsText" text="Muy Baja">
      <formula>NOT(ISERROR(SEARCH("Muy Baja",H70)))</formula>
    </cfRule>
    <cfRule type="containsText" dxfId="825" priority="224" operator="containsText" text="Baja">
      <formula>NOT(ISERROR(SEARCH("Baja",H70)))</formula>
    </cfRule>
    <cfRule type="containsText" dxfId="824" priority="225" operator="containsText" text="Muy Alta">
      <formula>NOT(ISERROR(SEARCH("Muy Alta",H70)))</formula>
    </cfRule>
    <cfRule type="containsText" dxfId="823" priority="226" operator="containsText" text="Alta">
      <formula>NOT(ISERROR(SEARCH("Alta",H70)))</formula>
    </cfRule>
    <cfRule type="cellIs" dxfId="822" priority="243" operator="between">
      <formula>1</formula>
      <formula>2</formula>
    </cfRule>
    <cfRule type="containsText" dxfId="820" priority="240" operator="containsText" text="Muy baja">
      <formula>NOT(ISERROR(SEARCH("Muy baja",H70)))</formula>
    </cfRule>
    <cfRule type="containsText" dxfId="819" priority="239" operator="containsText" text="Baja">
      <formula>NOT(ISERROR(SEARCH("Baja",H70)))</formula>
    </cfRule>
    <cfRule type="containsText" dxfId="818" priority="238" operator="containsText" text="Media">
      <formula>NOT(ISERROR(SEARCH("Media",H70)))</formula>
    </cfRule>
    <cfRule type="containsText" dxfId="817" priority="227" operator="containsText" text="Media">
      <formula>NOT(ISERROR(SEARCH("Media",H70)))</formula>
    </cfRule>
    <cfRule type="containsText" dxfId="816" priority="237" operator="containsText" text="Alta">
      <formula>NOT(ISERROR(SEARCH("Alta",H70)))</formula>
    </cfRule>
    <cfRule type="containsText" dxfId="815" priority="228" operator="containsText" text="Media">
      <formula>NOT(ISERROR(SEARCH("Media",H70)))</formula>
    </cfRule>
    <cfRule type="containsText" dxfId="814" priority="229" operator="containsText" text="Media">
      <formula>NOT(ISERROR(SEARCH("Media",H70)))</formula>
    </cfRule>
    <cfRule type="containsText" dxfId="813" priority="230" operator="containsText" text="Muy Baja">
      <formula>NOT(ISERROR(SEARCH("Muy Baja",H70)))</formula>
    </cfRule>
    <cfRule type="containsText" dxfId="812" priority="232" operator="containsText" text="Muy Baja">
      <formula>NOT(ISERROR(SEARCH("Muy Baja",H70)))</formula>
    </cfRule>
    <cfRule type="containsText" dxfId="811" priority="231" operator="containsText" text="Baja">
      <formula>NOT(ISERROR(SEARCH("Baja",H70)))</formula>
    </cfRule>
    <cfRule type="containsText" dxfId="809" priority="236" operator="containsText" text="Muy bajo">
      <formula>NOT(ISERROR(SEARCH("Muy bajo",H70)))</formula>
    </cfRule>
    <cfRule type="cellIs" dxfId="808" priority="244" operator="between">
      <formula>0</formula>
      <formula>2</formula>
    </cfRule>
    <cfRule type="containsText" dxfId="807" priority="235" operator="containsText" text="Muy Baja'Tabla probabilidad'!">
      <formula>NOT(ISERROR(SEARCH("Muy Baja'Tabla probabilidad'!",H70)))</formula>
    </cfRule>
    <cfRule type="containsText" dxfId="806" priority="233" operator="containsText" text="Muy Baja">
      <formula>NOT(ISERROR(SEARCH("Muy Baja",H70)))</formula>
    </cfRule>
  </conditionalFormatting>
  <conditionalFormatting sqref="H80">
    <cfRule type="containsText" dxfId="805" priority="56" operator="containsText" text="Muy Baja">
      <formula>NOT(ISERROR(SEARCH("Muy Baja",H80)))</formula>
    </cfRule>
    <cfRule type="cellIs" dxfId="803" priority="67" operator="between">
      <formula>1</formula>
      <formula>2</formula>
    </cfRule>
    <cfRule type="cellIs" dxfId="802" priority="68" operator="between">
      <formula>0</formula>
      <formula>2</formula>
    </cfRule>
    <cfRule type="containsText" dxfId="801" priority="48" operator="containsText" text="Baja">
      <formula>NOT(ISERROR(SEARCH("Baja",H80)))</formula>
    </cfRule>
    <cfRule type="containsText" dxfId="800" priority="47" operator="containsText" text="Muy Baja">
      <formula>NOT(ISERROR(SEARCH("Muy Baja",H80)))</formula>
    </cfRule>
    <cfRule type="containsText" dxfId="799" priority="49" operator="containsText" text="Muy Alta">
      <formula>NOT(ISERROR(SEARCH("Muy Alta",H80)))</formula>
    </cfRule>
    <cfRule type="containsText" dxfId="798" priority="50" operator="containsText" text="Alta">
      <formula>NOT(ISERROR(SEARCH("Alta",H80)))</formula>
    </cfRule>
    <cfRule type="containsText" dxfId="797" priority="51" operator="containsText" text="Media">
      <formula>NOT(ISERROR(SEARCH("Media",H80)))</formula>
    </cfRule>
    <cfRule type="containsText" dxfId="796" priority="52" operator="containsText" text="Media">
      <formula>NOT(ISERROR(SEARCH("Media",H80)))</formula>
    </cfRule>
    <cfRule type="containsText" dxfId="795" priority="53" operator="containsText" text="Media">
      <formula>NOT(ISERROR(SEARCH("Media",H80)))</formula>
    </cfRule>
    <cfRule type="containsText" dxfId="794" priority="54" operator="containsText" text="Muy Baja">
      <formula>NOT(ISERROR(SEARCH("Muy Baja",H80)))</formula>
    </cfRule>
    <cfRule type="containsText" dxfId="793" priority="55" operator="containsText" text="Baja">
      <formula>NOT(ISERROR(SEARCH("Baja",H80)))</formula>
    </cfRule>
    <cfRule type="containsText" dxfId="792" priority="57" operator="containsText" text="Muy Baja">
      <formula>NOT(ISERROR(SEARCH("Muy Baja",H80)))</formula>
    </cfRule>
    <cfRule type="containsText" dxfId="791" priority="58" operator="containsText" text="Muy Baja">
      <formula>NOT(ISERROR(SEARCH("Muy Baja",H80)))</formula>
    </cfRule>
    <cfRule type="containsText" dxfId="790" priority="59" operator="containsText" text="Muy Baja'Tabla probabilidad'!">
      <formula>NOT(ISERROR(SEARCH("Muy Baja'Tabla probabilidad'!",H80)))</formula>
    </cfRule>
    <cfRule type="containsText" dxfId="789" priority="60" operator="containsText" text="Muy bajo">
      <formula>NOT(ISERROR(SEARCH("Muy bajo",H80)))</formula>
    </cfRule>
    <cfRule type="containsText" dxfId="788" priority="61" operator="containsText" text="Alta">
      <formula>NOT(ISERROR(SEARCH("Alta",H80)))</formula>
    </cfRule>
    <cfRule type="containsText" dxfId="787" priority="62" operator="containsText" text="Media">
      <formula>NOT(ISERROR(SEARCH("Media",H80)))</formula>
    </cfRule>
    <cfRule type="containsText" dxfId="786" priority="63" operator="containsText" text="Baja">
      <formula>NOT(ISERROR(SEARCH("Baja",H80)))</formula>
    </cfRule>
    <cfRule type="containsText" dxfId="785" priority="64" operator="containsText" text="Muy baja">
      <formula>NOT(ISERROR(SEARCH("Muy baja",H80)))</formula>
    </cfRule>
  </conditionalFormatting>
  <conditionalFormatting sqref="H90">
    <cfRule type="cellIs" dxfId="782" priority="99" operator="between">
      <formula>1</formula>
      <formula>2</formula>
    </cfRule>
    <cfRule type="containsText" dxfId="781" priority="88" operator="containsText" text="Muy Baja">
      <formula>NOT(ISERROR(SEARCH("Muy Baja",H90)))</formula>
    </cfRule>
    <cfRule type="containsText" dxfId="780" priority="89" operator="containsText" text="Muy Baja">
      <formula>NOT(ISERROR(SEARCH("Muy Baja",H90)))</formula>
    </cfRule>
    <cfRule type="containsText" dxfId="779" priority="85" operator="containsText" text="Media">
      <formula>NOT(ISERROR(SEARCH("Media",H90)))</formula>
    </cfRule>
    <cfRule type="containsText" dxfId="777" priority="90" operator="containsText" text="Muy Baja">
      <formula>NOT(ISERROR(SEARCH("Muy Baja",H90)))</formula>
    </cfRule>
    <cfRule type="cellIs" dxfId="776" priority="100" operator="between">
      <formula>0</formula>
      <formula>2</formula>
    </cfRule>
    <cfRule type="containsText" dxfId="775" priority="79" operator="containsText" text="Muy Baja">
      <formula>NOT(ISERROR(SEARCH("Muy Baja",H90)))</formula>
    </cfRule>
    <cfRule type="containsText" dxfId="774" priority="91" operator="containsText" text="Muy Baja'Tabla probabilidad'!">
      <formula>NOT(ISERROR(SEARCH("Muy Baja'Tabla probabilidad'!",H90)))</formula>
    </cfRule>
    <cfRule type="containsText" dxfId="773" priority="92" operator="containsText" text="Muy bajo">
      <formula>NOT(ISERROR(SEARCH("Muy bajo",H90)))</formula>
    </cfRule>
    <cfRule type="containsText" dxfId="772" priority="94" operator="containsText" text="Media">
      <formula>NOT(ISERROR(SEARCH("Media",H90)))</formula>
    </cfRule>
    <cfRule type="containsText" dxfId="771" priority="93" operator="containsText" text="Alta">
      <formula>NOT(ISERROR(SEARCH("Alta",H90)))</formula>
    </cfRule>
    <cfRule type="containsText" dxfId="770" priority="95" operator="containsText" text="Baja">
      <formula>NOT(ISERROR(SEARCH("Baja",H90)))</formula>
    </cfRule>
    <cfRule type="containsText" dxfId="769" priority="96" operator="containsText" text="Muy baja">
      <formula>NOT(ISERROR(SEARCH("Muy baja",H90)))</formula>
    </cfRule>
    <cfRule type="containsText" dxfId="768" priority="87" operator="containsText" text="Baja">
      <formula>NOT(ISERROR(SEARCH("Baja",H90)))</formula>
    </cfRule>
    <cfRule type="containsText" dxfId="767" priority="86" operator="containsText" text="Muy Baja">
      <formula>NOT(ISERROR(SEARCH("Muy Baja",H90)))</formula>
    </cfRule>
    <cfRule type="containsText" dxfId="766" priority="84" operator="containsText" text="Media">
      <formula>NOT(ISERROR(SEARCH("Media",H90)))</formula>
    </cfRule>
    <cfRule type="containsText" dxfId="765" priority="83" operator="containsText" text="Media">
      <formula>NOT(ISERROR(SEARCH("Media",H90)))</formula>
    </cfRule>
    <cfRule type="containsText" dxfId="764" priority="82" operator="containsText" text="Alta">
      <formula>NOT(ISERROR(SEARCH("Alta",H90)))</formula>
    </cfRule>
    <cfRule type="containsText" dxfId="763" priority="81" operator="containsText" text="Muy Alta">
      <formula>NOT(ISERROR(SEARCH("Muy Alta",H90)))</formula>
    </cfRule>
    <cfRule type="containsText" dxfId="762" priority="80" operator="containsText" text="Baja">
      <formula>NOT(ISERROR(SEARCH("Baja",H90)))</formula>
    </cfRule>
  </conditionalFormatting>
  <conditionalFormatting sqref="M10 K10:K99 M20">
    <cfRule type="containsText" dxfId="761" priority="761" operator="containsText" text="Leve">
      <formula>NOT(ISERROR(SEARCH("Leve",K10)))</formula>
    </cfRule>
    <cfRule type="containsText" dxfId="760" priority="760" operator="containsText" text="Menor">
      <formula>NOT(ISERROR(SEARCH("Menor",K10)))</formula>
    </cfRule>
    <cfRule type="containsText" dxfId="759" priority="758" operator="containsText" text="Alta">
      <formula>NOT(ISERROR(SEARCH("Alta",K10)))</formula>
    </cfRule>
    <cfRule type="containsText" dxfId="758" priority="756" operator="containsText" text="Catastrófico">
      <formula>NOT(ISERROR(SEARCH("Catastrófico",K10)))</formula>
    </cfRule>
    <cfRule type="containsText" dxfId="757" priority="757" operator="containsText" text="Mayor">
      <formula>NOT(ISERROR(SEARCH("Mayor",K10)))</formula>
    </cfRule>
  </conditionalFormatting>
  <conditionalFormatting sqref="M30">
    <cfRule type="containsText" dxfId="756" priority="365" operator="containsText" text="Alta">
      <formula>NOT(ISERROR(SEARCH("Alta",M30)))</formula>
    </cfRule>
    <cfRule type="containsText" dxfId="755" priority="366" operator="containsText" text="Moderado">
      <formula>NOT(ISERROR(SEARCH("Moderado",M30)))</formula>
    </cfRule>
    <cfRule type="containsText" dxfId="754" priority="367" operator="containsText" text="Menor">
      <formula>NOT(ISERROR(SEARCH("Menor",M30)))</formula>
    </cfRule>
    <cfRule type="containsText" dxfId="753" priority="368" operator="containsText" text="Leve">
      <formula>NOT(ISERROR(SEARCH("Leve",M30)))</formula>
    </cfRule>
    <cfRule type="containsText" dxfId="752" priority="363" operator="containsText" text="Catastrófico">
      <formula>NOT(ISERROR(SEARCH("Catastrófico",M30)))</formula>
    </cfRule>
    <cfRule type="containsText" dxfId="751" priority="364" operator="containsText" text="Mayor">
      <formula>NOT(ISERROR(SEARCH("Mayor",M30)))</formula>
    </cfRule>
  </conditionalFormatting>
  <conditionalFormatting sqref="M40">
    <cfRule type="containsText" dxfId="750" priority="277" operator="containsText" text="Alta">
      <formula>NOT(ISERROR(SEARCH("Alta",M40)))</formula>
    </cfRule>
    <cfRule type="containsText" dxfId="749" priority="279" operator="containsText" text="Menor">
      <formula>NOT(ISERROR(SEARCH("Menor",M40)))</formula>
    </cfRule>
    <cfRule type="containsText" dxfId="748" priority="280" operator="containsText" text="Leve">
      <formula>NOT(ISERROR(SEARCH("Leve",M40)))</formula>
    </cfRule>
    <cfRule type="containsText" dxfId="747" priority="275" operator="containsText" text="Catastrófico">
      <formula>NOT(ISERROR(SEARCH("Catastrófico",M40)))</formula>
    </cfRule>
    <cfRule type="containsText" dxfId="746" priority="278" operator="containsText" text="Moderado">
      <formula>NOT(ISERROR(SEARCH("Moderado",M40)))</formula>
    </cfRule>
    <cfRule type="containsText" dxfId="745" priority="276" operator="containsText" text="Mayor">
      <formula>NOT(ISERROR(SEARCH("Mayor",M40)))</formula>
    </cfRule>
  </conditionalFormatting>
  <conditionalFormatting sqref="M50">
    <cfRule type="containsText" dxfId="744" priority="270" operator="containsText" text="Leve">
      <formula>NOT(ISERROR(SEARCH("Leve",M50)))</formula>
    </cfRule>
    <cfRule type="containsText" dxfId="743" priority="268" operator="containsText" text="Moderado">
      <formula>NOT(ISERROR(SEARCH("Moderado",M50)))</formula>
    </cfRule>
    <cfRule type="containsText" dxfId="742" priority="267" operator="containsText" text="Alta">
      <formula>NOT(ISERROR(SEARCH("Alta",M50)))</formula>
    </cfRule>
    <cfRule type="containsText" dxfId="741" priority="266" operator="containsText" text="Mayor">
      <formula>NOT(ISERROR(SEARCH("Mayor",M50)))</formula>
    </cfRule>
    <cfRule type="containsText" dxfId="740" priority="265" operator="containsText" text="Catastrófico">
      <formula>NOT(ISERROR(SEARCH("Catastrófico",M50)))</formula>
    </cfRule>
    <cfRule type="containsText" dxfId="739" priority="269" operator="containsText" text="Menor">
      <formula>NOT(ISERROR(SEARCH("Menor",M50)))</formula>
    </cfRule>
  </conditionalFormatting>
  <conditionalFormatting sqref="M60">
    <cfRule type="containsText" dxfId="738" priority="135" operator="containsText" text="Catastrófico">
      <formula>NOT(ISERROR(SEARCH("Catastrófico",M60)))</formula>
    </cfRule>
    <cfRule type="containsText" dxfId="737" priority="139" operator="containsText" text="Menor">
      <formula>NOT(ISERROR(SEARCH("Menor",M60)))</formula>
    </cfRule>
    <cfRule type="containsText" dxfId="736" priority="136" operator="containsText" text="Mayor">
      <formula>NOT(ISERROR(SEARCH("Mayor",M60)))</formula>
    </cfRule>
    <cfRule type="containsText" dxfId="735" priority="137" operator="containsText" text="Alta">
      <formula>NOT(ISERROR(SEARCH("Alta",M60)))</formula>
    </cfRule>
    <cfRule type="containsText" dxfId="734" priority="138" operator="containsText" text="Moderado">
      <formula>NOT(ISERROR(SEARCH("Moderado",M60)))</formula>
    </cfRule>
    <cfRule type="containsText" dxfId="733" priority="140" operator="containsText" text="Leve">
      <formula>NOT(ISERROR(SEARCH("Leve",M60)))</formula>
    </cfRule>
  </conditionalFormatting>
  <conditionalFormatting sqref="M70">
    <cfRule type="containsText" dxfId="732" priority="131" operator="containsText" text="Alta">
      <formula>NOT(ISERROR(SEARCH("Alta",M70)))</formula>
    </cfRule>
    <cfRule type="containsText" dxfId="731" priority="133" operator="containsText" text="Menor">
      <formula>NOT(ISERROR(SEARCH("Menor",M70)))</formula>
    </cfRule>
    <cfRule type="containsText" dxfId="730" priority="134" operator="containsText" text="Leve">
      <formula>NOT(ISERROR(SEARCH("Leve",M70)))</formula>
    </cfRule>
    <cfRule type="containsText" dxfId="729" priority="132" operator="containsText" text="Moderado">
      <formula>NOT(ISERROR(SEARCH("Moderado",M70)))</formula>
    </cfRule>
    <cfRule type="containsText" dxfId="728" priority="130" operator="containsText" text="Mayor">
      <formula>NOT(ISERROR(SEARCH("Mayor",M70)))</formula>
    </cfRule>
    <cfRule type="containsText" dxfId="727" priority="129" operator="containsText" text="Catastrófico">
      <formula>NOT(ISERROR(SEARCH("Catastrófico",M70)))</formula>
    </cfRule>
  </conditionalFormatting>
  <conditionalFormatting sqref="M80">
    <cfRule type="containsText" dxfId="726" priority="37" operator="containsText" text="Catastrófico">
      <formula>NOT(ISERROR(SEARCH("Catastrófico",M80)))</formula>
    </cfRule>
    <cfRule type="containsText" dxfId="725" priority="41" operator="containsText" text="Menor">
      <formula>NOT(ISERROR(SEARCH("Menor",M80)))</formula>
    </cfRule>
    <cfRule type="containsText" dxfId="724" priority="38" operator="containsText" text="Mayor">
      <formula>NOT(ISERROR(SEARCH("Mayor",M80)))</formula>
    </cfRule>
    <cfRule type="containsText" dxfId="723" priority="39" operator="containsText" text="Alta">
      <formula>NOT(ISERROR(SEARCH("Alta",M80)))</formula>
    </cfRule>
    <cfRule type="containsText" dxfId="722" priority="40" operator="containsText" text="Moderado">
      <formula>NOT(ISERROR(SEARCH("Moderado",M80)))</formula>
    </cfRule>
    <cfRule type="containsText" dxfId="721" priority="42" operator="containsText" text="Leve">
      <formula>NOT(ISERROR(SEARCH("Leve",M80)))</formula>
    </cfRule>
  </conditionalFormatting>
  <conditionalFormatting sqref="M90">
    <cfRule type="containsText" dxfId="720" priority="72" operator="containsText" text="Moderado">
      <formula>NOT(ISERROR(SEARCH("Moderado",M90)))</formula>
    </cfRule>
    <cfRule type="containsText" dxfId="719" priority="70" operator="containsText" text="Mayor">
      <formula>NOT(ISERROR(SEARCH("Mayor",M90)))</formula>
    </cfRule>
    <cfRule type="containsText" dxfId="718" priority="74" operator="containsText" text="Leve">
      <formula>NOT(ISERROR(SEARCH("Leve",M90)))</formula>
    </cfRule>
    <cfRule type="containsText" dxfId="717" priority="73" operator="containsText" text="Menor">
      <formula>NOT(ISERROR(SEARCH("Menor",M90)))</formula>
    </cfRule>
    <cfRule type="containsText" dxfId="716" priority="71" operator="containsText" text="Alta">
      <formula>NOT(ISERROR(SEARCH("Alta",M90)))</formula>
    </cfRule>
    <cfRule type="containsText" dxfId="715" priority="69" operator="containsText" text="Catastrófico">
      <formula>NOT(ISERROR(SEARCH("Catastrófico",M90)))</formula>
    </cfRule>
  </conditionalFormatting>
  <conditionalFormatting sqref="M10:N10 K10:K99 M20">
    <cfRule type="containsText" dxfId="714" priority="759" operator="containsText" text="Moderado">
      <formula>NOT(ISERROR(SEARCH("Moderado",K10)))</formula>
    </cfRule>
  </conditionalFormatting>
  <conditionalFormatting sqref="N60">
    <cfRule type="containsText" dxfId="713" priority="261" operator="containsText" text="Extremo">
      <formula>NOT(ISERROR(SEARCH("Extremo",N60)))</formula>
    </cfRule>
    <cfRule type="containsText" dxfId="712" priority="262" operator="containsText" text="Alto">
      <formula>NOT(ISERROR(SEARCH("Alto",N60)))</formula>
    </cfRule>
    <cfRule type="containsText" dxfId="711" priority="263" operator="containsText" text="Bajo">
      <formula>NOT(ISERROR(SEARCH("Bajo",N60)))</formula>
    </cfRule>
    <cfRule type="containsText" dxfId="710" priority="264" operator="containsText" text="Moderado">
      <formula>NOT(ISERROR(SEARCH("Moderado",N60)))</formula>
    </cfRule>
  </conditionalFormatting>
  <conditionalFormatting sqref="N70">
    <cfRule type="containsText" dxfId="709" priority="200" operator="containsText" text="Moderado">
      <formula>NOT(ISERROR(SEARCH("Moderado",N70)))</formula>
    </cfRule>
    <cfRule type="containsText" dxfId="708" priority="198" operator="containsText" text="Alto">
      <formula>NOT(ISERROR(SEARCH("Alto",N70)))</formula>
    </cfRule>
    <cfRule type="containsText" dxfId="707" priority="197" operator="containsText" text="Extremo">
      <formula>NOT(ISERROR(SEARCH("Extremo",N70)))</formula>
    </cfRule>
    <cfRule type="containsText" dxfId="706" priority="199" operator="containsText" text="Bajo">
      <formula>NOT(ISERROR(SEARCH("Bajo",N70)))</formula>
    </cfRule>
  </conditionalFormatting>
  <conditionalFormatting sqref="N80">
    <cfRule type="containsText" dxfId="705" priority="43" operator="containsText" text="Extremo">
      <formula>NOT(ISERROR(SEARCH("Extremo",N80)))</formula>
    </cfRule>
    <cfRule type="containsText" dxfId="704" priority="44" operator="containsText" text="Alto">
      <formula>NOT(ISERROR(SEARCH("Alto",N80)))</formula>
    </cfRule>
    <cfRule type="containsText" dxfId="703" priority="45" operator="containsText" text="Bajo">
      <formula>NOT(ISERROR(SEARCH("Bajo",N80)))</formula>
    </cfRule>
    <cfRule type="containsText" dxfId="702" priority="46" operator="containsText" text="Moderado">
      <formula>NOT(ISERROR(SEARCH("Moderado",N80)))</formula>
    </cfRule>
  </conditionalFormatting>
  <conditionalFormatting sqref="N90">
    <cfRule type="containsText" dxfId="701" priority="77" operator="containsText" text="Bajo">
      <formula>NOT(ISERROR(SEARCH("Bajo",N90)))</formula>
    </cfRule>
    <cfRule type="containsText" dxfId="700" priority="76" operator="containsText" text="Alto">
      <formula>NOT(ISERROR(SEARCH("Alto",N90)))</formula>
    </cfRule>
    <cfRule type="containsText" dxfId="699" priority="75" operator="containsText" text="Extremo">
      <formula>NOT(ISERROR(SEARCH("Extremo",N90)))</formula>
    </cfRule>
    <cfRule type="containsText" dxfId="698" priority="78" operator="containsText" text="Moderado">
      <formula>NOT(ISERROR(SEARCH("Moderado",N90)))</formula>
    </cfRule>
  </conditionalFormatting>
  <conditionalFormatting sqref="N8:O8">
    <cfRule type="containsText" dxfId="697" priority="321" operator="containsText" text="3- Moderado">
      <formula>NOT(ISERROR(SEARCH("3- Moderado",N8)))</formula>
    </cfRule>
    <cfRule type="containsText" dxfId="696" priority="322" operator="containsText" text="6- Moderado">
      <formula>NOT(ISERROR(SEARCH("6- Moderado",N8)))</formula>
    </cfRule>
    <cfRule type="containsText" dxfId="695" priority="323" operator="containsText" text="4- Moderado">
      <formula>NOT(ISERROR(SEARCH("4- Moderado",N8)))</formula>
    </cfRule>
    <cfRule type="containsText" dxfId="694" priority="324" operator="containsText" text="3- Bajo">
      <formula>NOT(ISERROR(SEARCH("3- Bajo",N8)))</formula>
    </cfRule>
    <cfRule type="containsText" dxfId="693" priority="325" operator="containsText" text="4- Bajo">
      <formula>NOT(ISERROR(SEARCH("4- Bajo",N8)))</formula>
    </cfRule>
    <cfRule type="containsText" dxfId="692" priority="326" operator="containsText" text="1- Bajo">
      <formula>NOT(ISERROR(SEARCH("1- Bajo",N8)))</formula>
    </cfRule>
  </conditionalFormatting>
  <conditionalFormatting sqref="N10:O10">
    <cfRule type="containsText" dxfId="691" priority="318" operator="containsText" text="Alto">
      <formula>NOT(ISERROR(SEARCH("Alto",N10)))</formula>
    </cfRule>
    <cfRule type="containsText" dxfId="690" priority="317" operator="containsText" text="Extremo">
      <formula>NOT(ISERROR(SEARCH("Extremo",N10)))</formula>
    </cfRule>
    <cfRule type="containsText" dxfId="689" priority="319" operator="containsText" text="Bajo">
      <formula>NOT(ISERROR(SEARCH("Bajo",N10)))</formula>
    </cfRule>
  </conditionalFormatting>
  <conditionalFormatting sqref="N20:O20">
    <cfRule type="containsText" dxfId="688" priority="1346" operator="containsText" text="Moderado">
      <formula>NOT(ISERROR(SEARCH("Moderado",N20)))</formula>
    </cfRule>
    <cfRule type="containsText" dxfId="687" priority="1343" operator="containsText" text="Extremo">
      <formula>NOT(ISERROR(SEARCH("Extremo",N20)))</formula>
    </cfRule>
    <cfRule type="containsText" dxfId="686" priority="1344" operator="containsText" text="Alto">
      <formula>NOT(ISERROR(SEARCH("Alto",N20)))</formula>
    </cfRule>
    <cfRule type="containsText" dxfId="685" priority="1345" operator="containsText" text="Bajo">
      <formula>NOT(ISERROR(SEARCH("Bajo",N20)))</formula>
    </cfRule>
  </conditionalFormatting>
  <conditionalFormatting sqref="N30:O30">
    <cfRule type="containsText" dxfId="684" priority="392" operator="containsText" text="Extremo">
      <formula>NOT(ISERROR(SEARCH("Extremo",N30)))</formula>
    </cfRule>
    <cfRule type="containsText" dxfId="683" priority="394" operator="containsText" text="Bajo">
      <formula>NOT(ISERROR(SEARCH("Bajo",N30)))</formula>
    </cfRule>
    <cfRule type="containsText" dxfId="682" priority="395" operator="containsText" text="Moderado">
      <formula>NOT(ISERROR(SEARCH("Moderado",N30)))</formula>
    </cfRule>
    <cfRule type="containsText" dxfId="681" priority="393" operator="containsText" text="Alto">
      <formula>NOT(ISERROR(SEARCH("Alto",N30)))</formula>
    </cfRule>
  </conditionalFormatting>
  <conditionalFormatting sqref="N40:O40">
    <cfRule type="containsText" dxfId="680" priority="282" operator="containsText" text="Alto">
      <formula>NOT(ISERROR(SEARCH("Alto",N40)))</formula>
    </cfRule>
    <cfRule type="containsText" dxfId="679" priority="281" operator="containsText" text="Extremo">
      <formula>NOT(ISERROR(SEARCH("Extremo",N40)))</formula>
    </cfRule>
    <cfRule type="containsText" dxfId="678" priority="283" operator="containsText" text="Bajo">
      <formula>NOT(ISERROR(SEARCH("Bajo",N40)))</formula>
    </cfRule>
    <cfRule type="containsText" dxfId="677" priority="284" operator="containsText" text="Moderado">
      <formula>NOT(ISERROR(SEARCH("Moderado",N40)))</formula>
    </cfRule>
  </conditionalFormatting>
  <conditionalFormatting sqref="N50:O50">
    <cfRule type="containsText" dxfId="676" priority="273" operator="containsText" text="Bajo">
      <formula>NOT(ISERROR(SEARCH("Bajo",N50)))</formula>
    </cfRule>
    <cfRule type="containsText" dxfId="675" priority="272" operator="containsText" text="Alto">
      <formula>NOT(ISERROR(SEARCH("Alto",N50)))</formula>
    </cfRule>
    <cfRule type="containsText" dxfId="674" priority="271" operator="containsText" text="Extremo">
      <formula>NOT(ISERROR(SEARCH("Extremo",N50)))</formula>
    </cfRule>
    <cfRule type="containsText" dxfId="673" priority="274" operator="containsText" text="Moderado">
      <formula>NOT(ISERROR(SEARCH("Moderado",N50)))</formula>
    </cfRule>
  </conditionalFormatting>
  <conditionalFormatting sqref="O10">
    <cfRule type="containsText" dxfId="672" priority="320" operator="containsText" text="Moderado">
      <formula>NOT(ISERROR(SEARCH("Moderado",O10)))</formula>
    </cfRule>
  </conditionalFormatting>
  <printOptions horizontalCentered="1"/>
  <pageMargins left="0.70866141732283472" right="0.70866141732283472" top="0.74803149606299213" bottom="0.74803149606299213" header="0.31496062992125984" footer="0.31496062992125984"/>
  <pageSetup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82" operator="containsText" id="{009A1948-254C-4020-A26D-7181B4E8E5DF}">
            <xm:f>NOT(ISERROR(SEARCH('8- Políticas de Administración '!$B$5,H10)))</xm:f>
            <xm:f>'8- Políticas de Administración '!$B$5</xm:f>
            <x14:dxf>
              <font>
                <color rgb="FF9C0006"/>
              </font>
              <fill>
                <patternFill>
                  <bgColor rgb="FFFFC7CE"/>
                </patternFill>
              </fill>
            </x14:dxf>
          </x14:cfRule>
          <x14:cfRule type="containsText" priority="781" operator="containsText" id="{D4158494-FAE5-4853-A580-52567E2FD023}">
            <xm:f>NOT(ISERROR(SEARCH('8- Políticas de Administración '!$B$5,H10)))</xm:f>
            <xm:f>'8- Políticas de Administración '!$B$5</xm:f>
            <x14:dxf>
              <font>
                <color rgb="FF006100"/>
              </font>
              <fill>
                <patternFill>
                  <bgColor rgb="FFC6EFCE"/>
                </patternFill>
              </fill>
            </x14:dxf>
          </x14:cfRule>
          <xm:sqref>H10 H20</xm:sqref>
        </x14:conditionalFormatting>
        <x14:conditionalFormatting xmlns:xm="http://schemas.microsoft.com/office/excel/2006/main">
          <x14:cfRule type="containsText" priority="388"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389"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562" operator="containsText" id="{DE7D4B69-6DFB-425D-B1B8-D35A87E1A13E}">
            <xm:f>NOT(ISERROR(SEARCH('8- Políticas de Administración '!$B$5,H50)))</xm:f>
            <xm:f>'8- Políticas de Administración '!$B$5</xm:f>
            <x14:dxf>
              <font>
                <color rgb="FF9C0006"/>
              </font>
              <fill>
                <patternFill>
                  <bgColor rgb="FFFFC7CE"/>
                </patternFill>
              </fill>
            </x14:dxf>
          </x14:cfRule>
          <x14:cfRule type="containsText" priority="561" operator="containsText" id="{954E1B25-D051-41D0-989E-8AD2D1BE75BA}">
            <xm:f>NOT(ISERROR(SEARCH('8- Políticas de Administración '!$B$5,H50)))</xm:f>
            <xm:f>'8- Políticas de Administración '!$B$5</xm:f>
            <x14:dxf>
              <font>
                <color rgb="FF006100"/>
              </font>
              <fill>
                <patternFill>
                  <bgColor rgb="FFC6EFCE"/>
                </patternFill>
              </fill>
            </x14:dxf>
          </x14:cfRule>
          <xm:sqref>H50</xm:sqref>
        </x14:conditionalFormatting>
        <x14:conditionalFormatting xmlns:xm="http://schemas.microsoft.com/office/excel/2006/main">
          <x14:cfRule type="containsText" priority="313" operator="containsText" id="{0960DF4D-0220-4346-B6DC-E14C8ABE03E3}">
            <xm:f>NOT(ISERROR(SEARCH('8- Políticas de Administración '!$B$5,H60)))</xm:f>
            <xm:f>'8- Políticas de Administración '!$B$5</xm:f>
            <x14:dxf>
              <font>
                <color rgb="FF006100"/>
              </font>
              <fill>
                <patternFill>
                  <bgColor rgb="FFC6EFCE"/>
                </patternFill>
              </fill>
            </x14:dxf>
          </x14:cfRule>
          <x14:cfRule type="containsText" priority="314" operator="containsText" id="{CF143FEC-26AF-4DA8-96FF-5EEA2A0766FA}">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241" operator="containsText" id="{707A634C-B82F-4D42-BC9F-8E261ACE94B9}">
            <xm:f>NOT(ISERROR(SEARCH('8- Políticas de Administración '!$B$5,H70)))</xm:f>
            <xm:f>'8- Políticas de Administración '!$B$5</xm:f>
            <x14:dxf>
              <font>
                <color rgb="FF006100"/>
              </font>
              <fill>
                <patternFill>
                  <bgColor rgb="FFC6EFCE"/>
                </patternFill>
              </fill>
            </x14:dxf>
          </x14:cfRule>
          <x14:cfRule type="containsText" priority="242" operator="containsText" id="{5ED9F1F3-8983-442B-B76F-C783C6960D9C}">
            <xm:f>NOT(ISERROR(SEARCH('8- Políticas de Administración '!$B$5,H70)))</xm:f>
            <xm:f>'8- Políticas de Administración '!$B$5</xm:f>
            <x14:dxf>
              <font>
                <color rgb="FF9C0006"/>
              </font>
              <fill>
                <patternFill>
                  <bgColor rgb="FFFFC7CE"/>
                </patternFill>
              </fill>
            </x14:dxf>
          </x14:cfRule>
          <xm:sqref>H70</xm:sqref>
        </x14:conditionalFormatting>
        <x14:conditionalFormatting xmlns:xm="http://schemas.microsoft.com/office/excel/2006/main">
          <x14:cfRule type="containsText" priority="66" operator="containsText" id="{AB92AF65-2381-4303-ACFD-D6FC60CDD342}">
            <xm:f>NOT(ISERROR(SEARCH('8- Políticas de Administración '!$B$5,H80)))</xm:f>
            <xm:f>'8- Políticas de Administración '!$B$5</xm:f>
            <x14:dxf>
              <font>
                <color rgb="FF9C0006"/>
              </font>
              <fill>
                <patternFill>
                  <bgColor rgb="FFFFC7CE"/>
                </patternFill>
              </fill>
            </x14:dxf>
          </x14:cfRule>
          <x14:cfRule type="containsText" priority="65" operator="containsText" id="{C58BFB31-8BA8-42E1-987A-2B9B3074CF94}">
            <xm:f>NOT(ISERROR(SEARCH('8- Políticas de Administración '!$B$5,H80)))</xm:f>
            <xm:f>'8- Políticas de Administración '!$B$5</xm:f>
            <x14:dxf>
              <font>
                <color rgb="FF006100"/>
              </font>
              <fill>
                <patternFill>
                  <bgColor rgb="FFC6EFCE"/>
                </patternFill>
              </fill>
            </x14:dxf>
          </x14:cfRule>
          <xm:sqref>H80</xm:sqref>
        </x14:conditionalFormatting>
        <x14:conditionalFormatting xmlns:xm="http://schemas.microsoft.com/office/excel/2006/main">
          <x14:cfRule type="containsText" priority="98" operator="containsText" id="{BACB339E-E45E-4512-AFF9-36778C2F257A}">
            <xm:f>NOT(ISERROR(SEARCH('8- Políticas de Administración '!$B$5,H90)))</xm:f>
            <xm:f>'8- Políticas de Administración '!$B$5</xm:f>
            <x14:dxf>
              <font>
                <color rgb="FF9C0006"/>
              </font>
              <fill>
                <patternFill>
                  <bgColor rgb="FFFFC7CE"/>
                </patternFill>
              </fill>
            </x14:dxf>
          </x14:cfRule>
          <x14:cfRule type="containsText" priority="97" operator="containsText" id="{69A975B3-DEF4-4A30-AB0B-521095FB46E2}">
            <xm:f>NOT(ISERROR(SEARCH('8- Políticas de Administración '!$B$5,H90)))</xm:f>
            <xm:f>'8- Políticas de Administración '!$B$5</xm:f>
            <x14:dxf>
              <font>
                <color rgb="FF006100"/>
              </font>
              <fill>
                <patternFill>
                  <bgColor rgb="FFC6EFCE"/>
                </patternFill>
              </fill>
            </x14:dxf>
          </x14:cfRule>
          <xm:sqref>H90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'8- Políticas de Administración '!$I$17:$I$22</xm:f>
          </x14:formula1>
          <xm:sqref>I10:I99</xm:sqref>
        </x14:dataValidation>
        <x14:dataValidation type="list" allowBlank="1" showInputMessage="1" showErrorMessage="1" xr:uid="{00000000-0002-0000-05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R97"/>
  <sheetViews>
    <sheetView showGridLines="0" tabSelected="1" topLeftCell="C1" zoomScale="59" zoomScaleNormal="59" zoomScalePageLayoutView="70" workbookViewId="0">
      <selection activeCell="H10" sqref="H10"/>
    </sheetView>
  </sheetViews>
  <sheetFormatPr baseColWidth="10" defaultColWidth="11.42578125" defaultRowHeight="15" x14ac:dyDescent="0.25"/>
  <cols>
    <col min="1" max="1" width="7" customWidth="1"/>
    <col min="2" max="2" width="35.85546875" customWidth="1"/>
    <col min="3" max="3" width="52.5703125" style="54" customWidth="1"/>
    <col min="4" max="4" width="5" hidden="1" customWidth="1"/>
    <col min="5" max="5" width="50" customWidth="1"/>
    <col min="7" max="7" width="12.28515625" bestFit="1" customWidth="1"/>
    <col min="8" max="8" width="14.7109375" bestFit="1" customWidth="1"/>
    <col min="9" max="9" width="13.5703125" customWidth="1"/>
    <col min="10" max="10" width="5" hidden="1" customWidth="1"/>
    <col min="11" max="11" width="11.710937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9" customWidth="1"/>
    <col min="21" max="21" width="18.5703125" style="38" customWidth="1"/>
    <col min="22" max="22" width="22.5703125" style="40" customWidth="1"/>
    <col min="23" max="278" width="11.42578125" style="17"/>
    <col min="279" max="16384" width="11.42578125" style="22"/>
  </cols>
  <sheetData>
    <row r="1" spans="1:278" s="19" customFormat="1" ht="27.75" thickTop="1" x14ac:dyDescent="0.3">
      <c r="A1" s="625"/>
      <c r="B1" s="626"/>
      <c r="C1" s="627"/>
      <c r="D1" s="47"/>
      <c r="E1" s="621" t="s">
        <v>391</v>
      </c>
      <c r="F1" s="622"/>
      <c r="G1" s="622"/>
      <c r="H1" s="622"/>
      <c r="I1" s="622"/>
      <c r="J1" s="622"/>
      <c r="K1" s="622"/>
      <c r="L1" s="622"/>
      <c r="M1" s="622"/>
      <c r="N1" s="622"/>
      <c r="O1" s="622"/>
      <c r="P1" s="622"/>
      <c r="Q1" s="622"/>
      <c r="R1" s="622"/>
      <c r="S1" s="622"/>
      <c r="T1" s="622"/>
      <c r="U1" s="622"/>
      <c r="V1" s="622"/>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row>
    <row r="2" spans="1:278" s="19" customFormat="1" ht="27" x14ac:dyDescent="0.3">
      <c r="A2" s="628"/>
      <c r="B2" s="519"/>
      <c r="C2" s="629"/>
      <c r="D2" s="47"/>
      <c r="E2" s="623"/>
      <c r="F2" s="624"/>
      <c r="G2" s="624"/>
      <c r="H2" s="624"/>
      <c r="I2" s="624"/>
      <c r="J2" s="624"/>
      <c r="K2" s="624"/>
      <c r="L2" s="624"/>
      <c r="M2" s="624"/>
      <c r="N2" s="624"/>
      <c r="O2" s="624"/>
      <c r="P2" s="624"/>
      <c r="Q2" s="624"/>
      <c r="R2" s="624"/>
      <c r="S2" s="624"/>
      <c r="T2" s="624"/>
      <c r="U2" s="624"/>
      <c r="V2" s="624"/>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row>
    <row r="3" spans="1:278" s="19" customFormat="1" ht="27" x14ac:dyDescent="0.3">
      <c r="A3" s="628"/>
      <c r="B3" s="519"/>
      <c r="C3" s="629"/>
      <c r="D3" s="158"/>
      <c r="E3" s="623"/>
      <c r="F3" s="624"/>
      <c r="G3" s="624"/>
      <c r="H3" s="624"/>
      <c r="I3" s="624"/>
      <c r="J3" s="624"/>
      <c r="K3" s="624"/>
      <c r="L3" s="624"/>
      <c r="M3" s="624"/>
      <c r="N3" s="624"/>
      <c r="O3" s="624"/>
      <c r="P3" s="624"/>
      <c r="Q3" s="624"/>
      <c r="R3" s="624"/>
      <c r="S3" s="624"/>
      <c r="T3" s="624"/>
      <c r="U3" s="624"/>
      <c r="V3" s="624"/>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row>
    <row r="4" spans="1:278" s="19" customFormat="1" ht="18" x14ac:dyDescent="0.3">
      <c r="A4" s="520" t="s">
        <v>304</v>
      </c>
      <c r="B4" s="520"/>
      <c r="C4" s="613" t="s">
        <v>574</v>
      </c>
      <c r="D4" s="613"/>
      <c r="E4" s="613"/>
      <c r="F4" s="613"/>
      <c r="G4" s="613"/>
      <c r="H4" s="613"/>
      <c r="I4" s="613"/>
      <c r="J4" s="613"/>
      <c r="K4" s="613"/>
      <c r="L4" s="613"/>
      <c r="M4" s="613"/>
      <c r="N4" s="613"/>
      <c r="O4" s="613"/>
      <c r="P4" s="613"/>
      <c r="Q4" s="613"/>
      <c r="R4" s="613"/>
      <c r="S4" s="613"/>
      <c r="T4" s="613"/>
      <c r="U4" s="613"/>
      <c r="V4" s="613"/>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row>
    <row r="5" spans="1:278" s="19" customFormat="1" ht="56.45" customHeight="1" x14ac:dyDescent="0.3">
      <c r="A5" s="520" t="s">
        <v>305</v>
      </c>
      <c r="B5" s="520"/>
      <c r="C5" s="612" t="s">
        <v>21</v>
      </c>
      <c r="D5" s="612"/>
      <c r="E5" s="612"/>
      <c r="F5" s="612"/>
      <c r="G5" s="612"/>
      <c r="H5" s="612"/>
      <c r="I5" s="612"/>
      <c r="J5" s="612"/>
      <c r="K5" s="612"/>
      <c r="L5" s="612"/>
      <c r="M5" s="612"/>
      <c r="N5" s="612"/>
      <c r="O5" s="612"/>
      <c r="P5" s="612"/>
      <c r="Q5" s="612"/>
      <c r="R5" s="612"/>
      <c r="S5" s="612"/>
      <c r="T5" s="612"/>
      <c r="U5" s="612"/>
      <c r="V5" s="612"/>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row>
    <row r="6" spans="1:278" s="19" customFormat="1" ht="18" x14ac:dyDescent="0.3">
      <c r="A6" s="520" t="s">
        <v>306</v>
      </c>
      <c r="B6" s="520"/>
      <c r="C6" s="613" t="s">
        <v>392</v>
      </c>
      <c r="D6" s="613"/>
      <c r="E6" s="613"/>
      <c r="F6" s="613"/>
      <c r="G6" s="613"/>
      <c r="H6" s="613"/>
      <c r="I6" s="613"/>
      <c r="J6" s="613"/>
      <c r="K6" s="613"/>
      <c r="L6" s="613"/>
      <c r="M6" s="613"/>
      <c r="N6" s="613"/>
      <c r="O6" s="613"/>
      <c r="P6" s="613"/>
      <c r="Q6" s="613"/>
      <c r="R6" s="613"/>
      <c r="S6" s="613"/>
      <c r="T6" s="613"/>
      <c r="U6" s="613"/>
      <c r="V6" s="613"/>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row>
    <row r="7" spans="1:278" s="19" customFormat="1" ht="17.25" thickBot="1" x14ac:dyDescent="0.35">
      <c r="A7" s="630" t="s">
        <v>307</v>
      </c>
      <c r="B7" s="630"/>
      <c r="C7" s="630"/>
      <c r="D7" s="631" t="s">
        <v>393</v>
      </c>
      <c r="E7" s="546"/>
      <c r="F7" s="546"/>
      <c r="G7" s="546"/>
      <c r="H7" s="546"/>
      <c r="I7" s="546"/>
      <c r="J7" s="546"/>
      <c r="K7" s="546"/>
      <c r="L7" s="546"/>
      <c r="M7" s="546"/>
      <c r="N7" s="546"/>
      <c r="O7" s="546"/>
      <c r="P7" s="546"/>
      <c r="Q7" s="546"/>
      <c r="R7" s="547"/>
      <c r="S7" s="133"/>
      <c r="T7" s="630" t="s">
        <v>394</v>
      </c>
      <c r="U7" s="630"/>
      <c r="V7" s="630"/>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row>
    <row r="8" spans="1:278" s="19" customFormat="1" ht="30" customHeight="1" thickTop="1" thickBot="1" x14ac:dyDescent="0.35">
      <c r="A8" s="632" t="s">
        <v>312</v>
      </c>
      <c r="B8" s="633" t="s">
        <v>395</v>
      </c>
      <c r="C8" s="635" t="s">
        <v>308</v>
      </c>
      <c r="D8" s="637" t="s">
        <v>396</v>
      </c>
      <c r="E8" s="639" t="s">
        <v>279</v>
      </c>
      <c r="F8" s="640" t="s">
        <v>397</v>
      </c>
      <c r="G8" s="641"/>
      <c r="H8" s="641"/>
      <c r="I8" s="641"/>
      <c r="J8" s="641"/>
      <c r="K8" s="642"/>
      <c r="L8" s="640" t="s">
        <v>398</v>
      </c>
      <c r="M8" s="641"/>
      <c r="N8" s="641"/>
      <c r="O8" s="641"/>
      <c r="P8" s="641"/>
      <c r="Q8" s="641"/>
      <c r="R8" s="641"/>
      <c r="S8" s="642"/>
      <c r="T8" s="61"/>
      <c r="U8" s="62"/>
      <c r="V8" s="90" t="s">
        <v>399</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row>
    <row r="9" spans="1:278" s="21" customFormat="1" ht="96" customHeight="1" thickTop="1" thickBot="1" x14ac:dyDescent="0.3">
      <c r="A9" s="521"/>
      <c r="B9" s="634"/>
      <c r="C9" s="636"/>
      <c r="D9" s="638"/>
      <c r="E9" s="544"/>
      <c r="F9" s="52" t="s">
        <v>281</v>
      </c>
      <c r="G9" s="52" t="s">
        <v>283</v>
      </c>
      <c r="H9" s="52" t="s">
        <v>400</v>
      </c>
      <c r="I9" s="52" t="s">
        <v>285</v>
      </c>
      <c r="J9" s="136" t="s">
        <v>401</v>
      </c>
      <c r="K9" s="52" t="s">
        <v>291</v>
      </c>
      <c r="L9" s="52" t="s">
        <v>402</v>
      </c>
      <c r="M9" s="128" t="s">
        <v>288</v>
      </c>
      <c r="N9" s="52" t="s">
        <v>403</v>
      </c>
      <c r="O9" s="52" t="s">
        <v>404</v>
      </c>
      <c r="P9" s="52" t="s">
        <v>405</v>
      </c>
      <c r="Q9" s="52" t="s">
        <v>406</v>
      </c>
      <c r="R9" s="136" t="s">
        <v>401</v>
      </c>
      <c r="S9" s="52" t="s">
        <v>407</v>
      </c>
      <c r="T9" s="55" t="s">
        <v>293</v>
      </c>
      <c r="U9" s="55" t="s">
        <v>295</v>
      </c>
      <c r="V9" s="56" t="s">
        <v>408</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210.75" customHeight="1" x14ac:dyDescent="0.25">
      <c r="A10" s="606">
        <f>'5- Identificación de Riesgos'!A10</f>
        <v>1</v>
      </c>
      <c r="B10" s="609" t="str">
        <f>'5- Identificación de Riesgos'!B10</f>
        <v>Vencimiento de Términos</v>
      </c>
      <c r="C10" s="176" t="str">
        <f>'5- Identificación de Riesgos'!D10</f>
        <v>1. Mayor demanda de justicia.</v>
      </c>
      <c r="D10" s="170"/>
      <c r="E10" s="177" t="s">
        <v>409</v>
      </c>
      <c r="F10" s="162" t="s">
        <v>410</v>
      </c>
      <c r="G10" s="162" t="s">
        <v>411</v>
      </c>
      <c r="H10" s="162" t="s">
        <v>410</v>
      </c>
      <c r="I10" s="162" t="s">
        <v>411</v>
      </c>
      <c r="J10" s="169">
        <f>COUNTIF(F10:I10,"SI")/4</f>
        <v>0.5</v>
      </c>
      <c r="K10" s="604">
        <f>AVERAGE(J10:J14)</f>
        <v>0.55000000000000004</v>
      </c>
      <c r="L10" s="162" t="str">
        <f>'5- Identificación de Riesgos'!I10</f>
        <v>Afectación de reputacion,imagén,  credibilidad, satisfacción de usuarios y PI</v>
      </c>
      <c r="M10" s="309" t="s">
        <v>412</v>
      </c>
      <c r="N10" s="162" t="s">
        <v>410</v>
      </c>
      <c r="O10" s="162" t="s">
        <v>410</v>
      </c>
      <c r="P10" s="162" t="s">
        <v>411</v>
      </c>
      <c r="Q10" s="162" t="s">
        <v>411</v>
      </c>
      <c r="R10" s="169">
        <f>SUM(COUNTIF(N10,"SI")*25%,COUNTIF(O10,"SI")*40%,COUNTIF(P10,"SI")*25%,COUNTIF(Q10,"SI")*10%)</f>
        <v>0.35</v>
      </c>
      <c r="S10" s="614">
        <f>AVERAGE(R10:R12)</f>
        <v>0.78333333333333333</v>
      </c>
      <c r="T10" s="61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511"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Menor - 2</v>
      </c>
      <c r="V10" s="551" t="str">
        <f>CONCATENATE(VLOOKUP((LEFT(T10,LEN(T10)-4)&amp;LEFT(U10,LEN(U10)-4)),'9- Matriz de Calor '!$D$18:$E$42,2,0)," - ",RIGHT(T10,1)*RIGHT(U10,1))</f>
        <v>Bajo - 2</v>
      </c>
    </row>
    <row r="11" spans="1:278" ht="207.75" customHeight="1" x14ac:dyDescent="0.25">
      <c r="A11" s="607"/>
      <c r="B11" s="610"/>
      <c r="C11" s="178" t="str">
        <f>'5- Identificación de Riesgos'!D11</f>
        <v>2. Insuficiencia de  personal  para atender la función misional y la atención a las partes interesadas en los despachos judiciales y centro de servicios</v>
      </c>
      <c r="D11" s="171"/>
      <c r="E11" s="179" t="s">
        <v>413</v>
      </c>
      <c r="F11" s="163" t="s">
        <v>410</v>
      </c>
      <c r="G11" s="163" t="s">
        <v>411</v>
      </c>
      <c r="H11" s="163" t="s">
        <v>410</v>
      </c>
      <c r="I11" s="163" t="s">
        <v>410</v>
      </c>
      <c r="J11" s="167">
        <f t="shared" ref="J11:J29" si="0">COUNTIF(F11:I11,"SI")/4</f>
        <v>0.25</v>
      </c>
      <c r="K11" s="605"/>
      <c r="L11" s="163" t="str">
        <f>'5- Identificación de Riesgos'!I11</f>
        <v>Afectación Económica</v>
      </c>
      <c r="M11" s="185" t="s">
        <v>414</v>
      </c>
      <c r="N11" s="163" t="s">
        <v>411</v>
      </c>
      <c r="O11" s="163" t="s">
        <v>411</v>
      </c>
      <c r="P11" s="163" t="s">
        <v>411</v>
      </c>
      <c r="Q11" s="163" t="s">
        <v>411</v>
      </c>
      <c r="R11" s="167">
        <f t="shared" ref="R11:R29" si="1">SUM(COUNTIF(N11,"SI")*25%,COUNTIF(O11,"SI")*40%,COUNTIF(P11,"SI")*25%,COUNTIF(Q11,"SI")*10%)</f>
        <v>1</v>
      </c>
      <c r="S11" s="615"/>
      <c r="T11" s="618"/>
      <c r="U11" s="512"/>
      <c r="V11" s="552"/>
    </row>
    <row r="12" spans="1:278" ht="162.75" customHeight="1" x14ac:dyDescent="0.25">
      <c r="A12" s="607"/>
      <c r="B12" s="610"/>
      <c r="C12" s="178" t="str">
        <f>'5- Identificación de Riesgos'!D12</f>
        <v>3. Complejidad de los procesos judiciales y solicitudes, lo cual incrementa los tiempos para su resolución.</v>
      </c>
      <c r="D12" s="171"/>
      <c r="E12" s="179" t="s">
        <v>415</v>
      </c>
      <c r="F12" s="163" t="s">
        <v>411</v>
      </c>
      <c r="G12" s="163" t="s">
        <v>411</v>
      </c>
      <c r="H12" s="163" t="s">
        <v>411</v>
      </c>
      <c r="I12" s="163" t="s">
        <v>411</v>
      </c>
      <c r="J12" s="167">
        <f t="shared" si="0"/>
        <v>1</v>
      </c>
      <c r="K12" s="605"/>
      <c r="L12" s="163" t="str">
        <f>'5- Identificación de Riesgos'!I12</f>
        <v>Interrupción o afectación en la prestación del servicio judicial</v>
      </c>
      <c r="M12" s="219" t="s">
        <v>416</v>
      </c>
      <c r="N12" s="163" t="s">
        <v>411</v>
      </c>
      <c r="O12" s="163" t="s">
        <v>411</v>
      </c>
      <c r="P12" s="163" t="s">
        <v>411</v>
      </c>
      <c r="Q12" s="163" t="s">
        <v>411</v>
      </c>
      <c r="R12" s="167">
        <f t="shared" si="1"/>
        <v>1</v>
      </c>
      <c r="S12" s="615"/>
      <c r="T12" s="618"/>
      <c r="U12" s="512"/>
      <c r="V12" s="552"/>
    </row>
    <row r="13" spans="1:278" ht="222" customHeight="1" x14ac:dyDescent="0.25">
      <c r="A13" s="607"/>
      <c r="B13" s="610"/>
      <c r="C13" s="178" t="str">
        <f>'5- Identificación de Riesgos'!D13</f>
        <v>4.Fallas en la planeación  para el desarrollo de las tareas propias del despacho.</v>
      </c>
      <c r="D13" s="171"/>
      <c r="E13" s="179" t="s">
        <v>417</v>
      </c>
      <c r="F13" s="163" t="s">
        <v>410</v>
      </c>
      <c r="G13" s="163" t="s">
        <v>411</v>
      </c>
      <c r="H13" s="163" t="s">
        <v>410</v>
      </c>
      <c r="I13" s="163" t="s">
        <v>411</v>
      </c>
      <c r="J13" s="167">
        <f t="shared" si="0"/>
        <v>0.5</v>
      </c>
      <c r="K13" s="605"/>
      <c r="L13" s="163" t="str">
        <f>'5- Identificación de Riesgos'!I13</f>
        <v>Incumplimiento de las metas establecidas</v>
      </c>
      <c r="M13" s="185" t="s">
        <v>418</v>
      </c>
      <c r="N13" s="163" t="s">
        <v>411</v>
      </c>
      <c r="O13" s="163" t="s">
        <v>411</v>
      </c>
      <c r="P13" s="163" t="s">
        <v>411</v>
      </c>
      <c r="Q13" s="163" t="s">
        <v>411</v>
      </c>
      <c r="R13" s="167">
        <f t="shared" si="1"/>
        <v>1</v>
      </c>
      <c r="S13" s="615"/>
      <c r="T13" s="618"/>
      <c r="U13" s="512"/>
      <c r="V13" s="552"/>
    </row>
    <row r="14" spans="1:278" ht="213.75" customHeight="1" x14ac:dyDescent="0.25">
      <c r="A14" s="607"/>
      <c r="B14" s="610"/>
      <c r="C14" s="178" t="str">
        <f>'5- Identificación de Riesgos'!D14</f>
        <v>5.  Fallas e insuficiencia de las herramientas tecnológicas.</v>
      </c>
      <c r="D14" s="171"/>
      <c r="E14" s="338" t="s">
        <v>419</v>
      </c>
      <c r="F14" s="163" t="s">
        <v>410</v>
      </c>
      <c r="G14" s="163" t="s">
        <v>411</v>
      </c>
      <c r="H14" s="163" t="s">
        <v>410</v>
      </c>
      <c r="I14" s="163" t="s">
        <v>411</v>
      </c>
      <c r="J14" s="167">
        <f t="shared" si="0"/>
        <v>0.5</v>
      </c>
      <c r="K14" s="605"/>
      <c r="L14" s="163"/>
      <c r="M14" s="219"/>
      <c r="N14" s="163"/>
      <c r="O14" s="163"/>
      <c r="P14" s="163"/>
      <c r="Q14" s="163"/>
      <c r="R14" s="167">
        <f t="shared" si="1"/>
        <v>0</v>
      </c>
      <c r="S14" s="615"/>
      <c r="T14" s="618"/>
      <c r="U14" s="512"/>
      <c r="V14" s="552"/>
    </row>
    <row r="15" spans="1:278" x14ac:dyDescent="0.25">
      <c r="A15" s="607"/>
      <c r="B15" s="610"/>
      <c r="C15" s="178"/>
      <c r="D15" s="171"/>
      <c r="E15" s="179"/>
      <c r="F15" s="163"/>
      <c r="G15" s="163"/>
      <c r="H15" s="163"/>
      <c r="I15" s="163"/>
      <c r="J15" s="167">
        <f t="shared" si="0"/>
        <v>0</v>
      </c>
      <c r="K15" s="605"/>
      <c r="L15" s="163">
        <f>'5- Identificación de Riesgos'!I15</f>
        <v>0</v>
      </c>
      <c r="M15" s="185"/>
      <c r="N15" s="163"/>
      <c r="O15" s="163"/>
      <c r="P15" s="163"/>
      <c r="Q15" s="163"/>
      <c r="R15" s="167">
        <f t="shared" si="1"/>
        <v>0</v>
      </c>
      <c r="S15" s="615"/>
      <c r="T15" s="618"/>
      <c r="U15" s="512"/>
      <c r="V15" s="552"/>
    </row>
    <row r="16" spans="1:278" x14ac:dyDescent="0.25">
      <c r="A16" s="607"/>
      <c r="B16" s="610"/>
      <c r="C16" s="178"/>
      <c r="D16" s="171"/>
      <c r="E16" s="179"/>
      <c r="F16" s="163"/>
      <c r="G16" s="163"/>
      <c r="H16" s="163"/>
      <c r="I16" s="163"/>
      <c r="J16" s="167">
        <f t="shared" si="0"/>
        <v>0</v>
      </c>
      <c r="K16" s="605"/>
      <c r="L16" s="163">
        <f>'5- Identificación de Riesgos'!I16</f>
        <v>0</v>
      </c>
      <c r="M16" s="185"/>
      <c r="N16" s="163"/>
      <c r="O16" s="163"/>
      <c r="P16" s="163"/>
      <c r="Q16" s="163"/>
      <c r="R16" s="167">
        <f t="shared" si="1"/>
        <v>0</v>
      </c>
      <c r="S16" s="615"/>
      <c r="T16" s="618"/>
      <c r="U16" s="512"/>
      <c r="V16" s="552"/>
    </row>
    <row r="17" spans="1:22" x14ac:dyDescent="0.25">
      <c r="A17" s="607"/>
      <c r="B17" s="610"/>
      <c r="C17" s="178"/>
      <c r="D17" s="171"/>
      <c r="E17" s="179"/>
      <c r="F17" s="163"/>
      <c r="G17" s="163"/>
      <c r="H17" s="163"/>
      <c r="I17" s="163"/>
      <c r="J17" s="167">
        <f t="shared" si="0"/>
        <v>0</v>
      </c>
      <c r="K17" s="605"/>
      <c r="L17" s="163">
        <f>'5- Identificación de Riesgos'!I17</f>
        <v>0</v>
      </c>
      <c r="M17" s="185"/>
      <c r="N17" s="163"/>
      <c r="O17" s="163"/>
      <c r="P17" s="163"/>
      <c r="Q17" s="163"/>
      <c r="R17" s="167">
        <f t="shared" si="1"/>
        <v>0</v>
      </c>
      <c r="S17" s="615"/>
      <c r="T17" s="618"/>
      <c r="U17" s="512"/>
      <c r="V17" s="552"/>
    </row>
    <row r="18" spans="1:22" ht="15" customHeight="1" x14ac:dyDescent="0.25">
      <c r="A18" s="607"/>
      <c r="B18" s="610"/>
      <c r="C18" s="178"/>
      <c r="D18" s="171"/>
      <c r="E18" s="179"/>
      <c r="F18" s="163"/>
      <c r="G18" s="163"/>
      <c r="H18" s="163"/>
      <c r="I18" s="163"/>
      <c r="J18" s="167">
        <f t="shared" si="0"/>
        <v>0</v>
      </c>
      <c r="K18" s="605"/>
      <c r="L18" s="163">
        <f>'5- Identificación de Riesgos'!I18</f>
        <v>0</v>
      </c>
      <c r="M18" s="185"/>
      <c r="N18" s="163"/>
      <c r="O18" s="163"/>
      <c r="P18" s="163"/>
      <c r="Q18" s="163"/>
      <c r="R18" s="167">
        <f t="shared" si="1"/>
        <v>0</v>
      </c>
      <c r="S18" s="615"/>
      <c r="T18" s="618"/>
      <c r="U18" s="512"/>
      <c r="V18" s="552"/>
    </row>
    <row r="19" spans="1:22" ht="15.75" thickBot="1" x14ac:dyDescent="0.3">
      <c r="A19" s="608"/>
      <c r="B19" s="611"/>
      <c r="C19" s="180"/>
      <c r="D19" s="173"/>
      <c r="E19" s="181"/>
      <c r="F19" s="164"/>
      <c r="G19" s="164"/>
      <c r="H19" s="164"/>
      <c r="I19" s="164"/>
      <c r="J19" s="168">
        <f t="shared" si="0"/>
        <v>0</v>
      </c>
      <c r="K19" s="620"/>
      <c r="L19" s="164">
        <f>'5- Identificación de Riesgos'!I19</f>
        <v>0</v>
      </c>
      <c r="M19" s="186"/>
      <c r="N19" s="164"/>
      <c r="O19" s="164"/>
      <c r="P19" s="164"/>
      <c r="Q19" s="164"/>
      <c r="R19" s="168">
        <f t="shared" si="1"/>
        <v>0</v>
      </c>
      <c r="S19" s="616"/>
      <c r="T19" s="619"/>
      <c r="U19" s="513"/>
      <c r="V19" s="553"/>
    </row>
    <row r="20" spans="1:22" ht="177" customHeight="1" x14ac:dyDescent="0.25">
      <c r="A20" s="606">
        <f>'5- Identificación de Riesgos'!A20</f>
        <v>2</v>
      </c>
      <c r="B20" s="514" t="str">
        <f>'5- Identificación de Riesgos'!B20</f>
        <v xml:space="preserve">Incumplimientos en la realizacion de audiencias </v>
      </c>
      <c r="C20" s="183" t="str">
        <f>'5- Identificación de Riesgos'!D20</f>
        <v xml:space="preserve">1. Inasistencia del Juez </v>
      </c>
      <c r="D20" s="161"/>
      <c r="E20" s="184" t="s">
        <v>420</v>
      </c>
      <c r="F20" s="165" t="s">
        <v>410</v>
      </c>
      <c r="G20" s="165" t="s">
        <v>411</v>
      </c>
      <c r="H20" s="165" t="s">
        <v>410</v>
      </c>
      <c r="I20" s="165" t="s">
        <v>411</v>
      </c>
      <c r="J20" s="166">
        <f t="shared" si="0"/>
        <v>0.5</v>
      </c>
      <c r="K20" s="603">
        <f>AVERAGE(J20:J24)</f>
        <v>0.55000000000000004</v>
      </c>
      <c r="L20" s="165" t="str">
        <f>'5- Identificación de Riesgos'!I20</f>
        <v>Afectación de reputacion,imagén,  credibilidad, satisfacción de usuarios y PI</v>
      </c>
      <c r="M20" s="339" t="s">
        <v>412</v>
      </c>
      <c r="N20" s="165" t="s">
        <v>410</v>
      </c>
      <c r="O20" s="165" t="s">
        <v>410</v>
      </c>
      <c r="P20" s="165" t="s">
        <v>411</v>
      </c>
      <c r="Q20" s="165" t="s">
        <v>411</v>
      </c>
      <c r="R20" s="166">
        <f t="shared" si="1"/>
        <v>0.35</v>
      </c>
      <c r="S20" s="603">
        <f>AVERAGE(R20:R22)</f>
        <v>0.78333333333333333</v>
      </c>
      <c r="T20" s="557"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511"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Menor - 2</v>
      </c>
      <c r="V20" s="551" t="str">
        <f>CONCATENATE(VLOOKUP((LEFT(T20,LEN(T20)-4)&amp;LEFT(U20,LEN(U20)-4)),'9- Matriz de Calor '!$D$18:$E$42,2,0)," - ",RIGHT(T20,1)*RIGHT(U20,1))</f>
        <v>Bajo - 2</v>
      </c>
    </row>
    <row r="21" spans="1:22" ht="112.5" customHeight="1" x14ac:dyDescent="0.25">
      <c r="A21" s="607"/>
      <c r="B21" s="512"/>
      <c r="C21" s="178" t="str">
        <f>'5- Identificación de Riesgos'!D21</f>
        <v xml:space="preserve">2. Falta de tiempo para  la realización.
</v>
      </c>
      <c r="D21" s="171"/>
      <c r="E21" s="179" t="s">
        <v>421</v>
      </c>
      <c r="F21" s="163" t="s">
        <v>410</v>
      </c>
      <c r="G21" s="163" t="s">
        <v>411</v>
      </c>
      <c r="H21" s="163" t="s">
        <v>410</v>
      </c>
      <c r="I21" s="163" t="s">
        <v>411</v>
      </c>
      <c r="J21" s="167">
        <f t="shared" si="0"/>
        <v>0.5</v>
      </c>
      <c r="K21" s="605"/>
      <c r="L21" s="163" t="str">
        <f>'5- Identificación de Riesgos'!I21</f>
        <v>Incumplimiento de las metas establecidas</v>
      </c>
      <c r="M21" s="185" t="s">
        <v>422</v>
      </c>
      <c r="N21" s="163" t="s">
        <v>411</v>
      </c>
      <c r="O21" s="163" t="s">
        <v>411</v>
      </c>
      <c r="P21" s="163" t="s">
        <v>411</v>
      </c>
      <c r="Q21" s="163" t="s">
        <v>411</v>
      </c>
      <c r="R21" s="167">
        <f t="shared" si="1"/>
        <v>1</v>
      </c>
      <c r="S21" s="605"/>
      <c r="T21" s="558"/>
      <c r="U21" s="512"/>
      <c r="V21" s="552"/>
    </row>
    <row r="22" spans="1:22" ht="159" customHeight="1" x14ac:dyDescent="0.25">
      <c r="A22" s="607"/>
      <c r="B22" s="512"/>
      <c r="C22" s="178" t="str">
        <f>'5- Identificación de Riesgos'!D22</f>
        <v>3. Programación de audiencias sin tener en cuenta tiempos de duración para su realización.</v>
      </c>
      <c r="D22" s="171"/>
      <c r="E22" s="179" t="s">
        <v>421</v>
      </c>
      <c r="F22" s="163" t="s">
        <v>410</v>
      </c>
      <c r="G22" s="163" t="s">
        <v>411</v>
      </c>
      <c r="H22" s="163" t="s">
        <v>410</v>
      </c>
      <c r="I22" s="163" t="s">
        <v>411</v>
      </c>
      <c r="J22" s="167">
        <f t="shared" si="0"/>
        <v>0.5</v>
      </c>
      <c r="K22" s="605"/>
      <c r="L22" s="163" t="str">
        <f>'5- Identificación de Riesgos'!I22</f>
        <v>Interrupción o afectación en la prestación del servicio judicial</v>
      </c>
      <c r="M22" s="185" t="s">
        <v>422</v>
      </c>
      <c r="N22" s="163" t="s">
        <v>411</v>
      </c>
      <c r="O22" s="163" t="s">
        <v>411</v>
      </c>
      <c r="P22" s="163" t="s">
        <v>411</v>
      </c>
      <c r="Q22" s="163" t="s">
        <v>411</v>
      </c>
      <c r="R22" s="167">
        <f t="shared" si="1"/>
        <v>1</v>
      </c>
      <c r="S22" s="605"/>
      <c r="T22" s="558"/>
      <c r="U22" s="512"/>
      <c r="V22" s="552"/>
    </row>
    <row r="23" spans="1:22" ht="181.5" customHeight="1" x14ac:dyDescent="0.25">
      <c r="A23" s="607"/>
      <c r="B23" s="512"/>
      <c r="C23" s="178" t="str">
        <f>'5- Identificación de Riesgos'!D23</f>
        <v>4 .Notificaciones judiciales erradas o inoportunas</v>
      </c>
      <c r="D23" s="171"/>
      <c r="E23" s="179" t="s">
        <v>423</v>
      </c>
      <c r="F23" s="163" t="s">
        <v>411</v>
      </c>
      <c r="G23" s="163" t="s">
        <v>411</v>
      </c>
      <c r="H23" s="163" t="s">
        <v>410</v>
      </c>
      <c r="I23" s="163" t="s">
        <v>411</v>
      </c>
      <c r="J23" s="167">
        <f t="shared" si="0"/>
        <v>0.75</v>
      </c>
      <c r="K23" s="605"/>
      <c r="L23" s="163"/>
      <c r="M23" s="219"/>
      <c r="N23" s="163"/>
      <c r="O23" s="163"/>
      <c r="P23" s="163"/>
      <c r="Q23" s="163"/>
      <c r="R23" s="167">
        <f t="shared" si="1"/>
        <v>0</v>
      </c>
      <c r="S23" s="605"/>
      <c r="T23" s="558"/>
      <c r="U23" s="512"/>
      <c r="V23" s="552"/>
    </row>
    <row r="24" spans="1:22" ht="117" customHeight="1" x14ac:dyDescent="0.25">
      <c r="A24" s="607"/>
      <c r="B24" s="512"/>
      <c r="C24" s="178" t="str">
        <f>'5- Identificación de Riesgos'!D24</f>
        <v>5.Fallas en el servicio de internet,  conectividad  irregular.</v>
      </c>
      <c r="D24" s="171"/>
      <c r="E24" s="338" t="s">
        <v>424</v>
      </c>
      <c r="F24" s="163" t="s">
        <v>410</v>
      </c>
      <c r="G24" s="163" t="s">
        <v>411</v>
      </c>
      <c r="H24" s="163" t="s">
        <v>410</v>
      </c>
      <c r="I24" s="163" t="s">
        <v>411</v>
      </c>
      <c r="J24" s="167">
        <f t="shared" si="0"/>
        <v>0.5</v>
      </c>
      <c r="K24" s="605"/>
      <c r="L24" s="163"/>
      <c r="M24" s="219"/>
      <c r="N24" s="163"/>
      <c r="O24" s="163"/>
      <c r="P24" s="163"/>
      <c r="Q24" s="163"/>
      <c r="R24" s="167">
        <f t="shared" si="1"/>
        <v>0</v>
      </c>
      <c r="S24" s="605"/>
      <c r="T24" s="558"/>
      <c r="U24" s="512"/>
      <c r="V24" s="552"/>
    </row>
    <row r="25" spans="1:22" ht="57.75" customHeight="1" x14ac:dyDescent="0.25">
      <c r="A25" s="607"/>
      <c r="B25" s="512"/>
      <c r="C25" s="178">
        <f>'5- Identificación de Riesgos'!D25</f>
        <v>0</v>
      </c>
      <c r="D25" s="171"/>
      <c r="E25" s="179"/>
      <c r="F25" s="163"/>
      <c r="G25" s="163"/>
      <c r="H25" s="163"/>
      <c r="I25" s="163"/>
      <c r="J25" s="167">
        <f t="shared" si="0"/>
        <v>0</v>
      </c>
      <c r="K25" s="605"/>
      <c r="L25" s="163"/>
      <c r="M25" s="185"/>
      <c r="N25" s="163"/>
      <c r="O25" s="163"/>
      <c r="P25" s="163"/>
      <c r="Q25" s="163"/>
      <c r="R25" s="167">
        <f t="shared" si="1"/>
        <v>0</v>
      </c>
      <c r="S25" s="605"/>
      <c r="T25" s="558"/>
      <c r="U25" s="512"/>
      <c r="V25" s="552"/>
    </row>
    <row r="26" spans="1:22" x14ac:dyDescent="0.25">
      <c r="A26" s="607"/>
      <c r="B26" s="512"/>
      <c r="C26" s="178">
        <f>'5- Identificación de Riesgos'!D26</f>
        <v>0</v>
      </c>
      <c r="D26" s="171"/>
      <c r="E26" s="179"/>
      <c r="F26" s="163"/>
      <c r="G26" s="163"/>
      <c r="H26" s="163"/>
      <c r="I26" s="163"/>
      <c r="J26" s="167">
        <f t="shared" si="0"/>
        <v>0</v>
      </c>
      <c r="K26" s="605"/>
      <c r="L26" s="163"/>
      <c r="M26" s="185"/>
      <c r="N26" s="163"/>
      <c r="O26" s="163"/>
      <c r="P26" s="163"/>
      <c r="Q26" s="163"/>
      <c r="R26" s="167">
        <f t="shared" si="1"/>
        <v>0</v>
      </c>
      <c r="S26" s="605"/>
      <c r="T26" s="558"/>
      <c r="U26" s="512"/>
      <c r="V26" s="552"/>
    </row>
    <row r="27" spans="1:22" x14ac:dyDescent="0.25">
      <c r="A27" s="607"/>
      <c r="B27" s="512"/>
      <c r="C27" s="178">
        <f>'5- Identificación de Riesgos'!D27</f>
        <v>0</v>
      </c>
      <c r="D27" s="171"/>
      <c r="E27" s="179"/>
      <c r="F27" s="163"/>
      <c r="G27" s="163"/>
      <c r="H27" s="163"/>
      <c r="I27" s="163"/>
      <c r="J27" s="167">
        <f t="shared" si="0"/>
        <v>0</v>
      </c>
      <c r="K27" s="605"/>
      <c r="L27" s="163"/>
      <c r="M27" s="185"/>
      <c r="N27" s="163"/>
      <c r="O27" s="163"/>
      <c r="P27" s="163"/>
      <c r="Q27" s="163"/>
      <c r="R27" s="167">
        <f t="shared" si="1"/>
        <v>0</v>
      </c>
      <c r="S27" s="605"/>
      <c r="T27" s="558"/>
      <c r="U27" s="512"/>
      <c r="V27" s="552"/>
    </row>
    <row r="28" spans="1:22" x14ac:dyDescent="0.25">
      <c r="A28" s="607"/>
      <c r="B28" s="512"/>
      <c r="C28" s="178">
        <f>'5- Identificación de Riesgos'!D28</f>
        <v>0</v>
      </c>
      <c r="D28" s="171"/>
      <c r="E28" s="179"/>
      <c r="F28" s="163"/>
      <c r="G28" s="163"/>
      <c r="H28" s="163"/>
      <c r="I28" s="163"/>
      <c r="J28" s="167">
        <f t="shared" si="0"/>
        <v>0</v>
      </c>
      <c r="K28" s="605"/>
      <c r="L28" s="163"/>
      <c r="M28" s="185"/>
      <c r="N28" s="163"/>
      <c r="O28" s="163"/>
      <c r="P28" s="163"/>
      <c r="Q28" s="163"/>
      <c r="R28" s="167">
        <f t="shared" si="1"/>
        <v>0</v>
      </c>
      <c r="S28" s="605"/>
      <c r="T28" s="558"/>
      <c r="U28" s="512"/>
      <c r="V28" s="552"/>
    </row>
    <row r="29" spans="1:22" ht="15.75" thickBot="1" x14ac:dyDescent="0.3">
      <c r="A29" s="643"/>
      <c r="B29" s="515"/>
      <c r="C29" s="221">
        <f>'5- Identificación de Riesgos'!D29</f>
        <v>0</v>
      </c>
      <c r="D29" s="214"/>
      <c r="E29" s="224"/>
      <c r="F29" s="213"/>
      <c r="G29" s="213"/>
      <c r="H29" s="213"/>
      <c r="I29" s="213"/>
      <c r="J29" s="222">
        <f t="shared" si="0"/>
        <v>0</v>
      </c>
      <c r="K29" s="644"/>
      <c r="L29" s="213">
        <f>'5- Identificación de Riesgos'!I29</f>
        <v>0</v>
      </c>
      <c r="M29" s="223"/>
      <c r="N29" s="213"/>
      <c r="O29" s="213"/>
      <c r="P29" s="213"/>
      <c r="Q29" s="213"/>
      <c r="R29" s="222">
        <f t="shared" si="1"/>
        <v>0</v>
      </c>
      <c r="S29" s="644"/>
      <c r="T29" s="645"/>
      <c r="U29" s="515"/>
      <c r="V29" s="595"/>
    </row>
    <row r="30" spans="1:22" ht="174" customHeight="1" x14ac:dyDescent="0.25">
      <c r="A30" s="606">
        <f>'5- Identificación de Riesgos'!A30</f>
        <v>3</v>
      </c>
      <c r="B30" s="511" t="str">
        <f>'5- Identificación de Riesgos'!B30</f>
        <v xml:space="preserve"> Efectuar notificaciones que no cumplan con los requistos</v>
      </c>
      <c r="C30" s="176" t="str">
        <f>'5- Identificación de Riesgos'!D30</f>
        <v>1. Errores en la digitación</v>
      </c>
      <c r="D30" s="170"/>
      <c r="E30" s="177" t="s">
        <v>425</v>
      </c>
      <c r="F30" s="162" t="s">
        <v>411</v>
      </c>
      <c r="G30" s="162" t="s">
        <v>411</v>
      </c>
      <c r="H30" s="162" t="s">
        <v>411</v>
      </c>
      <c r="I30" s="162" t="s">
        <v>411</v>
      </c>
      <c r="J30" s="169">
        <f t="shared" ref="J30:J59" si="2">COUNTIF(F30:I30,"SI")/4</f>
        <v>1</v>
      </c>
      <c r="K30" s="604">
        <f>AVERAGE(J30:J34)</f>
        <v>0.5</v>
      </c>
      <c r="L30" s="162" t="str">
        <f>'5- Identificación de Riesgos'!I30</f>
        <v>Afectación de reputacion,imagén,  credibilidad, satisfacción de usuarios y PI</v>
      </c>
      <c r="M30" s="309" t="s">
        <v>412</v>
      </c>
      <c r="N30" s="162" t="s">
        <v>410</v>
      </c>
      <c r="O30" s="162" t="s">
        <v>410</v>
      </c>
      <c r="P30" s="162" t="s">
        <v>411</v>
      </c>
      <c r="Q30" s="162" t="s">
        <v>411</v>
      </c>
      <c r="R30" s="169">
        <f t="shared" ref="R30:R59" si="3">SUM(COUNTIF(N30,"SI")*25%,COUNTIF(O30,"SI")*40%,COUNTIF(P30,"SI")*25%,COUNTIF(Q30,"SI")*10%)</f>
        <v>0.35</v>
      </c>
      <c r="S30" s="614">
        <f>AVERAGE(R30:R32)</f>
        <v>0.78333333333333333</v>
      </c>
      <c r="T30" s="617"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511"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551" t="str">
        <f>CONCATENATE(VLOOKUP((LEFT(T30,LEN(T30)-4)&amp;LEFT(U30,LEN(U30)-4)),'9- Matriz de Calor '!$D$18:$E$42,2,0)," - ",RIGHT(T30,1)*RIGHT(U30,1))</f>
        <v>Bajo - 2</v>
      </c>
    </row>
    <row r="31" spans="1:22" ht="141" customHeight="1" x14ac:dyDescent="0.25">
      <c r="A31" s="607"/>
      <c r="B31" s="512"/>
      <c r="C31" s="178" t="str">
        <f>'5- Identificación de Riesgos'!D31</f>
        <v>2.Incumplimiento del procedimiento de reparto.</v>
      </c>
      <c r="D31" s="171"/>
      <c r="E31" s="179" t="s">
        <v>426</v>
      </c>
      <c r="F31" s="163" t="s">
        <v>411</v>
      </c>
      <c r="G31" s="163" t="s">
        <v>411</v>
      </c>
      <c r="H31" s="163" t="s">
        <v>411</v>
      </c>
      <c r="I31" s="163" t="s">
        <v>411</v>
      </c>
      <c r="J31" s="167">
        <f t="shared" si="2"/>
        <v>1</v>
      </c>
      <c r="K31" s="605"/>
      <c r="L31" s="163" t="str">
        <f>'5- Identificación de Riesgos'!I31</f>
        <v>Afectación Económica</v>
      </c>
      <c r="M31" s="340" t="s">
        <v>414</v>
      </c>
      <c r="N31" s="163" t="s">
        <v>411</v>
      </c>
      <c r="O31" s="163" t="s">
        <v>411</v>
      </c>
      <c r="P31" s="163" t="s">
        <v>411</v>
      </c>
      <c r="Q31" s="163" t="s">
        <v>411</v>
      </c>
      <c r="R31" s="167">
        <f t="shared" si="3"/>
        <v>1</v>
      </c>
      <c r="S31" s="615"/>
      <c r="T31" s="618"/>
      <c r="U31" s="512"/>
      <c r="V31" s="552"/>
    </row>
    <row r="32" spans="1:22" ht="195.75" customHeight="1" x14ac:dyDescent="0.25">
      <c r="A32" s="607"/>
      <c r="B32" s="512"/>
      <c r="C32" s="178" t="str">
        <f>'5- Identificación de Riesgos'!D32</f>
        <v xml:space="preserve">3. Falta de personal para atender el  volúmen de solicitudes recibidas. </v>
      </c>
      <c r="D32" s="171"/>
      <c r="E32" s="179" t="s">
        <v>413</v>
      </c>
      <c r="F32" s="163" t="s">
        <v>410</v>
      </c>
      <c r="G32" s="163" t="s">
        <v>411</v>
      </c>
      <c r="H32" s="163" t="s">
        <v>410</v>
      </c>
      <c r="I32" s="163" t="s">
        <v>411</v>
      </c>
      <c r="J32" s="167">
        <f t="shared" si="2"/>
        <v>0.5</v>
      </c>
      <c r="K32" s="605"/>
      <c r="L32" s="163" t="str">
        <f>'5- Identificación de Riesgos'!I32</f>
        <v>Interrupción o afectación en la prestación del servicio judicial</v>
      </c>
      <c r="M32" s="185" t="s">
        <v>418</v>
      </c>
      <c r="N32" s="163" t="s">
        <v>411</v>
      </c>
      <c r="O32" s="163" t="s">
        <v>411</v>
      </c>
      <c r="P32" s="163" t="s">
        <v>411</v>
      </c>
      <c r="Q32" s="163" t="s">
        <v>411</v>
      </c>
      <c r="R32" s="167">
        <f t="shared" si="3"/>
        <v>1</v>
      </c>
      <c r="S32" s="615"/>
      <c r="T32" s="618"/>
      <c r="U32" s="512"/>
      <c r="V32" s="552"/>
    </row>
    <row r="33" spans="1:278" ht="66" customHeight="1" x14ac:dyDescent="0.25">
      <c r="A33" s="607"/>
      <c r="B33" s="512"/>
      <c r="C33" s="178">
        <f>'5- Identificación de Riesgos'!D33</f>
        <v>0</v>
      </c>
      <c r="D33" s="171"/>
      <c r="E33" s="179"/>
      <c r="F33" s="163"/>
      <c r="G33" s="163"/>
      <c r="H33" s="163"/>
      <c r="I33" s="163"/>
      <c r="J33" s="167">
        <f t="shared" si="2"/>
        <v>0</v>
      </c>
      <c r="K33" s="605"/>
      <c r="L33" s="163"/>
      <c r="M33" s="185"/>
      <c r="N33" s="163"/>
      <c r="O33" s="163"/>
      <c r="P33" s="163"/>
      <c r="Q33" s="163"/>
      <c r="R33" s="167">
        <f t="shared" si="3"/>
        <v>0</v>
      </c>
      <c r="S33" s="615"/>
      <c r="T33" s="618"/>
      <c r="U33" s="512"/>
      <c r="V33" s="552"/>
    </row>
    <row r="34" spans="1:278" ht="83.25" customHeight="1" x14ac:dyDescent="0.25">
      <c r="A34" s="607"/>
      <c r="B34" s="512"/>
      <c r="C34" s="178">
        <f>'5- Identificación de Riesgos'!D34</f>
        <v>0</v>
      </c>
      <c r="D34" s="171"/>
      <c r="E34" s="179"/>
      <c r="F34" s="163"/>
      <c r="G34" s="163"/>
      <c r="H34" s="163"/>
      <c r="I34" s="163"/>
      <c r="J34" s="167">
        <f t="shared" si="2"/>
        <v>0</v>
      </c>
      <c r="K34" s="605"/>
      <c r="L34" s="163"/>
      <c r="M34" s="185"/>
      <c r="N34" s="163"/>
      <c r="O34" s="163"/>
      <c r="P34" s="163"/>
      <c r="Q34" s="163"/>
      <c r="R34" s="167">
        <f t="shared" si="3"/>
        <v>0</v>
      </c>
      <c r="S34" s="615"/>
      <c r="T34" s="618"/>
      <c r="U34" s="512"/>
      <c r="V34" s="552"/>
    </row>
    <row r="35" spans="1:278" x14ac:dyDescent="0.25">
      <c r="A35" s="607"/>
      <c r="B35" s="512"/>
      <c r="C35" s="178">
        <f>'5- Identificación de Riesgos'!D35</f>
        <v>0</v>
      </c>
      <c r="D35" s="171"/>
      <c r="E35" s="179"/>
      <c r="F35" s="163"/>
      <c r="G35" s="163"/>
      <c r="H35" s="163"/>
      <c r="I35" s="163"/>
      <c r="J35" s="167">
        <f t="shared" si="2"/>
        <v>0</v>
      </c>
      <c r="K35" s="605"/>
      <c r="L35" s="163"/>
      <c r="M35" s="185"/>
      <c r="N35" s="163"/>
      <c r="O35" s="163"/>
      <c r="P35" s="163"/>
      <c r="Q35" s="163"/>
      <c r="R35" s="167">
        <f t="shared" si="3"/>
        <v>0</v>
      </c>
      <c r="S35" s="615"/>
      <c r="T35" s="618"/>
      <c r="U35" s="512"/>
      <c r="V35" s="552"/>
    </row>
    <row r="36" spans="1:278" x14ac:dyDescent="0.25">
      <c r="A36" s="607"/>
      <c r="B36" s="512"/>
      <c r="C36" s="178">
        <f>'5- Identificación de Riesgos'!D36</f>
        <v>0</v>
      </c>
      <c r="D36" s="171"/>
      <c r="E36" s="179"/>
      <c r="F36" s="163"/>
      <c r="G36" s="163"/>
      <c r="H36" s="163"/>
      <c r="I36" s="163"/>
      <c r="J36" s="167">
        <f t="shared" si="2"/>
        <v>0</v>
      </c>
      <c r="K36" s="605"/>
      <c r="L36" s="163"/>
      <c r="M36" s="185"/>
      <c r="N36" s="163"/>
      <c r="O36" s="163"/>
      <c r="P36" s="163"/>
      <c r="Q36" s="163"/>
      <c r="R36" s="167">
        <f t="shared" si="3"/>
        <v>0</v>
      </c>
      <c r="S36" s="615"/>
      <c r="T36" s="618"/>
      <c r="U36" s="512"/>
      <c r="V36" s="552"/>
    </row>
    <row r="37" spans="1:278" x14ac:dyDescent="0.25">
      <c r="A37" s="607"/>
      <c r="B37" s="512"/>
      <c r="C37" s="178">
        <f>'5- Identificación de Riesgos'!D37</f>
        <v>0</v>
      </c>
      <c r="D37" s="171"/>
      <c r="E37" s="179"/>
      <c r="F37" s="163"/>
      <c r="G37" s="163"/>
      <c r="H37" s="163"/>
      <c r="I37" s="163"/>
      <c r="J37" s="167">
        <f t="shared" si="2"/>
        <v>0</v>
      </c>
      <c r="K37" s="605"/>
      <c r="L37" s="163"/>
      <c r="M37" s="185"/>
      <c r="N37" s="163"/>
      <c r="O37" s="163"/>
      <c r="P37" s="163"/>
      <c r="Q37" s="163"/>
      <c r="R37" s="167">
        <f t="shared" si="3"/>
        <v>0</v>
      </c>
      <c r="S37" s="615"/>
      <c r="T37" s="618"/>
      <c r="U37" s="512"/>
      <c r="V37" s="552"/>
    </row>
    <row r="38" spans="1:278" x14ac:dyDescent="0.25">
      <c r="A38" s="607"/>
      <c r="B38" s="512"/>
      <c r="C38" s="178">
        <f>'5- Identificación de Riesgos'!D38</f>
        <v>0</v>
      </c>
      <c r="D38" s="171"/>
      <c r="E38" s="179"/>
      <c r="F38" s="163"/>
      <c r="G38" s="163"/>
      <c r="H38" s="163"/>
      <c r="I38" s="163"/>
      <c r="J38" s="167">
        <f t="shared" si="2"/>
        <v>0</v>
      </c>
      <c r="K38" s="605"/>
      <c r="L38" s="163"/>
      <c r="M38" s="185"/>
      <c r="N38" s="163"/>
      <c r="O38" s="163"/>
      <c r="P38" s="163"/>
      <c r="Q38" s="163"/>
      <c r="R38" s="167">
        <f t="shared" si="3"/>
        <v>0</v>
      </c>
      <c r="S38" s="615"/>
      <c r="T38" s="618"/>
      <c r="U38" s="512"/>
      <c r="V38" s="552"/>
    </row>
    <row r="39" spans="1:278" ht="15.75" thickBot="1" x14ac:dyDescent="0.3">
      <c r="A39" s="608"/>
      <c r="B39" s="513"/>
      <c r="C39" s="221">
        <f>'5- Identificación de Riesgos'!D39</f>
        <v>0</v>
      </c>
      <c r="D39" s="214"/>
      <c r="E39" s="224"/>
      <c r="F39" s="213"/>
      <c r="G39" s="213"/>
      <c r="H39" s="213"/>
      <c r="I39" s="213"/>
      <c r="J39" s="222">
        <f t="shared" si="2"/>
        <v>0</v>
      </c>
      <c r="K39" s="620"/>
      <c r="L39" s="213"/>
      <c r="M39" s="223"/>
      <c r="N39" s="213"/>
      <c r="O39" s="213"/>
      <c r="P39" s="213"/>
      <c r="Q39" s="213"/>
      <c r="R39" s="222">
        <f t="shared" si="3"/>
        <v>0</v>
      </c>
      <c r="S39" s="616"/>
      <c r="T39" s="619"/>
      <c r="U39" s="513"/>
      <c r="V39" s="553"/>
    </row>
    <row r="40" spans="1:278" s="306" customFormat="1" ht="169.5" customHeight="1" x14ac:dyDescent="0.25">
      <c r="A40" s="606">
        <f>'5- Identificación de Riesgos'!A40</f>
        <v>4</v>
      </c>
      <c r="B40" s="511" t="str">
        <f>'5- Identificación de Riesgos'!B40</f>
        <v>Inexactitud o inoportunidad en el reparto de procesos</v>
      </c>
      <c r="C40" s="176" t="str">
        <f>'5- Identificación de Riesgos'!D40</f>
        <v>1. Errores en la digitación</v>
      </c>
      <c r="D40" s="170"/>
      <c r="E40" s="341" t="s">
        <v>427</v>
      </c>
      <c r="F40" s="162" t="s">
        <v>411</v>
      </c>
      <c r="G40" s="162" t="s">
        <v>411</v>
      </c>
      <c r="H40" s="162" t="s">
        <v>411</v>
      </c>
      <c r="I40" s="162" t="s">
        <v>411</v>
      </c>
      <c r="J40" s="169">
        <f t="shared" si="2"/>
        <v>1</v>
      </c>
      <c r="K40" s="604">
        <f>AVERAGE(J40:J42)</f>
        <v>0.66666666666666663</v>
      </c>
      <c r="L40" s="162" t="str">
        <f>'5- Identificación de Riesgos'!I40</f>
        <v>Afectación de reputacion,imagén,  credibilidad, satisfacción de usuarios y PI</v>
      </c>
      <c r="M40" s="309" t="s">
        <v>412</v>
      </c>
      <c r="N40" s="162" t="s">
        <v>410</v>
      </c>
      <c r="O40" s="162" t="s">
        <v>410</v>
      </c>
      <c r="P40" s="162" t="s">
        <v>411</v>
      </c>
      <c r="Q40" s="162" t="s">
        <v>411</v>
      </c>
      <c r="R40" s="169">
        <f t="shared" si="3"/>
        <v>0.35</v>
      </c>
      <c r="S40" s="604">
        <f>AVERAGE(R40:R41)</f>
        <v>0.67500000000000004</v>
      </c>
      <c r="T40" s="557"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511"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Menor - 2</v>
      </c>
      <c r="V40" s="551" t="str">
        <f>CONCATENATE(VLOOKUP((LEFT(T40,LEN(T40)-4)&amp;LEFT(U40,LEN(U40)-4)),'9- Matriz de Calor '!$D$18:$E$42,2,0)," - ",RIGHT(T40,1)*RIGHT(U40,1))</f>
        <v>Bajo - 2</v>
      </c>
      <c r="W40" s="305"/>
      <c r="X40" s="305"/>
      <c r="Y40" s="305"/>
      <c r="Z40" s="305"/>
      <c r="AA40" s="305"/>
      <c r="AB40" s="305"/>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c r="BD40" s="305"/>
      <c r="BE40" s="305"/>
      <c r="BF40" s="305"/>
      <c r="BG40" s="305"/>
      <c r="BH40" s="305"/>
      <c r="BI40" s="305"/>
      <c r="BJ40" s="305"/>
      <c r="BK40" s="305"/>
      <c r="BL40" s="305"/>
      <c r="BM40" s="305"/>
      <c r="BN40" s="305"/>
      <c r="BO40" s="305"/>
      <c r="BP40" s="305"/>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305"/>
      <c r="CO40" s="305"/>
      <c r="CP40" s="305"/>
      <c r="CQ40" s="305"/>
      <c r="CR40" s="305"/>
      <c r="CS40" s="305"/>
      <c r="CT40" s="305"/>
      <c r="CU40" s="305"/>
      <c r="CV40" s="305"/>
      <c r="CW40" s="305"/>
      <c r="CX40" s="305"/>
      <c r="CY40" s="305"/>
      <c r="CZ40" s="305"/>
      <c r="DA40" s="305"/>
      <c r="DB40" s="305"/>
      <c r="DC40" s="305"/>
      <c r="DD40" s="305"/>
      <c r="DE40" s="305"/>
      <c r="DF40" s="305"/>
      <c r="DG40" s="305"/>
      <c r="DH40" s="305"/>
      <c r="DI40" s="305"/>
      <c r="DJ40" s="305"/>
      <c r="DK40" s="305"/>
      <c r="DL40" s="305"/>
      <c r="DM40" s="305"/>
      <c r="DN40" s="305"/>
      <c r="DO40" s="305"/>
      <c r="DP40" s="305"/>
      <c r="DQ40" s="305"/>
      <c r="DR40" s="305"/>
      <c r="DS40" s="305"/>
      <c r="DT40" s="305"/>
      <c r="DU40" s="305"/>
      <c r="DV40" s="305"/>
      <c r="DW40" s="305"/>
      <c r="DX40" s="305"/>
      <c r="DY40" s="305"/>
      <c r="DZ40" s="305"/>
      <c r="EA40" s="305"/>
      <c r="EB40" s="305"/>
      <c r="EC40" s="305"/>
      <c r="ED40" s="305"/>
      <c r="EE40" s="305"/>
      <c r="EF40" s="305"/>
      <c r="EG40" s="305"/>
      <c r="EH40" s="305"/>
      <c r="EI40" s="305"/>
      <c r="EJ40" s="305"/>
      <c r="EK40" s="305"/>
      <c r="EL40" s="305"/>
      <c r="EM40" s="305"/>
      <c r="EN40" s="305"/>
      <c r="EO40" s="305"/>
      <c r="EP40" s="305"/>
      <c r="EQ40" s="305"/>
      <c r="ER40" s="305"/>
      <c r="ES40" s="305"/>
      <c r="ET40" s="305"/>
      <c r="EU40" s="305"/>
      <c r="EV40" s="305"/>
      <c r="EW40" s="305"/>
      <c r="EX40" s="305"/>
      <c r="EY40" s="305"/>
      <c r="EZ40" s="305"/>
      <c r="FA40" s="305"/>
      <c r="FB40" s="305"/>
      <c r="FC40" s="305"/>
      <c r="FD40" s="305"/>
      <c r="FE40" s="305"/>
      <c r="FF40" s="305"/>
      <c r="FG40" s="305"/>
      <c r="FH40" s="305"/>
      <c r="FI40" s="305"/>
      <c r="FJ40" s="305"/>
      <c r="FK40" s="305"/>
      <c r="FL40" s="305"/>
      <c r="FM40" s="305"/>
      <c r="FN40" s="305"/>
      <c r="FO40" s="305"/>
      <c r="FP40" s="305"/>
      <c r="FQ40" s="305"/>
      <c r="FR40" s="305"/>
      <c r="FS40" s="305"/>
      <c r="FT40" s="305"/>
      <c r="FU40" s="305"/>
      <c r="FV40" s="305"/>
      <c r="FW40" s="305"/>
      <c r="FX40" s="305"/>
      <c r="FY40" s="305"/>
      <c r="FZ40" s="305"/>
      <c r="GA40" s="305"/>
      <c r="GB40" s="305"/>
      <c r="GC40" s="305"/>
      <c r="GD40" s="305"/>
      <c r="GE40" s="305"/>
      <c r="GF40" s="305"/>
      <c r="GG40" s="305"/>
      <c r="GH40" s="305"/>
      <c r="GI40" s="305"/>
      <c r="GJ40" s="305"/>
      <c r="GK40" s="305"/>
      <c r="GL40" s="305"/>
      <c r="GM40" s="305"/>
      <c r="GN40" s="305"/>
      <c r="GO40" s="305"/>
      <c r="GP40" s="305"/>
      <c r="GQ40" s="305"/>
      <c r="GR40" s="305"/>
      <c r="GS40" s="305"/>
      <c r="GT40" s="305"/>
      <c r="GU40" s="305"/>
      <c r="GV40" s="305"/>
      <c r="GW40" s="305"/>
      <c r="GX40" s="305"/>
      <c r="GY40" s="305"/>
      <c r="GZ40" s="305"/>
      <c r="HA40" s="305"/>
      <c r="HB40" s="305"/>
      <c r="HC40" s="305"/>
      <c r="HD40" s="305"/>
      <c r="HE40" s="305"/>
      <c r="HF40" s="305"/>
      <c r="HG40" s="305"/>
      <c r="HH40" s="305"/>
      <c r="HI40" s="305"/>
      <c r="HJ40" s="305"/>
      <c r="HK40" s="305"/>
      <c r="HL40" s="305"/>
      <c r="HM40" s="305"/>
      <c r="HN40" s="305"/>
      <c r="HO40" s="305"/>
      <c r="HP40" s="305"/>
      <c r="HQ40" s="305"/>
      <c r="HR40" s="305"/>
      <c r="HS40" s="305"/>
      <c r="HT40" s="305"/>
      <c r="HU40" s="305"/>
      <c r="HV40" s="305"/>
      <c r="HW40" s="305"/>
      <c r="HX40" s="305"/>
      <c r="HY40" s="305"/>
      <c r="HZ40" s="305"/>
      <c r="IA40" s="305"/>
      <c r="IB40" s="305"/>
      <c r="IC40" s="305"/>
      <c r="ID40" s="305"/>
      <c r="IE40" s="305"/>
      <c r="IF40" s="305"/>
      <c r="IG40" s="305"/>
      <c r="IH40" s="305"/>
      <c r="II40" s="305"/>
      <c r="IJ40" s="305"/>
      <c r="IK40" s="305"/>
      <c r="IL40" s="305"/>
      <c r="IM40" s="305"/>
      <c r="IN40" s="305"/>
      <c r="IO40" s="305"/>
      <c r="IP40" s="305"/>
      <c r="IQ40" s="305"/>
      <c r="IR40" s="305"/>
      <c r="IS40" s="305"/>
      <c r="IT40" s="305"/>
      <c r="IU40" s="305"/>
      <c r="IV40" s="305"/>
      <c r="IW40" s="305"/>
      <c r="IX40" s="305"/>
      <c r="IY40" s="305"/>
      <c r="IZ40" s="305"/>
      <c r="JA40" s="305"/>
      <c r="JB40" s="305"/>
      <c r="JC40" s="305"/>
      <c r="JD40" s="305"/>
      <c r="JE40" s="305"/>
      <c r="JF40" s="305"/>
      <c r="JG40" s="305"/>
      <c r="JH40" s="305"/>
      <c r="JI40" s="305"/>
      <c r="JJ40" s="305"/>
      <c r="JK40" s="305"/>
      <c r="JL40" s="305"/>
      <c r="JM40" s="305"/>
      <c r="JN40" s="305"/>
      <c r="JO40" s="305"/>
      <c r="JP40" s="305"/>
      <c r="JQ40" s="305"/>
      <c r="JR40" s="305"/>
    </row>
    <row r="41" spans="1:278" ht="147" customHeight="1" x14ac:dyDescent="0.25">
      <c r="A41" s="607"/>
      <c r="B41" s="512"/>
      <c r="C41" s="178" t="str">
        <f>'5- Identificación de Riesgos'!D41</f>
        <v>2.Incumplimiento del procedimiento de reparto.</v>
      </c>
      <c r="D41" s="171"/>
      <c r="E41" s="342" t="s">
        <v>428</v>
      </c>
      <c r="F41" s="163" t="s">
        <v>410</v>
      </c>
      <c r="G41" s="163" t="s">
        <v>411</v>
      </c>
      <c r="H41" s="163" t="s">
        <v>410</v>
      </c>
      <c r="I41" s="163" t="s">
        <v>411</v>
      </c>
      <c r="J41" s="167">
        <f t="shared" si="2"/>
        <v>0.5</v>
      </c>
      <c r="K41" s="605"/>
      <c r="L41" s="163" t="str">
        <f>'5- Identificación de Riesgos'!I41</f>
        <v>Interrupción o afectación en la prestación del servicio administrativo</v>
      </c>
      <c r="M41" s="185" t="s">
        <v>418</v>
      </c>
      <c r="N41" s="163" t="s">
        <v>411</v>
      </c>
      <c r="O41" s="163" t="s">
        <v>411</v>
      </c>
      <c r="P41" s="163" t="s">
        <v>411</v>
      </c>
      <c r="Q41" s="163" t="s">
        <v>411</v>
      </c>
      <c r="R41" s="167">
        <f t="shared" si="3"/>
        <v>1</v>
      </c>
      <c r="S41" s="605"/>
      <c r="T41" s="558"/>
      <c r="U41" s="512"/>
      <c r="V41" s="552"/>
    </row>
    <row r="42" spans="1:278" ht="119.25" customHeight="1" x14ac:dyDescent="0.25">
      <c r="A42" s="607"/>
      <c r="B42" s="512"/>
      <c r="C42" s="178" t="str">
        <f>'5- Identificación de Riesgos'!D42</f>
        <v xml:space="preserve">3. Falta de personal para atender el  volúmen de solicitudes recibidas. </v>
      </c>
      <c r="D42" s="171"/>
      <c r="E42" s="343" t="s">
        <v>429</v>
      </c>
      <c r="F42" s="163" t="s">
        <v>410</v>
      </c>
      <c r="G42" s="163" t="s">
        <v>411</v>
      </c>
      <c r="H42" s="163" t="s">
        <v>410</v>
      </c>
      <c r="I42" s="163" t="s">
        <v>411</v>
      </c>
      <c r="J42" s="167">
        <f t="shared" si="2"/>
        <v>0.5</v>
      </c>
      <c r="K42" s="605"/>
      <c r="L42" s="163"/>
      <c r="M42" s="218"/>
      <c r="N42" s="163"/>
      <c r="O42" s="163"/>
      <c r="P42" s="163"/>
      <c r="Q42" s="163"/>
      <c r="R42" s="167">
        <f t="shared" si="3"/>
        <v>0</v>
      </c>
      <c r="S42" s="605"/>
      <c r="T42" s="558"/>
      <c r="U42" s="512"/>
      <c r="V42" s="552"/>
    </row>
    <row r="43" spans="1:278" x14ac:dyDescent="0.25">
      <c r="A43" s="607"/>
      <c r="B43" s="512"/>
      <c r="C43" s="178">
        <f>'5- Identificación de Riesgos'!D43</f>
        <v>0</v>
      </c>
      <c r="D43" s="171"/>
      <c r="E43" s="225"/>
      <c r="F43" s="163"/>
      <c r="G43" s="163"/>
      <c r="H43" s="163"/>
      <c r="I43" s="163"/>
      <c r="J43" s="167">
        <f t="shared" si="2"/>
        <v>0</v>
      </c>
      <c r="K43" s="605"/>
      <c r="L43" s="163"/>
      <c r="M43" s="185"/>
      <c r="N43" s="163"/>
      <c r="O43" s="163"/>
      <c r="P43" s="163"/>
      <c r="Q43" s="163"/>
      <c r="R43" s="167">
        <f t="shared" si="3"/>
        <v>0</v>
      </c>
      <c r="S43" s="605"/>
      <c r="T43" s="558"/>
      <c r="U43" s="512"/>
      <c r="V43" s="552"/>
    </row>
    <row r="44" spans="1:278" x14ac:dyDescent="0.25">
      <c r="A44" s="607"/>
      <c r="B44" s="512"/>
      <c r="C44" s="178" t="str">
        <f>'5- Identificación de Riesgos'!D44</f>
        <v xml:space="preserve"> </v>
      </c>
      <c r="D44" s="171"/>
      <c r="E44" s="171"/>
      <c r="F44" s="163"/>
      <c r="G44" s="163"/>
      <c r="H44" s="163"/>
      <c r="I44" s="163"/>
      <c r="J44" s="167">
        <f t="shared" si="2"/>
        <v>0</v>
      </c>
      <c r="K44" s="605"/>
      <c r="L44" s="163"/>
      <c r="M44" s="185"/>
      <c r="N44" s="163"/>
      <c r="O44" s="163"/>
      <c r="P44" s="163"/>
      <c r="Q44" s="163"/>
      <c r="R44" s="167">
        <f t="shared" si="3"/>
        <v>0</v>
      </c>
      <c r="S44" s="605"/>
      <c r="T44" s="558"/>
      <c r="U44" s="512"/>
      <c r="V44" s="552"/>
    </row>
    <row r="45" spans="1:278" x14ac:dyDescent="0.25">
      <c r="A45" s="607"/>
      <c r="B45" s="512"/>
      <c r="C45" s="178">
        <f>'5- Identificación de Riesgos'!D45</f>
        <v>0</v>
      </c>
      <c r="D45" s="171"/>
      <c r="E45" s="179"/>
      <c r="F45" s="163"/>
      <c r="G45" s="163"/>
      <c r="H45" s="163"/>
      <c r="I45" s="163"/>
      <c r="J45" s="167">
        <f t="shared" si="2"/>
        <v>0</v>
      </c>
      <c r="K45" s="605"/>
      <c r="L45" s="163"/>
      <c r="M45" s="185"/>
      <c r="N45" s="163"/>
      <c r="O45" s="163"/>
      <c r="P45" s="163"/>
      <c r="Q45" s="163"/>
      <c r="R45" s="167">
        <f t="shared" si="3"/>
        <v>0</v>
      </c>
      <c r="S45" s="605"/>
      <c r="T45" s="558"/>
      <c r="U45" s="512"/>
      <c r="V45" s="552"/>
    </row>
    <row r="46" spans="1:278" x14ac:dyDescent="0.25">
      <c r="A46" s="607"/>
      <c r="B46" s="512"/>
      <c r="C46" s="178">
        <f>'5- Identificación de Riesgos'!D46</f>
        <v>0</v>
      </c>
      <c r="D46" s="171"/>
      <c r="E46" s="179"/>
      <c r="F46" s="163"/>
      <c r="G46" s="163"/>
      <c r="H46" s="163"/>
      <c r="I46" s="163"/>
      <c r="J46" s="167">
        <f t="shared" si="2"/>
        <v>0</v>
      </c>
      <c r="K46" s="605"/>
      <c r="L46" s="163"/>
      <c r="M46" s="185"/>
      <c r="N46" s="163"/>
      <c r="O46" s="163"/>
      <c r="P46" s="163"/>
      <c r="Q46" s="163"/>
      <c r="R46" s="167">
        <f t="shared" si="3"/>
        <v>0</v>
      </c>
      <c r="S46" s="605"/>
      <c r="T46" s="558"/>
      <c r="U46" s="512"/>
      <c r="V46" s="552"/>
    </row>
    <row r="47" spans="1:278" x14ac:dyDescent="0.25">
      <c r="A47" s="607"/>
      <c r="B47" s="512"/>
      <c r="C47" s="178">
        <f>'5- Identificación de Riesgos'!D47</f>
        <v>0</v>
      </c>
      <c r="D47" s="171"/>
      <c r="E47" s="179"/>
      <c r="F47" s="163"/>
      <c r="G47" s="163"/>
      <c r="H47" s="163"/>
      <c r="I47" s="163"/>
      <c r="J47" s="167">
        <f t="shared" si="2"/>
        <v>0</v>
      </c>
      <c r="K47" s="605"/>
      <c r="L47" s="163"/>
      <c r="M47" s="185"/>
      <c r="N47" s="163"/>
      <c r="O47" s="163"/>
      <c r="P47" s="163"/>
      <c r="Q47" s="163"/>
      <c r="R47" s="167">
        <f t="shared" si="3"/>
        <v>0</v>
      </c>
      <c r="S47" s="605"/>
      <c r="T47" s="558"/>
      <c r="U47" s="512"/>
      <c r="V47" s="552"/>
    </row>
    <row r="48" spans="1:278" x14ac:dyDescent="0.25">
      <c r="A48" s="607"/>
      <c r="B48" s="512"/>
      <c r="C48" s="178">
        <f>'5- Identificación de Riesgos'!D48</f>
        <v>0</v>
      </c>
      <c r="D48" s="171"/>
      <c r="E48" s="179"/>
      <c r="F48" s="163"/>
      <c r="G48" s="163"/>
      <c r="H48" s="163"/>
      <c r="I48" s="163"/>
      <c r="J48" s="167">
        <f t="shared" si="2"/>
        <v>0</v>
      </c>
      <c r="K48" s="605"/>
      <c r="L48" s="163"/>
      <c r="M48" s="185"/>
      <c r="N48" s="163"/>
      <c r="O48" s="163"/>
      <c r="P48" s="163"/>
      <c r="Q48" s="163"/>
      <c r="R48" s="167">
        <f t="shared" si="3"/>
        <v>0</v>
      </c>
      <c r="S48" s="605"/>
      <c r="T48" s="558"/>
      <c r="U48" s="512"/>
      <c r="V48" s="552"/>
    </row>
    <row r="49" spans="1:278" s="308" customFormat="1" ht="15.75" thickBot="1" x14ac:dyDescent="0.3">
      <c r="A49" s="608"/>
      <c r="B49" s="513"/>
      <c r="C49" s="180">
        <f>'5- Identificación de Riesgos'!D49</f>
        <v>0</v>
      </c>
      <c r="D49" s="173"/>
      <c r="E49" s="182"/>
      <c r="F49" s="164"/>
      <c r="G49" s="164"/>
      <c r="H49" s="164"/>
      <c r="I49" s="164"/>
      <c r="J49" s="168">
        <f t="shared" si="2"/>
        <v>0</v>
      </c>
      <c r="K49" s="620"/>
      <c r="L49" s="164"/>
      <c r="M49" s="186"/>
      <c r="N49" s="164"/>
      <c r="O49" s="164"/>
      <c r="P49" s="164"/>
      <c r="Q49" s="164"/>
      <c r="R49" s="168">
        <f t="shared" si="3"/>
        <v>0</v>
      </c>
      <c r="S49" s="620"/>
      <c r="T49" s="559"/>
      <c r="U49" s="513"/>
      <c r="V49" s="553"/>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07"/>
      <c r="BN49" s="307"/>
      <c r="BO49" s="307"/>
      <c r="BP49" s="307"/>
      <c r="BQ49" s="307"/>
      <c r="BR49" s="307"/>
      <c r="BS49" s="307"/>
      <c r="BT49" s="307"/>
      <c r="BU49" s="307"/>
      <c r="BV49" s="307"/>
      <c r="BW49" s="307"/>
      <c r="BX49" s="307"/>
      <c r="BY49" s="307"/>
      <c r="BZ49" s="307"/>
      <c r="CA49" s="307"/>
      <c r="CB49" s="307"/>
      <c r="CC49" s="307"/>
      <c r="CD49" s="307"/>
      <c r="CE49" s="307"/>
      <c r="CF49" s="307"/>
      <c r="CG49" s="307"/>
      <c r="CH49" s="307"/>
      <c r="CI49" s="307"/>
      <c r="CJ49" s="307"/>
      <c r="CK49" s="307"/>
      <c r="CL49" s="307"/>
      <c r="CM49" s="307"/>
      <c r="CN49" s="307"/>
      <c r="CO49" s="307"/>
      <c r="CP49" s="307"/>
      <c r="CQ49" s="307"/>
      <c r="CR49" s="307"/>
      <c r="CS49" s="307"/>
      <c r="CT49" s="307"/>
      <c r="CU49" s="307"/>
      <c r="CV49" s="307"/>
      <c r="CW49" s="307"/>
      <c r="CX49" s="307"/>
      <c r="CY49" s="307"/>
      <c r="CZ49" s="307"/>
      <c r="DA49" s="307"/>
      <c r="DB49" s="307"/>
      <c r="DC49" s="307"/>
      <c r="DD49" s="307"/>
      <c r="DE49" s="307"/>
      <c r="DF49" s="307"/>
      <c r="DG49" s="307"/>
      <c r="DH49" s="307"/>
      <c r="DI49" s="307"/>
      <c r="DJ49" s="307"/>
      <c r="DK49" s="307"/>
      <c r="DL49" s="307"/>
      <c r="DM49" s="307"/>
      <c r="DN49" s="307"/>
      <c r="DO49" s="307"/>
      <c r="DP49" s="307"/>
      <c r="DQ49" s="307"/>
      <c r="DR49" s="307"/>
      <c r="DS49" s="307"/>
      <c r="DT49" s="307"/>
      <c r="DU49" s="307"/>
      <c r="DV49" s="307"/>
      <c r="DW49" s="307"/>
      <c r="DX49" s="307"/>
      <c r="DY49" s="307"/>
      <c r="DZ49" s="307"/>
      <c r="EA49" s="307"/>
      <c r="EB49" s="307"/>
      <c r="EC49" s="307"/>
      <c r="ED49" s="307"/>
      <c r="EE49" s="307"/>
      <c r="EF49" s="307"/>
      <c r="EG49" s="307"/>
      <c r="EH49" s="307"/>
      <c r="EI49" s="307"/>
      <c r="EJ49" s="307"/>
      <c r="EK49" s="307"/>
      <c r="EL49" s="307"/>
      <c r="EM49" s="307"/>
      <c r="EN49" s="307"/>
      <c r="EO49" s="307"/>
      <c r="EP49" s="307"/>
      <c r="EQ49" s="307"/>
      <c r="ER49" s="307"/>
      <c r="ES49" s="307"/>
      <c r="ET49" s="307"/>
      <c r="EU49" s="307"/>
      <c r="EV49" s="307"/>
      <c r="EW49" s="307"/>
      <c r="EX49" s="307"/>
      <c r="EY49" s="307"/>
      <c r="EZ49" s="307"/>
      <c r="FA49" s="307"/>
      <c r="FB49" s="307"/>
      <c r="FC49" s="307"/>
      <c r="FD49" s="307"/>
      <c r="FE49" s="307"/>
      <c r="FF49" s="307"/>
      <c r="FG49" s="307"/>
      <c r="FH49" s="307"/>
      <c r="FI49" s="307"/>
      <c r="FJ49" s="307"/>
      <c r="FK49" s="307"/>
      <c r="FL49" s="307"/>
      <c r="FM49" s="307"/>
      <c r="FN49" s="307"/>
      <c r="FO49" s="307"/>
      <c r="FP49" s="307"/>
      <c r="FQ49" s="307"/>
      <c r="FR49" s="307"/>
      <c r="FS49" s="307"/>
      <c r="FT49" s="307"/>
      <c r="FU49" s="307"/>
      <c r="FV49" s="307"/>
      <c r="FW49" s="307"/>
      <c r="FX49" s="307"/>
      <c r="FY49" s="307"/>
      <c r="FZ49" s="307"/>
      <c r="GA49" s="307"/>
      <c r="GB49" s="307"/>
      <c r="GC49" s="307"/>
      <c r="GD49" s="307"/>
      <c r="GE49" s="307"/>
      <c r="GF49" s="307"/>
      <c r="GG49" s="307"/>
      <c r="GH49" s="307"/>
      <c r="GI49" s="307"/>
      <c r="GJ49" s="307"/>
      <c r="GK49" s="307"/>
      <c r="GL49" s="307"/>
      <c r="GM49" s="307"/>
      <c r="GN49" s="307"/>
      <c r="GO49" s="307"/>
      <c r="GP49" s="307"/>
      <c r="GQ49" s="307"/>
      <c r="GR49" s="307"/>
      <c r="GS49" s="307"/>
      <c r="GT49" s="307"/>
      <c r="GU49" s="307"/>
      <c r="GV49" s="307"/>
      <c r="GW49" s="307"/>
      <c r="GX49" s="307"/>
      <c r="GY49" s="307"/>
      <c r="GZ49" s="307"/>
      <c r="HA49" s="307"/>
      <c r="HB49" s="307"/>
      <c r="HC49" s="307"/>
      <c r="HD49" s="307"/>
      <c r="HE49" s="307"/>
      <c r="HF49" s="307"/>
      <c r="HG49" s="307"/>
      <c r="HH49" s="307"/>
      <c r="HI49" s="307"/>
      <c r="HJ49" s="307"/>
      <c r="HK49" s="307"/>
      <c r="HL49" s="307"/>
      <c r="HM49" s="307"/>
      <c r="HN49" s="307"/>
      <c r="HO49" s="307"/>
      <c r="HP49" s="307"/>
      <c r="HQ49" s="307"/>
      <c r="HR49" s="307"/>
      <c r="HS49" s="307"/>
      <c r="HT49" s="307"/>
      <c r="HU49" s="307"/>
      <c r="HV49" s="307"/>
      <c r="HW49" s="307"/>
      <c r="HX49" s="307"/>
      <c r="HY49" s="307"/>
      <c r="HZ49" s="307"/>
      <c r="IA49" s="307"/>
      <c r="IB49" s="307"/>
      <c r="IC49" s="307"/>
      <c r="ID49" s="307"/>
      <c r="IE49" s="307"/>
      <c r="IF49" s="307"/>
      <c r="IG49" s="307"/>
      <c r="IH49" s="307"/>
      <c r="II49" s="307"/>
      <c r="IJ49" s="307"/>
      <c r="IK49" s="307"/>
      <c r="IL49" s="307"/>
      <c r="IM49" s="307"/>
      <c r="IN49" s="307"/>
      <c r="IO49" s="307"/>
      <c r="IP49" s="307"/>
      <c r="IQ49" s="307"/>
      <c r="IR49" s="307"/>
      <c r="IS49" s="307"/>
      <c r="IT49" s="307"/>
      <c r="IU49" s="307"/>
      <c r="IV49" s="307"/>
      <c r="IW49" s="307"/>
      <c r="IX49" s="307"/>
      <c r="IY49" s="307"/>
      <c r="IZ49" s="307"/>
      <c r="JA49" s="307"/>
      <c r="JB49" s="307"/>
      <c r="JC49" s="307"/>
      <c r="JD49" s="307"/>
      <c r="JE49" s="307"/>
      <c r="JF49" s="307"/>
      <c r="JG49" s="307"/>
      <c r="JH49" s="307"/>
      <c r="JI49" s="307"/>
      <c r="JJ49" s="307"/>
      <c r="JK49" s="307"/>
      <c r="JL49" s="307"/>
      <c r="JM49" s="307"/>
      <c r="JN49" s="307"/>
      <c r="JO49" s="307"/>
      <c r="JP49" s="307"/>
      <c r="JQ49" s="307"/>
      <c r="JR49" s="307"/>
    </row>
    <row r="50" spans="1:278" ht="102" x14ac:dyDescent="0.25">
      <c r="A50" s="606">
        <v>5</v>
      </c>
      <c r="B50" s="511" t="str">
        <f>'5- Identificación de Riesgos'!B50</f>
        <v>Pérdida de documentos</v>
      </c>
      <c r="C50" s="176" t="str">
        <f>'5- Identificación de Riesgos'!D50</f>
        <v xml:space="preserve">1. Falta de implementación del expediente electrónico en todas las dependencias y juzgados.
</v>
      </c>
      <c r="D50" s="170"/>
      <c r="E50" s="341" t="s">
        <v>430</v>
      </c>
      <c r="F50" s="162" t="s">
        <v>411</v>
      </c>
      <c r="G50" s="162" t="s">
        <v>411</v>
      </c>
      <c r="H50" s="162" t="s">
        <v>411</v>
      </c>
      <c r="I50" s="162" t="s">
        <v>411</v>
      </c>
      <c r="J50" s="169">
        <f t="shared" si="2"/>
        <v>1</v>
      </c>
      <c r="K50" s="604">
        <f>AVERAGE(J50:J53)</f>
        <v>0.875</v>
      </c>
      <c r="L50" s="162" t="str">
        <f>'5- Identificación de Riesgos'!I50</f>
        <v>Interrupción o afectación en la prestación del servicio judicial</v>
      </c>
      <c r="M50" s="309" t="s">
        <v>412</v>
      </c>
      <c r="N50" s="162" t="s">
        <v>411</v>
      </c>
      <c r="O50" s="162" t="s">
        <v>410</v>
      </c>
      <c r="P50" s="162" t="s">
        <v>411</v>
      </c>
      <c r="Q50" s="162" t="s">
        <v>411</v>
      </c>
      <c r="R50" s="169">
        <f t="shared" si="3"/>
        <v>0.6</v>
      </c>
      <c r="S50" s="604">
        <f>AVERAGE(R50:R50)</f>
        <v>0.6</v>
      </c>
      <c r="T50" s="557"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511"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Moderado - 3</v>
      </c>
      <c r="V50" s="551" t="str">
        <f>CONCATENATE(VLOOKUP((LEFT(T50,LEN(T50)-4)&amp;LEFT(U50,LEN(U50)-4)),'9- Matriz de Calor '!$D$18:$E$42,2,0)," - ",RIGHT(T50,1)*RIGHT(U50,1))</f>
        <v>Moderado - 3</v>
      </c>
    </row>
    <row r="51" spans="1:278" ht="166.5" customHeight="1" x14ac:dyDescent="0.25">
      <c r="A51" s="607"/>
      <c r="B51" s="512"/>
      <c r="C51" s="178" t="str">
        <f>'5- Identificación de Riesgos'!D51</f>
        <v>2.Falta de software institucional estandarizado para la especialidad para el control del archivo de documentos tanto físicos como virtuales.</v>
      </c>
      <c r="D51" s="171"/>
      <c r="E51" s="342" t="s">
        <v>431</v>
      </c>
      <c r="F51" s="163" t="s">
        <v>411</v>
      </c>
      <c r="G51" s="163" t="s">
        <v>411</v>
      </c>
      <c r="H51" s="163" t="s">
        <v>411</v>
      </c>
      <c r="I51" s="163" t="s">
        <v>411</v>
      </c>
      <c r="J51" s="167">
        <f t="shared" si="2"/>
        <v>1</v>
      </c>
      <c r="K51" s="605"/>
      <c r="L51" s="163"/>
      <c r="M51" s="218"/>
      <c r="N51" s="163"/>
      <c r="O51" s="163"/>
      <c r="P51" s="163"/>
      <c r="Q51" s="163"/>
      <c r="R51" s="167">
        <f t="shared" si="3"/>
        <v>0</v>
      </c>
      <c r="S51" s="605"/>
      <c r="T51" s="558"/>
      <c r="U51" s="512"/>
      <c r="V51" s="552"/>
    </row>
    <row r="52" spans="1:278" ht="30" x14ac:dyDescent="0.25">
      <c r="A52" s="607"/>
      <c r="B52" s="512"/>
      <c r="C52" s="178" t="str">
        <f>'5- Identificación de Riesgos'!D52</f>
        <v>3.Desconocimiento e inaplicabilidad de las Tablas de Retención Documental (TRD)</v>
      </c>
      <c r="D52" s="171"/>
      <c r="E52" s="342" t="s">
        <v>432</v>
      </c>
      <c r="F52" s="163" t="s">
        <v>411</v>
      </c>
      <c r="G52" s="163" t="s">
        <v>411</v>
      </c>
      <c r="H52" s="163" t="s">
        <v>411</v>
      </c>
      <c r="I52" s="163" t="s">
        <v>411</v>
      </c>
      <c r="J52" s="167">
        <f t="shared" si="2"/>
        <v>1</v>
      </c>
      <c r="K52" s="605"/>
      <c r="L52" s="163"/>
      <c r="M52" s="185"/>
      <c r="N52" s="163"/>
      <c r="O52" s="163"/>
      <c r="P52" s="163"/>
      <c r="Q52" s="163"/>
      <c r="R52" s="167">
        <f t="shared" si="3"/>
        <v>0</v>
      </c>
      <c r="S52" s="605"/>
      <c r="T52" s="558"/>
      <c r="U52" s="512"/>
      <c r="V52" s="552"/>
    </row>
    <row r="53" spans="1:278" ht="56.25" customHeight="1" x14ac:dyDescent="0.25">
      <c r="A53" s="607"/>
      <c r="B53" s="512"/>
      <c r="C53" s="178" t="str">
        <f>'5- Identificación de Riesgos'!D53</f>
        <v>4.Volumen excesivo de ingreso de expedientes para el personal asignado,  generando demoras en la organización de los expedientes.</v>
      </c>
      <c r="D53" s="171"/>
      <c r="E53" s="342" t="s">
        <v>433</v>
      </c>
      <c r="F53" s="163" t="s">
        <v>410</v>
      </c>
      <c r="G53" s="163" t="s">
        <v>411</v>
      </c>
      <c r="H53" s="163" t="s">
        <v>410</v>
      </c>
      <c r="I53" s="163" t="s">
        <v>411</v>
      </c>
      <c r="J53" s="167">
        <f t="shared" si="2"/>
        <v>0.5</v>
      </c>
      <c r="K53" s="605"/>
      <c r="L53" s="163"/>
      <c r="M53" s="185"/>
      <c r="N53" s="163"/>
      <c r="O53" s="163"/>
      <c r="P53" s="163"/>
      <c r="Q53" s="163"/>
      <c r="R53" s="167">
        <f t="shared" si="3"/>
        <v>0</v>
      </c>
      <c r="S53" s="605"/>
      <c r="T53" s="558"/>
      <c r="U53" s="512"/>
      <c r="V53" s="552"/>
    </row>
    <row r="54" spans="1:278" x14ac:dyDescent="0.25">
      <c r="A54" s="607"/>
      <c r="B54" s="512"/>
      <c r="C54" s="178">
        <f>'5- Identificación de Riesgos'!D54</f>
        <v>0</v>
      </c>
      <c r="D54" s="171"/>
      <c r="E54" s="171"/>
      <c r="F54" s="163"/>
      <c r="G54" s="163"/>
      <c r="H54" s="163"/>
      <c r="I54" s="163"/>
      <c r="J54" s="167">
        <f t="shared" si="2"/>
        <v>0</v>
      </c>
      <c r="K54" s="605"/>
      <c r="L54" s="163"/>
      <c r="M54" s="185"/>
      <c r="N54" s="163"/>
      <c r="O54" s="163"/>
      <c r="P54" s="163"/>
      <c r="Q54" s="163"/>
      <c r="R54" s="167">
        <f t="shared" si="3"/>
        <v>0</v>
      </c>
      <c r="S54" s="605"/>
      <c r="T54" s="558"/>
      <c r="U54" s="512"/>
      <c r="V54" s="552"/>
    </row>
    <row r="55" spans="1:278" x14ac:dyDescent="0.25">
      <c r="A55" s="607"/>
      <c r="B55" s="512"/>
      <c r="C55" s="178">
        <f>'5- Identificación de Riesgos'!D55</f>
        <v>0</v>
      </c>
      <c r="D55" s="171"/>
      <c r="E55" s="179"/>
      <c r="F55" s="163"/>
      <c r="G55" s="163"/>
      <c r="H55" s="163"/>
      <c r="I55" s="163"/>
      <c r="J55" s="167">
        <f t="shared" si="2"/>
        <v>0</v>
      </c>
      <c r="K55" s="605"/>
      <c r="L55" s="163"/>
      <c r="M55" s="185"/>
      <c r="N55" s="163"/>
      <c r="O55" s="163"/>
      <c r="P55" s="163"/>
      <c r="Q55" s="163"/>
      <c r="R55" s="167">
        <f t="shared" si="3"/>
        <v>0</v>
      </c>
      <c r="S55" s="605"/>
      <c r="T55" s="558"/>
      <c r="U55" s="512"/>
      <c r="V55" s="552"/>
    </row>
    <row r="56" spans="1:278" x14ac:dyDescent="0.25">
      <c r="A56" s="607"/>
      <c r="B56" s="512"/>
      <c r="C56" s="178">
        <f>'5- Identificación de Riesgos'!D56</f>
        <v>0</v>
      </c>
      <c r="D56" s="171"/>
      <c r="E56" s="179"/>
      <c r="F56" s="163"/>
      <c r="G56" s="163"/>
      <c r="H56" s="163"/>
      <c r="I56" s="163"/>
      <c r="J56" s="167">
        <f t="shared" si="2"/>
        <v>0</v>
      </c>
      <c r="K56" s="605"/>
      <c r="L56" s="163"/>
      <c r="M56" s="185"/>
      <c r="N56" s="163"/>
      <c r="O56" s="163"/>
      <c r="P56" s="163"/>
      <c r="Q56" s="163"/>
      <c r="R56" s="167">
        <f t="shared" si="3"/>
        <v>0</v>
      </c>
      <c r="S56" s="605"/>
      <c r="T56" s="558"/>
      <c r="U56" s="512"/>
      <c r="V56" s="552"/>
    </row>
    <row r="57" spans="1:278" x14ac:dyDescent="0.25">
      <c r="A57" s="607"/>
      <c r="B57" s="512"/>
      <c r="C57" s="178">
        <f>'5- Identificación de Riesgos'!D57</f>
        <v>0</v>
      </c>
      <c r="D57" s="171"/>
      <c r="E57" s="179"/>
      <c r="F57" s="163"/>
      <c r="G57" s="163"/>
      <c r="H57" s="163"/>
      <c r="I57" s="163"/>
      <c r="J57" s="167">
        <f t="shared" si="2"/>
        <v>0</v>
      </c>
      <c r="K57" s="605"/>
      <c r="L57" s="163"/>
      <c r="M57" s="185"/>
      <c r="N57" s="163"/>
      <c r="O57" s="163"/>
      <c r="P57" s="163"/>
      <c r="Q57" s="163"/>
      <c r="R57" s="167">
        <f t="shared" si="3"/>
        <v>0</v>
      </c>
      <c r="S57" s="605"/>
      <c r="T57" s="558"/>
      <c r="U57" s="512"/>
      <c r="V57" s="552"/>
    </row>
    <row r="58" spans="1:278" x14ac:dyDescent="0.25">
      <c r="A58" s="607"/>
      <c r="B58" s="512"/>
      <c r="C58" s="178">
        <f>'5- Identificación de Riesgos'!D58</f>
        <v>0</v>
      </c>
      <c r="D58" s="171"/>
      <c r="E58" s="179"/>
      <c r="F58" s="163"/>
      <c r="G58" s="163"/>
      <c r="H58" s="163"/>
      <c r="I58" s="163"/>
      <c r="J58" s="167">
        <f t="shared" si="2"/>
        <v>0</v>
      </c>
      <c r="K58" s="605"/>
      <c r="L58" s="163"/>
      <c r="M58" s="185"/>
      <c r="N58" s="163"/>
      <c r="O58" s="163"/>
      <c r="P58" s="163"/>
      <c r="Q58" s="163"/>
      <c r="R58" s="167">
        <f t="shared" si="3"/>
        <v>0</v>
      </c>
      <c r="S58" s="605"/>
      <c r="T58" s="558"/>
      <c r="U58" s="512"/>
      <c r="V58" s="552"/>
    </row>
    <row r="59" spans="1:278" ht="15.75" thickBot="1" x14ac:dyDescent="0.3">
      <c r="A59" s="608"/>
      <c r="B59" s="513"/>
      <c r="C59" s="180">
        <f>'5- Identificación de Riesgos'!D59</f>
        <v>0</v>
      </c>
      <c r="D59" s="173"/>
      <c r="E59" s="182"/>
      <c r="F59" s="164"/>
      <c r="G59" s="164"/>
      <c r="H59" s="164"/>
      <c r="I59" s="164"/>
      <c r="J59" s="168">
        <f t="shared" si="2"/>
        <v>0</v>
      </c>
      <c r="K59" s="620"/>
      <c r="L59" s="164"/>
      <c r="M59" s="186"/>
      <c r="N59" s="164"/>
      <c r="O59" s="164"/>
      <c r="P59" s="164"/>
      <c r="Q59" s="164"/>
      <c r="R59" s="168">
        <f t="shared" si="3"/>
        <v>0</v>
      </c>
      <c r="S59" s="620"/>
      <c r="T59" s="559"/>
      <c r="U59" s="513"/>
      <c r="V59" s="553"/>
    </row>
    <row r="60" spans="1:278" ht="111.75" customHeight="1" x14ac:dyDescent="0.25">
      <c r="A60" s="646">
        <v>6</v>
      </c>
      <c r="B60" s="511" t="str">
        <f>'5- Identificación de Riesgos'!B60</f>
        <v xml:space="preserve">Afectaciones ambientales </v>
      </c>
      <c r="C60" s="176" t="str">
        <f>'5- Identificación de Riesgos'!D60</f>
        <v xml:space="preserve">1. Falta de socialización del Acuerdo PSAA14-10160. </v>
      </c>
      <c r="D60" s="170"/>
      <c r="E60" s="184" t="s">
        <v>434</v>
      </c>
      <c r="F60" s="162" t="s">
        <v>411</v>
      </c>
      <c r="G60" s="162" t="s">
        <v>411</v>
      </c>
      <c r="H60" s="162" t="s">
        <v>411</v>
      </c>
      <c r="I60" s="162" t="s">
        <v>411</v>
      </c>
      <c r="J60" s="169">
        <f t="shared" ref="J60:J77" si="4">COUNTIF(F60:I60,"SI")/4</f>
        <v>1</v>
      </c>
      <c r="K60" s="604">
        <f>AVERAGE(J60:J63)</f>
        <v>0.75</v>
      </c>
      <c r="L60" s="162" t="str">
        <f>'5- Identificación de Riesgos'!I60</f>
        <v>Afectación de reputacion,imagén,  credibilidad, satisfacción de usuarios y PI</v>
      </c>
      <c r="M60" s="309" t="s">
        <v>412</v>
      </c>
      <c r="N60" s="162" t="s">
        <v>410</v>
      </c>
      <c r="O60" s="162" t="s">
        <v>410</v>
      </c>
      <c r="P60" s="162" t="s">
        <v>411</v>
      </c>
      <c r="Q60" s="162" t="s">
        <v>411</v>
      </c>
      <c r="R60" s="169">
        <f t="shared" ref="R60:R77" si="5">SUM(COUNTIF(N60,"SI")*25%,COUNTIF(O60,"SI")*40%,COUNTIF(P60,"SI")*25%,COUNTIF(Q60,"SI")*10%)</f>
        <v>0.35</v>
      </c>
      <c r="S60" s="604">
        <f>AVERAGE(R60:R62)</f>
        <v>0.78333333333333333</v>
      </c>
      <c r="T60" s="557"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511"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Menor - 2</v>
      </c>
      <c r="V60" s="551" t="str">
        <f>CONCATENATE(VLOOKUP((LEFT(T60,LEN(T60)-4)&amp;LEFT(U60,LEN(U60)-4)),'9- Matriz de Calor '!$D$18:$E$42,2,0)," - ",RIGHT(T60,1)*RIGHT(U60,1))</f>
        <v>Bajo - 2</v>
      </c>
    </row>
    <row r="61" spans="1:278" ht="102" x14ac:dyDescent="0.25">
      <c r="A61" s="647"/>
      <c r="B61" s="512"/>
      <c r="C61" s="178" t="str">
        <f>'5- Identificación de Riesgos'!D61</f>
        <v>2.Baja participación de los funcionarios y servidores judiciales en las actividades de formación en el Sistema de Gestión Ambiental</v>
      </c>
      <c r="D61" s="171"/>
      <c r="E61" s="184" t="s">
        <v>435</v>
      </c>
      <c r="F61" s="163" t="s">
        <v>411</v>
      </c>
      <c r="G61" s="163" t="s">
        <v>411</v>
      </c>
      <c r="H61" s="163" t="s">
        <v>411</v>
      </c>
      <c r="I61" s="163" t="s">
        <v>411</v>
      </c>
      <c r="J61" s="167">
        <f t="shared" si="4"/>
        <v>1</v>
      </c>
      <c r="K61" s="605"/>
      <c r="L61" s="163" t="str">
        <f>'5- Identificación de Riesgos'!I61</f>
        <v>Afectación Ambiental</v>
      </c>
      <c r="M61" s="386" t="s">
        <v>436</v>
      </c>
      <c r="N61" s="163" t="s">
        <v>411</v>
      </c>
      <c r="O61" s="163" t="s">
        <v>411</v>
      </c>
      <c r="P61" s="163" t="s">
        <v>411</v>
      </c>
      <c r="Q61" s="163" t="s">
        <v>411</v>
      </c>
      <c r="R61" s="167">
        <f t="shared" si="5"/>
        <v>1</v>
      </c>
      <c r="S61" s="605"/>
      <c r="T61" s="558"/>
      <c r="U61" s="512"/>
      <c r="V61" s="552"/>
    </row>
    <row r="62" spans="1:278" ht="138.75" customHeight="1" x14ac:dyDescent="0.25">
      <c r="A62" s="647"/>
      <c r="B62" s="512"/>
      <c r="C62" s="178" t="str">
        <f>'5- Identificación de Riesgos'!D62</f>
        <v>3.  Poco compromiso en la aplicabilidad y formación de la cultura ambiental</v>
      </c>
      <c r="D62" s="171"/>
      <c r="E62" s="184" t="s">
        <v>437</v>
      </c>
      <c r="F62" s="163" t="s">
        <v>410</v>
      </c>
      <c r="G62" s="163" t="s">
        <v>411</v>
      </c>
      <c r="H62" s="163" t="s">
        <v>410</v>
      </c>
      <c r="I62" s="163" t="s">
        <v>411</v>
      </c>
      <c r="J62" s="167">
        <f t="shared" si="4"/>
        <v>0.5</v>
      </c>
      <c r="K62" s="605"/>
      <c r="L62" s="163" t="str">
        <f>'5- Identificación de Riesgos'!I62</f>
        <v>Incumplimiento de las metas establecidas</v>
      </c>
      <c r="M62" s="185" t="s">
        <v>438</v>
      </c>
      <c r="N62" s="163" t="s">
        <v>411</v>
      </c>
      <c r="O62" s="163" t="s">
        <v>411</v>
      </c>
      <c r="P62" s="163" t="s">
        <v>411</v>
      </c>
      <c r="Q62" s="163" t="s">
        <v>411</v>
      </c>
      <c r="R62" s="167">
        <f t="shared" si="5"/>
        <v>1</v>
      </c>
      <c r="S62" s="605"/>
      <c r="T62" s="558"/>
      <c r="U62" s="512"/>
      <c r="V62" s="552"/>
    </row>
    <row r="63" spans="1:278" ht="169.5" customHeight="1" x14ac:dyDescent="0.25">
      <c r="A63" s="647"/>
      <c r="B63" s="512"/>
      <c r="C63" s="178" t="str">
        <f>'5- Identificación de Riesgos'!D63</f>
        <v>4. Carencia del liderazgo en el Sistema de Gestión Ambiental</v>
      </c>
      <c r="D63" s="171"/>
      <c r="E63" s="184" t="s">
        <v>439</v>
      </c>
      <c r="F63" s="163" t="s">
        <v>410</v>
      </c>
      <c r="G63" s="163" t="s">
        <v>411</v>
      </c>
      <c r="H63" s="163" t="s">
        <v>410</v>
      </c>
      <c r="I63" s="163" t="s">
        <v>411</v>
      </c>
      <c r="J63" s="167">
        <f t="shared" si="4"/>
        <v>0.5</v>
      </c>
      <c r="K63" s="605"/>
      <c r="L63" s="163">
        <f>'5- Identificación de Riesgos'!I63</f>
        <v>0</v>
      </c>
      <c r="M63" s="185"/>
      <c r="N63" s="163"/>
      <c r="O63" s="163"/>
      <c r="P63" s="163"/>
      <c r="Q63" s="163"/>
      <c r="R63" s="167">
        <f t="shared" si="5"/>
        <v>0</v>
      </c>
      <c r="S63" s="605"/>
      <c r="T63" s="558"/>
      <c r="U63" s="512"/>
      <c r="V63" s="552"/>
    </row>
    <row r="64" spans="1:278" x14ac:dyDescent="0.25">
      <c r="A64" s="647"/>
      <c r="B64" s="512"/>
      <c r="C64" s="178">
        <f>'5- Identificación de Riesgos'!D64</f>
        <v>0</v>
      </c>
      <c r="D64" s="171"/>
      <c r="E64" s="171"/>
      <c r="F64" s="163"/>
      <c r="G64" s="163"/>
      <c r="H64" s="163"/>
      <c r="I64" s="163"/>
      <c r="J64" s="167">
        <f t="shared" si="4"/>
        <v>0</v>
      </c>
      <c r="K64" s="605"/>
      <c r="L64" s="163">
        <f>'5- Identificación de Riesgos'!I64</f>
        <v>0</v>
      </c>
      <c r="M64" s="185"/>
      <c r="N64" s="163"/>
      <c r="O64" s="163"/>
      <c r="P64" s="163"/>
      <c r="Q64" s="163"/>
      <c r="R64" s="167">
        <f t="shared" si="5"/>
        <v>0</v>
      </c>
      <c r="S64" s="605"/>
      <c r="T64" s="558"/>
      <c r="U64" s="512"/>
      <c r="V64" s="552"/>
    </row>
    <row r="65" spans="1:22" x14ac:dyDescent="0.25">
      <c r="A65" s="647"/>
      <c r="B65" s="512"/>
      <c r="C65" s="178">
        <f>'5- Identificación de Riesgos'!D65</f>
        <v>0</v>
      </c>
      <c r="D65" s="171"/>
      <c r="E65" s="179"/>
      <c r="F65" s="163"/>
      <c r="G65" s="163"/>
      <c r="H65" s="163"/>
      <c r="I65" s="163"/>
      <c r="J65" s="167">
        <f t="shared" si="4"/>
        <v>0</v>
      </c>
      <c r="K65" s="605"/>
      <c r="L65" s="163">
        <f>'5- Identificación de Riesgos'!I65</f>
        <v>0</v>
      </c>
      <c r="M65" s="185"/>
      <c r="N65" s="163"/>
      <c r="O65" s="163"/>
      <c r="P65" s="163"/>
      <c r="Q65" s="163"/>
      <c r="R65" s="167">
        <f t="shared" si="5"/>
        <v>0</v>
      </c>
      <c r="S65" s="605"/>
      <c r="T65" s="558"/>
      <c r="U65" s="512"/>
      <c r="V65" s="552"/>
    </row>
    <row r="66" spans="1:22" x14ac:dyDescent="0.25">
      <c r="A66" s="647"/>
      <c r="B66" s="512"/>
      <c r="C66" s="178">
        <f>'5- Identificación de Riesgos'!D66</f>
        <v>0</v>
      </c>
      <c r="D66" s="171"/>
      <c r="E66" s="179"/>
      <c r="F66" s="163"/>
      <c r="G66" s="163"/>
      <c r="H66" s="163"/>
      <c r="I66" s="163"/>
      <c r="J66" s="167">
        <f t="shared" si="4"/>
        <v>0</v>
      </c>
      <c r="K66" s="605"/>
      <c r="L66" s="163">
        <f>'5- Identificación de Riesgos'!I66</f>
        <v>0</v>
      </c>
      <c r="M66" s="185"/>
      <c r="N66" s="163"/>
      <c r="O66" s="163"/>
      <c r="P66" s="163"/>
      <c r="Q66" s="163"/>
      <c r="R66" s="167">
        <f t="shared" si="5"/>
        <v>0</v>
      </c>
      <c r="S66" s="605"/>
      <c r="T66" s="558"/>
      <c r="U66" s="512"/>
      <c r="V66" s="552"/>
    </row>
    <row r="67" spans="1:22" x14ac:dyDescent="0.25">
      <c r="A67" s="647"/>
      <c r="B67" s="512"/>
      <c r="C67" s="178">
        <f>'5- Identificación de Riesgos'!D67</f>
        <v>0</v>
      </c>
      <c r="D67" s="171"/>
      <c r="E67" s="179"/>
      <c r="F67" s="163"/>
      <c r="G67" s="163"/>
      <c r="H67" s="163"/>
      <c r="I67" s="163"/>
      <c r="J67" s="167">
        <f t="shared" si="4"/>
        <v>0</v>
      </c>
      <c r="K67" s="605"/>
      <c r="L67" s="163">
        <f>'5- Identificación de Riesgos'!I67</f>
        <v>0</v>
      </c>
      <c r="M67" s="185"/>
      <c r="N67" s="163"/>
      <c r="O67" s="163"/>
      <c r="P67" s="163"/>
      <c r="Q67" s="163"/>
      <c r="R67" s="167">
        <f t="shared" si="5"/>
        <v>0</v>
      </c>
      <c r="S67" s="605"/>
      <c r="T67" s="558"/>
      <c r="U67" s="512"/>
      <c r="V67" s="552"/>
    </row>
    <row r="68" spans="1:22" x14ac:dyDescent="0.25">
      <c r="A68" s="647"/>
      <c r="B68" s="512"/>
      <c r="C68" s="178">
        <f>'5- Identificación de Riesgos'!D68</f>
        <v>0</v>
      </c>
      <c r="D68" s="171"/>
      <c r="E68" s="179"/>
      <c r="F68" s="163"/>
      <c r="G68" s="163"/>
      <c r="H68" s="163"/>
      <c r="I68" s="163"/>
      <c r="J68" s="167">
        <f t="shared" si="4"/>
        <v>0</v>
      </c>
      <c r="K68" s="605"/>
      <c r="L68" s="163">
        <f>'5- Identificación de Riesgos'!I68</f>
        <v>0</v>
      </c>
      <c r="M68" s="185"/>
      <c r="N68" s="163"/>
      <c r="O68" s="163"/>
      <c r="P68" s="163"/>
      <c r="Q68" s="163"/>
      <c r="R68" s="167">
        <f t="shared" si="5"/>
        <v>0</v>
      </c>
      <c r="S68" s="605"/>
      <c r="T68" s="558"/>
      <c r="U68" s="512"/>
      <c r="V68" s="552"/>
    </row>
    <row r="69" spans="1:22" ht="15.75" thickBot="1" x14ac:dyDescent="0.3">
      <c r="A69" s="648"/>
      <c r="B69" s="515"/>
      <c r="C69" s="221">
        <f>'5- Identificación de Riesgos'!D69</f>
        <v>0</v>
      </c>
      <c r="D69" s="214"/>
      <c r="E69" s="224"/>
      <c r="F69" s="213"/>
      <c r="G69" s="213"/>
      <c r="H69" s="213"/>
      <c r="I69" s="213"/>
      <c r="J69" s="222">
        <f t="shared" si="4"/>
        <v>0</v>
      </c>
      <c r="K69" s="644"/>
      <c r="L69" s="213">
        <f>'5- Identificación de Riesgos'!I69</f>
        <v>0</v>
      </c>
      <c r="M69" s="223"/>
      <c r="N69" s="213"/>
      <c r="O69" s="213"/>
      <c r="P69" s="213"/>
      <c r="Q69" s="213"/>
      <c r="R69" s="222">
        <f t="shared" si="5"/>
        <v>0</v>
      </c>
      <c r="S69" s="644"/>
      <c r="T69" s="645"/>
      <c r="U69" s="515"/>
      <c r="V69" s="595"/>
    </row>
    <row r="70" spans="1:22" ht="147.75" customHeight="1" x14ac:dyDescent="0.25">
      <c r="A70" s="598">
        <v>7</v>
      </c>
      <c r="B70" s="563" t="str">
        <f>'5- Identificación de Riesgos'!B70</f>
        <v xml:space="preserve">Recibir , ofrecer, prometer , entregar o aceptar dádivas o beneficios a nombre propio o de terceros para  expedir, alterar,retener , extraviar o entregar  documentos  sin el lleno de requisitos legales </v>
      </c>
      <c r="C70" s="176" t="str">
        <f>'5- Identificación de Riesgos'!D70</f>
        <v>1. Falta de ética de los servidores públicos (Debilidades en principios y valores)</v>
      </c>
      <c r="D70" s="170"/>
      <c r="E70" s="177" t="s">
        <v>440</v>
      </c>
      <c r="F70" s="162" t="s">
        <v>411</v>
      </c>
      <c r="G70" s="162" t="s">
        <v>411</v>
      </c>
      <c r="H70" s="162" t="s">
        <v>411</v>
      </c>
      <c r="I70" s="162" t="s">
        <v>411</v>
      </c>
      <c r="J70" s="169">
        <f t="shared" si="4"/>
        <v>1</v>
      </c>
      <c r="K70" s="601">
        <f>AVERAGE(J70:J72)</f>
        <v>0.75</v>
      </c>
      <c r="L70" s="162" t="str">
        <f>'5- Identificación de Riesgos'!I70</f>
        <v>Afectación de reputacion,imagén,  credibilidad, satisfacción de usuarios y PI</v>
      </c>
      <c r="M70" s="335" t="s">
        <v>412</v>
      </c>
      <c r="N70" s="162" t="s">
        <v>410</v>
      </c>
      <c r="O70" s="162" t="s">
        <v>411</v>
      </c>
      <c r="P70" s="162" t="s">
        <v>411</v>
      </c>
      <c r="Q70" s="162" t="s">
        <v>411</v>
      </c>
      <c r="R70" s="169">
        <f t="shared" si="5"/>
        <v>0.75</v>
      </c>
      <c r="S70" s="601">
        <f>AVERAGE(R70:R70)</f>
        <v>0.75</v>
      </c>
      <c r="T70" s="508"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563"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Moderado - 3</v>
      </c>
      <c r="V70" s="499" t="str">
        <f>CONCATENATE(VLOOKUP((LEFT(T70,LEN(T70)-4)&amp;LEFT(U70,LEN(U70)-4)),'9- Matriz de Calor '!$D$18:$E$42,2,0)," - ",RIGHT(T70,1)*RIGHT(U70,1))</f>
        <v>Moderado - 3</v>
      </c>
    </row>
    <row r="71" spans="1:22" ht="93" customHeight="1" x14ac:dyDescent="0.25">
      <c r="A71" s="599"/>
      <c r="B71" s="564"/>
      <c r="C71" s="178" t="str">
        <f>'5- Identificación de Riesgos'!D71</f>
        <v>2. Falta de ética de terceros interesados  (Debilidades principios y valores)</v>
      </c>
      <c r="D71" s="171"/>
      <c r="E71" s="337" t="s">
        <v>441</v>
      </c>
      <c r="F71" s="163" t="s">
        <v>411</v>
      </c>
      <c r="G71" s="163" t="s">
        <v>411</v>
      </c>
      <c r="H71" s="163" t="s">
        <v>411</v>
      </c>
      <c r="I71" s="163" t="s">
        <v>411</v>
      </c>
      <c r="J71" s="167">
        <f t="shared" si="4"/>
        <v>1</v>
      </c>
      <c r="K71" s="602"/>
      <c r="L71" s="163">
        <f>'5- Identificación de Riesgos'!I71</f>
        <v>0</v>
      </c>
      <c r="M71" s="329"/>
      <c r="N71" s="163"/>
      <c r="O71" s="163"/>
      <c r="P71" s="163"/>
      <c r="Q71" s="163"/>
      <c r="R71" s="167">
        <f t="shared" si="5"/>
        <v>0</v>
      </c>
      <c r="S71" s="602"/>
      <c r="T71" s="509"/>
      <c r="U71" s="564"/>
      <c r="V71" s="500"/>
    </row>
    <row r="72" spans="1:22" ht="45" customHeight="1" x14ac:dyDescent="0.25">
      <c r="A72" s="599"/>
      <c r="B72" s="564"/>
      <c r="C72" s="178" t="str">
        <f>'5- Identificación de Riesgos'!D72</f>
        <v>3. debilidades en los controles para la manejo de la información en medio Físico</v>
      </c>
      <c r="D72" s="171"/>
      <c r="E72" s="179" t="s">
        <v>442</v>
      </c>
      <c r="F72" s="163" t="s">
        <v>410</v>
      </c>
      <c r="G72" s="163" t="s">
        <v>411</v>
      </c>
      <c r="H72" s="163" t="s">
        <v>410</v>
      </c>
      <c r="I72" s="163" t="s">
        <v>410</v>
      </c>
      <c r="J72" s="167">
        <f t="shared" si="4"/>
        <v>0.25</v>
      </c>
      <c r="K72" s="602"/>
      <c r="L72" s="163">
        <f>'5- Identificación de Riesgos'!I72</f>
        <v>0</v>
      </c>
      <c r="M72" s="218"/>
      <c r="N72" s="163"/>
      <c r="O72" s="163"/>
      <c r="P72" s="163"/>
      <c r="Q72" s="163"/>
      <c r="R72" s="167">
        <f t="shared" si="5"/>
        <v>0</v>
      </c>
      <c r="S72" s="602"/>
      <c r="T72" s="509"/>
      <c r="U72" s="564"/>
      <c r="V72" s="500"/>
    </row>
    <row r="73" spans="1:22" ht="45" customHeight="1" x14ac:dyDescent="0.25">
      <c r="A73" s="599"/>
      <c r="B73" s="564"/>
      <c r="C73" s="178"/>
      <c r="D73" s="171"/>
      <c r="E73" s="179"/>
      <c r="F73" s="163"/>
      <c r="G73" s="163"/>
      <c r="H73" s="163"/>
      <c r="I73" s="163"/>
      <c r="J73" s="167">
        <f t="shared" si="4"/>
        <v>0</v>
      </c>
      <c r="K73" s="602"/>
      <c r="L73" s="163">
        <f>'5- Identificación de Riesgos'!I73</f>
        <v>0</v>
      </c>
      <c r="M73" s="218"/>
      <c r="N73" s="163"/>
      <c r="O73" s="163"/>
      <c r="P73" s="163"/>
      <c r="Q73" s="163"/>
      <c r="R73" s="167">
        <f t="shared" si="5"/>
        <v>0</v>
      </c>
      <c r="S73" s="602"/>
      <c r="T73" s="509"/>
      <c r="U73" s="564"/>
      <c r="V73" s="500"/>
    </row>
    <row r="74" spans="1:22" x14ac:dyDescent="0.25">
      <c r="A74" s="599"/>
      <c r="B74" s="564"/>
      <c r="C74" s="178"/>
      <c r="D74" s="171"/>
      <c r="E74" s="171"/>
      <c r="F74" s="163"/>
      <c r="G74" s="163"/>
      <c r="H74" s="163"/>
      <c r="I74" s="163"/>
      <c r="J74" s="167">
        <f t="shared" si="4"/>
        <v>0</v>
      </c>
      <c r="K74" s="602"/>
      <c r="L74" s="163">
        <f>'5- Identificación de Riesgos'!I74</f>
        <v>0</v>
      </c>
      <c r="M74" s="218"/>
      <c r="N74" s="163"/>
      <c r="O74" s="163"/>
      <c r="P74" s="163"/>
      <c r="Q74" s="163"/>
      <c r="R74" s="167">
        <f t="shared" si="5"/>
        <v>0</v>
      </c>
      <c r="S74" s="602"/>
      <c r="T74" s="509"/>
      <c r="U74" s="564"/>
      <c r="V74" s="500"/>
    </row>
    <row r="75" spans="1:22" x14ac:dyDescent="0.25">
      <c r="A75" s="599"/>
      <c r="B75" s="564"/>
      <c r="C75" s="178"/>
      <c r="D75" s="171"/>
      <c r="E75" s="179"/>
      <c r="F75" s="163"/>
      <c r="G75" s="163"/>
      <c r="H75" s="163"/>
      <c r="I75" s="163"/>
      <c r="J75" s="167">
        <f t="shared" si="4"/>
        <v>0</v>
      </c>
      <c r="K75" s="602"/>
      <c r="L75" s="163">
        <f>'5- Identificación de Riesgos'!I75</f>
        <v>0</v>
      </c>
      <c r="M75" s="218"/>
      <c r="N75" s="163"/>
      <c r="O75" s="163"/>
      <c r="P75" s="163"/>
      <c r="Q75" s="163"/>
      <c r="R75" s="167">
        <f t="shared" si="5"/>
        <v>0</v>
      </c>
      <c r="S75" s="602"/>
      <c r="T75" s="509"/>
      <c r="U75" s="564"/>
      <c r="V75" s="500"/>
    </row>
    <row r="76" spans="1:22" x14ac:dyDescent="0.25">
      <c r="A76" s="599"/>
      <c r="B76" s="564"/>
      <c r="C76" s="178"/>
      <c r="D76" s="171"/>
      <c r="E76" s="179"/>
      <c r="F76" s="163"/>
      <c r="G76" s="163"/>
      <c r="H76" s="163"/>
      <c r="I76" s="163"/>
      <c r="J76" s="167">
        <f t="shared" si="4"/>
        <v>0</v>
      </c>
      <c r="K76" s="602"/>
      <c r="L76" s="163">
        <f>'5- Identificación de Riesgos'!I76</f>
        <v>0</v>
      </c>
      <c r="M76" s="218"/>
      <c r="N76" s="163"/>
      <c r="O76" s="163"/>
      <c r="P76" s="163"/>
      <c r="Q76" s="163"/>
      <c r="R76" s="167">
        <f t="shared" si="5"/>
        <v>0</v>
      </c>
      <c r="S76" s="602"/>
      <c r="T76" s="509"/>
      <c r="U76" s="564"/>
      <c r="V76" s="500"/>
    </row>
    <row r="77" spans="1:22" x14ac:dyDescent="0.25">
      <c r="A77" s="599"/>
      <c r="B77" s="564"/>
      <c r="C77" s="178"/>
      <c r="D77" s="171"/>
      <c r="E77" s="179"/>
      <c r="F77" s="163"/>
      <c r="G77" s="163"/>
      <c r="H77" s="163"/>
      <c r="I77" s="163"/>
      <c r="J77" s="167">
        <f t="shared" si="4"/>
        <v>0</v>
      </c>
      <c r="K77" s="603"/>
      <c r="L77" s="163">
        <f>'5- Identificación de Riesgos'!I77</f>
        <v>0</v>
      </c>
      <c r="M77" s="218"/>
      <c r="N77" s="163"/>
      <c r="O77" s="163"/>
      <c r="P77" s="163"/>
      <c r="Q77" s="163"/>
      <c r="R77" s="167">
        <f t="shared" si="5"/>
        <v>0</v>
      </c>
      <c r="S77" s="603"/>
      <c r="T77" s="509"/>
      <c r="U77" s="564"/>
      <c r="V77" s="500"/>
    </row>
    <row r="78" spans="1:22" ht="31.5" customHeight="1" x14ac:dyDescent="0.25">
      <c r="A78" s="599"/>
      <c r="B78" s="564"/>
      <c r="C78" s="178"/>
      <c r="D78" s="171"/>
      <c r="E78" s="179"/>
      <c r="F78" s="163"/>
      <c r="G78" s="163"/>
      <c r="H78" s="163"/>
      <c r="I78" s="163"/>
      <c r="J78" s="167"/>
      <c r="K78" s="317"/>
      <c r="L78" s="163">
        <f>'5- Identificación de Riesgos'!I78</f>
        <v>0</v>
      </c>
      <c r="M78" s="218"/>
      <c r="N78" s="163"/>
      <c r="O78" s="163"/>
      <c r="P78" s="163"/>
      <c r="Q78" s="163"/>
      <c r="R78" s="167">
        <f t="shared" ref="R78:R97" si="6">SUM(COUNTIF(N78,"SI")*25%,COUNTIF(O78,"SI")*40%,COUNTIF(P78,"SI")*25%,COUNTIF(Q78,"SI")*10%)</f>
        <v>0</v>
      </c>
      <c r="S78" s="317"/>
      <c r="T78" s="509"/>
      <c r="U78" s="564"/>
      <c r="V78" s="500"/>
    </row>
    <row r="79" spans="1:22" ht="27" customHeight="1" thickBot="1" x14ac:dyDescent="0.3">
      <c r="A79" s="600"/>
      <c r="B79" s="565"/>
      <c r="C79" s="180"/>
      <c r="D79" s="173"/>
      <c r="E79" s="181"/>
      <c r="F79" s="164"/>
      <c r="G79" s="164"/>
      <c r="H79" s="164"/>
      <c r="I79" s="164"/>
      <c r="J79" s="168"/>
      <c r="K79" s="318"/>
      <c r="L79" s="164">
        <f>'5- Identificación de Riesgos'!I79</f>
        <v>0</v>
      </c>
      <c r="M79" s="310"/>
      <c r="N79" s="164"/>
      <c r="O79" s="164"/>
      <c r="P79" s="164"/>
      <c r="Q79" s="164"/>
      <c r="R79" s="168">
        <f t="shared" si="6"/>
        <v>0</v>
      </c>
      <c r="S79" s="318"/>
      <c r="T79" s="510"/>
      <c r="U79" s="565"/>
      <c r="V79" s="501"/>
    </row>
    <row r="80" spans="1:22" ht="118.5" customHeight="1" thickBot="1" x14ac:dyDescent="0.3">
      <c r="A80" s="598">
        <v>8</v>
      </c>
      <c r="B80" s="563" t="str">
        <f>'5- Identificación de Riesgos'!B80</f>
        <v xml:space="preserve">Recibir, ofrecer, prometer, entregar o aceptar dadivas  o beneficios a nombre propio o de terceros para  demorar, retener, alterar o direccionar decisiones judiciales </v>
      </c>
      <c r="C80" s="176" t="str">
        <f>'5- Identificación de Riesgos'!D80</f>
        <v>1. Falta de ética de los servidores públicos (Debilidades en principios y valores)</v>
      </c>
      <c r="D80" s="170"/>
      <c r="E80" s="336" t="s">
        <v>440</v>
      </c>
      <c r="F80" s="162" t="s">
        <v>411</v>
      </c>
      <c r="G80" s="162" t="s">
        <v>411</v>
      </c>
      <c r="H80" s="162" t="s">
        <v>411</v>
      </c>
      <c r="I80" s="162" t="s">
        <v>411</v>
      </c>
      <c r="J80" s="169">
        <f t="shared" ref="J80:J87" si="7">COUNTIF(F80:I80,"SI")/4</f>
        <v>1</v>
      </c>
      <c r="K80" s="601">
        <f>AVERAGE(J80:J81)</f>
        <v>1</v>
      </c>
      <c r="L80" s="162" t="str">
        <f>'5- Identificación de Riesgos'!I80</f>
        <v>Afectación de reputacion,imagén,  credibilidad, satisfacción de usuarios y PI</v>
      </c>
      <c r="M80" s="309" t="s">
        <v>412</v>
      </c>
      <c r="N80" s="162" t="s">
        <v>410</v>
      </c>
      <c r="O80" s="162" t="s">
        <v>411</v>
      </c>
      <c r="P80" s="162" t="s">
        <v>411</v>
      </c>
      <c r="Q80" s="162" t="s">
        <v>411</v>
      </c>
      <c r="R80" s="169">
        <f t="shared" si="6"/>
        <v>0.75</v>
      </c>
      <c r="S80" s="601">
        <f>AVERAGE(R80:R80)</f>
        <v>0.75</v>
      </c>
      <c r="T80" s="508" t="str">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Muy Baja - 1</v>
      </c>
      <c r="U80" s="563" t="str">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Moderado - 3</v>
      </c>
      <c r="V80" s="499" t="str">
        <f>CONCATENATE(VLOOKUP((LEFT(T80,LEN(T80)-4)&amp;LEFT(U80,LEN(U80)-4)),'9- Matriz de Calor '!$D$18:$E$42,2,0)," - ",RIGHT(T80,1)*RIGHT(U80,1))</f>
        <v>Moderado - 3</v>
      </c>
    </row>
    <row r="81" spans="1:22" ht="96" customHeight="1" x14ac:dyDescent="0.25">
      <c r="A81" s="599"/>
      <c r="B81" s="564"/>
      <c r="C81" s="178" t="str">
        <f>'5- Identificación de Riesgos'!D81</f>
        <v>2. Falta de ética de terceros interesados  (Debilidades principios y valores)</v>
      </c>
      <c r="D81" s="171"/>
      <c r="E81" s="337" t="s">
        <v>441</v>
      </c>
      <c r="F81" s="163" t="s">
        <v>411</v>
      </c>
      <c r="G81" s="163" t="s">
        <v>411</v>
      </c>
      <c r="H81" s="163" t="s">
        <v>411</v>
      </c>
      <c r="I81" s="163" t="s">
        <v>411</v>
      </c>
      <c r="J81" s="167">
        <f t="shared" si="7"/>
        <v>1</v>
      </c>
      <c r="K81" s="602"/>
      <c r="L81" s="163">
        <f>'5- Identificación de Riesgos'!I81</f>
        <v>0</v>
      </c>
      <c r="M81" s="215"/>
      <c r="N81" s="163"/>
      <c r="O81" s="163"/>
      <c r="P81" s="163"/>
      <c r="Q81" s="163"/>
      <c r="R81" s="167">
        <f t="shared" si="6"/>
        <v>0</v>
      </c>
      <c r="S81" s="602"/>
      <c r="T81" s="509"/>
      <c r="U81" s="564"/>
      <c r="V81" s="500"/>
    </row>
    <row r="82" spans="1:22" ht="123" customHeight="1" x14ac:dyDescent="0.25">
      <c r="A82" s="599"/>
      <c r="B82" s="564"/>
      <c r="C82" s="178" t="str">
        <f>'5- Identificación de Riesgos'!D82</f>
        <v>3. Falta de controles en los procedimientos establecidos</v>
      </c>
      <c r="D82" s="171"/>
      <c r="E82" s="179" t="s">
        <v>443</v>
      </c>
      <c r="F82" s="163" t="s">
        <v>411</v>
      </c>
      <c r="G82" s="163" t="s">
        <v>411</v>
      </c>
      <c r="H82" s="163" t="s">
        <v>411</v>
      </c>
      <c r="I82" s="163" t="s">
        <v>411</v>
      </c>
      <c r="J82" s="167">
        <f t="shared" si="7"/>
        <v>1</v>
      </c>
      <c r="K82" s="602"/>
      <c r="L82" s="163"/>
      <c r="M82" s="219"/>
      <c r="N82" s="163"/>
      <c r="O82" s="163"/>
      <c r="P82" s="163"/>
      <c r="Q82" s="163"/>
      <c r="R82" s="167">
        <f t="shared" si="6"/>
        <v>0</v>
      </c>
      <c r="S82" s="602"/>
      <c r="T82" s="509"/>
      <c r="U82" s="564"/>
      <c r="V82" s="500"/>
    </row>
    <row r="83" spans="1:22" ht="45" customHeight="1" x14ac:dyDescent="0.25">
      <c r="A83" s="599"/>
      <c r="B83" s="564"/>
      <c r="C83" s="178"/>
      <c r="D83" s="171"/>
      <c r="E83" s="179"/>
      <c r="F83" s="163"/>
      <c r="G83" s="163"/>
      <c r="H83" s="163"/>
      <c r="I83" s="163"/>
      <c r="J83" s="167">
        <f t="shared" si="7"/>
        <v>0</v>
      </c>
      <c r="K83" s="602"/>
      <c r="L83" s="163">
        <f>'5- Identificación de Riesgos'!I83</f>
        <v>0</v>
      </c>
      <c r="M83" s="218"/>
      <c r="N83" s="163"/>
      <c r="O83" s="163"/>
      <c r="P83" s="163"/>
      <c r="Q83" s="163"/>
      <c r="R83" s="167">
        <f t="shared" si="6"/>
        <v>0</v>
      </c>
      <c r="S83" s="602"/>
      <c r="T83" s="509"/>
      <c r="U83" s="564"/>
      <c r="V83" s="500"/>
    </row>
    <row r="84" spans="1:22" x14ac:dyDescent="0.25">
      <c r="A84" s="599"/>
      <c r="B84" s="564"/>
      <c r="C84" s="178"/>
      <c r="D84" s="171"/>
      <c r="E84" s="171"/>
      <c r="F84" s="163"/>
      <c r="G84" s="163"/>
      <c r="H84" s="163"/>
      <c r="I84" s="163"/>
      <c r="J84" s="167">
        <f t="shared" si="7"/>
        <v>0</v>
      </c>
      <c r="K84" s="602"/>
      <c r="L84" s="163">
        <f>'5- Identificación de Riesgos'!I84</f>
        <v>0</v>
      </c>
      <c r="M84" s="218"/>
      <c r="N84" s="163"/>
      <c r="O84" s="163"/>
      <c r="P84" s="163"/>
      <c r="Q84" s="163"/>
      <c r="R84" s="167">
        <f t="shared" si="6"/>
        <v>0</v>
      </c>
      <c r="S84" s="602"/>
      <c r="T84" s="509"/>
      <c r="U84" s="564"/>
      <c r="V84" s="500"/>
    </row>
    <row r="85" spans="1:22" x14ac:dyDescent="0.25">
      <c r="A85" s="599"/>
      <c r="B85" s="564"/>
      <c r="C85" s="178"/>
      <c r="D85" s="171"/>
      <c r="E85" s="179"/>
      <c r="F85" s="163"/>
      <c r="G85" s="163"/>
      <c r="H85" s="163"/>
      <c r="I85" s="163"/>
      <c r="J85" s="167">
        <f t="shared" si="7"/>
        <v>0</v>
      </c>
      <c r="K85" s="602"/>
      <c r="L85" s="163">
        <f>'5- Identificación de Riesgos'!I85</f>
        <v>0</v>
      </c>
      <c r="M85" s="218"/>
      <c r="N85" s="163"/>
      <c r="O85" s="163"/>
      <c r="P85" s="163"/>
      <c r="Q85" s="163"/>
      <c r="R85" s="167">
        <f t="shared" si="6"/>
        <v>0</v>
      </c>
      <c r="S85" s="602"/>
      <c r="T85" s="509"/>
      <c r="U85" s="564"/>
      <c r="V85" s="500"/>
    </row>
    <row r="86" spans="1:22" x14ac:dyDescent="0.25">
      <c r="A86" s="599"/>
      <c r="B86" s="564"/>
      <c r="C86" s="178"/>
      <c r="D86" s="171"/>
      <c r="E86" s="179"/>
      <c r="F86" s="163"/>
      <c r="G86" s="163"/>
      <c r="H86" s="163"/>
      <c r="I86" s="163"/>
      <c r="J86" s="167">
        <f t="shared" si="7"/>
        <v>0</v>
      </c>
      <c r="K86" s="602"/>
      <c r="L86" s="163">
        <f>'5- Identificación de Riesgos'!I86</f>
        <v>0</v>
      </c>
      <c r="M86" s="218"/>
      <c r="N86" s="163"/>
      <c r="O86" s="163"/>
      <c r="P86" s="163"/>
      <c r="Q86" s="163"/>
      <c r="R86" s="167">
        <f t="shared" si="6"/>
        <v>0</v>
      </c>
      <c r="S86" s="602"/>
      <c r="T86" s="509"/>
      <c r="U86" s="564"/>
      <c r="V86" s="500"/>
    </row>
    <row r="87" spans="1:22" x14ac:dyDescent="0.25">
      <c r="A87" s="599"/>
      <c r="B87" s="564"/>
      <c r="C87" s="178"/>
      <c r="D87" s="171"/>
      <c r="E87" s="179"/>
      <c r="F87" s="163"/>
      <c r="G87" s="163"/>
      <c r="H87" s="163"/>
      <c r="I87" s="163"/>
      <c r="J87" s="167">
        <f t="shared" si="7"/>
        <v>0</v>
      </c>
      <c r="K87" s="603"/>
      <c r="L87" s="163">
        <f>'5- Identificación de Riesgos'!I87</f>
        <v>0</v>
      </c>
      <c r="M87" s="218"/>
      <c r="N87" s="163"/>
      <c r="O87" s="163"/>
      <c r="P87" s="163"/>
      <c r="Q87" s="163"/>
      <c r="R87" s="167">
        <f t="shared" si="6"/>
        <v>0</v>
      </c>
      <c r="S87" s="603"/>
      <c r="T87" s="509"/>
      <c r="U87" s="564"/>
      <c r="V87" s="500"/>
    </row>
    <row r="88" spans="1:22" ht="31.5" customHeight="1" x14ac:dyDescent="0.25">
      <c r="A88" s="599"/>
      <c r="B88" s="564"/>
      <c r="C88" s="178">
        <f>'5- Identificación de Riesgos'!D88</f>
        <v>0</v>
      </c>
      <c r="D88" s="171"/>
      <c r="E88" s="179"/>
      <c r="F88" s="163"/>
      <c r="G88" s="163"/>
      <c r="H88" s="163"/>
      <c r="I88" s="163"/>
      <c r="J88" s="167"/>
      <c r="K88" s="317"/>
      <c r="L88" s="163">
        <f>'5- Identificación de Riesgos'!I88</f>
        <v>0</v>
      </c>
      <c r="M88" s="218"/>
      <c r="N88" s="163"/>
      <c r="O88" s="163"/>
      <c r="P88" s="163"/>
      <c r="Q88" s="163"/>
      <c r="R88" s="167">
        <f t="shared" ref="R88:R89" si="8">SUM(COUNTIF(N88,"SI")*25%,COUNTIF(O88,"SI")*40%,COUNTIF(P88,"SI")*25%,COUNTIF(Q88,"SI")*10%)</f>
        <v>0</v>
      </c>
      <c r="S88" s="317"/>
      <c r="T88" s="509"/>
      <c r="U88" s="564"/>
      <c r="V88" s="500"/>
    </row>
    <row r="89" spans="1:22" ht="27" customHeight="1" thickBot="1" x14ac:dyDescent="0.3">
      <c r="A89" s="600"/>
      <c r="B89" s="565"/>
      <c r="C89" s="180">
        <f>'5- Identificación de Riesgos'!D89</f>
        <v>0</v>
      </c>
      <c r="D89" s="173"/>
      <c r="E89" s="181"/>
      <c r="F89" s="164"/>
      <c r="G89" s="164"/>
      <c r="H89" s="164"/>
      <c r="I89" s="164"/>
      <c r="J89" s="168"/>
      <c r="K89" s="318"/>
      <c r="L89" s="164">
        <f>'5- Identificación de Riesgos'!I89</f>
        <v>0</v>
      </c>
      <c r="M89" s="310"/>
      <c r="N89" s="164"/>
      <c r="O89" s="164"/>
      <c r="P89" s="164"/>
      <c r="Q89" s="164"/>
      <c r="R89" s="168">
        <f t="shared" si="8"/>
        <v>0</v>
      </c>
      <c r="S89" s="318"/>
      <c r="T89" s="510"/>
      <c r="U89" s="565"/>
      <c r="V89" s="501"/>
    </row>
    <row r="90" spans="1:22" ht="88.5" customHeight="1" x14ac:dyDescent="0.25">
      <c r="A90" s="596">
        <v>9</v>
      </c>
      <c r="B90" s="511" t="str">
        <f>'5- Identificación de Riesgos'!B90</f>
        <v>Ofrecer, prometer, entregar, aceptar o solicitar una ventaja indebida para no realizar una audiencia programada en la fecha establecida.</v>
      </c>
      <c r="C90" s="176" t="str">
        <f>'5- Identificación de Riesgos'!D90</f>
        <v>1. Falta de ética de los servidores públicos (Debilidades en principios y valores)</v>
      </c>
      <c r="D90" s="170"/>
      <c r="E90" s="336" t="s">
        <v>440</v>
      </c>
      <c r="F90" s="162" t="s">
        <v>411</v>
      </c>
      <c r="G90" s="162" t="s">
        <v>411</v>
      </c>
      <c r="H90" s="162" t="s">
        <v>411</v>
      </c>
      <c r="I90" s="162" t="s">
        <v>411</v>
      </c>
      <c r="J90" s="169">
        <f t="shared" ref="J90:J97" si="9">COUNTIF(F90:I90,"SI")/4</f>
        <v>1</v>
      </c>
      <c r="K90" s="604">
        <f>AVERAGE(J90:J92)</f>
        <v>1</v>
      </c>
      <c r="L90" s="162" t="str">
        <f>'5- Identificación de Riesgos'!I90</f>
        <v>Afectación de reputacion,imagén,  credibilidad, satisfacción de usuarios y PI</v>
      </c>
      <c r="M90" s="309" t="s">
        <v>412</v>
      </c>
      <c r="N90" s="162" t="s">
        <v>410</v>
      </c>
      <c r="O90" s="162" t="s">
        <v>411</v>
      </c>
      <c r="P90" s="162" t="s">
        <v>411</v>
      </c>
      <c r="Q90" s="162" t="s">
        <v>411</v>
      </c>
      <c r="R90" s="169">
        <f t="shared" si="6"/>
        <v>0.75</v>
      </c>
      <c r="S90" s="604">
        <f>AVERAGE(R90:R90)</f>
        <v>0.75</v>
      </c>
      <c r="T90" s="508" t="str">
        <f>CONCATENATE(INDEX('8- Políticas de Administración '!$B$6:$F$10,MATCH(ROUND(IF((RIGHT('5- Identificación de Riesgos'!H90,1)-'6- Valoración Controles'!K90)&lt;1,1,(RIGHT('5- Identificación de Riesgos'!H90,1)-'6- Valoración Controles'!K90)),0),'8- Políticas de Administración '!$F$6:$F$10,0),1)," - ",ROUND(IF((RIGHT('5- Identificación de Riesgos'!H90,1)-'6- Valoración Controles'!K90)&lt;1,1,(RIGHT('5- Identificación de Riesgos'!H90,1)-'6- Valoración Controles'!K90)),0))</f>
        <v>Muy Baja - 1</v>
      </c>
      <c r="U90" s="563" t="str">
        <f>CONCATENATE(INDEX('8- Políticas de Administración '!$B$17:$F$21,MATCH(ROUND(IF((RIGHT('5- Identificación de Riesgos'!M90,1)-'6- Valoración Controles'!S90)&lt;1,1,(RIGHT('5- Identificación de Riesgos'!M90,1)-'6- Valoración Controles'!S90)),0),'8- Políticas de Administración '!$F$17:$F$21,0),1)," - ",ROUND(IF((RIGHT('5- Identificación de Riesgos'!M90,1)-'6- Valoración Controles'!S90)&lt;1,1,(RIGHT('5- Identificación de Riesgos'!M90,1)-'6- Valoración Controles'!S90)),0))</f>
        <v>Moderado - 3</v>
      </c>
      <c r="V90" s="499" t="str">
        <f>CONCATENATE(VLOOKUP((LEFT(T90,LEN(T90)-4)&amp;LEFT(U90,LEN(U90)-4)),'9- Matriz de Calor '!$D$18:$E$42,2,0)," - ",RIGHT(T90,1)*RIGHT(U90,1))</f>
        <v>Moderado - 3</v>
      </c>
    </row>
    <row r="91" spans="1:22" ht="72.75" customHeight="1" x14ac:dyDescent="0.25">
      <c r="A91" s="597"/>
      <c r="B91" s="512"/>
      <c r="C91" s="178" t="str">
        <f>'5- Identificación de Riesgos'!D91</f>
        <v>2. Falta de ética de terceros interesados  (Debilidades principios y valores)</v>
      </c>
      <c r="D91" s="171"/>
      <c r="E91" s="337" t="s">
        <v>441</v>
      </c>
      <c r="F91" s="163" t="s">
        <v>411</v>
      </c>
      <c r="G91" s="163" t="s">
        <v>411</v>
      </c>
      <c r="H91" s="163" t="s">
        <v>411</v>
      </c>
      <c r="I91" s="163" t="s">
        <v>411</v>
      </c>
      <c r="J91" s="167">
        <f t="shared" si="9"/>
        <v>1</v>
      </c>
      <c r="K91" s="605"/>
      <c r="L91" s="163"/>
      <c r="M91" s="218"/>
      <c r="N91" s="163"/>
      <c r="O91" s="163"/>
      <c r="P91" s="163"/>
      <c r="Q91" s="163"/>
      <c r="R91" s="167">
        <f t="shared" si="6"/>
        <v>0</v>
      </c>
      <c r="S91" s="605"/>
      <c r="T91" s="509"/>
      <c r="U91" s="564"/>
      <c r="V91" s="500"/>
    </row>
    <row r="92" spans="1:22" ht="47.25" customHeight="1" x14ac:dyDescent="0.25">
      <c r="A92" s="597"/>
      <c r="B92" s="512"/>
      <c r="C92" s="178" t="str">
        <f>'5- Identificación de Riesgos'!D92</f>
        <v>3. Error en la  notificación de las partes procesales</v>
      </c>
      <c r="D92" s="171"/>
      <c r="E92" s="179" t="s">
        <v>444</v>
      </c>
      <c r="F92" s="163" t="s">
        <v>411</v>
      </c>
      <c r="G92" s="163" t="s">
        <v>411</v>
      </c>
      <c r="H92" s="163" t="s">
        <v>411</v>
      </c>
      <c r="I92" s="163" t="s">
        <v>411</v>
      </c>
      <c r="J92" s="167">
        <f t="shared" si="9"/>
        <v>1</v>
      </c>
      <c r="K92" s="605"/>
      <c r="L92" s="163">
        <f>'5- Identificación de Riesgos'!I92</f>
        <v>0</v>
      </c>
      <c r="M92" s="218"/>
      <c r="N92" s="163"/>
      <c r="O92" s="163"/>
      <c r="P92" s="163"/>
      <c r="Q92" s="163"/>
      <c r="R92" s="167">
        <f t="shared" si="6"/>
        <v>0</v>
      </c>
      <c r="S92" s="605"/>
      <c r="T92" s="509"/>
      <c r="U92" s="564"/>
      <c r="V92" s="500"/>
    </row>
    <row r="93" spans="1:22" ht="45" customHeight="1" x14ac:dyDescent="0.25">
      <c r="A93" s="597"/>
      <c r="B93" s="512"/>
      <c r="C93" s="178"/>
      <c r="D93" s="171"/>
      <c r="E93" s="179"/>
      <c r="F93" s="163"/>
      <c r="G93" s="163"/>
      <c r="H93" s="163"/>
      <c r="I93" s="163"/>
      <c r="J93" s="167">
        <f t="shared" si="9"/>
        <v>0</v>
      </c>
      <c r="K93" s="605"/>
      <c r="L93" s="163">
        <f>'5- Identificación de Riesgos'!I93</f>
        <v>0</v>
      </c>
      <c r="M93" s="218"/>
      <c r="N93" s="163"/>
      <c r="O93" s="163"/>
      <c r="P93" s="163"/>
      <c r="Q93" s="163"/>
      <c r="R93" s="167">
        <f t="shared" si="6"/>
        <v>0</v>
      </c>
      <c r="S93" s="605"/>
      <c r="T93" s="509"/>
      <c r="U93" s="564"/>
      <c r="V93" s="500"/>
    </row>
    <row r="94" spans="1:22" x14ac:dyDescent="0.25">
      <c r="A94" s="597"/>
      <c r="B94" s="512"/>
      <c r="C94" s="178"/>
      <c r="D94" s="171"/>
      <c r="E94" s="171"/>
      <c r="F94" s="163"/>
      <c r="G94" s="163"/>
      <c r="H94" s="163"/>
      <c r="I94" s="163"/>
      <c r="J94" s="167">
        <f t="shared" si="9"/>
        <v>0</v>
      </c>
      <c r="K94" s="605"/>
      <c r="L94" s="163">
        <f>'5- Identificación de Riesgos'!I94</f>
        <v>0</v>
      </c>
      <c r="M94" s="218"/>
      <c r="N94" s="163"/>
      <c r="O94" s="163"/>
      <c r="P94" s="163"/>
      <c r="Q94" s="163"/>
      <c r="R94" s="167">
        <f t="shared" si="6"/>
        <v>0</v>
      </c>
      <c r="S94" s="605"/>
      <c r="T94" s="509"/>
      <c r="U94" s="564"/>
      <c r="V94" s="500"/>
    </row>
    <row r="95" spans="1:22" x14ac:dyDescent="0.25">
      <c r="A95" s="597"/>
      <c r="B95" s="512"/>
      <c r="C95" s="178"/>
      <c r="D95" s="171"/>
      <c r="E95" s="179"/>
      <c r="F95" s="163"/>
      <c r="G95" s="163"/>
      <c r="H95" s="163"/>
      <c r="I95" s="163"/>
      <c r="J95" s="167">
        <f t="shared" si="9"/>
        <v>0</v>
      </c>
      <c r="K95" s="605"/>
      <c r="L95" s="163">
        <f>'5- Identificación de Riesgos'!I95</f>
        <v>0</v>
      </c>
      <c r="M95" s="218"/>
      <c r="N95" s="163"/>
      <c r="O95" s="163"/>
      <c r="P95" s="163"/>
      <c r="Q95" s="163"/>
      <c r="R95" s="167">
        <f t="shared" si="6"/>
        <v>0</v>
      </c>
      <c r="S95" s="605"/>
      <c r="T95" s="509"/>
      <c r="U95" s="564"/>
      <c r="V95" s="500"/>
    </row>
    <row r="96" spans="1:22" x14ac:dyDescent="0.25">
      <c r="A96" s="597"/>
      <c r="B96" s="512"/>
      <c r="C96" s="178"/>
      <c r="D96" s="171"/>
      <c r="E96" s="179"/>
      <c r="F96" s="163"/>
      <c r="G96" s="163"/>
      <c r="H96" s="163"/>
      <c r="I96" s="163"/>
      <c r="J96" s="167">
        <f t="shared" si="9"/>
        <v>0</v>
      </c>
      <c r="K96" s="605"/>
      <c r="L96" s="163">
        <f>'5- Identificación de Riesgos'!I96</f>
        <v>0</v>
      </c>
      <c r="M96" s="218"/>
      <c r="N96" s="163"/>
      <c r="O96" s="163"/>
      <c r="P96" s="163"/>
      <c r="Q96" s="163"/>
      <c r="R96" s="167">
        <f t="shared" si="6"/>
        <v>0</v>
      </c>
      <c r="S96" s="605"/>
      <c r="T96" s="509"/>
      <c r="U96" s="564"/>
      <c r="V96" s="500"/>
    </row>
    <row r="97" spans="1:22" x14ac:dyDescent="0.25">
      <c r="A97" s="597"/>
      <c r="B97" s="512"/>
      <c r="C97" s="178"/>
      <c r="D97" s="171"/>
      <c r="E97" s="179"/>
      <c r="F97" s="163"/>
      <c r="G97" s="163"/>
      <c r="H97" s="163"/>
      <c r="I97" s="163"/>
      <c r="J97" s="167">
        <f t="shared" si="9"/>
        <v>0</v>
      </c>
      <c r="K97" s="605"/>
      <c r="L97" s="163">
        <f>'5- Identificación de Riesgos'!I97</f>
        <v>0</v>
      </c>
      <c r="M97" s="218"/>
      <c r="N97" s="163"/>
      <c r="O97" s="163"/>
      <c r="P97" s="163"/>
      <c r="Q97" s="163"/>
      <c r="R97" s="167">
        <f t="shared" si="6"/>
        <v>0</v>
      </c>
      <c r="S97" s="605"/>
      <c r="T97" s="509"/>
      <c r="U97" s="564"/>
      <c r="V97" s="500"/>
    </row>
  </sheetData>
  <mergeCells count="81">
    <mergeCell ref="B70:B79"/>
    <mergeCell ref="A70:A79"/>
    <mergeCell ref="S60:S69"/>
    <mergeCell ref="T60:T69"/>
    <mergeCell ref="U50:U59"/>
    <mergeCell ref="U60:U69"/>
    <mergeCell ref="V60:V69"/>
    <mergeCell ref="A60:A69"/>
    <mergeCell ref="B60:B69"/>
    <mergeCell ref="K60:K69"/>
    <mergeCell ref="T40:T49"/>
    <mergeCell ref="T50:T59"/>
    <mergeCell ref="U40:U49"/>
    <mergeCell ref="V40:V49"/>
    <mergeCell ref="A40:A49"/>
    <mergeCell ref="B40:B49"/>
    <mergeCell ref="K40:K49"/>
    <mergeCell ref="S40:S49"/>
    <mergeCell ref="V50:V59"/>
    <mergeCell ref="A50:A59"/>
    <mergeCell ref="B50:B59"/>
    <mergeCell ref="K50:K59"/>
    <mergeCell ref="S50:S59"/>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10:A19"/>
    <mergeCell ref="B10:B19"/>
    <mergeCell ref="C5:V5"/>
    <mergeCell ref="C6:V6"/>
    <mergeCell ref="S10:S19"/>
    <mergeCell ref="T10:T19"/>
    <mergeCell ref="U10:U19"/>
    <mergeCell ref="V10:V19"/>
    <mergeCell ref="K10:K19"/>
    <mergeCell ref="V70:V79"/>
    <mergeCell ref="U70:U79"/>
    <mergeCell ref="S80:S87"/>
    <mergeCell ref="K90:K97"/>
    <mergeCell ref="S90:S97"/>
    <mergeCell ref="T90:T97"/>
    <mergeCell ref="U90:U97"/>
    <mergeCell ref="K80:K87"/>
    <mergeCell ref="T70:T79"/>
    <mergeCell ref="S70:S77"/>
    <mergeCell ref="K70:K77"/>
    <mergeCell ref="A90:A97"/>
    <mergeCell ref="B90:B97"/>
    <mergeCell ref="V90:V97"/>
    <mergeCell ref="T80:T89"/>
    <mergeCell ref="U80:U89"/>
    <mergeCell ref="V80:V89"/>
    <mergeCell ref="B80:B89"/>
    <mergeCell ref="A80:A89"/>
  </mergeCells>
  <conditionalFormatting sqref="T10 T20 T30 T40">
    <cfRule type="containsText" dxfId="671" priority="477" operator="containsText" text="Muy Baja">
      <formula>NOT(ISERROR(SEARCH("Muy Baja",T10)))</formula>
    </cfRule>
    <cfRule type="containsText" dxfId="670" priority="466" operator="containsText" text="Muy Baja">
      <formula>NOT(ISERROR(SEARCH("Muy Baja",T10)))</formula>
    </cfRule>
    <cfRule type="containsText" dxfId="669" priority="471" operator="containsText" text="Media">
      <formula>NOT(ISERROR(SEARCH("Media",T10)))</formula>
    </cfRule>
    <cfRule type="containsText" dxfId="668" priority="476" operator="containsText" text="Muy Baja">
      <formula>NOT(ISERROR(SEARCH("Muy Baja",T10)))</formula>
    </cfRule>
    <cfRule type="containsText" dxfId="667" priority="475" operator="containsText" text="Baja">
      <formula>NOT(ISERROR(SEARCH("Baja",T10)))</formula>
    </cfRule>
    <cfRule type="containsText" dxfId="666" priority="467" operator="containsText" text="Baja">
      <formula>NOT(ISERROR(SEARCH("Baja",T10)))</formula>
    </cfRule>
    <cfRule type="containsText" dxfId="665" priority="474" operator="containsText" text="Muy Baja">
      <formula>NOT(ISERROR(SEARCH("Muy Baja",T10)))</formula>
    </cfRule>
    <cfRule type="containsText" dxfId="664" priority="473" operator="containsText" text="Media">
      <formula>NOT(ISERROR(SEARCH("Media",T10)))</formula>
    </cfRule>
    <cfRule type="containsText" dxfId="663" priority="479" operator="containsText" text="Muy Baja'Tabla probabilidad'!">
      <formula>NOT(ISERROR(SEARCH("Muy Baja'Tabla probabilidad'!",T10)))</formula>
    </cfRule>
    <cfRule type="containsText" dxfId="662" priority="472" operator="containsText" text="Media">
      <formula>NOT(ISERROR(SEARCH("Media",T10)))</formula>
    </cfRule>
    <cfRule type="containsText" dxfId="661" priority="470" operator="containsText" text="Alta">
      <formula>NOT(ISERROR(SEARCH("Alta",T10)))</formula>
    </cfRule>
    <cfRule type="containsText" dxfId="660" priority="468" operator="containsText" text="Muy Alta">
      <formula>NOT(ISERROR(SEARCH("Muy Alta",T10)))</formula>
    </cfRule>
    <cfRule type="cellIs" dxfId="659" priority="487" operator="between">
      <formula>1</formula>
      <formula>2</formula>
    </cfRule>
    <cfRule type="containsText" dxfId="656" priority="484" operator="containsText" text="Muy baja">
      <formula>NOT(ISERROR(SEARCH("Muy baja",T10)))</formula>
    </cfRule>
    <cfRule type="containsText" dxfId="655" priority="483" operator="containsText" text="Baja">
      <formula>NOT(ISERROR(SEARCH("Baja",T10)))</formula>
    </cfRule>
    <cfRule type="cellIs" dxfId="654" priority="488" operator="between">
      <formula>0</formula>
      <formula>2</formula>
    </cfRule>
    <cfRule type="containsText" dxfId="653" priority="482" operator="containsText" text="Media">
      <formula>NOT(ISERROR(SEARCH("Media",T10)))</formula>
    </cfRule>
    <cfRule type="containsText" dxfId="652" priority="481" operator="containsText" text="Alta">
      <formula>NOT(ISERROR(SEARCH("Alta",T10)))</formula>
    </cfRule>
    <cfRule type="containsText" dxfId="651" priority="480" operator="containsText" text="Muy bajo">
      <formula>NOT(ISERROR(SEARCH("Muy bajo",T10)))</formula>
    </cfRule>
    <cfRule type="containsText" dxfId="650" priority="478" operator="containsText" text="Muy Baja">
      <formula>NOT(ISERROR(SEARCH("Muy Baja",T10)))</formula>
    </cfRule>
  </conditionalFormatting>
  <conditionalFormatting sqref="T50 T60 T70">
    <cfRule type="containsText" dxfId="649" priority="253" operator="containsText" text="Baja">
      <formula>NOT(ISERROR(SEARCH("Baja",T50)))</formula>
    </cfRule>
    <cfRule type="cellIs" dxfId="648" priority="258" operator="between">
      <formula>0</formula>
      <formula>2</formula>
    </cfRule>
    <cfRule type="cellIs" dxfId="647" priority="257" operator="between">
      <formula>1</formula>
      <formula>2</formula>
    </cfRule>
    <cfRule type="containsText" dxfId="644" priority="254" operator="containsText" text="Muy baja">
      <formula>NOT(ISERROR(SEARCH("Muy baja",T50)))</formula>
    </cfRule>
    <cfRule type="containsText" dxfId="643" priority="252" operator="containsText" text="Media">
      <formula>NOT(ISERROR(SEARCH("Media",T50)))</formula>
    </cfRule>
    <cfRule type="containsText" dxfId="642" priority="236" operator="containsText" text="Muy Baja">
      <formula>NOT(ISERROR(SEARCH("Muy Baja",T50)))</formula>
    </cfRule>
    <cfRule type="containsText" dxfId="641" priority="248" operator="containsText" text="Muy Baja">
      <formula>NOT(ISERROR(SEARCH("Muy Baja",T50)))</formula>
    </cfRule>
    <cfRule type="containsText" dxfId="640" priority="250" operator="containsText" text="Muy bajo">
      <formula>NOT(ISERROR(SEARCH("Muy bajo",T50)))</formula>
    </cfRule>
    <cfRule type="containsText" dxfId="639" priority="251" operator="containsText" text="Alta">
      <formula>NOT(ISERROR(SEARCH("Alta",T50)))</formula>
    </cfRule>
    <cfRule type="containsText" dxfId="638" priority="241" operator="containsText" text="Media">
      <formula>NOT(ISERROR(SEARCH("Media",T50)))</formula>
    </cfRule>
    <cfRule type="containsText" dxfId="637" priority="249" operator="containsText" text="Muy Baja'Tabla probabilidad'!">
      <formula>NOT(ISERROR(SEARCH("Muy Baja'Tabla probabilidad'!",T50)))</formula>
    </cfRule>
    <cfRule type="containsText" dxfId="636" priority="247" operator="containsText" text="Muy Baja">
      <formula>NOT(ISERROR(SEARCH("Muy Baja",T50)))</formula>
    </cfRule>
    <cfRule type="containsText" dxfId="635" priority="246" operator="containsText" text="Muy Baja">
      <formula>NOT(ISERROR(SEARCH("Muy Baja",T50)))</formula>
    </cfRule>
    <cfRule type="containsText" dxfId="634" priority="245" operator="containsText" text="Baja">
      <formula>NOT(ISERROR(SEARCH("Baja",T50)))</formula>
    </cfRule>
    <cfRule type="containsText" dxfId="633" priority="244" operator="containsText" text="Muy Baja">
      <formula>NOT(ISERROR(SEARCH("Muy Baja",T50)))</formula>
    </cfRule>
    <cfRule type="containsText" dxfId="632" priority="243" operator="containsText" text="Media">
      <formula>NOT(ISERROR(SEARCH("Media",T50)))</formula>
    </cfRule>
    <cfRule type="containsText" dxfId="631" priority="242" operator="containsText" text="Media">
      <formula>NOT(ISERROR(SEARCH("Media",T50)))</formula>
    </cfRule>
    <cfRule type="containsText" dxfId="630" priority="240" operator="containsText" text="Alta">
      <formula>NOT(ISERROR(SEARCH("Alta",T50)))</formula>
    </cfRule>
    <cfRule type="containsText" dxfId="629" priority="238" operator="containsText" text="Muy Alta">
      <formula>NOT(ISERROR(SEARCH("Muy Alta",T50)))</formula>
    </cfRule>
    <cfRule type="containsText" dxfId="628" priority="237" operator="containsText" text="Baja">
      <formula>NOT(ISERROR(SEARCH("Baja",T50)))</formula>
    </cfRule>
  </conditionalFormatting>
  <conditionalFormatting sqref="T80">
    <cfRule type="containsText" dxfId="627" priority="11" operator="containsText" text="Muy Baja">
      <formula>NOT(ISERROR(SEARCH("Muy Baja",T80)))</formula>
    </cfRule>
    <cfRule type="containsText" dxfId="626" priority="12" operator="containsText" text="Baja">
      <formula>NOT(ISERROR(SEARCH("Baja",T80)))</formula>
    </cfRule>
    <cfRule type="containsText" dxfId="625" priority="26" operator="containsText" text="Media">
      <formula>NOT(ISERROR(SEARCH("Media",T80)))</formula>
    </cfRule>
    <cfRule type="cellIs" dxfId="624" priority="32" operator="between">
      <formula>0</formula>
      <formula>2</formula>
    </cfRule>
    <cfRule type="cellIs" dxfId="623" priority="31" operator="between">
      <formula>1</formula>
      <formula>2</formula>
    </cfRule>
    <cfRule type="containsText" dxfId="620" priority="28" operator="containsText" text="Muy baja">
      <formula>NOT(ISERROR(SEARCH("Muy baja",T80)))</formula>
    </cfRule>
    <cfRule type="containsText" dxfId="619" priority="27" operator="containsText" text="Baja">
      <formula>NOT(ISERROR(SEARCH("Baja",T80)))</formula>
    </cfRule>
    <cfRule type="containsText" dxfId="618" priority="25" operator="containsText" text="Alta">
      <formula>NOT(ISERROR(SEARCH("Alta",T80)))</formula>
    </cfRule>
    <cfRule type="containsText" dxfId="617" priority="24" operator="containsText" text="Muy bajo">
      <formula>NOT(ISERROR(SEARCH("Muy bajo",T80)))</formula>
    </cfRule>
    <cfRule type="containsText" dxfId="616" priority="23" operator="containsText" text="Muy Baja'Tabla probabilidad'!">
      <formula>NOT(ISERROR(SEARCH("Muy Baja'Tabla probabilidad'!",T80)))</formula>
    </cfRule>
    <cfRule type="containsText" dxfId="615" priority="22" operator="containsText" text="Muy Baja">
      <formula>NOT(ISERROR(SEARCH("Muy Baja",T80)))</formula>
    </cfRule>
    <cfRule type="containsText" dxfId="614" priority="18" operator="containsText" text="Muy Baja">
      <formula>NOT(ISERROR(SEARCH("Muy Baja",T80)))</formula>
    </cfRule>
    <cfRule type="containsText" dxfId="613" priority="21" operator="containsText" text="Muy Baja">
      <formula>NOT(ISERROR(SEARCH("Muy Baja",T80)))</formula>
    </cfRule>
    <cfRule type="containsText" dxfId="612" priority="20" operator="containsText" text="Muy Baja">
      <formula>NOT(ISERROR(SEARCH("Muy Baja",T80)))</formula>
    </cfRule>
    <cfRule type="containsText" dxfId="611" priority="19" operator="containsText" text="Baja">
      <formula>NOT(ISERROR(SEARCH("Baja",T80)))</formula>
    </cfRule>
    <cfRule type="containsText" dxfId="610" priority="17" operator="containsText" text="Media">
      <formula>NOT(ISERROR(SEARCH("Media",T80)))</formula>
    </cfRule>
    <cfRule type="containsText" dxfId="609" priority="16" operator="containsText" text="Media">
      <formula>NOT(ISERROR(SEARCH("Media",T80)))</formula>
    </cfRule>
    <cfRule type="containsText" dxfId="608" priority="15" operator="containsText" text="Media">
      <formula>NOT(ISERROR(SEARCH("Media",T80)))</formula>
    </cfRule>
    <cfRule type="containsText" dxfId="607" priority="14" operator="containsText" text="Alta">
      <formula>NOT(ISERROR(SEARCH("Alta",T80)))</formula>
    </cfRule>
    <cfRule type="containsText" dxfId="606" priority="13" operator="containsText" text="Muy Alta">
      <formula>NOT(ISERROR(SEARCH("Muy Alta",T80)))</formula>
    </cfRule>
  </conditionalFormatting>
  <conditionalFormatting sqref="T90">
    <cfRule type="cellIs" dxfId="605" priority="95" operator="between">
      <formula>1</formula>
      <formula>2</formula>
    </cfRule>
    <cfRule type="cellIs" dxfId="604" priority="96" operator="between">
      <formula>0</formula>
      <formula>2</formula>
    </cfRule>
    <cfRule type="containsText" dxfId="603" priority="84" operator="containsText" text="Muy Baja">
      <formula>NOT(ISERROR(SEARCH("Muy Baja",T90)))</formula>
    </cfRule>
    <cfRule type="containsText" dxfId="602" priority="75" operator="containsText" text="Muy Baja">
      <formula>NOT(ISERROR(SEARCH("Muy Baja",T90)))</formula>
    </cfRule>
    <cfRule type="containsText" dxfId="601" priority="76" operator="containsText" text="Baja">
      <formula>NOT(ISERROR(SEARCH("Baja",T90)))</formula>
    </cfRule>
    <cfRule type="containsText" dxfId="600" priority="77" operator="containsText" text="Muy Alta">
      <formula>NOT(ISERROR(SEARCH("Muy Alta",T90)))</formula>
    </cfRule>
    <cfRule type="containsText" dxfId="599" priority="78" operator="containsText" text="Alta">
      <formula>NOT(ISERROR(SEARCH("Alta",T90)))</formula>
    </cfRule>
    <cfRule type="containsText" dxfId="598" priority="79" operator="containsText" text="Media">
      <formula>NOT(ISERROR(SEARCH("Media",T90)))</formula>
    </cfRule>
    <cfRule type="containsText" dxfId="597" priority="80" operator="containsText" text="Media">
      <formula>NOT(ISERROR(SEARCH("Media",T90)))</formula>
    </cfRule>
    <cfRule type="containsText" dxfId="596" priority="81" operator="containsText" text="Media">
      <formula>NOT(ISERROR(SEARCH("Media",T90)))</formula>
    </cfRule>
    <cfRule type="containsText" dxfId="595" priority="82" operator="containsText" text="Muy Baja">
      <formula>NOT(ISERROR(SEARCH("Muy Baja",T90)))</formula>
    </cfRule>
    <cfRule type="containsText" dxfId="594" priority="83" operator="containsText" text="Baja">
      <formula>NOT(ISERROR(SEARCH("Baja",T90)))</formula>
    </cfRule>
    <cfRule type="containsText" dxfId="593" priority="85" operator="containsText" text="Muy Baja">
      <formula>NOT(ISERROR(SEARCH("Muy Baja",T90)))</formula>
    </cfRule>
    <cfRule type="containsText" dxfId="592" priority="86" operator="containsText" text="Muy Baja">
      <formula>NOT(ISERROR(SEARCH("Muy Baja",T90)))</formula>
    </cfRule>
    <cfRule type="containsText" dxfId="591" priority="87" operator="containsText" text="Muy Baja'Tabla probabilidad'!">
      <formula>NOT(ISERROR(SEARCH("Muy Baja'Tabla probabilidad'!",T90)))</formula>
    </cfRule>
    <cfRule type="containsText" dxfId="590" priority="88" operator="containsText" text="Muy bajo">
      <formula>NOT(ISERROR(SEARCH("Muy bajo",T90)))</formula>
    </cfRule>
    <cfRule type="containsText" dxfId="589" priority="89" operator="containsText" text="Alta">
      <formula>NOT(ISERROR(SEARCH("Alta",T90)))</formula>
    </cfRule>
    <cfRule type="containsText" dxfId="588" priority="90" operator="containsText" text="Media">
      <formula>NOT(ISERROR(SEARCH("Media",T90)))</formula>
    </cfRule>
    <cfRule type="containsText" dxfId="587" priority="91" operator="containsText" text="Baja">
      <formula>NOT(ISERROR(SEARCH("Baja",T90)))</formula>
    </cfRule>
    <cfRule type="containsText" dxfId="586" priority="92" operator="containsText" text="Muy baja">
      <formula>NOT(ISERROR(SEARCH("Muy baja",T90)))</formula>
    </cfRule>
  </conditionalFormatting>
  <conditionalFormatting sqref="U10 U20 U30 U40">
    <cfRule type="containsText" dxfId="583" priority="465" operator="containsText" text="Leve">
      <formula>NOT(ISERROR(SEARCH("Leve",U10)))</formula>
    </cfRule>
    <cfRule type="containsText" dxfId="582" priority="462" operator="containsText" text="Alta">
      <formula>NOT(ISERROR(SEARCH("Alta",U10)))</formula>
    </cfRule>
    <cfRule type="containsText" dxfId="581" priority="463" operator="containsText" text="Moderado">
      <formula>NOT(ISERROR(SEARCH("Moderado",U10)))</formula>
    </cfRule>
    <cfRule type="containsText" dxfId="580" priority="464" operator="containsText" text="Menor">
      <formula>NOT(ISERROR(SEARCH("Menor",U10)))</formula>
    </cfRule>
    <cfRule type="containsText" dxfId="579" priority="460" operator="containsText" text="Catastrófico">
      <formula>NOT(ISERROR(SEARCH("Catastrófico",U10)))</formula>
    </cfRule>
    <cfRule type="containsText" dxfId="578" priority="461" operator="containsText" text="Mayor">
      <formula>NOT(ISERROR(SEARCH("Mayor",U10)))</formula>
    </cfRule>
  </conditionalFormatting>
  <conditionalFormatting sqref="U50 U60 U70">
    <cfRule type="containsText" dxfId="577" priority="235" operator="containsText" text="Leve">
      <formula>NOT(ISERROR(SEARCH("Leve",U50)))</formula>
    </cfRule>
    <cfRule type="containsText" dxfId="576" priority="234" operator="containsText" text="Menor">
      <formula>NOT(ISERROR(SEARCH("Menor",U50)))</formula>
    </cfRule>
    <cfRule type="containsText" dxfId="575" priority="233" operator="containsText" text="Moderado">
      <formula>NOT(ISERROR(SEARCH("Moderado",U50)))</formula>
    </cfRule>
    <cfRule type="containsText" dxfId="574" priority="232" operator="containsText" text="Alta">
      <formula>NOT(ISERROR(SEARCH("Alta",U50)))</formula>
    </cfRule>
    <cfRule type="containsText" dxfId="573" priority="231" operator="containsText" text="Mayor">
      <formula>NOT(ISERROR(SEARCH("Mayor",U50)))</formula>
    </cfRule>
    <cfRule type="containsText" dxfId="572" priority="230" operator="containsText" text="Catastrófico">
      <formula>NOT(ISERROR(SEARCH("Catastrófico",U50)))</formula>
    </cfRule>
  </conditionalFormatting>
  <conditionalFormatting sqref="U80">
    <cfRule type="containsText" dxfId="571" priority="5" operator="containsText" text="Catastrófico">
      <formula>NOT(ISERROR(SEARCH("Catastrófico",U80)))</formula>
    </cfRule>
    <cfRule type="containsText" dxfId="570" priority="10" operator="containsText" text="Leve">
      <formula>NOT(ISERROR(SEARCH("Leve",U80)))</formula>
    </cfRule>
    <cfRule type="containsText" dxfId="569" priority="9" operator="containsText" text="Menor">
      <formula>NOT(ISERROR(SEARCH("Menor",U80)))</formula>
    </cfRule>
    <cfRule type="containsText" dxfId="568" priority="8" operator="containsText" text="Moderado">
      <formula>NOT(ISERROR(SEARCH("Moderado",U80)))</formula>
    </cfRule>
    <cfRule type="containsText" dxfId="567" priority="7" operator="containsText" text="Alta">
      <formula>NOT(ISERROR(SEARCH("Alta",U80)))</formula>
    </cfRule>
    <cfRule type="containsText" dxfId="566" priority="6" operator="containsText" text="Mayor">
      <formula>NOT(ISERROR(SEARCH("Mayor",U80)))</formula>
    </cfRule>
  </conditionalFormatting>
  <conditionalFormatting sqref="U90">
    <cfRule type="containsText" dxfId="565" priority="70" operator="containsText" text="Mayor">
      <formula>NOT(ISERROR(SEARCH("Mayor",U90)))</formula>
    </cfRule>
    <cfRule type="containsText" dxfId="564" priority="74" operator="containsText" text="Leve">
      <formula>NOT(ISERROR(SEARCH("Leve",U90)))</formula>
    </cfRule>
    <cfRule type="containsText" dxfId="563" priority="73" operator="containsText" text="Menor">
      <formula>NOT(ISERROR(SEARCH("Menor",U90)))</formula>
    </cfRule>
    <cfRule type="containsText" dxfId="562" priority="72" operator="containsText" text="Moderado">
      <formula>NOT(ISERROR(SEARCH("Moderado",U90)))</formula>
    </cfRule>
    <cfRule type="containsText" dxfId="561" priority="71" operator="containsText" text="Alta">
      <formula>NOT(ISERROR(SEARCH("Alta",U90)))</formula>
    </cfRule>
    <cfRule type="containsText" dxfId="560" priority="69" operator="containsText" text="Catastrófico">
      <formula>NOT(ISERROR(SEARCH("Catastrófico",U90)))</formula>
    </cfRule>
  </conditionalFormatting>
  <conditionalFormatting sqref="V10 V20">
    <cfRule type="containsText" dxfId="559" priority="426" operator="containsText" text="Bajo">
      <formula>NOT(ISERROR(SEARCH("Bajo",V10)))</formula>
    </cfRule>
    <cfRule type="containsText" dxfId="558" priority="424" operator="containsText" text="Extremo">
      <formula>NOT(ISERROR(SEARCH("Extremo",V10)))</formula>
    </cfRule>
    <cfRule type="containsText" dxfId="557" priority="425" operator="containsText" text="Alto">
      <formula>NOT(ISERROR(SEARCH("Alto",V10)))</formula>
    </cfRule>
    <cfRule type="containsText" dxfId="556" priority="427" operator="containsText" text="Moderado">
      <formula>NOT(ISERROR(SEARCH("Moderado",V10)))</formula>
    </cfRule>
  </conditionalFormatting>
  <conditionalFormatting sqref="V30">
    <cfRule type="containsText" dxfId="555" priority="393" operator="containsText" text="Bajo">
      <formula>NOT(ISERROR(SEARCH("Bajo",V30)))</formula>
    </cfRule>
    <cfRule type="containsText" dxfId="554" priority="392" operator="containsText" text="Alto">
      <formula>NOT(ISERROR(SEARCH("Alto",V30)))</formula>
    </cfRule>
    <cfRule type="containsText" dxfId="553" priority="394" operator="containsText" text="Moderado">
      <formula>NOT(ISERROR(SEARCH("Moderado",V30)))</formula>
    </cfRule>
    <cfRule type="containsText" dxfId="552" priority="391" operator="containsText" text="Extremo">
      <formula>NOT(ISERROR(SEARCH("Extremo",V30)))</formula>
    </cfRule>
  </conditionalFormatting>
  <conditionalFormatting sqref="V40">
    <cfRule type="containsText" dxfId="551" priority="358" operator="containsText" text="Extremo">
      <formula>NOT(ISERROR(SEARCH("Extremo",V40)))</formula>
    </cfRule>
    <cfRule type="containsText" dxfId="550" priority="361" operator="containsText" text="Moderado">
      <formula>NOT(ISERROR(SEARCH("Moderado",V40)))</formula>
    </cfRule>
    <cfRule type="containsText" dxfId="549" priority="360" operator="containsText" text="Bajo">
      <formula>NOT(ISERROR(SEARCH("Bajo",V40)))</formula>
    </cfRule>
    <cfRule type="containsText" dxfId="548" priority="359" operator="containsText" text="Alto">
      <formula>NOT(ISERROR(SEARCH("Alto",V40)))</formula>
    </cfRule>
  </conditionalFormatting>
  <conditionalFormatting sqref="V50 V60 V70">
    <cfRule type="containsText" dxfId="547" priority="229" operator="containsText" text="Moderado">
      <formula>NOT(ISERROR(SEARCH("Moderado",V50)))</formula>
    </cfRule>
    <cfRule type="containsText" dxfId="546" priority="228" operator="containsText" text="Bajo">
      <formula>NOT(ISERROR(SEARCH("Bajo",V50)))</formula>
    </cfRule>
    <cfRule type="containsText" dxfId="545" priority="226" operator="containsText" text="Extremo">
      <formula>NOT(ISERROR(SEARCH("Extremo",V50)))</formula>
    </cfRule>
    <cfRule type="containsText" dxfId="544" priority="227" operator="containsText" text="Alto">
      <formula>NOT(ISERROR(SEARCH("Alto",V50)))</formula>
    </cfRule>
  </conditionalFormatting>
  <conditionalFormatting sqref="V80">
    <cfRule type="containsText" dxfId="543" priority="4" operator="containsText" text="Moderado">
      <formula>NOT(ISERROR(SEARCH("Moderado",V80)))</formula>
    </cfRule>
    <cfRule type="containsText" dxfId="542" priority="3" operator="containsText" text="Bajo">
      <formula>NOT(ISERROR(SEARCH("Bajo",V80)))</formula>
    </cfRule>
    <cfRule type="containsText" dxfId="541" priority="2" operator="containsText" text="Alto">
      <formula>NOT(ISERROR(SEARCH("Alto",V80)))</formula>
    </cfRule>
    <cfRule type="containsText" dxfId="540" priority="1" operator="containsText" text="Extremo">
      <formula>NOT(ISERROR(SEARCH("Extremo",V80)))</formula>
    </cfRule>
  </conditionalFormatting>
  <conditionalFormatting sqref="V90">
    <cfRule type="containsText" dxfId="539" priority="65" operator="containsText" text="Extremo">
      <formula>NOT(ISERROR(SEARCH("Extremo",V90)))</formula>
    </cfRule>
    <cfRule type="containsText" dxfId="538" priority="68" operator="containsText" text="Moderado">
      <formula>NOT(ISERROR(SEARCH("Moderado",V90)))</formula>
    </cfRule>
    <cfRule type="containsText" dxfId="537" priority="67" operator="containsText" text="Bajo">
      <formula>NOT(ISERROR(SEARCH("Bajo",V90)))</formula>
    </cfRule>
    <cfRule type="containsText" dxfId="536" priority="66" operator="containsText" text="Alto">
      <formula>NOT(ISERROR(SEARCH("Alto",V90)))</formula>
    </cfRule>
  </conditionalFormatting>
  <dataValidations count="2">
    <dataValidation allowBlank="1" showInputMessage="1" showErrorMessage="1" prompt="Enunciar cuál es el control" sqref="E55:E58 E25:E28 E30:E31 E75:E79 E60:E63 E73 E33:E38 E45:E48 E95:E97 E40:E43 E10:E13 E65:E68 E50:E53 E15:E23 E93 E85:E89 E83 E70" xr:uid="{00000000-0002-0000-0600-000000000000}"/>
    <dataValidation type="list" allowBlank="1" showInputMessage="1" showErrorMessage="1" sqref="F10:I97 N10:Q97" xr:uid="{00000000-0002-0000-06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m:sqref>T10 T20 T30 T40</xm:sqref>
        </x14:conditionalFormatting>
        <x14:conditionalFormatting xmlns:xm="http://schemas.microsoft.com/office/excel/2006/main">
          <x14:cfRule type="containsText" priority="256" operator="containsText" id="{FB927DED-08A8-4972-857B-A4A884F0DD0D}">
            <xm:f>NOT(ISERROR(SEARCH('8- Políticas de Administración '!$B$5,T50)))</xm:f>
            <xm:f>'8- Políticas de Administración '!$B$5</xm:f>
            <x14:dxf>
              <font>
                <color rgb="FF9C0006"/>
              </font>
              <fill>
                <patternFill>
                  <bgColor rgb="FFFFC7CE"/>
                </patternFill>
              </fill>
            </x14:dxf>
          </x14:cfRule>
          <x14:cfRule type="containsText" priority="255" operator="containsText" id="{A5173A80-D256-4C96-9694-525C9DB1E3BD}">
            <xm:f>NOT(ISERROR(SEARCH('8- Políticas de Administración '!$B$5,T50)))</xm:f>
            <xm:f>'8- Políticas de Administración '!$B$5</xm:f>
            <x14:dxf>
              <font>
                <color rgb="FF006100"/>
              </font>
              <fill>
                <patternFill>
                  <bgColor rgb="FFC6EFCE"/>
                </patternFill>
              </fill>
            </x14:dxf>
          </x14:cfRule>
          <xm:sqref>T50 T60 T70</xm:sqref>
        </x14:conditionalFormatting>
        <x14:conditionalFormatting xmlns:xm="http://schemas.microsoft.com/office/excel/2006/main">
          <x14:cfRule type="containsText" priority="30" operator="containsText" id="{59655B22-A859-4A28-83FF-F185FFB774C2}">
            <xm:f>NOT(ISERROR(SEARCH('8- Políticas de Administración '!$B$5,T80)))</xm:f>
            <xm:f>'8- Políticas de Administración '!$B$5</xm:f>
            <x14:dxf>
              <font>
                <color rgb="FF9C0006"/>
              </font>
              <fill>
                <patternFill>
                  <bgColor rgb="FFFFC7CE"/>
                </patternFill>
              </fill>
            </x14:dxf>
          </x14:cfRule>
          <x14:cfRule type="containsText" priority="29" operator="containsText" id="{ADE80DBC-25DB-4C91-949B-C7D172DA4BF7}">
            <xm:f>NOT(ISERROR(SEARCH('8- Políticas de Administración '!$B$5,T80)))</xm:f>
            <xm:f>'8- Políticas de Administración '!$B$5</xm:f>
            <x14:dxf>
              <font>
                <color rgb="FF006100"/>
              </font>
              <fill>
                <patternFill>
                  <bgColor rgb="FFC6EFCE"/>
                </patternFill>
              </fill>
            </x14:dxf>
          </x14:cfRule>
          <xm:sqref>T80</xm:sqref>
        </x14:conditionalFormatting>
        <x14:conditionalFormatting xmlns:xm="http://schemas.microsoft.com/office/excel/2006/main">
          <x14:cfRule type="containsText" priority="93" operator="containsText" id="{3C73CB6E-1280-468D-AFC9-F413F3E8A29D}">
            <xm:f>NOT(ISERROR(SEARCH('8- Políticas de Administración '!$B$5,T90)))</xm:f>
            <xm:f>'8- Políticas de Administración '!$B$5</xm:f>
            <x14:dxf>
              <font>
                <color rgb="FF006100"/>
              </font>
              <fill>
                <patternFill>
                  <bgColor rgb="FFC6EFCE"/>
                </patternFill>
              </fill>
            </x14:dxf>
          </x14:cfRule>
          <x14:cfRule type="containsText" priority="94" operator="containsText" id="{A33AA0CC-E4AC-4D6D-9752-50621FB32047}">
            <xm:f>NOT(ISERROR(SEARCH('8- Políticas de Administración '!$B$5,T90)))</xm:f>
            <xm:f>'8- Políticas de Administración '!$B$5</xm:f>
            <x14:dxf>
              <font>
                <color rgb="FF9C0006"/>
              </font>
              <fill>
                <patternFill>
                  <bgColor rgb="FFFFC7CE"/>
                </patternFill>
              </fill>
            </x14:dxf>
          </x14:cfRule>
          <xm:sqref>T90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JI99"/>
  <sheetViews>
    <sheetView showGridLines="0" zoomScale="70" zoomScaleNormal="70" zoomScalePageLayoutView="70" workbookViewId="0">
      <selection activeCell="C4" sqref="C4:Q4"/>
    </sheetView>
  </sheetViews>
  <sheetFormatPr baseColWidth="10" defaultColWidth="11.42578125" defaultRowHeight="15" x14ac:dyDescent="0.2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1" hidden="1" customWidth="1"/>
    <col min="13" max="13" width="16.7109375" customWidth="1"/>
    <col min="14" max="14" width="17.42578125" customWidth="1"/>
    <col min="15" max="15" width="14.42578125" style="17" customWidth="1"/>
    <col min="16" max="16" width="17.42578125" style="17" customWidth="1"/>
    <col min="17" max="17" width="18.7109375" style="17" customWidth="1"/>
    <col min="18" max="269" width="11.42578125" style="17"/>
    <col min="270" max="16384" width="11.42578125" style="22"/>
  </cols>
  <sheetData>
    <row r="1" spans="1:269" s="19" customFormat="1" ht="27.75" customHeight="1" x14ac:dyDescent="0.3">
      <c r="A1" s="667"/>
      <c r="B1" s="667"/>
      <c r="C1" s="667"/>
      <c r="D1" s="667"/>
      <c r="E1" s="667"/>
      <c r="F1" s="664" t="s">
        <v>445</v>
      </c>
      <c r="G1" s="664"/>
      <c r="H1" s="664"/>
      <c r="I1" s="664"/>
      <c r="J1" s="664"/>
      <c r="K1" s="664"/>
      <c r="L1" s="664"/>
      <c r="M1" s="664"/>
      <c r="N1" s="664"/>
      <c r="O1" s="664"/>
      <c r="P1" s="664"/>
      <c r="Q1" s="664"/>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x14ac:dyDescent="0.3">
      <c r="A2" s="667"/>
      <c r="B2" s="667"/>
      <c r="C2" s="667"/>
      <c r="D2" s="667"/>
      <c r="E2" s="667"/>
      <c r="F2" s="664"/>
      <c r="G2" s="664"/>
      <c r="H2" s="664"/>
      <c r="I2" s="664"/>
      <c r="J2" s="664"/>
      <c r="K2" s="664"/>
      <c r="L2" s="664"/>
      <c r="M2" s="664"/>
      <c r="N2" s="664"/>
      <c r="O2" s="664"/>
      <c r="P2" s="664"/>
      <c r="Q2" s="664"/>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x14ac:dyDescent="0.3">
      <c r="A3" s="667"/>
      <c r="B3" s="667"/>
      <c r="C3" s="667"/>
      <c r="D3" s="667"/>
      <c r="E3" s="667"/>
      <c r="F3" s="664"/>
      <c r="G3" s="664"/>
      <c r="H3" s="664"/>
      <c r="I3" s="664"/>
      <c r="J3" s="664"/>
      <c r="K3" s="664"/>
      <c r="L3" s="664"/>
      <c r="M3" s="664"/>
      <c r="N3" s="664"/>
      <c r="O3" s="664"/>
      <c r="P3" s="664"/>
      <c r="Q3" s="664"/>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3.25" customHeight="1" x14ac:dyDescent="0.3">
      <c r="A4" s="520" t="s">
        <v>304</v>
      </c>
      <c r="B4" s="520"/>
      <c r="C4" s="612" t="s">
        <v>574</v>
      </c>
      <c r="D4" s="612"/>
      <c r="E4" s="612"/>
      <c r="F4" s="612"/>
      <c r="G4" s="612"/>
      <c r="H4" s="612"/>
      <c r="I4" s="612"/>
      <c r="J4" s="612"/>
      <c r="K4" s="612"/>
      <c r="L4" s="612"/>
      <c r="M4" s="612"/>
      <c r="N4" s="612"/>
      <c r="O4" s="612"/>
      <c r="P4" s="612"/>
      <c r="Q4" s="612"/>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56.25" customHeight="1" x14ac:dyDescent="0.3">
      <c r="A5" s="520" t="s">
        <v>305</v>
      </c>
      <c r="B5" s="520"/>
      <c r="C5" s="612" t="s">
        <v>21</v>
      </c>
      <c r="D5" s="612"/>
      <c r="E5" s="612"/>
      <c r="F5" s="612"/>
      <c r="G5" s="612"/>
      <c r="H5" s="612"/>
      <c r="I5" s="612"/>
      <c r="J5" s="612"/>
      <c r="K5" s="612"/>
      <c r="L5" s="612"/>
      <c r="M5" s="612"/>
      <c r="N5" s="612"/>
      <c r="O5" s="612"/>
      <c r="P5" s="612"/>
      <c r="Q5" s="612"/>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x14ac:dyDescent="0.3">
      <c r="A6" s="520" t="s">
        <v>306</v>
      </c>
      <c r="B6" s="520"/>
      <c r="C6" s="613" t="s">
        <v>392</v>
      </c>
      <c r="D6" s="613"/>
      <c r="E6" s="613"/>
      <c r="F6" s="613"/>
      <c r="G6" s="613"/>
      <c r="H6" s="613"/>
      <c r="I6" s="613"/>
      <c r="J6" s="613"/>
      <c r="K6" s="613"/>
      <c r="L6" s="613"/>
      <c r="M6" s="613"/>
      <c r="N6" s="613"/>
      <c r="O6" s="613"/>
      <c r="P6" s="613"/>
      <c r="Q6" s="613"/>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7.25" thickBot="1" x14ac:dyDescent="0.35">
      <c r="A7" s="630" t="s">
        <v>446</v>
      </c>
      <c r="B7" s="630"/>
      <c r="C7" s="630"/>
      <c r="D7" s="630"/>
      <c r="E7" s="630"/>
      <c r="F7" s="630" t="s">
        <v>322</v>
      </c>
      <c r="G7" s="630"/>
      <c r="H7" s="630"/>
      <c r="I7" s="91"/>
      <c r="J7" s="546" t="s">
        <v>447</v>
      </c>
      <c r="K7" s="546"/>
      <c r="L7" s="546"/>
      <c r="M7" s="546"/>
      <c r="N7" s="547"/>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thickTop="1" thickBot="1" x14ac:dyDescent="0.35">
      <c r="A8" s="632" t="s">
        <v>312</v>
      </c>
      <c r="B8" s="633" t="s">
        <v>395</v>
      </c>
      <c r="C8" s="673" t="s">
        <v>314</v>
      </c>
      <c r="D8" s="675" t="s">
        <v>324</v>
      </c>
      <c r="E8" s="633" t="s">
        <v>308</v>
      </c>
      <c r="F8" s="665" t="s">
        <v>448</v>
      </c>
      <c r="G8" s="665" t="s">
        <v>449</v>
      </c>
      <c r="H8" s="665" t="s">
        <v>450</v>
      </c>
      <c r="I8" s="668"/>
      <c r="J8" s="665" t="s">
        <v>451</v>
      </c>
      <c r="K8" s="665" t="s">
        <v>452</v>
      </c>
      <c r="L8" s="665" t="s">
        <v>453</v>
      </c>
      <c r="M8" s="665" t="s">
        <v>454</v>
      </c>
      <c r="N8" s="665" t="s">
        <v>455</v>
      </c>
      <c r="O8" s="665" t="s">
        <v>456</v>
      </c>
      <c r="P8" s="665" t="s">
        <v>457</v>
      </c>
      <c r="Q8" s="665" t="s">
        <v>458</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thickTop="1" thickBot="1" x14ac:dyDescent="0.3">
      <c r="A9" s="521"/>
      <c r="B9" s="634"/>
      <c r="C9" s="674"/>
      <c r="D9" s="676"/>
      <c r="E9" s="634"/>
      <c r="F9" s="666"/>
      <c r="G9" s="666"/>
      <c r="H9" s="666"/>
      <c r="I9" s="669"/>
      <c r="J9" s="666"/>
      <c r="K9" s="666"/>
      <c r="L9" s="666"/>
      <c r="M9" s="666"/>
      <c r="N9" s="666"/>
      <c r="O9" s="666"/>
      <c r="P9" s="666"/>
      <c r="Q9" s="666"/>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13.5" customHeight="1" x14ac:dyDescent="0.25">
      <c r="A10" s="609">
        <f>'5- Identificación de Riesgos'!A10</f>
        <v>1</v>
      </c>
      <c r="B10" s="563" t="str">
        <f>'5- Identificación de Riesgos'!B10</f>
        <v>Vencimiento de Términos</v>
      </c>
      <c r="C10" s="511" t="str">
        <f>'5- Identificación de Riesgos'!C10</f>
        <v>Se realizan  actuaciones procesales ose da  respuesta a las solicitudes de los usuarios de la administración de justicia en materia penal, después del  término legal establecido para decidir sobre los conflictos presentados a los jueces.</v>
      </c>
      <c r="D10" s="511" t="s">
        <v>339</v>
      </c>
      <c r="E10" s="187" t="str">
        <f>'5- Identificación de Riesgos'!D10</f>
        <v>1. Mayor demanda de justicia.</v>
      </c>
      <c r="F10" s="557" t="str">
        <f>'5- Identificación de Riesgos'!H10</f>
        <v>Muy Baja - 1</v>
      </c>
      <c r="G10" s="511" t="str">
        <f>'5- Identificación de Riesgos'!M10</f>
        <v>Moderado - 3</v>
      </c>
      <c r="H10" s="511" t="str">
        <f>'5- Identificación de Riesgos'!N10</f>
        <v>Moderado - 3</v>
      </c>
      <c r="I10" s="159"/>
      <c r="J10" s="672" t="str">
        <f>'6- Valoración Controles'!T10</f>
        <v>Muy Baja - 1</v>
      </c>
      <c r="K10" s="672" t="str">
        <f>'6- Valoración Controles'!U10</f>
        <v>Menor - 2</v>
      </c>
      <c r="L10" s="670" t="e">
        <f>AVERAGE(#REF!)</f>
        <v>#REF!</v>
      </c>
      <c r="M10" s="563" t="str">
        <f>'6- Valoración Controles'!V10</f>
        <v>Bajo - 2</v>
      </c>
      <c r="N10" s="563" t="s">
        <v>459</v>
      </c>
      <c r="O10" s="188"/>
      <c r="P10" s="188"/>
      <c r="Q10" s="189"/>
    </row>
    <row r="11" spans="1:269" ht="13.5" customHeight="1" x14ac:dyDescent="0.25">
      <c r="A11" s="610"/>
      <c r="B11" s="564"/>
      <c r="C11" s="512"/>
      <c r="D11" s="512"/>
      <c r="E11" s="190" t="str">
        <f>'5- Identificación de Riesgos'!D11</f>
        <v>2. Insuficiencia de  personal  para atender la función misional y la atención a las partes interesadas en los despachos judiciales y centro de servicios</v>
      </c>
      <c r="F11" s="558"/>
      <c r="G11" s="654"/>
      <c r="H11" s="512"/>
      <c r="I11" s="92"/>
      <c r="J11" s="656"/>
      <c r="K11" s="656"/>
      <c r="L11" s="649"/>
      <c r="M11" s="564"/>
      <c r="N11" s="564"/>
      <c r="O11" s="191"/>
      <c r="P11" s="191">
        <v>5</v>
      </c>
      <c r="Q11" s="192"/>
    </row>
    <row r="12" spans="1:269" ht="13.5" customHeight="1" x14ac:dyDescent="0.25">
      <c r="A12" s="610"/>
      <c r="B12" s="564"/>
      <c r="C12" s="512"/>
      <c r="D12" s="512"/>
      <c r="E12" s="201" t="str">
        <f>'5- Identificación de Riesgos'!D12</f>
        <v>3. Complejidad de los procesos judiciales y solicitudes, lo cual incrementa los tiempos para su resolución.</v>
      </c>
      <c r="F12" s="558"/>
      <c r="G12" s="654"/>
      <c r="H12" s="512"/>
      <c r="I12" s="92"/>
      <c r="J12" s="656"/>
      <c r="K12" s="656"/>
      <c r="L12" s="649"/>
      <c r="M12" s="564"/>
      <c r="N12" s="564"/>
      <c r="O12" s="191"/>
      <c r="P12" s="191"/>
      <c r="Q12" s="192"/>
    </row>
    <row r="13" spans="1:269" ht="13.5" customHeight="1" x14ac:dyDescent="0.25">
      <c r="A13" s="610"/>
      <c r="B13" s="564"/>
      <c r="C13" s="512"/>
      <c r="D13" s="512"/>
      <c r="E13" s="190" t="str">
        <f>'5- Identificación de Riesgos'!D13</f>
        <v>4.Fallas en la planeación  para el desarrollo de las tareas propias del despacho.</v>
      </c>
      <c r="F13" s="558"/>
      <c r="G13" s="654"/>
      <c r="H13" s="512"/>
      <c r="I13" s="92"/>
      <c r="J13" s="656"/>
      <c r="K13" s="656"/>
      <c r="L13" s="649"/>
      <c r="M13" s="564"/>
      <c r="N13" s="564"/>
      <c r="O13" s="191"/>
      <c r="P13" s="191"/>
      <c r="Q13" s="192"/>
    </row>
    <row r="14" spans="1:269" ht="13.5" customHeight="1" x14ac:dyDescent="0.25">
      <c r="A14" s="610"/>
      <c r="B14" s="564"/>
      <c r="C14" s="512"/>
      <c r="D14" s="512"/>
      <c r="E14" s="190" t="str">
        <f>'5- Identificación de Riesgos'!D14</f>
        <v>5.  Fallas e insuficiencia de las herramientas tecnológicas.</v>
      </c>
      <c r="F14" s="558"/>
      <c r="G14" s="654"/>
      <c r="H14" s="512"/>
      <c r="I14" s="92"/>
      <c r="J14" s="656"/>
      <c r="K14" s="656"/>
      <c r="L14" s="649"/>
      <c r="M14" s="564"/>
      <c r="N14" s="564"/>
      <c r="O14" s="191"/>
      <c r="P14" s="191"/>
      <c r="Q14" s="192"/>
    </row>
    <row r="15" spans="1:269" ht="13.5" customHeight="1" x14ac:dyDescent="0.25">
      <c r="A15" s="610"/>
      <c r="B15" s="564"/>
      <c r="C15" s="512"/>
      <c r="D15" s="512"/>
      <c r="E15" s="190">
        <f>'5- Identificación de Riesgos'!D15</f>
        <v>0</v>
      </c>
      <c r="F15" s="558"/>
      <c r="G15" s="654"/>
      <c r="H15" s="512"/>
      <c r="I15" s="92"/>
      <c r="J15" s="656"/>
      <c r="K15" s="656"/>
      <c r="L15" s="649"/>
      <c r="M15" s="564"/>
      <c r="N15" s="564"/>
      <c r="O15" s="191"/>
      <c r="P15" s="191"/>
      <c r="Q15" s="192"/>
    </row>
    <row r="16" spans="1:269" ht="13.5" customHeight="1" x14ac:dyDescent="0.25">
      <c r="A16" s="610"/>
      <c r="B16" s="564"/>
      <c r="C16" s="512"/>
      <c r="D16" s="512"/>
      <c r="E16" s="190">
        <f>'5- Identificación de Riesgos'!D16</f>
        <v>0</v>
      </c>
      <c r="F16" s="558"/>
      <c r="G16" s="654"/>
      <c r="H16" s="512"/>
      <c r="I16" s="92"/>
      <c r="J16" s="656"/>
      <c r="K16" s="656"/>
      <c r="L16" s="649"/>
      <c r="M16" s="564"/>
      <c r="N16" s="564"/>
      <c r="O16" s="191"/>
      <c r="P16" s="191"/>
      <c r="Q16" s="192"/>
    </row>
    <row r="17" spans="1:17" ht="13.5" customHeight="1" x14ac:dyDescent="0.25">
      <c r="A17" s="610"/>
      <c r="B17" s="564"/>
      <c r="C17" s="512"/>
      <c r="D17" s="512"/>
      <c r="E17" s="190">
        <f>'5- Identificación de Riesgos'!D17</f>
        <v>0</v>
      </c>
      <c r="F17" s="558"/>
      <c r="G17" s="654"/>
      <c r="H17" s="512"/>
      <c r="I17" s="92"/>
      <c r="J17" s="656"/>
      <c r="K17" s="656"/>
      <c r="L17" s="649"/>
      <c r="M17" s="564"/>
      <c r="N17" s="564"/>
      <c r="O17" s="191"/>
      <c r="P17" s="191"/>
      <c r="Q17" s="192"/>
    </row>
    <row r="18" spans="1:17" ht="13.5" customHeight="1" x14ac:dyDescent="0.25">
      <c r="A18" s="610"/>
      <c r="B18" s="564"/>
      <c r="C18" s="512"/>
      <c r="D18" s="512"/>
      <c r="E18" s="190">
        <f>'5- Identificación de Riesgos'!D18</f>
        <v>0</v>
      </c>
      <c r="F18" s="558"/>
      <c r="G18" s="654"/>
      <c r="H18" s="512"/>
      <c r="I18" s="92"/>
      <c r="J18" s="656"/>
      <c r="K18" s="656"/>
      <c r="L18" s="649"/>
      <c r="M18" s="564"/>
      <c r="N18" s="564"/>
      <c r="O18" s="191"/>
      <c r="P18" s="191"/>
      <c r="Q18" s="192"/>
    </row>
    <row r="19" spans="1:17" ht="13.5" customHeight="1" x14ac:dyDescent="0.25">
      <c r="A19" s="610"/>
      <c r="B19" s="514"/>
      <c r="C19" s="512"/>
      <c r="D19" s="512"/>
      <c r="E19" s="190">
        <f>'5- Identificación de Riesgos'!D19</f>
        <v>0</v>
      </c>
      <c r="F19" s="558"/>
      <c r="G19" s="654"/>
      <c r="H19" s="512"/>
      <c r="I19" s="93"/>
      <c r="J19" s="657"/>
      <c r="K19" s="657"/>
      <c r="L19" s="650"/>
      <c r="M19" s="514"/>
      <c r="N19" s="514"/>
      <c r="O19" s="191"/>
      <c r="P19" s="191"/>
      <c r="Q19" s="192"/>
    </row>
    <row r="20" spans="1:17" ht="13.5" customHeight="1" x14ac:dyDescent="0.25">
      <c r="A20" s="671">
        <f>'5- Identificación de Riesgos'!A20</f>
        <v>2</v>
      </c>
      <c r="B20" s="564" t="str">
        <f>'5- Identificación de Riesgos'!B20</f>
        <v xml:space="preserve">Incumplimientos en la realizacion de audiencias </v>
      </c>
      <c r="C20" s="514" t="str">
        <f>'5- Identificación de Riesgos'!C20</f>
        <v xml:space="preserve">No se atiende la  solicitud  de un fiscal o parte interesada para la realización de una audiencia preliminar o no se cumple  la programción de audiencias de Conocimiento. </v>
      </c>
      <c r="D20" s="514" t="s">
        <v>339</v>
      </c>
      <c r="E20" s="190" t="str">
        <f>'5- Identificación de Riesgos'!D20</f>
        <v xml:space="preserve">1. Inasistencia del Juez </v>
      </c>
      <c r="F20" s="653" t="str">
        <f>'5- Identificación de Riesgos'!H20</f>
        <v>Muy Baja - 1</v>
      </c>
      <c r="G20" s="514" t="str">
        <f>'5- Identificación de Riesgos'!M20</f>
        <v>Moderado - 3</v>
      </c>
      <c r="H20" s="514" t="str">
        <f>'5- Identificación de Riesgos'!N20</f>
        <v>Moderado - 3</v>
      </c>
      <c r="I20" s="92"/>
      <c r="J20" s="656" t="str">
        <f>'6- Valoración Controles'!T20</f>
        <v>Muy Baja - 1</v>
      </c>
      <c r="K20" s="656" t="str">
        <f>'6- Valoración Controles'!U20</f>
        <v>Menor - 2</v>
      </c>
      <c r="L20" s="649" t="e">
        <f>AVERAGE(#REF!)</f>
        <v>#REF!</v>
      </c>
      <c r="M20" s="564" t="str">
        <f>'6- Valoración Controles'!V20</f>
        <v>Bajo - 2</v>
      </c>
      <c r="N20" s="564" t="s">
        <v>459</v>
      </c>
      <c r="O20" s="191"/>
      <c r="P20" s="191"/>
      <c r="Q20" s="192"/>
    </row>
    <row r="21" spans="1:17" ht="13.5" customHeight="1" x14ac:dyDescent="0.25">
      <c r="A21" s="610"/>
      <c r="B21" s="564"/>
      <c r="C21" s="512"/>
      <c r="D21" s="512"/>
      <c r="E21" s="190" t="str">
        <f>'5- Identificación de Riesgos'!D21</f>
        <v xml:space="preserve">2. Falta de tiempo para  la realización.
</v>
      </c>
      <c r="F21" s="558"/>
      <c r="G21" s="654"/>
      <c r="H21" s="512"/>
      <c r="I21" s="92"/>
      <c r="J21" s="656"/>
      <c r="K21" s="656"/>
      <c r="L21" s="649"/>
      <c r="M21" s="564"/>
      <c r="N21" s="564"/>
      <c r="O21" s="191"/>
      <c r="P21" s="191"/>
      <c r="Q21" s="192"/>
    </row>
    <row r="22" spans="1:17" ht="13.5" customHeight="1" x14ac:dyDescent="0.25">
      <c r="A22" s="610"/>
      <c r="B22" s="564"/>
      <c r="C22" s="512"/>
      <c r="D22" s="512"/>
      <c r="E22" s="190" t="str">
        <f>'5- Identificación de Riesgos'!D22</f>
        <v>3. Programación de audiencias sin tener en cuenta tiempos de duración para su realización.</v>
      </c>
      <c r="F22" s="558"/>
      <c r="G22" s="654"/>
      <c r="H22" s="512"/>
      <c r="I22" s="92"/>
      <c r="J22" s="656"/>
      <c r="K22" s="656"/>
      <c r="L22" s="649"/>
      <c r="M22" s="564"/>
      <c r="N22" s="564"/>
      <c r="O22" s="191"/>
      <c r="P22" s="191"/>
      <c r="Q22" s="192"/>
    </row>
    <row r="23" spans="1:17" ht="13.5" customHeight="1" x14ac:dyDescent="0.25">
      <c r="A23" s="610"/>
      <c r="B23" s="564"/>
      <c r="C23" s="512"/>
      <c r="D23" s="512"/>
      <c r="E23" s="190" t="str">
        <f>'5- Identificación de Riesgos'!D23</f>
        <v>4 .Notificaciones judiciales erradas o inoportunas</v>
      </c>
      <c r="F23" s="558"/>
      <c r="G23" s="654"/>
      <c r="H23" s="512"/>
      <c r="I23" s="92"/>
      <c r="J23" s="656"/>
      <c r="K23" s="656"/>
      <c r="L23" s="649"/>
      <c r="M23" s="564"/>
      <c r="N23" s="564"/>
      <c r="O23" s="191"/>
      <c r="P23" s="191"/>
      <c r="Q23" s="192"/>
    </row>
    <row r="24" spans="1:17" ht="13.5" customHeight="1" x14ac:dyDescent="0.25">
      <c r="A24" s="610"/>
      <c r="B24" s="564"/>
      <c r="C24" s="512"/>
      <c r="D24" s="512"/>
      <c r="E24" s="190" t="str">
        <f>'5- Identificación de Riesgos'!D24</f>
        <v>5.Fallas en el servicio de internet,  conectividad  irregular.</v>
      </c>
      <c r="F24" s="558"/>
      <c r="G24" s="654"/>
      <c r="H24" s="512"/>
      <c r="I24" s="92"/>
      <c r="J24" s="656"/>
      <c r="K24" s="656"/>
      <c r="L24" s="649"/>
      <c r="M24" s="564"/>
      <c r="N24" s="564"/>
      <c r="O24" s="191"/>
      <c r="P24" s="191"/>
      <c r="Q24" s="192"/>
    </row>
    <row r="25" spans="1:17" ht="13.5" customHeight="1" x14ac:dyDescent="0.25">
      <c r="A25" s="610"/>
      <c r="B25" s="564"/>
      <c r="C25" s="512"/>
      <c r="D25" s="512"/>
      <c r="E25" s="190">
        <f>'5- Identificación de Riesgos'!D25</f>
        <v>0</v>
      </c>
      <c r="F25" s="558"/>
      <c r="G25" s="654"/>
      <c r="H25" s="512"/>
      <c r="I25" s="92"/>
      <c r="J25" s="656"/>
      <c r="K25" s="656"/>
      <c r="L25" s="649"/>
      <c r="M25" s="564"/>
      <c r="N25" s="564"/>
      <c r="O25" s="191"/>
      <c r="P25" s="191"/>
      <c r="Q25" s="192"/>
    </row>
    <row r="26" spans="1:17" ht="13.5" customHeight="1" x14ac:dyDescent="0.25">
      <c r="A26" s="610"/>
      <c r="B26" s="564"/>
      <c r="C26" s="512"/>
      <c r="D26" s="512"/>
      <c r="E26" s="190">
        <f>'5- Identificación de Riesgos'!D26</f>
        <v>0</v>
      </c>
      <c r="F26" s="558"/>
      <c r="G26" s="654"/>
      <c r="H26" s="512"/>
      <c r="I26" s="92"/>
      <c r="J26" s="656"/>
      <c r="K26" s="656"/>
      <c r="L26" s="649"/>
      <c r="M26" s="564"/>
      <c r="N26" s="564"/>
      <c r="O26" s="191"/>
      <c r="P26" s="191"/>
      <c r="Q26" s="192"/>
    </row>
    <row r="27" spans="1:17" ht="13.5" customHeight="1" x14ac:dyDescent="0.25">
      <c r="A27" s="610"/>
      <c r="B27" s="564"/>
      <c r="C27" s="512"/>
      <c r="D27" s="512"/>
      <c r="E27" s="190">
        <f>'5- Identificación de Riesgos'!D27</f>
        <v>0</v>
      </c>
      <c r="F27" s="558"/>
      <c r="G27" s="654"/>
      <c r="H27" s="512"/>
      <c r="I27" s="92"/>
      <c r="J27" s="656"/>
      <c r="K27" s="656"/>
      <c r="L27" s="649"/>
      <c r="M27" s="564"/>
      <c r="N27" s="564"/>
      <c r="O27" s="191"/>
      <c r="P27" s="191"/>
      <c r="Q27" s="192"/>
    </row>
    <row r="28" spans="1:17" ht="13.5" customHeight="1" x14ac:dyDescent="0.25">
      <c r="A28" s="610"/>
      <c r="B28" s="564"/>
      <c r="C28" s="512"/>
      <c r="D28" s="512"/>
      <c r="E28" s="190">
        <f>'5- Identificación de Riesgos'!D28</f>
        <v>0</v>
      </c>
      <c r="F28" s="558"/>
      <c r="G28" s="654"/>
      <c r="H28" s="512"/>
      <c r="I28" s="92"/>
      <c r="J28" s="656"/>
      <c r="K28" s="656"/>
      <c r="L28" s="649"/>
      <c r="M28" s="564"/>
      <c r="N28" s="564"/>
      <c r="O28" s="191"/>
      <c r="P28" s="191"/>
      <c r="Q28" s="192"/>
    </row>
    <row r="29" spans="1:17" ht="13.5" customHeight="1" x14ac:dyDescent="0.25">
      <c r="A29" s="610"/>
      <c r="B29" s="514"/>
      <c r="C29" s="512"/>
      <c r="D29" s="512"/>
      <c r="E29" s="190">
        <f>'5- Identificación de Riesgos'!D29</f>
        <v>0</v>
      </c>
      <c r="F29" s="558"/>
      <c r="G29" s="654"/>
      <c r="H29" s="512"/>
      <c r="I29" s="93"/>
      <c r="J29" s="657"/>
      <c r="K29" s="657"/>
      <c r="L29" s="650"/>
      <c r="M29" s="514"/>
      <c r="N29" s="514"/>
      <c r="O29" s="191"/>
      <c r="P29" s="191"/>
      <c r="Q29" s="192"/>
    </row>
    <row r="30" spans="1:17" ht="13.5" customHeight="1" x14ac:dyDescent="0.25">
      <c r="A30" s="671">
        <f>'5- Identificación de Riesgos'!A30</f>
        <v>3</v>
      </c>
      <c r="B30" s="564" t="str">
        <f>'5- Identificación de Riesgos'!B30</f>
        <v xml:space="preserve"> Efectuar notificaciones que no cumplan con los requistos</v>
      </c>
      <c r="C30" s="514" t="str">
        <f>'5- Identificación de Riesgos'!C30</f>
        <v>No se realizan las  notificaciones , no se erfectuan  oportunamente o no se aplica aplicar la normatividad</v>
      </c>
      <c r="D30" s="514" t="s">
        <v>339</v>
      </c>
      <c r="E30" s="190" t="str">
        <f>'5- Identificación de Riesgos'!D30</f>
        <v>1. Errores en la digitación</v>
      </c>
      <c r="F30" s="653" t="str">
        <f>'5- Identificación de Riesgos'!H30</f>
        <v>Muy Baja - 1</v>
      </c>
      <c r="G30" s="514" t="str">
        <f>'5- Identificación de Riesgos'!M30</f>
        <v>Moderado - 3</v>
      </c>
      <c r="H30" s="514" t="str">
        <f>'5- Identificación de Riesgos'!N30</f>
        <v>Moderado - 3</v>
      </c>
      <c r="I30" s="92"/>
      <c r="J30" s="656" t="str">
        <f>'6- Valoración Controles'!T30</f>
        <v>Muy Baja - 1</v>
      </c>
      <c r="K30" s="656" t="str">
        <f>'6- Valoración Controles'!U30</f>
        <v>Menor - 2</v>
      </c>
      <c r="L30" s="649" t="e">
        <f>AVERAGE(#REF!)</f>
        <v>#REF!</v>
      </c>
      <c r="M30" s="564" t="str">
        <f>'6- Valoración Controles'!V30</f>
        <v>Bajo - 2</v>
      </c>
      <c r="N30" s="564" t="s">
        <v>459</v>
      </c>
      <c r="O30" s="191"/>
      <c r="P30" s="191"/>
      <c r="Q30" s="192"/>
    </row>
    <row r="31" spans="1:17" ht="13.5" customHeight="1" x14ac:dyDescent="0.25">
      <c r="A31" s="610"/>
      <c r="B31" s="564"/>
      <c r="C31" s="512"/>
      <c r="D31" s="512"/>
      <c r="E31" s="190" t="str">
        <f>'5- Identificación de Riesgos'!D31</f>
        <v>2.Incumplimiento del procedimiento de reparto.</v>
      </c>
      <c r="F31" s="558"/>
      <c r="G31" s="654"/>
      <c r="H31" s="512"/>
      <c r="I31" s="92"/>
      <c r="J31" s="656"/>
      <c r="K31" s="656"/>
      <c r="L31" s="649"/>
      <c r="M31" s="564"/>
      <c r="N31" s="564"/>
      <c r="O31" s="191"/>
      <c r="P31" s="191"/>
      <c r="Q31" s="192"/>
    </row>
    <row r="32" spans="1:17" ht="13.5" customHeight="1" x14ac:dyDescent="0.25">
      <c r="A32" s="610"/>
      <c r="B32" s="564"/>
      <c r="C32" s="512"/>
      <c r="D32" s="512"/>
      <c r="E32" s="190" t="str">
        <f>'5- Identificación de Riesgos'!D32</f>
        <v xml:space="preserve">3. Falta de personal para atender el  volúmen de solicitudes recibidas. </v>
      </c>
      <c r="F32" s="558"/>
      <c r="G32" s="654"/>
      <c r="H32" s="512"/>
      <c r="I32" s="92"/>
      <c r="J32" s="656"/>
      <c r="K32" s="656"/>
      <c r="L32" s="649"/>
      <c r="M32" s="564"/>
      <c r="N32" s="564"/>
      <c r="O32" s="191"/>
      <c r="P32" s="191"/>
      <c r="Q32" s="192"/>
    </row>
    <row r="33" spans="1:17" ht="13.5" customHeight="1" x14ac:dyDescent="0.25">
      <c r="A33" s="610"/>
      <c r="B33" s="564"/>
      <c r="C33" s="512"/>
      <c r="D33" s="512"/>
      <c r="E33" s="190">
        <f>'5- Identificación de Riesgos'!D33</f>
        <v>0</v>
      </c>
      <c r="F33" s="558"/>
      <c r="G33" s="654"/>
      <c r="H33" s="512"/>
      <c r="I33" s="92"/>
      <c r="J33" s="656"/>
      <c r="K33" s="656"/>
      <c r="L33" s="649"/>
      <c r="M33" s="564"/>
      <c r="N33" s="564"/>
      <c r="O33" s="191"/>
      <c r="P33" s="191"/>
      <c r="Q33" s="192"/>
    </row>
    <row r="34" spans="1:17" ht="13.5" customHeight="1" x14ac:dyDescent="0.25">
      <c r="A34" s="610"/>
      <c r="B34" s="564"/>
      <c r="C34" s="512"/>
      <c r="D34" s="512"/>
      <c r="E34" s="190">
        <f>'5- Identificación de Riesgos'!D34</f>
        <v>0</v>
      </c>
      <c r="F34" s="558"/>
      <c r="G34" s="654"/>
      <c r="H34" s="512"/>
      <c r="I34" s="92"/>
      <c r="J34" s="656"/>
      <c r="K34" s="656"/>
      <c r="L34" s="649"/>
      <c r="M34" s="564"/>
      <c r="N34" s="564"/>
      <c r="O34" s="191"/>
      <c r="P34" s="191"/>
      <c r="Q34" s="192"/>
    </row>
    <row r="35" spans="1:17" ht="13.5" customHeight="1" x14ac:dyDescent="0.25">
      <c r="A35" s="610"/>
      <c r="B35" s="564"/>
      <c r="C35" s="512"/>
      <c r="D35" s="512"/>
      <c r="E35" s="190">
        <f>'5- Identificación de Riesgos'!D35</f>
        <v>0</v>
      </c>
      <c r="F35" s="558"/>
      <c r="G35" s="654"/>
      <c r="H35" s="512"/>
      <c r="I35" s="92"/>
      <c r="J35" s="656"/>
      <c r="K35" s="656"/>
      <c r="L35" s="649"/>
      <c r="M35" s="564"/>
      <c r="N35" s="564"/>
      <c r="O35" s="191"/>
      <c r="P35" s="191"/>
      <c r="Q35" s="192"/>
    </row>
    <row r="36" spans="1:17" ht="13.5" customHeight="1" x14ac:dyDescent="0.25">
      <c r="A36" s="610"/>
      <c r="B36" s="564"/>
      <c r="C36" s="512"/>
      <c r="D36" s="512"/>
      <c r="E36" s="190">
        <f>'5- Identificación de Riesgos'!D36</f>
        <v>0</v>
      </c>
      <c r="F36" s="558"/>
      <c r="G36" s="654"/>
      <c r="H36" s="512"/>
      <c r="I36" s="92"/>
      <c r="J36" s="656"/>
      <c r="K36" s="656"/>
      <c r="L36" s="649"/>
      <c r="M36" s="564"/>
      <c r="N36" s="564"/>
      <c r="O36" s="191"/>
      <c r="P36" s="191"/>
      <c r="Q36" s="192"/>
    </row>
    <row r="37" spans="1:17" ht="13.5" customHeight="1" x14ac:dyDescent="0.25">
      <c r="A37" s="610"/>
      <c r="B37" s="564"/>
      <c r="C37" s="512"/>
      <c r="D37" s="512"/>
      <c r="E37" s="190">
        <f>'5- Identificación de Riesgos'!D37</f>
        <v>0</v>
      </c>
      <c r="F37" s="558"/>
      <c r="G37" s="654"/>
      <c r="H37" s="512"/>
      <c r="I37" s="92"/>
      <c r="J37" s="656"/>
      <c r="K37" s="656"/>
      <c r="L37" s="649"/>
      <c r="M37" s="564"/>
      <c r="N37" s="564"/>
      <c r="O37" s="191"/>
      <c r="P37" s="191"/>
      <c r="Q37" s="192"/>
    </row>
    <row r="38" spans="1:17" ht="13.5" customHeight="1" x14ac:dyDescent="0.25">
      <c r="A38" s="610"/>
      <c r="B38" s="564"/>
      <c r="C38" s="512"/>
      <c r="D38" s="512"/>
      <c r="E38" s="190">
        <f>'5- Identificación de Riesgos'!D38</f>
        <v>0</v>
      </c>
      <c r="F38" s="558"/>
      <c r="G38" s="654"/>
      <c r="H38" s="512"/>
      <c r="I38" s="92"/>
      <c r="J38" s="656"/>
      <c r="K38" s="656"/>
      <c r="L38" s="649"/>
      <c r="M38" s="564"/>
      <c r="N38" s="564"/>
      <c r="O38" s="191"/>
      <c r="P38" s="191"/>
      <c r="Q38" s="192"/>
    </row>
    <row r="39" spans="1:17" ht="13.5" customHeight="1" x14ac:dyDescent="0.25">
      <c r="A39" s="610"/>
      <c r="B39" s="514"/>
      <c r="C39" s="512"/>
      <c r="D39" s="512"/>
      <c r="E39" s="190">
        <f>'5- Identificación de Riesgos'!D39</f>
        <v>0</v>
      </c>
      <c r="F39" s="558"/>
      <c r="G39" s="654"/>
      <c r="H39" s="512"/>
      <c r="I39" s="93"/>
      <c r="J39" s="657"/>
      <c r="K39" s="657"/>
      <c r="L39" s="650"/>
      <c r="M39" s="514"/>
      <c r="N39" s="514"/>
      <c r="O39" s="191"/>
      <c r="P39" s="191"/>
      <c r="Q39" s="192"/>
    </row>
    <row r="40" spans="1:17" ht="13.5" customHeight="1" x14ac:dyDescent="0.25">
      <c r="A40" s="560">
        <f>'5- Identificación de Riesgos'!A40</f>
        <v>4</v>
      </c>
      <c r="B40" s="564" t="str">
        <f>'5- Identificación de Riesgos'!B40</f>
        <v>Inexactitud o inoportunidad en el reparto de procesos</v>
      </c>
      <c r="C40" s="514" t="str">
        <f>'5- Identificación de Riesgos'!C40</f>
        <v>Posibilidad de no realizar, no hacerlo  oportunamente, no aplicar la normatividad para realizar el reparto.</v>
      </c>
      <c r="D40" s="514" t="s">
        <v>339</v>
      </c>
      <c r="E40" s="190" t="str">
        <f>'5- Identificación de Riesgos'!D40</f>
        <v>1. Errores en la digitación</v>
      </c>
      <c r="F40" s="653" t="str">
        <f>'5- Identificación de Riesgos'!H40</f>
        <v>Muy Baja - 1</v>
      </c>
      <c r="G40" s="514" t="str">
        <f>'5- Identificación de Riesgos'!M40</f>
        <v>Moderado - 3</v>
      </c>
      <c r="H40" s="514" t="str">
        <f>'5- Identificación de Riesgos'!N40</f>
        <v>Moderado - 3</v>
      </c>
      <c r="I40" s="92"/>
      <c r="J40" s="656" t="str">
        <f>'6- Valoración Controles'!T40</f>
        <v>Muy Baja - 1</v>
      </c>
      <c r="K40" s="656" t="str">
        <f>'6- Valoración Controles'!U40</f>
        <v>Menor - 2</v>
      </c>
      <c r="L40" s="649" t="e">
        <f>AVERAGE(#REF!)</f>
        <v>#REF!</v>
      </c>
      <c r="M40" s="564" t="str">
        <f>'6- Valoración Controles'!V40</f>
        <v>Bajo - 2</v>
      </c>
      <c r="N40" s="564" t="s">
        <v>459</v>
      </c>
      <c r="O40" s="191"/>
      <c r="P40" s="191"/>
      <c r="Q40" s="192"/>
    </row>
    <row r="41" spans="1:17" ht="13.5" customHeight="1" x14ac:dyDescent="0.25">
      <c r="A41" s="549"/>
      <c r="B41" s="564"/>
      <c r="C41" s="512"/>
      <c r="D41" s="512"/>
      <c r="E41" s="190" t="str">
        <f>'5- Identificación de Riesgos'!D41</f>
        <v>2.Incumplimiento del procedimiento de reparto.</v>
      </c>
      <c r="F41" s="558"/>
      <c r="G41" s="654"/>
      <c r="H41" s="512"/>
      <c r="I41" s="92"/>
      <c r="J41" s="656"/>
      <c r="K41" s="656"/>
      <c r="L41" s="649"/>
      <c r="M41" s="564"/>
      <c r="N41" s="564"/>
      <c r="O41" s="191"/>
      <c r="P41" s="191"/>
      <c r="Q41" s="192"/>
    </row>
    <row r="42" spans="1:17" ht="13.5" customHeight="1" x14ac:dyDescent="0.25">
      <c r="A42" s="549"/>
      <c r="B42" s="564"/>
      <c r="C42" s="512"/>
      <c r="D42" s="512"/>
      <c r="E42" s="190" t="str">
        <f>'5- Identificación de Riesgos'!D42</f>
        <v xml:space="preserve">3. Falta de personal para atender el  volúmen de solicitudes recibidas. </v>
      </c>
      <c r="F42" s="558"/>
      <c r="G42" s="654"/>
      <c r="H42" s="512"/>
      <c r="I42" s="92"/>
      <c r="J42" s="656"/>
      <c r="K42" s="656"/>
      <c r="L42" s="649"/>
      <c r="M42" s="564"/>
      <c r="N42" s="564"/>
      <c r="O42" s="191"/>
      <c r="P42" s="191"/>
      <c r="Q42" s="192"/>
    </row>
    <row r="43" spans="1:17" ht="13.5" customHeight="1" x14ac:dyDescent="0.25">
      <c r="A43" s="549"/>
      <c r="B43" s="564"/>
      <c r="C43" s="512"/>
      <c r="D43" s="512"/>
      <c r="E43" s="190">
        <f>'5- Identificación de Riesgos'!D43</f>
        <v>0</v>
      </c>
      <c r="F43" s="558"/>
      <c r="G43" s="654"/>
      <c r="H43" s="512"/>
      <c r="I43" s="92"/>
      <c r="J43" s="656"/>
      <c r="K43" s="656"/>
      <c r="L43" s="649"/>
      <c r="M43" s="564"/>
      <c r="N43" s="564"/>
      <c r="O43" s="191"/>
      <c r="P43" s="191"/>
      <c r="Q43" s="192"/>
    </row>
    <row r="44" spans="1:17" ht="13.5" customHeight="1" x14ac:dyDescent="0.25">
      <c r="A44" s="549"/>
      <c r="B44" s="564"/>
      <c r="C44" s="512"/>
      <c r="D44" s="512"/>
      <c r="E44" s="190" t="str">
        <f>'5- Identificación de Riesgos'!D44</f>
        <v xml:space="preserve"> </v>
      </c>
      <c r="F44" s="558"/>
      <c r="G44" s="654"/>
      <c r="H44" s="512"/>
      <c r="I44" s="92"/>
      <c r="J44" s="656"/>
      <c r="K44" s="656"/>
      <c r="L44" s="649"/>
      <c r="M44" s="564"/>
      <c r="N44" s="564"/>
      <c r="O44" s="191"/>
      <c r="P44" s="191"/>
      <c r="Q44" s="192"/>
    </row>
    <row r="45" spans="1:17" ht="13.5" customHeight="1" x14ac:dyDescent="0.25">
      <c r="A45" s="549"/>
      <c r="B45" s="564"/>
      <c r="C45" s="512"/>
      <c r="D45" s="512"/>
      <c r="E45" s="190">
        <f>'5- Identificación de Riesgos'!D45</f>
        <v>0</v>
      </c>
      <c r="F45" s="558"/>
      <c r="G45" s="654"/>
      <c r="H45" s="512"/>
      <c r="I45" s="92"/>
      <c r="J45" s="656"/>
      <c r="K45" s="656"/>
      <c r="L45" s="649"/>
      <c r="M45" s="564"/>
      <c r="N45" s="564"/>
      <c r="O45" s="191"/>
      <c r="P45" s="191"/>
      <c r="Q45" s="192"/>
    </row>
    <row r="46" spans="1:17" ht="13.5" customHeight="1" x14ac:dyDescent="0.25">
      <c r="A46" s="549"/>
      <c r="B46" s="564"/>
      <c r="C46" s="512"/>
      <c r="D46" s="512"/>
      <c r="E46" s="190">
        <f>'5- Identificación de Riesgos'!D46</f>
        <v>0</v>
      </c>
      <c r="F46" s="558"/>
      <c r="G46" s="654"/>
      <c r="H46" s="512"/>
      <c r="I46" s="92"/>
      <c r="J46" s="656"/>
      <c r="K46" s="656"/>
      <c r="L46" s="649"/>
      <c r="M46" s="564"/>
      <c r="N46" s="564"/>
      <c r="O46" s="191"/>
      <c r="P46" s="191"/>
      <c r="Q46" s="192"/>
    </row>
    <row r="47" spans="1:17" ht="13.5" customHeight="1" x14ac:dyDescent="0.25">
      <c r="A47" s="549"/>
      <c r="B47" s="564"/>
      <c r="C47" s="512"/>
      <c r="D47" s="512"/>
      <c r="E47" s="190">
        <f>'5- Identificación de Riesgos'!D47</f>
        <v>0</v>
      </c>
      <c r="F47" s="558"/>
      <c r="G47" s="654"/>
      <c r="H47" s="512"/>
      <c r="I47" s="92"/>
      <c r="J47" s="656"/>
      <c r="K47" s="656"/>
      <c r="L47" s="649"/>
      <c r="M47" s="564"/>
      <c r="N47" s="564"/>
      <c r="O47" s="191"/>
      <c r="P47" s="191"/>
      <c r="Q47" s="192"/>
    </row>
    <row r="48" spans="1:17" ht="13.5" customHeight="1" x14ac:dyDescent="0.25">
      <c r="A48" s="549"/>
      <c r="B48" s="564"/>
      <c r="C48" s="512"/>
      <c r="D48" s="512"/>
      <c r="E48" s="190">
        <f>'5- Identificación de Riesgos'!D48</f>
        <v>0</v>
      </c>
      <c r="F48" s="558"/>
      <c r="G48" s="654"/>
      <c r="H48" s="512"/>
      <c r="I48" s="92"/>
      <c r="J48" s="656"/>
      <c r="K48" s="656"/>
      <c r="L48" s="649"/>
      <c r="M48" s="564"/>
      <c r="N48" s="564"/>
      <c r="O48" s="191"/>
      <c r="P48" s="191"/>
      <c r="Q48" s="192"/>
    </row>
    <row r="49" spans="1:17" ht="13.5" customHeight="1" x14ac:dyDescent="0.25">
      <c r="A49" s="549"/>
      <c r="B49" s="514"/>
      <c r="C49" s="512"/>
      <c r="D49" s="512"/>
      <c r="E49" s="190">
        <f>'5- Identificación de Riesgos'!D49</f>
        <v>0</v>
      </c>
      <c r="F49" s="558"/>
      <c r="G49" s="654"/>
      <c r="H49" s="512"/>
      <c r="I49" s="93"/>
      <c r="J49" s="657"/>
      <c r="K49" s="657"/>
      <c r="L49" s="650"/>
      <c r="M49" s="514"/>
      <c r="N49" s="514"/>
      <c r="O49" s="191"/>
      <c r="P49" s="191"/>
      <c r="Q49" s="192"/>
    </row>
    <row r="50" spans="1:17" ht="13.5" customHeight="1" x14ac:dyDescent="0.25">
      <c r="A50" s="560">
        <v>5</v>
      </c>
      <c r="B50" s="564" t="str">
        <f>'5- Identificación de Riesgos'!B50</f>
        <v>Pérdida de documentos</v>
      </c>
      <c r="C50" s="514" t="str">
        <f>'5- Identificación de Riesgos'!C50</f>
        <v>Extravío temporal o definitivo de los  documentos de los procesos judiciales</v>
      </c>
      <c r="D50" s="514" t="s">
        <v>339</v>
      </c>
      <c r="E50" s="190" t="str">
        <f>'5- Identificación de Riesgos'!D50</f>
        <v xml:space="preserve">1. Falta de implementación del expediente electrónico en todas las dependencias y juzgados.
</v>
      </c>
      <c r="F50" s="653" t="str">
        <f>'5- Identificación de Riesgos'!H50</f>
        <v>Muy Baja - 1</v>
      </c>
      <c r="G50" s="514" t="str">
        <f>'5- Identificación de Riesgos'!M50</f>
        <v>Mayor - 4</v>
      </c>
      <c r="H50" s="514" t="str">
        <f>'5- Identificación de Riesgos'!N50</f>
        <v>Alto  - 4</v>
      </c>
      <c r="I50" s="92"/>
      <c r="J50" s="656" t="str">
        <f>'6- Valoración Controles'!T50</f>
        <v>Muy Baja - 1</v>
      </c>
      <c r="K50" s="656" t="str">
        <f>'6- Valoración Controles'!U50</f>
        <v>Moderado - 3</v>
      </c>
      <c r="L50" s="649" t="e">
        <f>AVERAGE(#REF!)</f>
        <v>#REF!</v>
      </c>
      <c r="M50" s="564" t="str">
        <f>'6- Valoración Controles'!V50</f>
        <v>Moderado - 3</v>
      </c>
      <c r="N50" s="564" t="s">
        <v>459</v>
      </c>
      <c r="O50" s="191"/>
      <c r="P50" s="191"/>
      <c r="Q50" s="192"/>
    </row>
    <row r="51" spans="1:17" ht="13.5" customHeight="1" x14ac:dyDescent="0.25">
      <c r="A51" s="549"/>
      <c r="B51" s="564"/>
      <c r="C51" s="512"/>
      <c r="D51" s="512"/>
      <c r="E51" s="190" t="str">
        <f>'5- Identificación de Riesgos'!D51</f>
        <v>2.Falta de software institucional estandarizado para la especialidad para el control del archivo de documentos tanto físicos como virtuales.</v>
      </c>
      <c r="F51" s="558"/>
      <c r="G51" s="654"/>
      <c r="H51" s="512"/>
      <c r="I51" s="92"/>
      <c r="J51" s="656"/>
      <c r="K51" s="656"/>
      <c r="L51" s="649"/>
      <c r="M51" s="564"/>
      <c r="N51" s="564"/>
      <c r="O51" s="191"/>
      <c r="P51" s="191"/>
      <c r="Q51" s="192"/>
    </row>
    <row r="52" spans="1:17" ht="13.5" customHeight="1" x14ac:dyDescent="0.25">
      <c r="A52" s="549"/>
      <c r="B52" s="564"/>
      <c r="C52" s="512"/>
      <c r="D52" s="512"/>
      <c r="E52" s="190" t="str">
        <f>'5- Identificación de Riesgos'!D52</f>
        <v>3.Desconocimiento e inaplicabilidad de las Tablas de Retención Documental (TRD)</v>
      </c>
      <c r="F52" s="558"/>
      <c r="G52" s="654"/>
      <c r="H52" s="512"/>
      <c r="I52" s="92"/>
      <c r="J52" s="656"/>
      <c r="K52" s="656"/>
      <c r="L52" s="649"/>
      <c r="M52" s="564"/>
      <c r="N52" s="564"/>
      <c r="O52" s="191"/>
      <c r="P52" s="191"/>
      <c r="Q52" s="192"/>
    </row>
    <row r="53" spans="1:17" ht="13.5" customHeight="1" x14ac:dyDescent="0.25">
      <c r="A53" s="549"/>
      <c r="B53" s="564"/>
      <c r="C53" s="512"/>
      <c r="D53" s="512"/>
      <c r="E53" s="190" t="str">
        <f>'5- Identificación de Riesgos'!D53</f>
        <v>4.Volumen excesivo de ingreso de expedientes para el personal asignado,  generando demoras en la organización de los expedientes.</v>
      </c>
      <c r="F53" s="558"/>
      <c r="G53" s="654"/>
      <c r="H53" s="512"/>
      <c r="I53" s="92"/>
      <c r="J53" s="656"/>
      <c r="K53" s="656"/>
      <c r="L53" s="649"/>
      <c r="M53" s="564"/>
      <c r="N53" s="564"/>
      <c r="O53" s="191"/>
      <c r="P53" s="191"/>
      <c r="Q53" s="192"/>
    </row>
    <row r="54" spans="1:17" ht="13.5" customHeight="1" x14ac:dyDescent="0.25">
      <c r="A54" s="549"/>
      <c r="B54" s="564"/>
      <c r="C54" s="512"/>
      <c r="D54" s="512"/>
      <c r="E54" s="190">
        <f>'5- Identificación de Riesgos'!D54</f>
        <v>0</v>
      </c>
      <c r="F54" s="558"/>
      <c r="G54" s="654"/>
      <c r="H54" s="512"/>
      <c r="I54" s="92"/>
      <c r="J54" s="656"/>
      <c r="K54" s="656"/>
      <c r="L54" s="649"/>
      <c r="M54" s="564"/>
      <c r="N54" s="564"/>
      <c r="O54" s="191"/>
      <c r="P54" s="191"/>
      <c r="Q54" s="192"/>
    </row>
    <row r="55" spans="1:17" ht="13.5" customHeight="1" x14ac:dyDescent="0.25">
      <c r="A55" s="549"/>
      <c r="B55" s="564"/>
      <c r="C55" s="512"/>
      <c r="D55" s="512"/>
      <c r="E55" s="190">
        <f>'5- Identificación de Riesgos'!D55</f>
        <v>0</v>
      </c>
      <c r="F55" s="558"/>
      <c r="G55" s="654"/>
      <c r="H55" s="512"/>
      <c r="I55" s="92"/>
      <c r="J55" s="656"/>
      <c r="K55" s="656"/>
      <c r="L55" s="649"/>
      <c r="M55" s="564"/>
      <c r="N55" s="564"/>
      <c r="O55" s="191"/>
      <c r="P55" s="191"/>
      <c r="Q55" s="192"/>
    </row>
    <row r="56" spans="1:17" ht="13.5" customHeight="1" x14ac:dyDescent="0.25">
      <c r="A56" s="549"/>
      <c r="B56" s="564"/>
      <c r="C56" s="512"/>
      <c r="D56" s="512"/>
      <c r="E56" s="190">
        <f>'5- Identificación de Riesgos'!D56</f>
        <v>0</v>
      </c>
      <c r="F56" s="558"/>
      <c r="G56" s="654"/>
      <c r="H56" s="512"/>
      <c r="I56" s="92"/>
      <c r="J56" s="656"/>
      <c r="K56" s="656"/>
      <c r="L56" s="649"/>
      <c r="M56" s="564"/>
      <c r="N56" s="564"/>
      <c r="O56" s="191"/>
      <c r="P56" s="191"/>
      <c r="Q56" s="192"/>
    </row>
    <row r="57" spans="1:17" ht="13.5" customHeight="1" x14ac:dyDescent="0.25">
      <c r="A57" s="549"/>
      <c r="B57" s="564"/>
      <c r="C57" s="512"/>
      <c r="D57" s="512"/>
      <c r="E57" s="190">
        <f>'5- Identificación de Riesgos'!D57</f>
        <v>0</v>
      </c>
      <c r="F57" s="558"/>
      <c r="G57" s="654"/>
      <c r="H57" s="512"/>
      <c r="I57" s="92"/>
      <c r="J57" s="656"/>
      <c r="K57" s="656"/>
      <c r="L57" s="649"/>
      <c r="M57" s="564"/>
      <c r="N57" s="564"/>
      <c r="O57" s="191"/>
      <c r="P57" s="191"/>
      <c r="Q57" s="192"/>
    </row>
    <row r="58" spans="1:17" ht="13.5" customHeight="1" x14ac:dyDescent="0.25">
      <c r="A58" s="549"/>
      <c r="B58" s="564"/>
      <c r="C58" s="512"/>
      <c r="D58" s="512"/>
      <c r="E58" s="190">
        <f>'5- Identificación de Riesgos'!D58</f>
        <v>0</v>
      </c>
      <c r="F58" s="558"/>
      <c r="G58" s="654"/>
      <c r="H58" s="512"/>
      <c r="I58" s="92"/>
      <c r="J58" s="656"/>
      <c r="K58" s="656"/>
      <c r="L58" s="649"/>
      <c r="M58" s="564"/>
      <c r="N58" s="564"/>
      <c r="O58" s="191"/>
      <c r="P58" s="191"/>
      <c r="Q58" s="192"/>
    </row>
    <row r="59" spans="1:17" ht="13.5" customHeight="1" thickBot="1" x14ac:dyDescent="0.3">
      <c r="A59" s="550"/>
      <c r="B59" s="565"/>
      <c r="C59" s="513"/>
      <c r="D59" s="513"/>
      <c r="E59" s="193">
        <f>'5- Identificación de Riesgos'!D59</f>
        <v>0</v>
      </c>
      <c r="F59" s="559"/>
      <c r="G59" s="655"/>
      <c r="H59" s="513"/>
      <c r="I59" s="160"/>
      <c r="J59" s="657"/>
      <c r="K59" s="657"/>
      <c r="L59" s="650"/>
      <c r="M59" s="514"/>
      <c r="N59" s="565"/>
      <c r="O59" s="194"/>
      <c r="P59" s="194"/>
      <c r="Q59" s="195"/>
    </row>
    <row r="60" spans="1:17" ht="13.5" customHeight="1" x14ac:dyDescent="0.25">
      <c r="A60" s="661">
        <v>6</v>
      </c>
      <c r="B60" s="564" t="str">
        <f>'5- Identificación de Riesgos'!B60</f>
        <v xml:space="preserve">Afectaciones ambientales </v>
      </c>
      <c r="C60" s="514" t="str">
        <f>'5- Identificación de Riesgos'!C60</f>
        <v>Se tienen   afectaciones ambientales que generen impactos negativos en el entorno</v>
      </c>
      <c r="D60" s="514" t="s">
        <v>339</v>
      </c>
      <c r="E60" s="190" t="str">
        <f>'5- Identificación de Riesgos'!D60</f>
        <v xml:space="preserve">1. Falta de socialización del Acuerdo PSAA14-10160. </v>
      </c>
      <c r="F60" s="653" t="str">
        <f>'5- Identificación de Riesgos'!H60</f>
        <v>Muy Baja - 1</v>
      </c>
      <c r="G60" s="514" t="str">
        <f>'5- Identificación de Riesgos'!M60</f>
        <v>Moderado - 3</v>
      </c>
      <c r="H60" s="514" t="str">
        <f>'5- Identificación de Riesgos'!N60</f>
        <v>Moderado - 3</v>
      </c>
      <c r="I60" s="92"/>
      <c r="J60" s="656" t="str">
        <f>'6- Valoración Controles'!T60</f>
        <v>Muy Baja - 1</v>
      </c>
      <c r="K60" s="656" t="str">
        <f>'6- Valoración Controles'!U60</f>
        <v>Menor - 2</v>
      </c>
      <c r="L60" s="649" t="e">
        <f>AVERAGE(#REF!)</f>
        <v>#REF!</v>
      </c>
      <c r="M60" s="564" t="str">
        <f>'6- Valoración Controles'!V60</f>
        <v>Bajo - 2</v>
      </c>
      <c r="N60" s="564" t="s">
        <v>459</v>
      </c>
      <c r="O60" s="191"/>
      <c r="P60" s="191"/>
      <c r="Q60" s="192"/>
    </row>
    <row r="61" spans="1:17" ht="13.5" customHeight="1" x14ac:dyDescent="0.25">
      <c r="A61" s="662"/>
      <c r="B61" s="564"/>
      <c r="C61" s="512"/>
      <c r="D61" s="512"/>
      <c r="E61" s="190" t="str">
        <f>'5- Identificación de Riesgos'!D61</f>
        <v>2.Baja participación de los funcionarios y servidores judiciales en las actividades de formación en el Sistema de Gestión Ambiental</v>
      </c>
      <c r="F61" s="558"/>
      <c r="G61" s="654"/>
      <c r="H61" s="512"/>
      <c r="I61" s="92"/>
      <c r="J61" s="656"/>
      <c r="K61" s="656"/>
      <c r="L61" s="649"/>
      <c r="M61" s="564"/>
      <c r="N61" s="564"/>
      <c r="O61" s="191"/>
      <c r="P61" s="191"/>
      <c r="Q61" s="192"/>
    </row>
    <row r="62" spans="1:17" ht="13.5" customHeight="1" x14ac:dyDescent="0.25">
      <c r="A62" s="662"/>
      <c r="B62" s="564"/>
      <c r="C62" s="512"/>
      <c r="D62" s="512"/>
      <c r="E62" s="190" t="str">
        <f>'5- Identificación de Riesgos'!D62</f>
        <v>3.  Poco compromiso en la aplicabilidad y formación de la cultura ambiental</v>
      </c>
      <c r="F62" s="558"/>
      <c r="G62" s="654"/>
      <c r="H62" s="512"/>
      <c r="I62" s="92"/>
      <c r="J62" s="656"/>
      <c r="K62" s="656"/>
      <c r="L62" s="649"/>
      <c r="M62" s="564"/>
      <c r="N62" s="564"/>
      <c r="O62" s="191"/>
      <c r="P62" s="191"/>
      <c r="Q62" s="192"/>
    </row>
    <row r="63" spans="1:17" ht="13.5" customHeight="1" x14ac:dyDescent="0.25">
      <c r="A63" s="662"/>
      <c r="B63" s="564"/>
      <c r="C63" s="512"/>
      <c r="D63" s="512"/>
      <c r="E63" s="190" t="str">
        <f>'5- Identificación de Riesgos'!D63</f>
        <v>4. Carencia del liderazgo en el Sistema de Gestión Ambiental</v>
      </c>
      <c r="F63" s="558"/>
      <c r="G63" s="654"/>
      <c r="H63" s="512"/>
      <c r="I63" s="92"/>
      <c r="J63" s="656"/>
      <c r="K63" s="656"/>
      <c r="L63" s="649"/>
      <c r="M63" s="564"/>
      <c r="N63" s="564"/>
      <c r="O63" s="191"/>
      <c r="P63" s="191"/>
      <c r="Q63" s="192"/>
    </row>
    <row r="64" spans="1:17" ht="13.5" customHeight="1" x14ac:dyDescent="0.25">
      <c r="A64" s="662"/>
      <c r="B64" s="564"/>
      <c r="C64" s="512"/>
      <c r="D64" s="512"/>
      <c r="E64" s="190">
        <f>'5- Identificación de Riesgos'!D64</f>
        <v>0</v>
      </c>
      <c r="F64" s="558"/>
      <c r="G64" s="654"/>
      <c r="H64" s="512"/>
      <c r="I64" s="92"/>
      <c r="J64" s="656"/>
      <c r="K64" s="656"/>
      <c r="L64" s="649"/>
      <c r="M64" s="564"/>
      <c r="N64" s="564"/>
      <c r="O64" s="191"/>
      <c r="P64" s="191"/>
      <c r="Q64" s="192"/>
    </row>
    <row r="65" spans="1:17" ht="13.5" customHeight="1" x14ac:dyDescent="0.25">
      <c r="A65" s="662"/>
      <c r="B65" s="564"/>
      <c r="C65" s="512"/>
      <c r="D65" s="512"/>
      <c r="E65" s="190">
        <f>'5- Identificación de Riesgos'!D65</f>
        <v>0</v>
      </c>
      <c r="F65" s="558"/>
      <c r="G65" s="654"/>
      <c r="H65" s="512"/>
      <c r="I65" s="92"/>
      <c r="J65" s="656"/>
      <c r="K65" s="656"/>
      <c r="L65" s="649"/>
      <c r="M65" s="564"/>
      <c r="N65" s="564"/>
      <c r="O65" s="191"/>
      <c r="P65" s="191"/>
      <c r="Q65" s="192"/>
    </row>
    <row r="66" spans="1:17" ht="13.5" customHeight="1" x14ac:dyDescent="0.25">
      <c r="A66" s="662"/>
      <c r="B66" s="564"/>
      <c r="C66" s="512"/>
      <c r="D66" s="512"/>
      <c r="E66" s="190">
        <f>'5- Identificación de Riesgos'!D66</f>
        <v>0</v>
      </c>
      <c r="F66" s="558"/>
      <c r="G66" s="654"/>
      <c r="H66" s="512"/>
      <c r="I66" s="92"/>
      <c r="J66" s="656"/>
      <c r="K66" s="656"/>
      <c r="L66" s="649"/>
      <c r="M66" s="564"/>
      <c r="N66" s="564"/>
      <c r="O66" s="191"/>
      <c r="P66" s="191"/>
      <c r="Q66" s="192"/>
    </row>
    <row r="67" spans="1:17" ht="13.5" customHeight="1" x14ac:dyDescent="0.25">
      <c r="A67" s="662"/>
      <c r="B67" s="564"/>
      <c r="C67" s="512"/>
      <c r="D67" s="512"/>
      <c r="E67" s="190">
        <f>'5- Identificación de Riesgos'!D67</f>
        <v>0</v>
      </c>
      <c r="F67" s="558"/>
      <c r="G67" s="654"/>
      <c r="H67" s="512"/>
      <c r="I67" s="92"/>
      <c r="J67" s="656"/>
      <c r="K67" s="656"/>
      <c r="L67" s="649"/>
      <c r="M67" s="564"/>
      <c r="N67" s="564"/>
      <c r="O67" s="191"/>
      <c r="P67" s="191"/>
      <c r="Q67" s="192"/>
    </row>
    <row r="68" spans="1:17" ht="13.5" customHeight="1" x14ac:dyDescent="0.25">
      <c r="A68" s="662"/>
      <c r="B68" s="564"/>
      <c r="C68" s="512"/>
      <c r="D68" s="512"/>
      <c r="E68" s="190">
        <f>'5- Identificación de Riesgos'!D68</f>
        <v>0</v>
      </c>
      <c r="F68" s="558"/>
      <c r="G68" s="654"/>
      <c r="H68" s="512"/>
      <c r="I68" s="92"/>
      <c r="J68" s="656"/>
      <c r="K68" s="656"/>
      <c r="L68" s="649"/>
      <c r="M68" s="564"/>
      <c r="N68" s="564"/>
      <c r="O68" s="191"/>
      <c r="P68" s="191"/>
      <c r="Q68" s="192"/>
    </row>
    <row r="69" spans="1:17" ht="13.5" customHeight="1" thickBot="1" x14ac:dyDescent="0.3">
      <c r="A69" s="663"/>
      <c r="B69" s="565"/>
      <c r="C69" s="513"/>
      <c r="D69" s="513"/>
      <c r="E69" s="193">
        <f>'5- Identificación de Riesgos'!D69</f>
        <v>0</v>
      </c>
      <c r="F69" s="559"/>
      <c r="G69" s="655"/>
      <c r="H69" s="513"/>
      <c r="I69" s="160"/>
      <c r="J69" s="657"/>
      <c r="K69" s="657"/>
      <c r="L69" s="650"/>
      <c r="M69" s="514"/>
      <c r="N69" s="565"/>
      <c r="O69" s="194"/>
      <c r="P69" s="194"/>
      <c r="Q69" s="195"/>
    </row>
    <row r="70" spans="1:17" ht="13.5" customHeight="1" x14ac:dyDescent="0.25">
      <c r="A70" s="658">
        <v>7</v>
      </c>
      <c r="B70" s="564" t="str">
        <f>'5- Identificación de Riesgos'!B70</f>
        <v xml:space="preserve">Recibir , ofrecer, prometer , entregar o aceptar dádivas o beneficios a nombre propio o de terceros para  expedir, alterar,retener , extraviar o entregar  documentos  sin el lleno de requisitos legales </v>
      </c>
      <c r="C70" s="514" t="str">
        <f>'5- Identificación de Riesgos'!C70</f>
        <v xml:space="preserve"> Realizar trámites sin el cumplimiento de los requisitos legales  o  con informacion falsa</v>
      </c>
      <c r="D70" s="514" t="s">
        <v>339</v>
      </c>
      <c r="E70" s="190" t="str">
        <f>'5- Identificación de Riesgos'!D70</f>
        <v>1. Falta de ética de los servidores públicos (Debilidades en principios y valores)</v>
      </c>
      <c r="F70" s="653" t="str">
        <f>'5- Identificación de Riesgos'!H70</f>
        <v>Muy Baja - 1</v>
      </c>
      <c r="G70" s="514" t="str">
        <f>'5- Identificación de Riesgos'!M70</f>
        <v>Mayor - 4</v>
      </c>
      <c r="H70" s="514" t="str">
        <f>'5- Identificación de Riesgos'!N70</f>
        <v>Alto  - 4</v>
      </c>
      <c r="I70" s="92"/>
      <c r="J70" s="656" t="str">
        <f>'6- Valoración Controles'!T70</f>
        <v>Muy Baja - 1</v>
      </c>
      <c r="K70" s="656" t="str">
        <f>'6- Valoración Controles'!U70</f>
        <v>Moderado - 3</v>
      </c>
      <c r="L70" s="649" t="e">
        <f>AVERAGE(#REF!)</f>
        <v>#REF!</v>
      </c>
      <c r="M70" s="564" t="str">
        <f>'6- Valoración Controles'!V70</f>
        <v>Moderado - 3</v>
      </c>
      <c r="N70" s="564" t="s">
        <v>459</v>
      </c>
      <c r="O70" s="334"/>
      <c r="P70" s="191"/>
      <c r="Q70" s="192"/>
    </row>
    <row r="71" spans="1:17" ht="13.5" customHeight="1" x14ac:dyDescent="0.25">
      <c r="A71" s="659"/>
      <c r="B71" s="564"/>
      <c r="C71" s="512"/>
      <c r="D71" s="512"/>
      <c r="E71" s="190" t="str">
        <f>'5- Identificación de Riesgos'!D71</f>
        <v>2. Falta de ética de terceros interesados  (Debilidades principios y valores)</v>
      </c>
      <c r="F71" s="558"/>
      <c r="G71" s="654"/>
      <c r="H71" s="512"/>
      <c r="I71" s="92"/>
      <c r="J71" s="656"/>
      <c r="K71" s="656"/>
      <c r="L71" s="649"/>
      <c r="M71" s="564"/>
      <c r="N71" s="564"/>
      <c r="O71" s="191"/>
      <c r="P71" s="191"/>
      <c r="Q71" s="192"/>
    </row>
    <row r="72" spans="1:17" ht="13.5" customHeight="1" x14ac:dyDescent="0.25">
      <c r="A72" s="659"/>
      <c r="B72" s="564"/>
      <c r="C72" s="512"/>
      <c r="D72" s="512"/>
      <c r="E72" s="190" t="str">
        <f>'5- Identificación de Riesgos'!D72</f>
        <v>3. debilidades en los controles para la manejo de la información en medio Físico</v>
      </c>
      <c r="F72" s="558"/>
      <c r="G72" s="654"/>
      <c r="H72" s="512"/>
      <c r="I72" s="92"/>
      <c r="J72" s="656"/>
      <c r="K72" s="656"/>
      <c r="L72" s="649"/>
      <c r="M72" s="564"/>
      <c r="N72" s="564"/>
      <c r="O72" s="191"/>
      <c r="P72" s="191"/>
      <c r="Q72" s="192"/>
    </row>
    <row r="73" spans="1:17" ht="13.5" customHeight="1" x14ac:dyDescent="0.25">
      <c r="A73" s="659"/>
      <c r="B73" s="564"/>
      <c r="C73" s="512"/>
      <c r="D73" s="512"/>
      <c r="E73" s="190" t="str">
        <f>'5- Identificación de Riesgos'!D73</f>
        <v>3. debilidades en los controles para la manejo de la información en medio magnético</v>
      </c>
      <c r="F73" s="558"/>
      <c r="G73" s="654"/>
      <c r="H73" s="512"/>
      <c r="I73" s="92"/>
      <c r="J73" s="656"/>
      <c r="K73" s="656"/>
      <c r="L73" s="649"/>
      <c r="M73" s="564"/>
      <c r="N73" s="564"/>
      <c r="O73" s="191"/>
      <c r="P73" s="191"/>
      <c r="Q73" s="192"/>
    </row>
    <row r="74" spans="1:17" ht="13.5" customHeight="1" x14ac:dyDescent="0.25">
      <c r="A74" s="659"/>
      <c r="B74" s="564"/>
      <c r="C74" s="512"/>
      <c r="D74" s="512"/>
      <c r="E74" s="190">
        <f>'5- Identificación de Riesgos'!D74</f>
        <v>0</v>
      </c>
      <c r="F74" s="558"/>
      <c r="G74" s="654"/>
      <c r="H74" s="512"/>
      <c r="I74" s="92"/>
      <c r="J74" s="656"/>
      <c r="K74" s="656"/>
      <c r="L74" s="649"/>
      <c r="M74" s="564"/>
      <c r="N74" s="564"/>
      <c r="O74" s="191"/>
      <c r="P74" s="191"/>
      <c r="Q74" s="192"/>
    </row>
    <row r="75" spans="1:17" ht="13.5" customHeight="1" x14ac:dyDescent="0.25">
      <c r="A75" s="659"/>
      <c r="B75" s="564"/>
      <c r="C75" s="512"/>
      <c r="D75" s="512"/>
      <c r="E75" s="190">
        <f>'5- Identificación de Riesgos'!D75</f>
        <v>0</v>
      </c>
      <c r="F75" s="558"/>
      <c r="G75" s="654"/>
      <c r="H75" s="512"/>
      <c r="I75" s="92"/>
      <c r="J75" s="656"/>
      <c r="K75" s="656"/>
      <c r="L75" s="649"/>
      <c r="M75" s="564"/>
      <c r="N75" s="564"/>
      <c r="O75" s="191"/>
      <c r="P75" s="191"/>
      <c r="Q75" s="192"/>
    </row>
    <row r="76" spans="1:17" ht="13.5" customHeight="1" x14ac:dyDescent="0.25">
      <c r="A76" s="659"/>
      <c r="B76" s="564"/>
      <c r="C76" s="512"/>
      <c r="D76" s="512"/>
      <c r="E76" s="190">
        <f>'5- Identificación de Riesgos'!D76</f>
        <v>0</v>
      </c>
      <c r="F76" s="558"/>
      <c r="G76" s="654"/>
      <c r="H76" s="512"/>
      <c r="I76" s="92"/>
      <c r="J76" s="656"/>
      <c r="K76" s="656"/>
      <c r="L76" s="649"/>
      <c r="M76" s="564"/>
      <c r="N76" s="564"/>
      <c r="O76" s="191"/>
      <c r="P76" s="191"/>
      <c r="Q76" s="192"/>
    </row>
    <row r="77" spans="1:17" ht="13.5" customHeight="1" x14ac:dyDescent="0.25">
      <c r="A77" s="659"/>
      <c r="B77" s="564"/>
      <c r="C77" s="512"/>
      <c r="D77" s="512"/>
      <c r="E77" s="190">
        <f>'5- Identificación de Riesgos'!D77</f>
        <v>0</v>
      </c>
      <c r="F77" s="558"/>
      <c r="G77" s="654"/>
      <c r="H77" s="512"/>
      <c r="I77" s="92"/>
      <c r="J77" s="656"/>
      <c r="K77" s="656"/>
      <c r="L77" s="649"/>
      <c r="M77" s="564"/>
      <c r="N77" s="564"/>
      <c r="O77" s="191"/>
      <c r="P77" s="191"/>
      <c r="Q77" s="192"/>
    </row>
    <row r="78" spans="1:17" ht="13.5" customHeight="1" x14ac:dyDescent="0.25">
      <c r="A78" s="659"/>
      <c r="B78" s="564"/>
      <c r="C78" s="512"/>
      <c r="D78" s="512"/>
      <c r="E78" s="190">
        <f>'5- Identificación de Riesgos'!D78</f>
        <v>0</v>
      </c>
      <c r="F78" s="558"/>
      <c r="G78" s="654"/>
      <c r="H78" s="512"/>
      <c r="I78" s="92"/>
      <c r="J78" s="656"/>
      <c r="K78" s="656"/>
      <c r="L78" s="649"/>
      <c r="M78" s="564"/>
      <c r="N78" s="564"/>
      <c r="O78" s="191"/>
      <c r="P78" s="191"/>
      <c r="Q78" s="192"/>
    </row>
    <row r="79" spans="1:17" ht="58.5" customHeight="1" thickBot="1" x14ac:dyDescent="0.3">
      <c r="A79" s="660"/>
      <c r="B79" s="565"/>
      <c r="C79" s="513"/>
      <c r="D79" s="513"/>
      <c r="E79" s="193">
        <f>'5- Identificación de Riesgos'!D79</f>
        <v>0</v>
      </c>
      <c r="F79" s="559"/>
      <c r="G79" s="655"/>
      <c r="H79" s="513"/>
      <c r="I79" s="160"/>
      <c r="J79" s="657"/>
      <c r="K79" s="657"/>
      <c r="L79" s="650"/>
      <c r="M79" s="514"/>
      <c r="N79" s="565"/>
      <c r="O79" s="194"/>
      <c r="P79" s="194"/>
      <c r="Q79" s="195"/>
    </row>
    <row r="80" spans="1:17" ht="13.5" customHeight="1" x14ac:dyDescent="0.25">
      <c r="A80" s="651">
        <v>8</v>
      </c>
      <c r="B80" s="564" t="str">
        <f>'5- Identificación de Riesgos'!B80</f>
        <v xml:space="preserve">Recibir, ofrecer, prometer, entregar o aceptar dadivas  o beneficios a nombre propio o de terceros para  demorar, retener, alterar o direccionar decisiones judiciales </v>
      </c>
      <c r="C80" s="514" t="str">
        <f>'5- Identificación de Riesgos'!C80</f>
        <v xml:space="preserve">Proferir  decisiones judiciales incumpliendo los principios de la administracion de justicia o sin la observancia de los Codigos  Procesales en la materia </v>
      </c>
      <c r="D80" s="514" t="s">
        <v>339</v>
      </c>
      <c r="E80" s="190" t="str">
        <f>'5- Identificación de Riesgos'!D90</f>
        <v>1. Falta de ética de los servidores públicos (Debilidades en principios y valores)</v>
      </c>
      <c r="F80" s="653" t="str">
        <f>'5- Identificación de Riesgos'!H80</f>
        <v>Muy Baja - 1</v>
      </c>
      <c r="G80" s="514" t="str">
        <f>'5- Identificación de Riesgos'!M80</f>
        <v>Mayor - 4</v>
      </c>
      <c r="H80" s="514" t="str">
        <f>'5- Identificación de Riesgos'!N80</f>
        <v>Alto  - 4</v>
      </c>
      <c r="I80" s="92"/>
      <c r="J80" s="656" t="str">
        <f>'6- Valoración Controles'!T80</f>
        <v>Muy Baja - 1</v>
      </c>
      <c r="K80" s="656" t="str">
        <f>'6- Valoración Controles'!U80</f>
        <v>Moderado - 3</v>
      </c>
      <c r="L80" s="649" t="e">
        <f>AVERAGE(#REF!)</f>
        <v>#REF!</v>
      </c>
      <c r="M80" s="564" t="str">
        <f>'6- Valoración Controles'!V80</f>
        <v>Moderado - 3</v>
      </c>
      <c r="N80" s="564" t="s">
        <v>459</v>
      </c>
      <c r="O80" s="191"/>
      <c r="P80" s="191"/>
      <c r="Q80" s="192"/>
    </row>
    <row r="81" spans="1:17" ht="13.5" customHeight="1" x14ac:dyDescent="0.25">
      <c r="A81" s="597"/>
      <c r="B81" s="564"/>
      <c r="C81" s="512"/>
      <c r="D81" s="512"/>
      <c r="E81" s="190" t="str">
        <f>'5- Identificación de Riesgos'!D91</f>
        <v>2. Falta de ética de terceros interesados  (Debilidades principios y valores)</v>
      </c>
      <c r="F81" s="558"/>
      <c r="G81" s="654"/>
      <c r="H81" s="512"/>
      <c r="I81" s="92"/>
      <c r="J81" s="656"/>
      <c r="K81" s="656"/>
      <c r="L81" s="649"/>
      <c r="M81" s="564"/>
      <c r="N81" s="564"/>
      <c r="O81" s="191"/>
      <c r="P81" s="191"/>
      <c r="Q81" s="192"/>
    </row>
    <row r="82" spans="1:17" ht="13.5" customHeight="1" x14ac:dyDescent="0.25">
      <c r="A82" s="597"/>
      <c r="B82" s="564"/>
      <c r="C82" s="512"/>
      <c r="D82" s="512"/>
      <c r="E82" s="190" t="str">
        <f>'5- Identificación de Riesgos'!D92</f>
        <v>3. Error en la  notificación de las partes procesales</v>
      </c>
      <c r="F82" s="558"/>
      <c r="G82" s="654"/>
      <c r="H82" s="512"/>
      <c r="I82" s="92"/>
      <c r="J82" s="656"/>
      <c r="K82" s="656"/>
      <c r="L82" s="649"/>
      <c r="M82" s="564"/>
      <c r="N82" s="564"/>
      <c r="O82" s="191"/>
      <c r="P82" s="191"/>
      <c r="Q82" s="192"/>
    </row>
    <row r="83" spans="1:17" ht="13.5" customHeight="1" x14ac:dyDescent="0.25">
      <c r="A83" s="597"/>
      <c r="B83" s="564"/>
      <c r="C83" s="512"/>
      <c r="D83" s="512"/>
      <c r="E83" s="190">
        <f>'5- Identificación de Riesgos'!D93</f>
        <v>0</v>
      </c>
      <c r="F83" s="558"/>
      <c r="G83" s="654"/>
      <c r="H83" s="512"/>
      <c r="I83" s="92"/>
      <c r="J83" s="656"/>
      <c r="K83" s="656"/>
      <c r="L83" s="649"/>
      <c r="M83" s="564"/>
      <c r="N83" s="564"/>
      <c r="O83" s="191"/>
      <c r="P83" s="191"/>
      <c r="Q83" s="192"/>
    </row>
    <row r="84" spans="1:17" ht="13.5" customHeight="1" x14ac:dyDescent="0.25">
      <c r="A84" s="597"/>
      <c r="B84" s="564"/>
      <c r="C84" s="512"/>
      <c r="D84" s="512"/>
      <c r="E84" s="190">
        <f>'5- Identificación de Riesgos'!D94</f>
        <v>0</v>
      </c>
      <c r="F84" s="558"/>
      <c r="G84" s="654"/>
      <c r="H84" s="512"/>
      <c r="I84" s="92"/>
      <c r="J84" s="656"/>
      <c r="K84" s="656"/>
      <c r="L84" s="649"/>
      <c r="M84" s="564"/>
      <c r="N84" s="564"/>
      <c r="O84" s="191"/>
      <c r="P84" s="191"/>
      <c r="Q84" s="192"/>
    </row>
    <row r="85" spans="1:17" ht="13.5" customHeight="1" x14ac:dyDescent="0.25">
      <c r="A85" s="597"/>
      <c r="B85" s="564"/>
      <c r="C85" s="512"/>
      <c r="D85" s="512"/>
      <c r="E85" s="190">
        <f>'5- Identificación de Riesgos'!D95</f>
        <v>0</v>
      </c>
      <c r="F85" s="558"/>
      <c r="G85" s="654"/>
      <c r="H85" s="512"/>
      <c r="I85" s="92"/>
      <c r="J85" s="656"/>
      <c r="K85" s="656"/>
      <c r="L85" s="649"/>
      <c r="M85" s="564"/>
      <c r="N85" s="564"/>
      <c r="O85" s="191"/>
      <c r="P85" s="191"/>
      <c r="Q85" s="192"/>
    </row>
    <row r="86" spans="1:17" ht="13.5" customHeight="1" x14ac:dyDescent="0.25">
      <c r="A86" s="597"/>
      <c r="B86" s="564"/>
      <c r="C86" s="512"/>
      <c r="D86" s="512"/>
      <c r="E86" s="190">
        <f>'5- Identificación de Riesgos'!D96</f>
        <v>0</v>
      </c>
      <c r="F86" s="558"/>
      <c r="G86" s="654"/>
      <c r="H86" s="512"/>
      <c r="I86" s="92"/>
      <c r="J86" s="656"/>
      <c r="K86" s="656"/>
      <c r="L86" s="649"/>
      <c r="M86" s="564"/>
      <c r="N86" s="564"/>
      <c r="O86" s="191"/>
      <c r="P86" s="191"/>
      <c r="Q86" s="192"/>
    </row>
    <row r="87" spans="1:17" ht="13.5" customHeight="1" x14ac:dyDescent="0.25">
      <c r="A87" s="597"/>
      <c r="B87" s="564"/>
      <c r="C87" s="512"/>
      <c r="D87" s="512"/>
      <c r="E87" s="190">
        <f>'5- Identificación de Riesgos'!D97</f>
        <v>0</v>
      </c>
      <c r="F87" s="558"/>
      <c r="G87" s="654"/>
      <c r="H87" s="512"/>
      <c r="I87" s="92"/>
      <c r="J87" s="656"/>
      <c r="K87" s="656"/>
      <c r="L87" s="649"/>
      <c r="M87" s="564"/>
      <c r="N87" s="564"/>
      <c r="O87" s="191"/>
      <c r="P87" s="191"/>
      <c r="Q87" s="192"/>
    </row>
    <row r="88" spans="1:17" ht="13.5" customHeight="1" x14ac:dyDescent="0.25">
      <c r="A88" s="597"/>
      <c r="B88" s="564"/>
      <c r="C88" s="512"/>
      <c r="D88" s="512"/>
      <c r="E88" s="190">
        <f>'5- Identificación de Riesgos'!D98</f>
        <v>0</v>
      </c>
      <c r="F88" s="558"/>
      <c r="G88" s="654"/>
      <c r="H88" s="512"/>
      <c r="I88" s="92"/>
      <c r="J88" s="656"/>
      <c r="K88" s="656"/>
      <c r="L88" s="649"/>
      <c r="M88" s="564"/>
      <c r="N88" s="564"/>
      <c r="O88" s="191"/>
      <c r="P88" s="191"/>
      <c r="Q88" s="192"/>
    </row>
    <row r="89" spans="1:17" ht="13.5" customHeight="1" thickBot="1" x14ac:dyDescent="0.3">
      <c r="A89" s="652"/>
      <c r="B89" s="565"/>
      <c r="C89" s="513"/>
      <c r="D89" s="513"/>
      <c r="E89" s="193">
        <f>'5- Identificación de Riesgos'!D99</f>
        <v>0</v>
      </c>
      <c r="F89" s="559"/>
      <c r="G89" s="655"/>
      <c r="H89" s="513"/>
      <c r="I89" s="160"/>
      <c r="J89" s="657"/>
      <c r="K89" s="657"/>
      <c r="L89" s="650"/>
      <c r="M89" s="514"/>
      <c r="N89" s="565"/>
      <c r="O89" s="194"/>
      <c r="P89" s="194"/>
      <c r="Q89" s="195"/>
    </row>
    <row r="90" spans="1:17" ht="13.5" customHeight="1" x14ac:dyDescent="0.25">
      <c r="A90" s="651">
        <v>9</v>
      </c>
      <c r="B90" s="564" t="str">
        <f>'5- Identificación de Riesgos'!B90</f>
        <v>Ofrecer, prometer, entregar, aceptar o solicitar una ventaja indebida para no realizar una audiencia programada en la fecha establecida.</v>
      </c>
      <c r="C90" s="514" t="str">
        <f>'5- Identificación de Riesgos'!C90</f>
        <v>Cuando por indebido interés  no se realizar una audiencia programada en la fecha establecida</v>
      </c>
      <c r="D90" s="514" t="s">
        <v>339</v>
      </c>
      <c r="E90" s="190">
        <f>'5- Identificación de Riesgos'!D100</f>
        <v>0</v>
      </c>
      <c r="F90" s="653" t="str">
        <f>'5- Identificación de Riesgos'!H90</f>
        <v>Muy Baja - 1</v>
      </c>
      <c r="G90" s="514" t="str">
        <f>'5- Identificación de Riesgos'!M90</f>
        <v>Mayor - 4</v>
      </c>
      <c r="H90" s="514" t="str">
        <f>'5- Identificación de Riesgos'!N90</f>
        <v>Alto  - 4</v>
      </c>
      <c r="I90" s="92"/>
      <c r="J90" s="656" t="str">
        <f>'6- Valoración Controles'!T90</f>
        <v>Muy Baja - 1</v>
      </c>
      <c r="K90" s="656" t="str">
        <f>'6- Valoración Controles'!U90</f>
        <v>Moderado - 3</v>
      </c>
      <c r="L90" s="649" t="e">
        <f>AVERAGE(#REF!)</f>
        <v>#REF!</v>
      </c>
      <c r="M90" s="564" t="str">
        <f>'6- Valoración Controles'!V90</f>
        <v>Moderado - 3</v>
      </c>
      <c r="N90" s="564" t="s">
        <v>459</v>
      </c>
      <c r="O90" s="191"/>
      <c r="P90" s="191"/>
      <c r="Q90" s="192"/>
    </row>
    <row r="91" spans="1:17" ht="13.5" customHeight="1" x14ac:dyDescent="0.25">
      <c r="A91" s="597"/>
      <c r="B91" s="564"/>
      <c r="C91" s="512"/>
      <c r="D91" s="512"/>
      <c r="E91" s="190">
        <f>'5- Identificación de Riesgos'!D101</f>
        <v>0</v>
      </c>
      <c r="F91" s="558"/>
      <c r="G91" s="654"/>
      <c r="H91" s="512"/>
      <c r="I91" s="92"/>
      <c r="J91" s="656"/>
      <c r="K91" s="656"/>
      <c r="L91" s="649"/>
      <c r="M91" s="564"/>
      <c r="N91" s="564"/>
      <c r="O91" s="191"/>
      <c r="P91" s="191"/>
      <c r="Q91" s="192"/>
    </row>
    <row r="92" spans="1:17" ht="13.5" customHeight="1" x14ac:dyDescent="0.25">
      <c r="A92" s="597"/>
      <c r="B92" s="564"/>
      <c r="C92" s="512"/>
      <c r="D92" s="512"/>
      <c r="E92" s="190">
        <f>'5- Identificación de Riesgos'!D102</f>
        <v>0</v>
      </c>
      <c r="F92" s="558"/>
      <c r="G92" s="654"/>
      <c r="H92" s="512"/>
      <c r="I92" s="92"/>
      <c r="J92" s="656"/>
      <c r="K92" s="656"/>
      <c r="L92" s="649"/>
      <c r="M92" s="564"/>
      <c r="N92" s="564"/>
      <c r="O92" s="191"/>
      <c r="P92" s="191"/>
      <c r="Q92" s="192"/>
    </row>
    <row r="93" spans="1:17" ht="13.5" customHeight="1" x14ac:dyDescent="0.25">
      <c r="A93" s="597"/>
      <c r="B93" s="564"/>
      <c r="C93" s="512"/>
      <c r="D93" s="512"/>
      <c r="E93" s="190">
        <f>'5- Identificación de Riesgos'!D103</f>
        <v>0</v>
      </c>
      <c r="F93" s="558"/>
      <c r="G93" s="654"/>
      <c r="H93" s="512"/>
      <c r="I93" s="92"/>
      <c r="J93" s="656"/>
      <c r="K93" s="656"/>
      <c r="L93" s="649"/>
      <c r="M93" s="564"/>
      <c r="N93" s="564"/>
      <c r="O93" s="191"/>
      <c r="P93" s="191"/>
      <c r="Q93" s="192"/>
    </row>
    <row r="94" spans="1:17" ht="13.5" customHeight="1" x14ac:dyDescent="0.25">
      <c r="A94" s="597"/>
      <c r="B94" s="564"/>
      <c r="C94" s="512"/>
      <c r="D94" s="512"/>
      <c r="E94" s="190">
        <f>'5- Identificación de Riesgos'!D104</f>
        <v>0</v>
      </c>
      <c r="F94" s="558"/>
      <c r="G94" s="654"/>
      <c r="H94" s="512"/>
      <c r="I94" s="92"/>
      <c r="J94" s="656"/>
      <c r="K94" s="656"/>
      <c r="L94" s="649"/>
      <c r="M94" s="564"/>
      <c r="N94" s="564"/>
      <c r="O94" s="191"/>
      <c r="P94" s="191"/>
      <c r="Q94" s="192"/>
    </row>
    <row r="95" spans="1:17" ht="13.5" customHeight="1" x14ac:dyDescent="0.25">
      <c r="A95" s="597"/>
      <c r="B95" s="564"/>
      <c r="C95" s="512"/>
      <c r="D95" s="512"/>
      <c r="E95" s="190">
        <f>'5- Identificación de Riesgos'!D105</f>
        <v>0</v>
      </c>
      <c r="F95" s="558"/>
      <c r="G95" s="654"/>
      <c r="H95" s="512"/>
      <c r="I95" s="92"/>
      <c r="J95" s="656"/>
      <c r="K95" s="656"/>
      <c r="L95" s="649"/>
      <c r="M95" s="564"/>
      <c r="N95" s="564"/>
      <c r="O95" s="191"/>
      <c r="P95" s="191"/>
      <c r="Q95" s="192"/>
    </row>
    <row r="96" spans="1:17" ht="13.5" customHeight="1" x14ac:dyDescent="0.25">
      <c r="A96" s="597"/>
      <c r="B96" s="564"/>
      <c r="C96" s="512"/>
      <c r="D96" s="512"/>
      <c r="E96" s="190">
        <f>'5- Identificación de Riesgos'!D106</f>
        <v>0</v>
      </c>
      <c r="F96" s="558"/>
      <c r="G96" s="654"/>
      <c r="H96" s="512"/>
      <c r="I96" s="92"/>
      <c r="J96" s="656"/>
      <c r="K96" s="656"/>
      <c r="L96" s="649"/>
      <c r="M96" s="564"/>
      <c r="N96" s="564"/>
      <c r="O96" s="191"/>
      <c r="P96" s="191"/>
      <c r="Q96" s="192"/>
    </row>
    <row r="97" spans="1:17" ht="13.5" customHeight="1" x14ac:dyDescent="0.25">
      <c r="A97" s="597"/>
      <c r="B97" s="564"/>
      <c r="C97" s="512"/>
      <c r="D97" s="512"/>
      <c r="E97" s="190">
        <f>'5- Identificación de Riesgos'!D107</f>
        <v>0</v>
      </c>
      <c r="F97" s="558"/>
      <c r="G97" s="654"/>
      <c r="H97" s="512"/>
      <c r="I97" s="92"/>
      <c r="J97" s="656"/>
      <c r="K97" s="656"/>
      <c r="L97" s="649"/>
      <c r="M97" s="564"/>
      <c r="N97" s="564"/>
      <c r="O97" s="191"/>
      <c r="P97" s="191"/>
      <c r="Q97" s="192"/>
    </row>
    <row r="98" spans="1:17" ht="13.5" customHeight="1" x14ac:dyDescent="0.25">
      <c r="A98" s="597"/>
      <c r="B98" s="564"/>
      <c r="C98" s="512"/>
      <c r="D98" s="512"/>
      <c r="E98" s="190">
        <f>'5- Identificación de Riesgos'!D108</f>
        <v>0</v>
      </c>
      <c r="F98" s="558"/>
      <c r="G98" s="654"/>
      <c r="H98" s="512"/>
      <c r="I98" s="92"/>
      <c r="J98" s="656"/>
      <c r="K98" s="656"/>
      <c r="L98" s="649"/>
      <c r="M98" s="564"/>
      <c r="N98" s="564"/>
      <c r="O98" s="191"/>
      <c r="P98" s="191"/>
      <c r="Q98" s="192"/>
    </row>
    <row r="99" spans="1:17" ht="13.5" customHeight="1" thickBot="1" x14ac:dyDescent="0.3">
      <c r="A99" s="652"/>
      <c r="B99" s="565"/>
      <c r="C99" s="513"/>
      <c r="D99" s="513"/>
      <c r="E99" s="193">
        <f>'5- Identificación de Riesgos'!D109</f>
        <v>0</v>
      </c>
      <c r="F99" s="559"/>
      <c r="G99" s="655"/>
      <c r="H99" s="513"/>
      <c r="I99" s="160"/>
      <c r="J99" s="657"/>
      <c r="K99" s="657"/>
      <c r="L99" s="650"/>
      <c r="M99" s="514"/>
      <c r="N99" s="565"/>
      <c r="O99" s="194"/>
      <c r="P99" s="194"/>
      <c r="Q99" s="195"/>
    </row>
  </sheetData>
  <mergeCells count="136">
    <mergeCell ref="M50:M59"/>
    <mergeCell ref="N50:N59"/>
    <mergeCell ref="G50:G59"/>
    <mergeCell ref="H50:H59"/>
    <mergeCell ref="J50:J59"/>
    <mergeCell ref="K50:K59"/>
    <mergeCell ref="L50:L59"/>
    <mergeCell ref="H30:H39"/>
    <mergeCell ref="G40:G49"/>
    <mergeCell ref="A50:A59"/>
    <mergeCell ref="B50:B59"/>
    <mergeCell ref="C50:C59"/>
    <mergeCell ref="D50:D59"/>
    <mergeCell ref="F50:F59"/>
    <mergeCell ref="D40:D49"/>
    <mergeCell ref="F40:F49"/>
    <mergeCell ref="A40:A49"/>
    <mergeCell ref="B40:B49"/>
    <mergeCell ref="M20:M29"/>
    <mergeCell ref="N20:N29"/>
    <mergeCell ref="B8:B9"/>
    <mergeCell ref="H40:H49"/>
    <mergeCell ref="L30:L39"/>
    <mergeCell ref="C20:C29"/>
    <mergeCell ref="A30:A39"/>
    <mergeCell ref="B30:B39"/>
    <mergeCell ref="C30:C39"/>
    <mergeCell ref="D30:D39"/>
    <mergeCell ref="F30:F39"/>
    <mergeCell ref="C40:C49"/>
    <mergeCell ref="M30:M39"/>
    <mergeCell ref="N30:N39"/>
    <mergeCell ref="M40:M49"/>
    <mergeCell ref="N40:N49"/>
    <mergeCell ref="L40:L49"/>
    <mergeCell ref="J30:J39"/>
    <mergeCell ref="K30:K39"/>
    <mergeCell ref="J40:J49"/>
    <mergeCell ref="K40:K49"/>
    <mergeCell ref="G30:G39"/>
    <mergeCell ref="A10:A19"/>
    <mergeCell ref="B10:B19"/>
    <mergeCell ref="F10:F19"/>
    <mergeCell ref="K8:K9"/>
    <mergeCell ref="I8:I9"/>
    <mergeCell ref="E8:E9"/>
    <mergeCell ref="D20:D29"/>
    <mergeCell ref="L10:L19"/>
    <mergeCell ref="A20:A29"/>
    <mergeCell ref="B20:B29"/>
    <mergeCell ref="K20:K29"/>
    <mergeCell ref="G10:G19"/>
    <mergeCell ref="H10:H19"/>
    <mergeCell ref="J10:J19"/>
    <mergeCell ref="K10:K19"/>
    <mergeCell ref="J8:J9"/>
    <mergeCell ref="H8:H9"/>
    <mergeCell ref="C8:C9"/>
    <mergeCell ref="D8:D9"/>
    <mergeCell ref="F20:F29"/>
    <mergeCell ref="G20:G29"/>
    <mergeCell ref="H20:H29"/>
    <mergeCell ref="J20:J29"/>
    <mergeCell ref="L20:L29"/>
    <mergeCell ref="M10:M19"/>
    <mergeCell ref="N10:N19"/>
    <mergeCell ref="C10:C19"/>
    <mergeCell ref="D10:D1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M60:M69"/>
    <mergeCell ref="N60:N69"/>
    <mergeCell ref="A70:A79"/>
    <mergeCell ref="B70:B79"/>
    <mergeCell ref="C70:C79"/>
    <mergeCell ref="D70:D79"/>
    <mergeCell ref="F70:F79"/>
    <mergeCell ref="G70:G79"/>
    <mergeCell ref="H70:H79"/>
    <mergeCell ref="J70:J79"/>
    <mergeCell ref="K70:K79"/>
    <mergeCell ref="L70:L79"/>
    <mergeCell ref="M70:M79"/>
    <mergeCell ref="N70:N79"/>
    <mergeCell ref="G60:G69"/>
    <mergeCell ref="H60:H69"/>
    <mergeCell ref="J60:J69"/>
    <mergeCell ref="K60:K69"/>
    <mergeCell ref="L60:L69"/>
    <mergeCell ref="A60:A69"/>
    <mergeCell ref="B60:B69"/>
    <mergeCell ref="C60:C69"/>
    <mergeCell ref="D60:D69"/>
    <mergeCell ref="F60:F69"/>
    <mergeCell ref="M80:M89"/>
    <mergeCell ref="N80:N89"/>
    <mergeCell ref="G80:G89"/>
    <mergeCell ref="H80:H89"/>
    <mergeCell ref="J80:J89"/>
    <mergeCell ref="K80:K89"/>
    <mergeCell ref="L80:L89"/>
    <mergeCell ref="A80:A89"/>
    <mergeCell ref="B80:B89"/>
    <mergeCell ref="C80:C89"/>
    <mergeCell ref="D80:D89"/>
    <mergeCell ref="F80:F89"/>
    <mergeCell ref="L90:L99"/>
    <mergeCell ref="M90:M99"/>
    <mergeCell ref="N90:N99"/>
    <mergeCell ref="A90:A99"/>
    <mergeCell ref="B90:B99"/>
    <mergeCell ref="C90:C99"/>
    <mergeCell ref="D90:D99"/>
    <mergeCell ref="F90:F99"/>
    <mergeCell ref="G90:G99"/>
    <mergeCell ref="H90:H99"/>
    <mergeCell ref="J90:J99"/>
    <mergeCell ref="K90:K99"/>
  </mergeCells>
  <conditionalFormatting sqref="F10 F20 F30 F40 F50">
    <cfRule type="containsText" dxfId="535" priority="602" operator="containsText" text="Alta">
      <formula>NOT(ISERROR(SEARCH("Alta",F10)))</formula>
    </cfRule>
    <cfRule type="containsText" dxfId="534" priority="592" operator="containsText" text="Media">
      <formula>NOT(ISERROR(SEARCH("Media",F10)))</formula>
    </cfRule>
    <cfRule type="containsText" dxfId="533" priority="591" operator="containsText" text="Alta">
      <formula>NOT(ISERROR(SEARCH("Alta",F10)))</formula>
    </cfRule>
    <cfRule type="containsText" dxfId="532" priority="589" operator="containsText" text="Muy Alta">
      <formula>NOT(ISERROR(SEARCH("Muy Alta",F10)))</formula>
    </cfRule>
    <cfRule type="containsText" dxfId="531" priority="588" operator="containsText" text="Baja">
      <formula>NOT(ISERROR(SEARCH("Baja",F10)))</formula>
    </cfRule>
    <cfRule type="containsText" dxfId="530" priority="587" operator="containsText" text="Muy Baja">
      <formula>NOT(ISERROR(SEARCH("Muy Baja",F10)))</formula>
    </cfRule>
    <cfRule type="containsText" dxfId="529" priority="604" operator="containsText" text="Baja">
      <formula>NOT(ISERROR(SEARCH("Baja",F10)))</formula>
    </cfRule>
    <cfRule type="containsText" dxfId="528" priority="603" operator="containsText" text="Media">
      <formula>NOT(ISERROR(SEARCH("Media",F10)))</formula>
    </cfRule>
    <cfRule type="containsText" dxfId="527" priority="593" operator="containsText" text="Media">
      <formula>NOT(ISERROR(SEARCH("Media",F10)))</formula>
    </cfRule>
    <cfRule type="containsText" dxfId="526" priority="601" operator="containsText" text="Muy bajo">
      <formula>NOT(ISERROR(SEARCH("Muy bajo",F10)))</formula>
    </cfRule>
    <cfRule type="containsText" dxfId="525" priority="600" operator="containsText" text="Muy Baja'Tabla probabilidad'!">
      <formula>NOT(ISERROR(SEARCH("Muy Baja'Tabla probabilidad'!",F10)))</formula>
    </cfRule>
    <cfRule type="containsText" dxfId="524" priority="599" operator="containsText" text="Muy Baja">
      <formula>NOT(ISERROR(SEARCH("Muy Baja",F10)))</formula>
    </cfRule>
    <cfRule type="cellIs" dxfId="523" priority="609" operator="between">
      <formula>0</formula>
      <formula>2</formula>
    </cfRule>
    <cfRule type="containsText" dxfId="522" priority="596" operator="containsText" text="Baja">
      <formula>NOT(ISERROR(SEARCH("Baja",F10)))</formula>
    </cfRule>
    <cfRule type="containsText" dxfId="521" priority="598" operator="containsText" text="Muy Baja">
      <formula>NOT(ISERROR(SEARCH("Muy Baja",F10)))</formula>
    </cfRule>
    <cfRule type="containsText" dxfId="520" priority="597" operator="containsText" text="Muy Baja">
      <formula>NOT(ISERROR(SEARCH("Muy Baja",F10)))</formula>
    </cfRule>
    <cfRule type="containsText" dxfId="519" priority="595" operator="containsText" text="Muy Baja">
      <formula>NOT(ISERROR(SEARCH("Muy Baja",F10)))</formula>
    </cfRule>
    <cfRule type="containsText" dxfId="518" priority="594" operator="containsText" text="Media">
      <formula>NOT(ISERROR(SEARCH("Media",F10)))</formula>
    </cfRule>
    <cfRule type="cellIs" dxfId="517" priority="608" operator="between">
      <formula>1</formula>
      <formula>2</formula>
    </cfRule>
    <cfRule type="containsText" dxfId="515" priority="605" operator="containsText" text="Muy baja">
      <formula>NOT(ISERROR(SEARCH("Muy baja",F10)))</formula>
    </cfRule>
  </conditionalFormatting>
  <conditionalFormatting sqref="F60">
    <cfRule type="containsText" dxfId="513" priority="248" operator="containsText" text="Muy baja">
      <formula>NOT(ISERROR(SEARCH("Muy baja",F60)))</formula>
    </cfRule>
    <cfRule type="cellIs" dxfId="511" priority="252" operator="between">
      <formula>0</formula>
      <formula>2</formula>
    </cfRule>
    <cfRule type="cellIs" dxfId="510" priority="251" operator="between">
      <formula>1</formula>
      <formula>2</formula>
    </cfRule>
    <cfRule type="containsText" dxfId="509" priority="245" operator="containsText" text="Alta">
      <formula>NOT(ISERROR(SEARCH("Alta",F60)))</formula>
    </cfRule>
    <cfRule type="containsText" dxfId="508" priority="244" operator="containsText" text="Muy bajo">
      <formula>NOT(ISERROR(SEARCH("Muy bajo",F60)))</formula>
    </cfRule>
    <cfRule type="containsText" dxfId="507" priority="243" operator="containsText" text="Muy Baja'Tabla probabilidad'!">
      <formula>NOT(ISERROR(SEARCH("Muy Baja'Tabla probabilidad'!",F60)))</formula>
    </cfRule>
    <cfRule type="containsText" dxfId="506" priority="242" operator="containsText" text="Muy Baja">
      <formula>NOT(ISERROR(SEARCH("Muy Baja",F60)))</formula>
    </cfRule>
    <cfRule type="containsText" dxfId="505" priority="241" operator="containsText" text="Muy Baja">
      <formula>NOT(ISERROR(SEARCH("Muy Baja",F60)))</formula>
    </cfRule>
    <cfRule type="containsText" dxfId="504" priority="240" operator="containsText" text="Muy Baja">
      <formula>NOT(ISERROR(SEARCH("Muy Baja",F60)))</formula>
    </cfRule>
    <cfRule type="containsText" dxfId="503" priority="239" operator="containsText" text="Baja">
      <formula>NOT(ISERROR(SEARCH("Baja",F60)))</formula>
    </cfRule>
    <cfRule type="containsText" dxfId="501" priority="237" operator="containsText" text="Media">
      <formula>NOT(ISERROR(SEARCH("Media",F60)))</formula>
    </cfRule>
    <cfRule type="containsText" dxfId="500" priority="236" operator="containsText" text="Media">
      <formula>NOT(ISERROR(SEARCH("Media",F60)))</formula>
    </cfRule>
    <cfRule type="containsText" dxfId="499" priority="235" operator="containsText" text="Media">
      <formula>NOT(ISERROR(SEARCH("Media",F60)))</formula>
    </cfRule>
    <cfRule type="containsText" dxfId="498" priority="234" operator="containsText" text="Alta">
      <formula>NOT(ISERROR(SEARCH("Alta",F60)))</formula>
    </cfRule>
    <cfRule type="containsText" dxfId="497" priority="238" operator="containsText" text="Muy Baja">
      <formula>NOT(ISERROR(SEARCH("Muy Baja",F60)))</formula>
    </cfRule>
    <cfRule type="containsText" dxfId="496" priority="232" operator="containsText" text="Baja">
      <formula>NOT(ISERROR(SEARCH("Baja",F60)))</formula>
    </cfRule>
    <cfRule type="containsText" dxfId="495" priority="231" operator="containsText" text="Muy Baja">
      <formula>NOT(ISERROR(SEARCH("Muy Baja",F60)))</formula>
    </cfRule>
    <cfRule type="containsText" dxfId="494" priority="247" operator="containsText" text="Baja">
      <formula>NOT(ISERROR(SEARCH("Baja",F60)))</formula>
    </cfRule>
    <cfRule type="containsText" dxfId="493" priority="246" operator="containsText" text="Media">
      <formula>NOT(ISERROR(SEARCH("Media",F60)))</formula>
    </cfRule>
    <cfRule type="containsText" dxfId="492" priority="233" operator="containsText" text="Muy Alta">
      <formula>NOT(ISERROR(SEARCH("Muy Alta",F60)))</formula>
    </cfRule>
  </conditionalFormatting>
  <conditionalFormatting sqref="F70">
    <cfRule type="containsText" dxfId="491" priority="193" operator="containsText" text="Media">
      <formula>NOT(ISERROR(SEARCH("Media",F70)))</formula>
    </cfRule>
    <cfRule type="containsText" dxfId="490" priority="202" operator="containsText" text="Muy bajo">
      <formula>NOT(ISERROR(SEARCH("Muy bajo",F70)))</formula>
    </cfRule>
    <cfRule type="containsText" dxfId="489" priority="192" operator="containsText" text="Alta">
      <formula>NOT(ISERROR(SEARCH("Alta",F70)))</formula>
    </cfRule>
    <cfRule type="containsText" dxfId="488" priority="191" operator="containsText" text="Muy Alta">
      <formula>NOT(ISERROR(SEARCH("Muy Alta",F70)))</formula>
    </cfRule>
    <cfRule type="containsText" dxfId="487" priority="190" operator="containsText" text="Baja">
      <formula>NOT(ISERROR(SEARCH("Baja",F70)))</formula>
    </cfRule>
    <cfRule type="containsText" dxfId="486" priority="189" operator="containsText" text="Muy Baja">
      <formula>NOT(ISERROR(SEARCH("Muy Baja",F70)))</formula>
    </cfRule>
    <cfRule type="containsText" dxfId="485" priority="203" operator="containsText" text="Alta">
      <formula>NOT(ISERROR(SEARCH("Alta",F70)))</formula>
    </cfRule>
    <cfRule type="containsText" dxfId="484" priority="204" operator="containsText" text="Media">
      <formula>NOT(ISERROR(SEARCH("Media",F70)))</formula>
    </cfRule>
    <cfRule type="containsText" dxfId="483" priority="205" operator="containsText" text="Baja">
      <formula>NOT(ISERROR(SEARCH("Baja",F70)))</formula>
    </cfRule>
    <cfRule type="containsText" dxfId="482" priority="206" operator="containsText" text="Muy baja">
      <formula>NOT(ISERROR(SEARCH("Muy baja",F70)))</formula>
    </cfRule>
    <cfRule type="containsText" dxfId="479" priority="197" operator="containsText" text="Baja">
      <formula>NOT(ISERROR(SEARCH("Baja",F70)))</formula>
    </cfRule>
    <cfRule type="containsText" dxfId="478" priority="198" operator="containsText" text="Muy Baja">
      <formula>NOT(ISERROR(SEARCH("Muy Baja",F70)))</formula>
    </cfRule>
    <cfRule type="cellIs" dxfId="477" priority="209" operator="between">
      <formula>1</formula>
      <formula>2</formula>
    </cfRule>
    <cfRule type="containsText" dxfId="476" priority="199" operator="containsText" text="Muy Baja">
      <formula>NOT(ISERROR(SEARCH("Muy Baja",F70)))</formula>
    </cfRule>
    <cfRule type="containsText" dxfId="475" priority="200" operator="containsText" text="Muy Baja">
      <formula>NOT(ISERROR(SEARCH("Muy Baja",F70)))</formula>
    </cfRule>
    <cfRule type="containsText" dxfId="474" priority="201" operator="containsText" text="Muy Baja'Tabla probabilidad'!">
      <formula>NOT(ISERROR(SEARCH("Muy Baja'Tabla probabilidad'!",F70)))</formula>
    </cfRule>
    <cfRule type="cellIs" dxfId="473" priority="210" operator="between">
      <formula>0</formula>
      <formula>2</formula>
    </cfRule>
    <cfRule type="containsText" dxfId="472" priority="195" operator="containsText" text="Media">
      <formula>NOT(ISERROR(SEARCH("Media",F70)))</formula>
    </cfRule>
    <cfRule type="containsText" dxfId="471" priority="194" operator="containsText" text="Media">
      <formula>NOT(ISERROR(SEARCH("Media",F70)))</formula>
    </cfRule>
    <cfRule type="containsText" dxfId="470" priority="196" operator="containsText" text="Muy Baja">
      <formula>NOT(ISERROR(SEARCH("Muy Baja",F70)))</formula>
    </cfRule>
  </conditionalFormatting>
  <conditionalFormatting sqref="F80">
    <cfRule type="containsText" dxfId="469" priority="67" operator="containsText" text="Media">
      <formula>NOT(ISERROR(SEARCH("Media",F80)))</formula>
    </cfRule>
    <cfRule type="containsText" dxfId="468" priority="68" operator="containsText" text="Media">
      <formula>NOT(ISERROR(SEARCH("Media",F80)))</formula>
    </cfRule>
    <cfRule type="containsText" dxfId="467" priority="69" operator="containsText" text="Media">
      <formula>NOT(ISERROR(SEARCH("Media",F80)))</formula>
    </cfRule>
    <cfRule type="containsText" dxfId="466" priority="70" operator="containsText" text="Muy Baja">
      <formula>NOT(ISERROR(SEARCH("Muy Baja",F80)))</formula>
    </cfRule>
    <cfRule type="containsText" dxfId="465" priority="71" operator="containsText" text="Baja">
      <formula>NOT(ISERROR(SEARCH("Baja",F80)))</formula>
    </cfRule>
    <cfRule type="containsText" dxfId="464" priority="72" operator="containsText" text="Muy Baja">
      <formula>NOT(ISERROR(SEARCH("Muy Baja",F80)))</formula>
    </cfRule>
    <cfRule type="containsText" dxfId="463" priority="73" operator="containsText" text="Muy Baja">
      <formula>NOT(ISERROR(SEARCH("Muy Baja",F80)))</formula>
    </cfRule>
    <cfRule type="containsText" dxfId="462" priority="74" operator="containsText" text="Muy Baja">
      <formula>NOT(ISERROR(SEARCH("Muy Baja",F80)))</formula>
    </cfRule>
    <cfRule type="containsText" dxfId="461" priority="75" operator="containsText" text="Muy Baja'Tabla probabilidad'!">
      <formula>NOT(ISERROR(SEARCH("Muy Baja'Tabla probabilidad'!",F80)))</formula>
    </cfRule>
    <cfRule type="containsText" dxfId="460" priority="76" operator="containsText" text="Muy bajo">
      <formula>NOT(ISERROR(SEARCH("Muy bajo",F80)))</formula>
    </cfRule>
    <cfRule type="containsText" dxfId="459" priority="77" operator="containsText" text="Alta">
      <formula>NOT(ISERROR(SEARCH("Alta",F80)))</formula>
    </cfRule>
    <cfRule type="containsText" dxfId="458" priority="78" operator="containsText" text="Media">
      <formula>NOT(ISERROR(SEARCH("Media",F80)))</formula>
    </cfRule>
    <cfRule type="containsText" dxfId="457" priority="79" operator="containsText" text="Baja">
      <formula>NOT(ISERROR(SEARCH("Baja",F80)))</formula>
    </cfRule>
    <cfRule type="containsText" dxfId="456" priority="80" operator="containsText" text="Muy baja">
      <formula>NOT(ISERROR(SEARCH("Muy baja",F80)))</formula>
    </cfRule>
    <cfRule type="cellIs" dxfId="453" priority="83" operator="between">
      <formula>1</formula>
      <formula>2</formula>
    </cfRule>
    <cfRule type="cellIs" dxfId="452" priority="84" operator="between">
      <formula>0</formula>
      <formula>2</formula>
    </cfRule>
    <cfRule type="containsText" dxfId="451" priority="63" operator="containsText" text="Muy Baja">
      <formula>NOT(ISERROR(SEARCH("Muy Baja",F80)))</formula>
    </cfRule>
    <cfRule type="containsText" dxfId="450" priority="64" operator="containsText" text="Baja">
      <formula>NOT(ISERROR(SEARCH("Baja",F80)))</formula>
    </cfRule>
    <cfRule type="containsText" dxfId="449" priority="65" operator="containsText" text="Muy Alta">
      <formula>NOT(ISERROR(SEARCH("Muy Alta",F80)))</formula>
    </cfRule>
    <cfRule type="containsText" dxfId="448" priority="66" operator="containsText" text="Alta">
      <formula>NOT(ISERROR(SEARCH("Alta",F80)))</formula>
    </cfRule>
  </conditionalFormatting>
  <conditionalFormatting sqref="F90">
    <cfRule type="containsText" dxfId="447" priority="29" operator="containsText" text="Baja">
      <formula>NOT(ISERROR(SEARCH("Baja",F90)))</formula>
    </cfRule>
    <cfRule type="containsText" dxfId="446" priority="31" operator="containsText" text="Muy Baja">
      <formula>NOT(ISERROR(SEARCH("Muy Baja",F90)))</formula>
    </cfRule>
    <cfRule type="cellIs" dxfId="445" priority="42" operator="between">
      <formula>0</formula>
      <formula>2</formula>
    </cfRule>
    <cfRule type="cellIs" dxfId="444" priority="41" operator="between">
      <formula>1</formula>
      <formula>2</formula>
    </cfRule>
    <cfRule type="containsText" dxfId="441" priority="38" operator="containsText" text="Muy baja">
      <formula>NOT(ISERROR(SEARCH("Muy baja",F90)))</formula>
    </cfRule>
    <cfRule type="containsText" dxfId="440" priority="37" operator="containsText" text="Baja">
      <formula>NOT(ISERROR(SEARCH("Baja",F90)))</formula>
    </cfRule>
    <cfRule type="containsText" dxfId="439" priority="36" operator="containsText" text="Media">
      <formula>NOT(ISERROR(SEARCH("Media",F90)))</formula>
    </cfRule>
    <cfRule type="containsText" dxfId="438" priority="35" operator="containsText" text="Alta">
      <formula>NOT(ISERROR(SEARCH("Alta",F90)))</formula>
    </cfRule>
    <cfRule type="containsText" dxfId="437" priority="24" operator="containsText" text="Alta">
      <formula>NOT(ISERROR(SEARCH("Alta",F90)))</formula>
    </cfRule>
    <cfRule type="containsText" dxfId="436" priority="25" operator="containsText" text="Media">
      <formula>NOT(ISERROR(SEARCH("Media",F90)))</formula>
    </cfRule>
    <cfRule type="containsText" dxfId="435" priority="26" operator="containsText" text="Media">
      <formula>NOT(ISERROR(SEARCH("Media",F90)))</formula>
    </cfRule>
    <cfRule type="containsText" dxfId="434" priority="30" operator="containsText" text="Muy Baja">
      <formula>NOT(ISERROR(SEARCH("Muy Baja",F90)))</formula>
    </cfRule>
    <cfRule type="containsText" dxfId="433" priority="27" operator="containsText" text="Media">
      <formula>NOT(ISERROR(SEARCH("Media",F90)))</formula>
    </cfRule>
    <cfRule type="containsText" dxfId="432" priority="28" operator="containsText" text="Muy Baja">
      <formula>NOT(ISERROR(SEARCH("Muy Baja",F90)))</formula>
    </cfRule>
    <cfRule type="containsText" dxfId="431" priority="34" operator="containsText" text="Muy bajo">
      <formula>NOT(ISERROR(SEARCH("Muy bajo",F90)))</formula>
    </cfRule>
    <cfRule type="containsText" dxfId="430" priority="33" operator="containsText" text="Muy Baja'Tabla probabilidad'!">
      <formula>NOT(ISERROR(SEARCH("Muy Baja'Tabla probabilidad'!",F90)))</formula>
    </cfRule>
    <cfRule type="containsText" dxfId="429" priority="32" operator="containsText" text="Muy Baja">
      <formula>NOT(ISERROR(SEARCH("Muy Baja",F90)))</formula>
    </cfRule>
    <cfRule type="containsText" dxfId="428" priority="23" operator="containsText" text="Muy Alta">
      <formula>NOT(ISERROR(SEARCH("Muy Alta",F90)))</formula>
    </cfRule>
    <cfRule type="containsText" dxfId="427" priority="22" operator="containsText" text="Baja">
      <formula>NOT(ISERROR(SEARCH("Baja",F90)))</formula>
    </cfRule>
    <cfRule type="containsText" dxfId="426" priority="21" operator="containsText" text="Muy Baja">
      <formula>NOT(ISERROR(SEARCH("Muy Baja",F90)))</formula>
    </cfRule>
  </conditionalFormatting>
  <conditionalFormatting sqref="G10 G20 G30 G40 G50">
    <cfRule type="containsText" dxfId="425" priority="581" operator="containsText" text="Catastrófico">
      <formula>NOT(ISERROR(SEARCH("Catastrófico",G10)))</formula>
    </cfRule>
    <cfRule type="containsText" dxfId="424" priority="582" operator="containsText" text="Mayor">
      <formula>NOT(ISERROR(SEARCH("Mayor",G10)))</formula>
    </cfRule>
    <cfRule type="containsText" dxfId="423" priority="583" operator="containsText" text="Alta">
      <formula>NOT(ISERROR(SEARCH("Alta",G10)))</formula>
    </cfRule>
    <cfRule type="containsText" dxfId="422" priority="584" operator="containsText" text="Moderado">
      <formula>NOT(ISERROR(SEARCH("Moderado",G10)))</formula>
    </cfRule>
    <cfRule type="containsText" dxfId="421" priority="585" operator="containsText" text="Menor">
      <formula>NOT(ISERROR(SEARCH("Menor",G10)))</formula>
    </cfRule>
    <cfRule type="containsText" dxfId="420" priority="586" operator="containsText" text="Leve">
      <formula>NOT(ISERROR(SEARCH("Leve",G10)))</formula>
    </cfRule>
  </conditionalFormatting>
  <conditionalFormatting sqref="G60">
    <cfRule type="containsText" dxfId="419" priority="230" operator="containsText" text="Leve">
      <formula>NOT(ISERROR(SEARCH("Leve",G60)))</formula>
    </cfRule>
    <cfRule type="containsText" dxfId="418" priority="225" operator="containsText" text="Catastrófico">
      <formula>NOT(ISERROR(SEARCH("Catastrófico",G60)))</formula>
    </cfRule>
    <cfRule type="containsText" dxfId="417" priority="229" operator="containsText" text="Menor">
      <formula>NOT(ISERROR(SEARCH("Menor",G60)))</formula>
    </cfRule>
    <cfRule type="containsText" dxfId="416" priority="228" operator="containsText" text="Moderado">
      <formula>NOT(ISERROR(SEARCH("Moderado",G60)))</formula>
    </cfRule>
    <cfRule type="containsText" dxfId="415" priority="227" operator="containsText" text="Alta">
      <formula>NOT(ISERROR(SEARCH("Alta",G60)))</formula>
    </cfRule>
    <cfRule type="containsText" dxfId="414" priority="226" operator="containsText" text="Mayor">
      <formula>NOT(ISERROR(SEARCH("Mayor",G60)))</formula>
    </cfRule>
  </conditionalFormatting>
  <conditionalFormatting sqref="G70">
    <cfRule type="containsText" dxfId="413" priority="187" operator="containsText" text="Menor">
      <formula>NOT(ISERROR(SEARCH("Menor",G70)))</formula>
    </cfRule>
    <cfRule type="containsText" dxfId="412" priority="186" operator="containsText" text="Moderado">
      <formula>NOT(ISERROR(SEARCH("Moderado",G70)))</formula>
    </cfRule>
    <cfRule type="containsText" dxfId="411" priority="185" operator="containsText" text="Alta">
      <formula>NOT(ISERROR(SEARCH("Alta",G70)))</formula>
    </cfRule>
    <cfRule type="containsText" dxfId="410" priority="184" operator="containsText" text="Mayor">
      <formula>NOT(ISERROR(SEARCH("Mayor",G70)))</formula>
    </cfRule>
    <cfRule type="containsText" dxfId="409" priority="183" operator="containsText" text="Catastrófico">
      <formula>NOT(ISERROR(SEARCH("Catastrófico",G70)))</formula>
    </cfRule>
    <cfRule type="containsText" dxfId="408" priority="188" operator="containsText" text="Leve">
      <formula>NOT(ISERROR(SEARCH("Leve",G70)))</formula>
    </cfRule>
  </conditionalFormatting>
  <conditionalFormatting sqref="G80">
    <cfRule type="containsText" dxfId="407" priority="62" operator="containsText" text="Leve">
      <formula>NOT(ISERROR(SEARCH("Leve",G80)))</formula>
    </cfRule>
    <cfRule type="containsText" dxfId="406" priority="59" operator="containsText" text="Alta">
      <formula>NOT(ISERROR(SEARCH("Alta",G80)))</formula>
    </cfRule>
    <cfRule type="containsText" dxfId="405" priority="57" operator="containsText" text="Catastrófico">
      <formula>NOT(ISERROR(SEARCH("Catastrófico",G80)))</formula>
    </cfRule>
    <cfRule type="containsText" dxfId="404" priority="58" operator="containsText" text="Mayor">
      <formula>NOT(ISERROR(SEARCH("Mayor",G80)))</formula>
    </cfRule>
    <cfRule type="containsText" dxfId="403" priority="60" operator="containsText" text="Moderado">
      <formula>NOT(ISERROR(SEARCH("Moderado",G80)))</formula>
    </cfRule>
    <cfRule type="containsText" dxfId="402" priority="61" operator="containsText" text="Menor">
      <formula>NOT(ISERROR(SEARCH("Menor",G80)))</formula>
    </cfRule>
  </conditionalFormatting>
  <conditionalFormatting sqref="G90">
    <cfRule type="containsText" dxfId="401" priority="18" operator="containsText" text="Moderado">
      <formula>NOT(ISERROR(SEARCH("Moderado",G90)))</formula>
    </cfRule>
    <cfRule type="containsText" dxfId="400" priority="20" operator="containsText" text="Leve">
      <formula>NOT(ISERROR(SEARCH("Leve",G90)))</formula>
    </cfRule>
    <cfRule type="containsText" dxfId="399" priority="19" operator="containsText" text="Menor">
      <formula>NOT(ISERROR(SEARCH("Menor",G90)))</formula>
    </cfRule>
    <cfRule type="containsText" dxfId="398" priority="15" operator="containsText" text="Catastrófico">
      <formula>NOT(ISERROR(SEARCH("Catastrófico",G90)))</formula>
    </cfRule>
    <cfRule type="containsText" dxfId="397" priority="16" operator="containsText" text="Mayor">
      <formula>NOT(ISERROR(SEARCH("Mayor",G90)))</formula>
    </cfRule>
    <cfRule type="containsText" dxfId="396" priority="17" operator="containsText" text="Alta">
      <formula>NOT(ISERROR(SEARCH("Alta",G90)))</formula>
    </cfRule>
  </conditionalFormatting>
  <conditionalFormatting sqref="H10:I10 H20:I20 H30:I30 H40:I40 H50:I50">
    <cfRule type="containsText" dxfId="395" priority="579" operator="containsText" text="Moderado">
      <formula>NOT(ISERROR(SEARCH("Moderado",H10)))</formula>
    </cfRule>
    <cfRule type="containsText" dxfId="394" priority="576" operator="containsText" text="Extremo">
      <formula>NOT(ISERROR(SEARCH("Extremo",H10)))</formula>
    </cfRule>
    <cfRule type="containsText" dxfId="393" priority="577" operator="containsText" text="Alto">
      <formula>NOT(ISERROR(SEARCH("Alto",H10)))</formula>
    </cfRule>
    <cfRule type="containsText" dxfId="392" priority="578" operator="containsText" text="Bajo">
      <formula>NOT(ISERROR(SEARCH("Bajo",H10)))</formula>
    </cfRule>
    <cfRule type="containsText" dxfId="391" priority="580" operator="containsText" text="Extremo">
      <formula>NOT(ISERROR(SEARCH("Extremo",H10)))</formula>
    </cfRule>
  </conditionalFormatting>
  <conditionalFormatting sqref="H60:I60">
    <cfRule type="containsText" dxfId="390" priority="224" operator="containsText" text="Extremo">
      <formula>NOT(ISERROR(SEARCH("Extremo",H60)))</formula>
    </cfRule>
    <cfRule type="containsText" dxfId="389" priority="220" operator="containsText" text="Extremo">
      <formula>NOT(ISERROR(SEARCH("Extremo",H60)))</formula>
    </cfRule>
    <cfRule type="containsText" dxfId="388" priority="221" operator="containsText" text="Alto">
      <formula>NOT(ISERROR(SEARCH("Alto",H60)))</formula>
    </cfRule>
    <cfRule type="containsText" dxfId="387" priority="222" operator="containsText" text="Bajo">
      <formula>NOT(ISERROR(SEARCH("Bajo",H60)))</formula>
    </cfRule>
    <cfRule type="containsText" dxfId="386" priority="223" operator="containsText" text="Moderado">
      <formula>NOT(ISERROR(SEARCH("Moderado",H60)))</formula>
    </cfRule>
  </conditionalFormatting>
  <conditionalFormatting sqref="H70:I70">
    <cfRule type="containsText" dxfId="385" priority="182" operator="containsText" text="Extremo">
      <formula>NOT(ISERROR(SEARCH("Extremo",H70)))</formula>
    </cfRule>
    <cfRule type="containsText" dxfId="384" priority="178" operator="containsText" text="Extremo">
      <formula>NOT(ISERROR(SEARCH("Extremo",H70)))</formula>
    </cfRule>
    <cfRule type="containsText" dxfId="383" priority="179" operator="containsText" text="Alto">
      <formula>NOT(ISERROR(SEARCH("Alto",H70)))</formula>
    </cfRule>
    <cfRule type="containsText" dxfId="382" priority="180" operator="containsText" text="Bajo">
      <formula>NOT(ISERROR(SEARCH("Bajo",H70)))</formula>
    </cfRule>
    <cfRule type="containsText" dxfId="381" priority="181" operator="containsText" text="Moderado">
      <formula>NOT(ISERROR(SEARCH("Moderado",H70)))</formula>
    </cfRule>
  </conditionalFormatting>
  <conditionalFormatting sqref="H80:I80">
    <cfRule type="containsText" dxfId="380" priority="52" operator="containsText" text="Extremo">
      <formula>NOT(ISERROR(SEARCH("Extremo",H80)))</formula>
    </cfRule>
    <cfRule type="containsText" dxfId="379" priority="53" operator="containsText" text="Alto">
      <formula>NOT(ISERROR(SEARCH("Alto",H80)))</formula>
    </cfRule>
    <cfRule type="containsText" dxfId="378" priority="54" operator="containsText" text="Bajo">
      <formula>NOT(ISERROR(SEARCH("Bajo",H80)))</formula>
    </cfRule>
    <cfRule type="containsText" dxfId="377" priority="55" operator="containsText" text="Moderado">
      <formula>NOT(ISERROR(SEARCH("Moderado",H80)))</formula>
    </cfRule>
    <cfRule type="containsText" dxfId="376" priority="56" operator="containsText" text="Extremo">
      <formula>NOT(ISERROR(SEARCH("Extremo",H80)))</formula>
    </cfRule>
  </conditionalFormatting>
  <conditionalFormatting sqref="H90:I90">
    <cfRule type="containsText" dxfId="375" priority="11" operator="containsText" text="Alto">
      <formula>NOT(ISERROR(SEARCH("Alto",H90)))</formula>
    </cfRule>
    <cfRule type="containsText" dxfId="374" priority="10" operator="containsText" text="Extremo">
      <formula>NOT(ISERROR(SEARCH("Extremo",H90)))</formula>
    </cfRule>
    <cfRule type="containsText" dxfId="373" priority="12" operator="containsText" text="Bajo">
      <formula>NOT(ISERROR(SEARCH("Bajo",H90)))</formula>
    </cfRule>
    <cfRule type="containsText" dxfId="372" priority="14" operator="containsText" text="Extremo">
      <formula>NOT(ISERROR(SEARCH("Extremo",H90)))</formula>
    </cfRule>
    <cfRule type="containsText" dxfId="371" priority="13" operator="containsText" text="Moderado">
      <formula>NOT(ISERROR(SEARCH("Moderado",H90)))</formula>
    </cfRule>
  </conditionalFormatting>
  <conditionalFormatting sqref="J10:J49">
    <cfRule type="containsText" dxfId="370" priority="546" operator="containsText" text="Alta">
      <formula>NOT(ISERROR(SEARCH("Alta",J10)))</formula>
    </cfRule>
    <cfRule type="containsText" dxfId="369" priority="545" operator="containsText" text="Muy Alta">
      <formula>NOT(ISERROR(SEARCH("Muy Alta",J10)))</formula>
    </cfRule>
    <cfRule type="containsText" dxfId="368" priority="547" operator="containsText" text="Media">
      <formula>NOT(ISERROR(SEARCH("Media",J10)))</formula>
    </cfRule>
    <cfRule type="containsText" dxfId="367" priority="548" operator="containsText" text="Baja">
      <formula>NOT(ISERROR(SEARCH("Baja",J10)))</formula>
    </cfRule>
    <cfRule type="containsText" dxfId="366" priority="549" operator="containsText" text="Muy Baja">
      <formula>NOT(ISERROR(SEARCH("Muy Baja",J10)))</formula>
    </cfRule>
  </conditionalFormatting>
  <conditionalFormatting sqref="J10:J99">
    <cfRule type="containsText" dxfId="365" priority="263" operator="containsText" text="Muy Baja">
      <formula>NOT(ISERROR(SEARCH("Muy Baja",J10)))</formula>
    </cfRule>
  </conditionalFormatting>
  <conditionalFormatting sqref="J50:J99">
    <cfRule type="containsText" dxfId="364" priority="261" operator="containsText" text="Media">
      <formula>NOT(ISERROR(SEARCH("Media",J50)))</formula>
    </cfRule>
    <cfRule type="containsText" dxfId="363" priority="253" operator="containsText" text="Muy Baja">
      <formula>NOT(ISERROR(SEARCH("Muy Baja",J50)))</formula>
    </cfRule>
    <cfRule type="containsText" dxfId="362" priority="259" operator="containsText" text="Muy Alta">
      <formula>NOT(ISERROR(SEARCH("Muy Alta",J50)))</formula>
    </cfRule>
    <cfRule type="containsText" dxfId="361" priority="260" operator="containsText" text="Alta">
      <formula>NOT(ISERROR(SEARCH("Alta",J50)))</formula>
    </cfRule>
    <cfRule type="containsText" dxfId="360" priority="262" operator="containsText" text="Baja">
      <formula>NOT(ISERROR(SEARCH("Baja",J50)))</formula>
    </cfRule>
  </conditionalFormatting>
  <conditionalFormatting sqref="K10:K99">
    <cfRule type="containsText" dxfId="359" priority="254" operator="containsText" text="Catastrófico">
      <formula>NOT(ISERROR(SEARCH("Catastrófico",K10)))</formula>
    </cfRule>
    <cfRule type="containsText" dxfId="358" priority="256" operator="containsText" text="Menor">
      <formula>NOT(ISERROR(SEARCH("Menor",K10)))</formula>
    </cfRule>
    <cfRule type="containsText" dxfId="357" priority="257" operator="containsText" text="Leve">
      <formula>NOT(ISERROR(SEARCH("Leve",K10)))</formula>
    </cfRule>
    <cfRule type="containsText" dxfId="356" priority="258" operator="containsText" text="Mayor">
      <formula>NOT(ISERROR(SEARCH("Mayor",K10)))</formula>
    </cfRule>
    <cfRule type="containsText" dxfId="355" priority="255" operator="containsText" text="Moderado">
      <formula>NOT(ISERROR(SEARCH("Moderado",K10)))</formula>
    </cfRule>
  </conditionalFormatting>
  <conditionalFormatting sqref="M10 M20 M30 M40">
    <cfRule type="containsText" dxfId="354" priority="556" operator="containsText" text="Extremo">
      <formula>NOT(ISERROR(SEARCH("Extremo",M10)))</formula>
    </cfRule>
    <cfRule type="containsText" dxfId="353" priority="557" operator="containsText" text="Baja">
      <formula>NOT(ISERROR(SEARCH("Baja",M10)))</formula>
    </cfRule>
    <cfRule type="containsText" dxfId="352" priority="558" operator="containsText" text="Alto">
      <formula>NOT(ISERROR(SEARCH("Alto",M10)))</formula>
    </cfRule>
    <cfRule type="containsText" dxfId="351" priority="553" operator="containsText" text="Menor">
      <formula>NOT(ISERROR(SEARCH("Menor",M10)))</formula>
    </cfRule>
    <cfRule type="containsText" dxfId="350" priority="550" operator="containsText" text="Extremo">
      <formula>NOT(ISERROR(SEARCH("Extremo",M10)))</formula>
    </cfRule>
    <cfRule type="containsText" dxfId="349" priority="551" operator="containsText" text="Alto">
      <formula>NOT(ISERROR(SEARCH("Alto",M10)))</formula>
    </cfRule>
    <cfRule type="containsText" dxfId="348" priority="552" operator="containsText" text="Moderado">
      <formula>NOT(ISERROR(SEARCH("Moderado",M10)))</formula>
    </cfRule>
    <cfRule type="containsText" dxfId="347" priority="554" operator="containsText" text="Bajo">
      <formula>NOT(ISERROR(SEARCH("Bajo",M10)))</formula>
    </cfRule>
    <cfRule type="containsText" dxfId="346" priority="555" operator="containsText" text="Moderado">
      <formula>NOT(ISERROR(SEARCH("Moderado",M10)))</formula>
    </cfRule>
  </conditionalFormatting>
  <conditionalFormatting sqref="M50">
    <cfRule type="containsText" dxfId="345" priority="272" operator="containsText" text="Alto">
      <formula>NOT(ISERROR(SEARCH("Alto",M50)))</formula>
    </cfRule>
    <cfRule type="containsText" dxfId="344" priority="270" operator="containsText" text="Extremo">
      <formula>NOT(ISERROR(SEARCH("Extremo",M50)))</formula>
    </cfRule>
    <cfRule type="containsText" dxfId="343" priority="271" operator="containsText" text="Baja">
      <formula>NOT(ISERROR(SEARCH("Baja",M50)))</formula>
    </cfRule>
    <cfRule type="containsText" dxfId="342" priority="265" operator="containsText" text="Alto">
      <formula>NOT(ISERROR(SEARCH("Alto",M50)))</formula>
    </cfRule>
    <cfRule type="containsText" dxfId="341" priority="269" operator="containsText" text="Moderado">
      <formula>NOT(ISERROR(SEARCH("Moderado",M50)))</formula>
    </cfRule>
    <cfRule type="containsText" dxfId="340" priority="268" operator="containsText" text="Bajo">
      <formula>NOT(ISERROR(SEARCH("Bajo",M50)))</formula>
    </cfRule>
    <cfRule type="containsText" dxfId="339" priority="267" operator="containsText" text="Menor">
      <formula>NOT(ISERROR(SEARCH("Menor",M50)))</formula>
    </cfRule>
    <cfRule type="containsText" dxfId="338" priority="266" operator="containsText" text="Moderado">
      <formula>NOT(ISERROR(SEARCH("Moderado",M50)))</formula>
    </cfRule>
    <cfRule type="containsText" dxfId="337" priority="264" operator="containsText" text="Extremo">
      <formula>NOT(ISERROR(SEARCH("Extremo",M50)))</formula>
    </cfRule>
  </conditionalFormatting>
  <conditionalFormatting sqref="M60">
    <cfRule type="containsText" dxfId="336" priority="213" operator="containsText" text="Moderado">
      <formula>NOT(ISERROR(SEARCH("Moderado",M60)))</formula>
    </cfRule>
    <cfRule type="containsText" dxfId="335" priority="212" operator="containsText" text="Alto">
      <formula>NOT(ISERROR(SEARCH("Alto",M60)))</formula>
    </cfRule>
    <cfRule type="containsText" dxfId="334" priority="219" operator="containsText" text="Alto">
      <formula>NOT(ISERROR(SEARCH("Alto",M60)))</formula>
    </cfRule>
    <cfRule type="containsText" dxfId="333" priority="211" operator="containsText" text="Extremo">
      <formula>NOT(ISERROR(SEARCH("Extremo",M60)))</formula>
    </cfRule>
    <cfRule type="containsText" dxfId="332" priority="214" operator="containsText" text="Menor">
      <formula>NOT(ISERROR(SEARCH("Menor",M60)))</formula>
    </cfRule>
    <cfRule type="containsText" dxfId="331" priority="218" operator="containsText" text="Baja">
      <formula>NOT(ISERROR(SEARCH("Baja",M60)))</formula>
    </cfRule>
    <cfRule type="containsText" dxfId="330" priority="217" operator="containsText" text="Extremo">
      <formula>NOT(ISERROR(SEARCH("Extremo",M60)))</formula>
    </cfRule>
    <cfRule type="containsText" dxfId="329" priority="216" operator="containsText" text="Moderado">
      <formula>NOT(ISERROR(SEARCH("Moderado",M60)))</formula>
    </cfRule>
    <cfRule type="containsText" dxfId="328" priority="215" operator="containsText" text="Bajo">
      <formula>NOT(ISERROR(SEARCH("Bajo",M60)))</formula>
    </cfRule>
  </conditionalFormatting>
  <conditionalFormatting sqref="M70">
    <cfRule type="containsText" dxfId="327" priority="174" operator="containsText" text="Moderado">
      <formula>NOT(ISERROR(SEARCH("Moderado",M70)))</formula>
    </cfRule>
    <cfRule type="containsText" dxfId="326" priority="172" operator="containsText" text="Menor">
      <formula>NOT(ISERROR(SEARCH("Menor",M70)))</formula>
    </cfRule>
    <cfRule type="containsText" dxfId="325" priority="177" operator="containsText" text="Alto">
      <formula>NOT(ISERROR(SEARCH("Alto",M70)))</formula>
    </cfRule>
    <cfRule type="containsText" dxfId="324" priority="175" operator="containsText" text="Extremo">
      <formula>NOT(ISERROR(SEARCH("Extremo",M70)))</formula>
    </cfRule>
    <cfRule type="containsText" dxfId="323" priority="176" operator="containsText" text="Baja">
      <formula>NOT(ISERROR(SEARCH("Baja",M70)))</formula>
    </cfRule>
    <cfRule type="containsText" dxfId="322" priority="169" operator="containsText" text="Extremo">
      <formula>NOT(ISERROR(SEARCH("Extremo",M70)))</formula>
    </cfRule>
    <cfRule type="containsText" dxfId="321" priority="170" operator="containsText" text="Alto">
      <formula>NOT(ISERROR(SEARCH("Alto",M70)))</formula>
    </cfRule>
    <cfRule type="containsText" dxfId="320" priority="171" operator="containsText" text="Moderado">
      <formula>NOT(ISERROR(SEARCH("Moderado",M70)))</formula>
    </cfRule>
    <cfRule type="containsText" dxfId="319" priority="173" operator="containsText" text="Bajo">
      <formula>NOT(ISERROR(SEARCH("Bajo",M70)))</formula>
    </cfRule>
  </conditionalFormatting>
  <conditionalFormatting sqref="M80">
    <cfRule type="containsText" dxfId="318" priority="43" operator="containsText" text="Extremo">
      <formula>NOT(ISERROR(SEARCH("Extremo",M80)))</formula>
    </cfRule>
    <cfRule type="containsText" dxfId="317" priority="44" operator="containsText" text="Alto">
      <formula>NOT(ISERROR(SEARCH("Alto",M80)))</formula>
    </cfRule>
    <cfRule type="containsText" dxfId="316" priority="51" operator="containsText" text="Alto">
      <formula>NOT(ISERROR(SEARCH("Alto",M80)))</formula>
    </cfRule>
    <cfRule type="containsText" dxfId="315" priority="50" operator="containsText" text="Baja">
      <formula>NOT(ISERROR(SEARCH("Baja",M80)))</formula>
    </cfRule>
    <cfRule type="containsText" dxfId="314" priority="49" operator="containsText" text="Extremo">
      <formula>NOT(ISERROR(SEARCH("Extremo",M80)))</formula>
    </cfRule>
    <cfRule type="containsText" dxfId="313" priority="48" operator="containsText" text="Moderado">
      <formula>NOT(ISERROR(SEARCH("Moderado",M80)))</formula>
    </cfRule>
    <cfRule type="containsText" dxfId="312" priority="47" operator="containsText" text="Bajo">
      <formula>NOT(ISERROR(SEARCH("Bajo",M80)))</formula>
    </cfRule>
    <cfRule type="containsText" dxfId="311" priority="46" operator="containsText" text="Menor">
      <formula>NOT(ISERROR(SEARCH("Menor",M80)))</formula>
    </cfRule>
    <cfRule type="containsText" dxfId="310" priority="45" operator="containsText" text="Moderado">
      <formula>NOT(ISERROR(SEARCH("Moderado",M80)))</formula>
    </cfRule>
  </conditionalFormatting>
  <conditionalFormatting sqref="M90">
    <cfRule type="containsText" dxfId="309" priority="6" operator="containsText" text="Moderado">
      <formula>NOT(ISERROR(SEARCH("Moderado",M90)))</formula>
    </cfRule>
    <cfRule type="containsText" dxfId="308" priority="5" operator="containsText" text="Bajo">
      <formula>NOT(ISERROR(SEARCH("Bajo",M90)))</formula>
    </cfRule>
    <cfRule type="containsText" dxfId="307" priority="4" operator="containsText" text="Menor">
      <formula>NOT(ISERROR(SEARCH("Menor",M90)))</formula>
    </cfRule>
    <cfRule type="containsText" dxfId="306" priority="3" operator="containsText" text="Moderado">
      <formula>NOT(ISERROR(SEARCH("Moderado",M90)))</formula>
    </cfRule>
    <cfRule type="containsText" dxfId="305" priority="2" operator="containsText" text="Alto">
      <formula>NOT(ISERROR(SEARCH("Alto",M90)))</formula>
    </cfRule>
    <cfRule type="containsText" dxfId="304" priority="8" operator="containsText" text="Baja">
      <formula>NOT(ISERROR(SEARCH("Baja",M90)))</formula>
    </cfRule>
    <cfRule type="containsText" dxfId="303" priority="1" operator="containsText" text="Extremo">
      <formula>NOT(ISERROR(SEARCH("Extremo",M90)))</formula>
    </cfRule>
    <cfRule type="containsText" dxfId="302" priority="7" operator="containsText" text="Extremo">
      <formula>NOT(ISERROR(SEARCH("Extremo",M90)))</formula>
    </cfRule>
    <cfRule type="containsText" dxfId="301" priority="9" operator="containsText" text="Alto">
      <formula>NOT(ISERROR(SEARCH("Alto",M90)))</formula>
    </cfRule>
  </conditionalFormatting>
  <dataValidations count="1">
    <dataValidation type="list" allowBlank="1" showInputMessage="1" showErrorMessage="1" sqref="D10:D99" xr:uid="{00000000-0002-0000-07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m:sqref>F10 F20 F30 F40 F50</xm:sqref>
        </x14:conditionalFormatting>
        <x14:conditionalFormatting xmlns:xm="http://schemas.microsoft.com/office/excel/2006/main">
          <x14:cfRule type="containsText" priority="249" operator="containsText" id="{91756295-6D92-47C2-BE74-D10A34FEA2E1}">
            <xm:f>NOT(ISERROR(SEARCH('8- Políticas de Administración '!$B$5,F60)))</xm:f>
            <xm:f>'8- Políticas de Administración '!$B$5</xm:f>
            <x14:dxf>
              <font>
                <color rgb="FF006100"/>
              </font>
              <fill>
                <patternFill>
                  <bgColor rgb="FFC6EFCE"/>
                </patternFill>
              </fill>
            </x14:dxf>
          </x14:cfRule>
          <x14:cfRule type="containsText" priority="250" operator="containsText" id="{3190203D-BB23-48A1-90E6-DEE308CAD889}">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207" operator="containsText" id="{37B1FF55-3E45-460B-95E7-60D085119331}">
            <xm:f>NOT(ISERROR(SEARCH('8- Políticas de Administración '!$B$5,F70)))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'!$B$5,F70)))</xm:f>
            <xm:f>'8- Políticas de Administración '!$B$5</xm:f>
            <x14:dxf>
              <font>
                <color rgb="FF9C0006"/>
              </font>
              <fill>
                <patternFill>
                  <bgColor rgb="FFFFC7CE"/>
                </patternFill>
              </fill>
            </x14:dxf>
          </x14:cfRule>
          <xm:sqref>F70</xm:sqref>
        </x14:conditionalFormatting>
        <x14:conditionalFormatting xmlns:xm="http://schemas.microsoft.com/office/excel/2006/main">
          <x14:cfRule type="containsText" priority="81" operator="containsText" id="{B789873B-1499-470E-AC4A-852F1DABE718}">
            <xm:f>NOT(ISERROR(SEARCH('8- Políticas de Administración '!$B$5,F80)))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'!$B$5,F80)))</xm:f>
            <xm:f>'8- Políticas de Administración '!$B$5</xm:f>
            <x14:dxf>
              <font>
                <color rgb="FF9C0006"/>
              </font>
              <fill>
                <patternFill>
                  <bgColor rgb="FFFFC7CE"/>
                </patternFill>
              </fill>
            </x14:dxf>
          </x14:cfRule>
          <xm:sqref>F80</xm:sqref>
        </x14:conditionalFormatting>
        <x14:conditionalFormatting xmlns:xm="http://schemas.microsoft.com/office/excel/2006/main">
          <x14:cfRule type="containsText" priority="40" operator="containsText" id="{A6DCE7D2-2258-4111-B179-C9F8DFACFD5B}">
            <xm:f>NOT(ISERROR(SEARCH('8- Políticas de Administración '!$B$5,F90)))</xm:f>
            <xm:f>'8- Políticas de Administración '!$B$5</xm:f>
            <x14:dxf>
              <font>
                <color rgb="FF9C0006"/>
              </font>
              <fill>
                <patternFill>
                  <bgColor rgb="FFFFC7CE"/>
                </patternFill>
              </fill>
            </x14:dxf>
          </x14:cfRule>
          <x14:cfRule type="containsText" priority="39" operator="containsText" id="{0C561044-5F74-4808-B0CD-95AA49655497}">
            <xm:f>NOT(ISERROR(SEARCH('8- Políticas de Administración '!$B$5,F90)))</xm:f>
            <xm:f>'8- Políticas de Administración '!$B$5</xm:f>
            <x14:dxf>
              <font>
                <color rgb="FF006100"/>
              </font>
              <fill>
                <patternFill>
                  <bgColor rgb="FFC6EFCE"/>
                </patternFill>
              </fill>
            </x14:dxf>
          </x14:cfRule>
          <xm:sqref>F90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'9- Matriz de Calor '!$S$8:$S$11</xm:f>
          </x14:formula1>
          <xm:sqref>N10:N99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EH718"/>
  <sheetViews>
    <sheetView showGridLines="0" zoomScale="70" zoomScaleNormal="70" workbookViewId="0">
      <selection activeCell="E10" sqref="E10"/>
    </sheetView>
  </sheetViews>
  <sheetFormatPr baseColWidth="10" defaultColWidth="11.42578125" defaultRowHeight="15" x14ac:dyDescent="0.25"/>
  <cols>
    <col min="2" max="2" width="24.28515625" customWidth="1"/>
    <col min="3" max="3" width="62.85546875" customWidth="1"/>
    <col min="4" max="4" width="10.28515625" bestFit="1" customWidth="1"/>
    <col min="5" max="5" width="84.28515625" style="51" customWidth="1"/>
    <col min="6" max="6" width="24.7109375" customWidth="1"/>
    <col min="7" max="7" width="11.5703125" customWidth="1"/>
    <col min="8" max="8" width="13.7109375" customWidth="1"/>
    <col min="9" max="9" width="38.140625" hidden="1" customWidth="1"/>
    <col min="10" max="13" width="11.5703125" customWidth="1"/>
    <col min="14" max="14" width="11.5703125" style="132"/>
    <col min="15" max="15" width="102.7109375" style="324" customWidth="1"/>
    <col min="16" max="32" width="11.5703125" style="100"/>
    <col min="33" max="36" width="11.42578125" style="3"/>
    <col min="37" max="138" width="11.42578125" style="2"/>
  </cols>
  <sheetData>
    <row r="1" spans="1:138" s="2" customFormat="1" x14ac:dyDescent="0.25">
      <c r="E1" s="48"/>
      <c r="N1" s="129"/>
      <c r="O1" s="319"/>
      <c r="P1" s="3"/>
      <c r="Q1" s="3"/>
      <c r="R1" s="3"/>
      <c r="S1" s="3"/>
      <c r="T1" s="3"/>
      <c r="U1" s="3"/>
      <c r="V1" s="3"/>
      <c r="W1" s="3"/>
      <c r="X1" s="3"/>
      <c r="Y1" s="3"/>
      <c r="Z1" s="3"/>
      <c r="AA1" s="3"/>
      <c r="AB1" s="3"/>
      <c r="AC1" s="3"/>
      <c r="AD1" s="3"/>
      <c r="AE1" s="3"/>
      <c r="AF1" s="3"/>
      <c r="AG1" s="3"/>
      <c r="AH1" s="3"/>
      <c r="AI1" s="3"/>
      <c r="AJ1" s="3"/>
    </row>
    <row r="2" spans="1:138" ht="24" thickBot="1" x14ac:dyDescent="0.3">
      <c r="A2" s="2"/>
      <c r="B2" s="677" t="s">
        <v>460</v>
      </c>
      <c r="C2" s="677"/>
      <c r="D2" s="677"/>
      <c r="E2" s="677"/>
      <c r="F2" s="89"/>
      <c r="G2" s="2"/>
      <c r="H2" s="2"/>
      <c r="I2" s="2"/>
      <c r="J2" s="2"/>
      <c r="K2" s="2"/>
      <c r="L2" s="2"/>
      <c r="M2" s="2"/>
      <c r="N2" s="129"/>
      <c r="O2" s="319"/>
      <c r="P2" s="3"/>
      <c r="Q2" s="3"/>
      <c r="R2" s="3"/>
      <c r="S2" s="3"/>
      <c r="T2" s="3"/>
      <c r="U2" s="3"/>
      <c r="V2" s="3"/>
      <c r="W2" s="3"/>
      <c r="X2" s="3"/>
      <c r="Y2" s="3"/>
      <c r="Z2" s="3"/>
      <c r="AA2" s="3"/>
      <c r="AB2" s="3"/>
      <c r="AC2" s="3"/>
      <c r="AD2" s="3"/>
      <c r="AE2" s="3"/>
      <c r="AF2" s="3"/>
    </row>
    <row r="3" spans="1:138" ht="15.75" thickTop="1" x14ac:dyDescent="0.25">
      <c r="A3" s="2"/>
      <c r="B3" s="16"/>
      <c r="C3" s="16"/>
      <c r="D3" s="16"/>
      <c r="E3" s="49"/>
      <c r="F3" s="2"/>
      <c r="G3" s="2"/>
      <c r="H3" s="2"/>
      <c r="I3" s="2"/>
      <c r="J3" s="2"/>
      <c r="K3" s="2"/>
      <c r="L3" s="2"/>
      <c r="M3" s="2"/>
      <c r="N3" s="129"/>
      <c r="O3" s="319"/>
      <c r="P3" s="3"/>
      <c r="Q3" s="3"/>
      <c r="R3" s="3"/>
      <c r="S3" s="3"/>
      <c r="T3" s="3"/>
      <c r="U3" s="3"/>
      <c r="V3" s="3"/>
      <c r="W3" s="3"/>
      <c r="X3" s="3"/>
      <c r="Y3" s="3"/>
      <c r="Z3" s="3"/>
      <c r="AA3" s="3"/>
      <c r="AB3" s="3"/>
      <c r="AC3" s="3"/>
      <c r="AD3" s="3"/>
      <c r="AE3" s="3"/>
      <c r="AF3" s="3"/>
    </row>
    <row r="4" spans="1:138" ht="21" x14ac:dyDescent="0.35">
      <c r="A4" s="2"/>
      <c r="B4" s="64"/>
      <c r="C4" s="65" t="s">
        <v>461</v>
      </c>
      <c r="D4" s="65"/>
      <c r="E4" s="65" t="s">
        <v>462</v>
      </c>
      <c r="F4" s="66"/>
      <c r="G4" s="2"/>
      <c r="H4" s="2"/>
      <c r="I4" s="2"/>
      <c r="J4" s="2"/>
      <c r="K4" s="2"/>
      <c r="L4" s="2"/>
      <c r="M4" s="2"/>
      <c r="N4" s="129"/>
      <c r="O4" s="319"/>
      <c r="P4" s="3"/>
      <c r="Q4" s="3"/>
      <c r="R4" s="3"/>
      <c r="S4" s="3"/>
      <c r="T4" s="3"/>
      <c r="U4" s="3"/>
      <c r="V4" s="3"/>
      <c r="W4" s="3"/>
      <c r="X4" s="3"/>
      <c r="Y4" s="3"/>
      <c r="Z4" s="3"/>
      <c r="AA4" s="3"/>
      <c r="AB4" s="3"/>
      <c r="AC4" s="3"/>
      <c r="AD4" s="3"/>
      <c r="AE4" s="3"/>
      <c r="AF4" s="3"/>
    </row>
    <row r="5" spans="1:138" ht="40.5" x14ac:dyDescent="0.25">
      <c r="A5" s="2"/>
      <c r="B5" s="64"/>
      <c r="C5" s="65" t="s">
        <v>463</v>
      </c>
      <c r="D5" s="65"/>
      <c r="E5" s="67" t="s">
        <v>464</v>
      </c>
      <c r="F5" s="65" t="s">
        <v>462</v>
      </c>
      <c r="G5" s="2"/>
      <c r="H5" s="2"/>
      <c r="I5" s="2"/>
      <c r="J5" s="2"/>
      <c r="K5" s="2"/>
      <c r="L5" s="2"/>
      <c r="M5" s="2"/>
      <c r="N5" s="129"/>
      <c r="O5" s="319"/>
      <c r="P5" s="3"/>
      <c r="Q5" s="3"/>
      <c r="R5" s="3"/>
      <c r="S5" s="3"/>
      <c r="T5" s="3"/>
      <c r="U5" s="3"/>
      <c r="V5" s="3"/>
      <c r="W5" s="3"/>
      <c r="X5" s="3"/>
      <c r="Y5" s="3"/>
      <c r="Z5" s="3"/>
      <c r="AA5" s="3"/>
      <c r="AB5" s="3"/>
      <c r="AC5" s="3"/>
      <c r="AD5" s="3"/>
      <c r="AE5" s="3"/>
      <c r="AF5" s="3"/>
    </row>
    <row r="6" spans="1:138" ht="20.25" x14ac:dyDescent="0.25">
      <c r="A6" s="2"/>
      <c r="B6" s="68" t="s">
        <v>465</v>
      </c>
      <c r="C6" s="114" t="s">
        <v>466</v>
      </c>
      <c r="D6" s="69">
        <v>0.04</v>
      </c>
      <c r="E6" s="70" t="s">
        <v>467</v>
      </c>
      <c r="F6" s="71">
        <v>1</v>
      </c>
      <c r="G6" s="2"/>
      <c r="H6" s="53"/>
      <c r="I6" s="2"/>
      <c r="J6" s="2"/>
      <c r="K6" s="2"/>
      <c r="L6" s="2"/>
      <c r="M6" s="2"/>
      <c r="N6" s="129"/>
      <c r="O6" s="320"/>
      <c r="P6" s="3"/>
      <c r="Q6" s="3"/>
      <c r="R6" s="3"/>
      <c r="S6" s="3"/>
      <c r="T6" s="3"/>
      <c r="U6" s="3"/>
      <c r="V6" s="3"/>
      <c r="W6" s="3"/>
      <c r="X6" s="3"/>
      <c r="Y6" s="3"/>
      <c r="Z6" s="3"/>
      <c r="AA6" s="3"/>
      <c r="AB6" s="3"/>
      <c r="AC6" s="3"/>
      <c r="AD6" s="3"/>
      <c r="AE6" s="3"/>
      <c r="AF6" s="3"/>
    </row>
    <row r="7" spans="1:138" ht="20.25" x14ac:dyDescent="0.25">
      <c r="A7" s="2"/>
      <c r="B7" s="72" t="s">
        <v>468</v>
      </c>
      <c r="C7" s="114" t="s">
        <v>469</v>
      </c>
      <c r="D7" s="69">
        <v>0.09</v>
      </c>
      <c r="E7" s="70" t="s">
        <v>470</v>
      </c>
      <c r="F7" s="71">
        <v>2</v>
      </c>
      <c r="G7" s="2"/>
      <c r="H7" s="2"/>
      <c r="I7" s="2"/>
      <c r="J7" s="2"/>
      <c r="K7" s="2"/>
      <c r="L7" s="2"/>
      <c r="M7" s="2"/>
      <c r="N7" s="129"/>
      <c r="O7" s="320"/>
      <c r="P7" s="3"/>
      <c r="Q7" s="3"/>
      <c r="R7" s="3"/>
      <c r="S7" s="3"/>
      <c r="T7" s="3"/>
      <c r="U7" s="3"/>
      <c r="V7" s="3"/>
      <c r="W7" s="3"/>
      <c r="X7" s="3"/>
      <c r="Y7" s="3"/>
      <c r="Z7" s="3"/>
      <c r="AA7" s="3"/>
      <c r="AB7" s="3"/>
      <c r="AC7" s="3"/>
      <c r="AD7" s="3"/>
      <c r="AE7" s="3"/>
      <c r="AF7" s="3"/>
    </row>
    <row r="8" spans="1:138" ht="20.25" x14ac:dyDescent="0.25">
      <c r="A8" s="2"/>
      <c r="B8" s="73" t="s">
        <v>471</v>
      </c>
      <c r="C8" s="114" t="s">
        <v>472</v>
      </c>
      <c r="D8" s="69">
        <v>0.28999999999999998</v>
      </c>
      <c r="E8" s="70" t="s">
        <v>473</v>
      </c>
      <c r="F8" s="71">
        <v>3</v>
      </c>
      <c r="G8" s="2"/>
      <c r="H8" s="2"/>
      <c r="I8" s="2"/>
      <c r="J8" s="2"/>
      <c r="K8" s="2"/>
      <c r="L8" s="2"/>
      <c r="M8" s="2"/>
      <c r="N8" s="129"/>
      <c r="O8" s="320"/>
      <c r="P8" s="3"/>
      <c r="Q8" s="3"/>
      <c r="R8" s="3"/>
      <c r="S8" s="3"/>
      <c r="T8" s="3"/>
      <c r="U8" s="3"/>
      <c r="V8" s="3"/>
      <c r="W8" s="3"/>
      <c r="X8" s="3"/>
      <c r="Y8" s="3"/>
      <c r="Z8" s="3"/>
      <c r="AA8" s="3"/>
      <c r="AB8" s="3"/>
      <c r="AC8" s="3"/>
      <c r="AD8" s="3"/>
      <c r="AE8" s="3"/>
      <c r="AF8" s="3"/>
    </row>
    <row r="9" spans="1:138" ht="20.25" x14ac:dyDescent="0.25">
      <c r="A9" s="2"/>
      <c r="B9" s="74" t="s">
        <v>474</v>
      </c>
      <c r="C9" s="114" t="s">
        <v>475</v>
      </c>
      <c r="D9" s="69">
        <v>0.49</v>
      </c>
      <c r="E9" s="70" t="s">
        <v>476</v>
      </c>
      <c r="F9" s="71">
        <v>4</v>
      </c>
      <c r="G9" s="2"/>
      <c r="H9" s="2"/>
      <c r="I9" s="2"/>
      <c r="J9" s="2"/>
      <c r="K9" s="2"/>
      <c r="L9" s="2"/>
      <c r="M9" s="2"/>
      <c r="N9" s="129"/>
      <c r="O9" s="320"/>
      <c r="P9" s="3"/>
      <c r="Q9" s="3"/>
      <c r="R9" s="3"/>
      <c r="S9" s="3"/>
      <c r="T9" s="3"/>
      <c r="U9" s="3"/>
      <c r="V9" s="3"/>
      <c r="W9" s="3"/>
      <c r="X9" s="3"/>
      <c r="Y9" s="3"/>
      <c r="Z9" s="3"/>
      <c r="AA9" s="3"/>
      <c r="AB9" s="3"/>
      <c r="AC9" s="3"/>
      <c r="AD9" s="3"/>
      <c r="AE9" s="3"/>
      <c r="AF9" s="3"/>
    </row>
    <row r="10" spans="1:138" ht="20.25" x14ac:dyDescent="0.25">
      <c r="A10" s="2"/>
      <c r="B10" s="75" t="s">
        <v>477</v>
      </c>
      <c r="C10" s="114" t="s">
        <v>478</v>
      </c>
      <c r="D10" s="69">
        <v>1</v>
      </c>
      <c r="E10" s="70" t="s">
        <v>479</v>
      </c>
      <c r="F10" s="71">
        <v>5</v>
      </c>
      <c r="G10" s="2"/>
      <c r="H10" s="2"/>
      <c r="I10" s="94" t="s">
        <v>373</v>
      </c>
      <c r="J10" s="2"/>
      <c r="K10" s="2"/>
      <c r="L10" s="2"/>
      <c r="M10" s="2"/>
      <c r="N10" s="129"/>
      <c r="O10" s="320"/>
      <c r="P10" s="3"/>
      <c r="Q10" s="3"/>
      <c r="R10" s="3"/>
      <c r="S10" s="3"/>
      <c r="T10" s="3"/>
      <c r="U10" s="3"/>
      <c r="V10" s="3"/>
      <c r="W10" s="3"/>
      <c r="X10" s="3"/>
      <c r="Y10" s="3"/>
      <c r="Z10" s="3"/>
      <c r="AA10" s="3"/>
      <c r="AB10" s="3"/>
      <c r="AC10" s="3"/>
      <c r="AD10" s="3"/>
      <c r="AE10" s="3"/>
      <c r="AF10" s="3"/>
    </row>
    <row r="11" spans="1:138" ht="16.5" x14ac:dyDescent="0.25">
      <c r="A11" s="2"/>
      <c r="B11" s="4"/>
      <c r="C11" s="3"/>
      <c r="D11" s="3"/>
      <c r="E11" s="50"/>
      <c r="F11" s="2"/>
      <c r="G11" s="2"/>
      <c r="H11" s="2"/>
      <c r="I11" s="2"/>
      <c r="J11" s="2"/>
      <c r="K11" s="2"/>
      <c r="L11" s="2"/>
      <c r="M11" s="2"/>
      <c r="N11" s="129"/>
      <c r="O11" s="319"/>
      <c r="P11" s="3"/>
      <c r="Q11" s="3"/>
      <c r="R11" s="3"/>
      <c r="S11" s="3"/>
      <c r="T11" s="3"/>
      <c r="U11" s="3"/>
      <c r="V11" s="3"/>
      <c r="W11" s="3"/>
      <c r="X11" s="3"/>
      <c r="Y11" s="3"/>
      <c r="Z11" s="3"/>
      <c r="AA11" s="3"/>
      <c r="AB11" s="3"/>
      <c r="AC11" s="3"/>
      <c r="AD11" s="3"/>
      <c r="AE11" s="3"/>
      <c r="AF11" s="3"/>
    </row>
    <row r="12" spans="1:138" x14ac:dyDescent="0.25">
      <c r="A12" s="2"/>
      <c r="B12" s="2"/>
      <c r="C12" s="2"/>
      <c r="D12" s="2"/>
      <c r="E12" s="48"/>
      <c r="F12" s="2"/>
      <c r="G12" s="2"/>
      <c r="H12" s="2"/>
      <c r="I12" s="2"/>
      <c r="J12" s="2"/>
      <c r="K12" s="2"/>
      <c r="L12" s="2"/>
      <c r="M12" s="2"/>
      <c r="N12" s="129"/>
      <c r="O12" s="319"/>
      <c r="P12" s="3"/>
      <c r="Q12" s="3"/>
      <c r="R12" s="3"/>
      <c r="S12" s="3"/>
      <c r="T12" s="3"/>
      <c r="U12" s="3"/>
      <c r="V12" s="3"/>
      <c r="W12" s="3"/>
      <c r="X12" s="3"/>
      <c r="Y12" s="3"/>
      <c r="Z12" s="3"/>
      <c r="AA12" s="3"/>
      <c r="AB12" s="3"/>
      <c r="AC12" s="3"/>
      <c r="AD12" s="3"/>
      <c r="AE12" s="3"/>
      <c r="AF12" s="3"/>
    </row>
    <row r="13" spans="1:138" x14ac:dyDescent="0.25">
      <c r="A13" s="2"/>
      <c r="B13" s="2"/>
      <c r="C13" s="2"/>
      <c r="D13" s="2"/>
      <c r="E13" s="48"/>
      <c r="F13" s="2"/>
      <c r="G13" s="2"/>
      <c r="H13" s="2"/>
      <c r="I13" s="2"/>
      <c r="J13" s="2"/>
      <c r="K13" s="2"/>
      <c r="L13" s="2"/>
      <c r="M13" s="2"/>
      <c r="N13" s="129"/>
      <c r="O13" s="319"/>
      <c r="P13" s="3"/>
      <c r="Q13" s="3"/>
      <c r="R13" s="3"/>
      <c r="S13" s="3"/>
      <c r="T13" s="3"/>
      <c r="U13" s="3"/>
      <c r="V13" s="3"/>
      <c r="W13" s="3"/>
      <c r="X13" s="3"/>
      <c r="Y13" s="3"/>
      <c r="Z13" s="3"/>
      <c r="AA13" s="3"/>
      <c r="AB13" s="3"/>
      <c r="AC13" s="3"/>
      <c r="AD13" s="3"/>
      <c r="AE13" s="3"/>
      <c r="AF13" s="3"/>
    </row>
    <row r="14" spans="1:138" ht="23.25" x14ac:dyDescent="0.25">
      <c r="A14" s="2"/>
      <c r="B14" s="678" t="s">
        <v>480</v>
      </c>
      <c r="C14" s="678"/>
      <c r="D14" s="678"/>
      <c r="E14" s="678"/>
      <c r="F14" s="102"/>
      <c r="G14" s="63"/>
      <c r="H14" s="2"/>
      <c r="I14" s="2"/>
      <c r="J14" s="2"/>
      <c r="K14" s="2"/>
      <c r="L14" s="2"/>
      <c r="M14" s="2"/>
      <c r="N14" s="129"/>
      <c r="O14" s="319"/>
      <c r="P14" s="3"/>
      <c r="Q14" s="3"/>
      <c r="R14" s="3"/>
      <c r="S14" s="3"/>
      <c r="T14" s="3"/>
      <c r="U14" s="3"/>
      <c r="V14" s="3"/>
      <c r="W14" s="3"/>
      <c r="X14" s="3"/>
      <c r="Y14" s="3"/>
      <c r="Z14" s="3"/>
      <c r="AA14" s="3"/>
      <c r="AB14" s="3"/>
      <c r="AC14" s="3"/>
      <c r="AD14" s="3"/>
      <c r="AE14" s="3"/>
      <c r="AF14" s="3"/>
    </row>
    <row r="15" spans="1:138" x14ac:dyDescent="0.25">
      <c r="A15" s="2"/>
      <c r="B15" s="101"/>
      <c r="C15" s="101"/>
      <c r="D15" s="101"/>
      <c r="E15" s="101"/>
      <c r="F15" s="103"/>
      <c r="G15" s="2"/>
      <c r="H15" s="2"/>
      <c r="I15" s="2"/>
      <c r="J15" s="2"/>
      <c r="K15" s="2"/>
      <c r="L15" s="2"/>
      <c r="M15" s="2"/>
      <c r="N15" s="129"/>
      <c r="O15" s="319"/>
      <c r="P15" s="3"/>
      <c r="Q15" s="3"/>
      <c r="R15" s="3"/>
      <c r="S15" s="3"/>
      <c r="T15" s="3"/>
      <c r="U15" s="3"/>
      <c r="V15" s="3"/>
      <c r="W15" s="3"/>
      <c r="X15" s="3"/>
      <c r="Y15" s="3"/>
      <c r="Z15" s="3"/>
      <c r="AA15" s="3"/>
      <c r="AB15" s="3"/>
      <c r="AC15" s="3"/>
      <c r="AD15" s="3"/>
      <c r="AE15" s="3"/>
      <c r="AF15" s="3"/>
    </row>
    <row r="16" spans="1:138" s="79" customFormat="1" ht="20.25" x14ac:dyDescent="0.3">
      <c r="A16" s="77"/>
      <c r="B16" s="104"/>
      <c r="C16" s="680" t="s">
        <v>330</v>
      </c>
      <c r="D16" s="680"/>
      <c r="E16" s="680"/>
      <c r="F16" s="105"/>
      <c r="G16" s="77"/>
      <c r="H16" s="77"/>
      <c r="I16" s="95" t="s">
        <v>324</v>
      </c>
      <c r="J16" s="77"/>
      <c r="K16" s="77"/>
      <c r="L16" s="77"/>
      <c r="M16" s="77"/>
      <c r="N16" s="130"/>
      <c r="O16" s="321"/>
      <c r="P16" s="107"/>
      <c r="Q16" s="107"/>
      <c r="R16" s="107"/>
      <c r="S16" s="107"/>
      <c r="T16" s="107"/>
      <c r="U16" s="107"/>
      <c r="V16" s="107"/>
      <c r="W16" s="107"/>
      <c r="X16" s="107"/>
      <c r="Y16" s="107"/>
      <c r="Z16" s="107"/>
      <c r="AA16" s="107"/>
      <c r="AB16" s="107"/>
      <c r="AC16" s="107"/>
      <c r="AD16" s="107"/>
      <c r="AE16" s="107"/>
      <c r="AF16" s="107"/>
      <c r="AG16" s="107"/>
      <c r="AH16" s="107"/>
      <c r="AI16" s="107"/>
      <c r="AJ16" s="10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row>
    <row r="17" spans="1:138" s="79" customFormat="1" ht="40.5" customHeight="1" x14ac:dyDescent="0.3">
      <c r="A17" s="77"/>
      <c r="B17" s="68" t="s">
        <v>481</v>
      </c>
      <c r="C17" s="679" t="s">
        <v>482</v>
      </c>
      <c r="D17" s="679"/>
      <c r="E17" s="679"/>
      <c r="F17" s="106">
        <v>1</v>
      </c>
      <c r="G17" s="77"/>
      <c r="H17" s="77"/>
      <c r="I17" s="94" t="s">
        <v>330</v>
      </c>
      <c r="J17" s="77"/>
      <c r="K17" s="77"/>
      <c r="L17" s="77"/>
      <c r="M17" s="77"/>
      <c r="N17" s="130"/>
      <c r="O17" s="322"/>
      <c r="P17" s="107"/>
      <c r="Q17" s="107"/>
      <c r="R17" s="107"/>
      <c r="S17" s="107"/>
      <c r="T17" s="107"/>
      <c r="U17" s="107"/>
      <c r="V17" s="107"/>
      <c r="W17" s="107"/>
      <c r="X17" s="107"/>
      <c r="Y17" s="107"/>
      <c r="Z17" s="107"/>
      <c r="AA17" s="107"/>
      <c r="AB17" s="107"/>
      <c r="AC17" s="107"/>
      <c r="AD17" s="107"/>
      <c r="AE17" s="107"/>
      <c r="AF17" s="107"/>
      <c r="AG17" s="107"/>
      <c r="AH17" s="107"/>
      <c r="AI17" s="107"/>
      <c r="AJ17" s="10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row>
    <row r="18" spans="1:138" s="79" customFormat="1" ht="33.75" x14ac:dyDescent="0.3">
      <c r="A18" s="77"/>
      <c r="B18" s="72" t="s">
        <v>483</v>
      </c>
      <c r="C18" s="679" t="s">
        <v>331</v>
      </c>
      <c r="D18" s="679"/>
      <c r="E18" s="679"/>
      <c r="F18" s="106">
        <v>2</v>
      </c>
      <c r="G18" s="77"/>
      <c r="H18" s="77"/>
      <c r="I18" s="94" t="s">
        <v>333</v>
      </c>
      <c r="J18" s="77"/>
      <c r="K18" s="77"/>
      <c r="L18" s="77"/>
      <c r="M18" s="77"/>
      <c r="N18" s="130"/>
      <c r="O18" s="322"/>
      <c r="P18" s="107"/>
      <c r="Q18" s="107"/>
      <c r="R18" s="107"/>
      <c r="S18" s="107"/>
      <c r="T18" s="107"/>
      <c r="U18" s="107"/>
      <c r="V18" s="107"/>
      <c r="W18" s="107"/>
      <c r="X18" s="107"/>
      <c r="Y18" s="107"/>
      <c r="Z18" s="107"/>
      <c r="AA18" s="107"/>
      <c r="AB18" s="107"/>
      <c r="AC18" s="107"/>
      <c r="AD18" s="107"/>
      <c r="AE18" s="107"/>
      <c r="AF18" s="107"/>
      <c r="AG18" s="107"/>
      <c r="AH18" s="107"/>
      <c r="AI18" s="107"/>
      <c r="AJ18" s="10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row>
    <row r="19" spans="1:138" s="79" customFormat="1" ht="33.75" x14ac:dyDescent="0.3">
      <c r="A19" s="77"/>
      <c r="B19" s="73" t="s">
        <v>484</v>
      </c>
      <c r="C19" s="679" t="s">
        <v>345</v>
      </c>
      <c r="D19" s="679"/>
      <c r="E19" s="679"/>
      <c r="F19" s="106">
        <v>3</v>
      </c>
      <c r="G19" s="77"/>
      <c r="H19" s="77"/>
      <c r="I19" s="94" t="s">
        <v>339</v>
      </c>
      <c r="J19" s="77"/>
      <c r="K19" s="77"/>
      <c r="L19" s="77"/>
      <c r="M19" s="77"/>
      <c r="N19" s="130"/>
      <c r="O19" s="322"/>
      <c r="P19" s="107"/>
      <c r="Q19" s="107"/>
      <c r="R19" s="107"/>
      <c r="S19" s="107"/>
      <c r="T19" s="107"/>
      <c r="U19" s="107"/>
      <c r="V19" s="107"/>
      <c r="W19" s="107"/>
      <c r="X19" s="107"/>
      <c r="Y19" s="107"/>
      <c r="Z19" s="107"/>
      <c r="AA19" s="107"/>
      <c r="AB19" s="107"/>
      <c r="AC19" s="107"/>
      <c r="AD19" s="107"/>
      <c r="AE19" s="107"/>
      <c r="AF19" s="107"/>
      <c r="AG19" s="107"/>
      <c r="AH19" s="107"/>
      <c r="AI19" s="107"/>
      <c r="AJ19" s="10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row>
    <row r="20" spans="1:138" s="79" customFormat="1" ht="33.75" x14ac:dyDescent="0.3">
      <c r="A20" s="77"/>
      <c r="B20" s="74" t="s">
        <v>485</v>
      </c>
      <c r="C20" s="679" t="s">
        <v>353</v>
      </c>
      <c r="D20" s="679"/>
      <c r="E20" s="679"/>
      <c r="F20" s="106">
        <v>4</v>
      </c>
      <c r="G20" s="77"/>
      <c r="H20" s="77"/>
      <c r="I20" s="94" t="s">
        <v>336</v>
      </c>
      <c r="J20" s="77"/>
      <c r="K20" s="77"/>
      <c r="L20" s="77"/>
      <c r="M20" s="77"/>
      <c r="N20" s="130"/>
      <c r="O20" s="322"/>
      <c r="P20" s="107"/>
      <c r="Q20" s="107"/>
      <c r="R20" s="107"/>
      <c r="S20" s="107"/>
      <c r="T20" s="107"/>
      <c r="U20" s="107"/>
      <c r="V20" s="107"/>
      <c r="W20" s="107"/>
      <c r="X20" s="107"/>
      <c r="Y20" s="107"/>
      <c r="Z20" s="107"/>
      <c r="AA20" s="107"/>
      <c r="AB20" s="107"/>
      <c r="AC20" s="107"/>
      <c r="AD20" s="107"/>
      <c r="AE20" s="107"/>
      <c r="AF20" s="107"/>
      <c r="AG20" s="107"/>
      <c r="AH20" s="107"/>
      <c r="AI20" s="107"/>
      <c r="AJ20" s="10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row>
    <row r="21" spans="1:138" s="79" customFormat="1" ht="60.6" customHeight="1" x14ac:dyDescent="0.3">
      <c r="A21" s="77"/>
      <c r="B21" s="75" t="s">
        <v>486</v>
      </c>
      <c r="C21" s="679" t="s">
        <v>487</v>
      </c>
      <c r="D21" s="679"/>
      <c r="E21" s="679"/>
      <c r="F21" s="106">
        <v>5</v>
      </c>
      <c r="G21" s="77"/>
      <c r="H21" s="77"/>
      <c r="I21" s="94" t="str">
        <f>C48</f>
        <v>Interrupción o afectación en la prestación del servicio administrativo</v>
      </c>
      <c r="J21" s="77"/>
      <c r="K21" s="77"/>
      <c r="L21" s="77"/>
      <c r="M21" s="77"/>
      <c r="N21" s="130"/>
      <c r="O21" s="322"/>
      <c r="P21" s="107"/>
      <c r="Q21" s="107"/>
      <c r="R21" s="107"/>
      <c r="S21" s="107"/>
      <c r="T21" s="107"/>
      <c r="U21" s="107"/>
      <c r="V21" s="107"/>
      <c r="W21" s="107"/>
      <c r="X21" s="107"/>
      <c r="Y21" s="107"/>
      <c r="Z21" s="107"/>
      <c r="AA21" s="107"/>
      <c r="AB21" s="107"/>
      <c r="AC21" s="107"/>
      <c r="AD21" s="107"/>
      <c r="AE21" s="107"/>
      <c r="AF21" s="107"/>
      <c r="AG21" s="107"/>
      <c r="AH21" s="107"/>
      <c r="AI21" s="107"/>
      <c r="AJ21" s="10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c r="BO21" s="77"/>
      <c r="BP21" s="77"/>
      <c r="BQ21" s="77"/>
      <c r="BR21" s="77"/>
      <c r="BS21" s="77"/>
      <c r="BT21" s="77"/>
      <c r="BU21" s="77"/>
      <c r="BV21" s="77"/>
      <c r="BW21" s="77"/>
      <c r="BX21" s="77"/>
      <c r="BY21" s="77"/>
      <c r="BZ21" s="77"/>
      <c r="CA21" s="77"/>
      <c r="CB21" s="77"/>
      <c r="CC21" s="77"/>
      <c r="CD21" s="77"/>
      <c r="CE21" s="77"/>
      <c r="CF21" s="77"/>
      <c r="CG21" s="77"/>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E21" s="77"/>
      <c r="DF21" s="77"/>
      <c r="DG21" s="77"/>
      <c r="DH21" s="77"/>
      <c r="DI21" s="77"/>
      <c r="DJ21" s="77"/>
      <c r="DK21" s="77"/>
      <c r="DL21" s="77"/>
      <c r="DM21" s="77"/>
      <c r="DN21" s="77"/>
      <c r="DO21" s="77"/>
      <c r="DP21" s="77"/>
      <c r="DQ21" s="77"/>
      <c r="DR21" s="77"/>
      <c r="DS21" s="77"/>
      <c r="DT21" s="77"/>
      <c r="DU21" s="77"/>
      <c r="DV21" s="77"/>
      <c r="DW21" s="77"/>
      <c r="DX21" s="77"/>
      <c r="DY21" s="77"/>
      <c r="DZ21" s="77"/>
      <c r="EA21" s="77"/>
      <c r="EB21" s="77"/>
      <c r="EC21" s="77"/>
      <c r="ED21" s="77"/>
      <c r="EE21" s="77"/>
      <c r="EF21" s="77"/>
      <c r="EG21" s="77"/>
      <c r="EH21" s="77"/>
    </row>
    <row r="22" spans="1:138" s="79" customFormat="1" ht="20.25" x14ac:dyDescent="0.3">
      <c r="A22" s="77"/>
      <c r="B22" s="85"/>
      <c r="C22" s="76"/>
      <c r="D22" s="76"/>
      <c r="E22" s="76"/>
      <c r="F22" s="86"/>
      <c r="G22" s="77"/>
      <c r="H22" s="77"/>
      <c r="I22" s="94" t="str">
        <f>C56</f>
        <v>Afectación Ambiental</v>
      </c>
      <c r="J22" s="77"/>
      <c r="K22" s="77"/>
      <c r="L22" s="77"/>
      <c r="M22" s="77"/>
      <c r="N22" s="130"/>
      <c r="O22" s="321"/>
      <c r="P22" s="107"/>
      <c r="Q22" s="107"/>
      <c r="R22" s="107"/>
      <c r="S22" s="107"/>
      <c r="T22" s="107"/>
      <c r="U22" s="107"/>
      <c r="V22" s="107"/>
      <c r="W22" s="107"/>
      <c r="X22" s="107"/>
      <c r="Y22" s="107"/>
      <c r="Z22" s="107"/>
      <c r="AA22" s="107"/>
      <c r="AB22" s="107"/>
      <c r="AC22" s="107"/>
      <c r="AD22" s="107"/>
      <c r="AE22" s="107"/>
      <c r="AF22" s="107"/>
      <c r="AG22" s="107"/>
      <c r="AH22" s="107"/>
      <c r="AI22" s="107"/>
      <c r="AJ22" s="10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c r="CB22" s="77"/>
      <c r="CC22" s="77"/>
      <c r="CD22" s="77"/>
      <c r="CE22" s="77"/>
      <c r="CF22" s="77"/>
      <c r="CG22" s="77"/>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E22" s="77"/>
      <c r="DF22" s="77"/>
      <c r="DG22" s="77"/>
      <c r="DH22" s="77"/>
      <c r="DI22" s="77"/>
      <c r="DJ22" s="77"/>
      <c r="DK22" s="77"/>
      <c r="DL22" s="77"/>
      <c r="DM22" s="77"/>
      <c r="DN22" s="77"/>
      <c r="DO22" s="77"/>
      <c r="DP22" s="77"/>
      <c r="DQ22" s="77"/>
      <c r="DR22" s="77"/>
      <c r="DS22" s="77"/>
      <c r="DT22" s="77"/>
      <c r="DU22" s="77"/>
      <c r="DV22" s="77"/>
      <c r="DW22" s="77"/>
      <c r="DX22" s="77"/>
      <c r="DY22" s="77"/>
      <c r="DZ22" s="77"/>
      <c r="EA22" s="77"/>
      <c r="EB22" s="77"/>
      <c r="EC22" s="77"/>
      <c r="ED22" s="77"/>
      <c r="EE22" s="77"/>
      <c r="EF22" s="77"/>
      <c r="EG22" s="77"/>
      <c r="EH22" s="77"/>
    </row>
    <row r="23" spans="1:138" s="79" customFormat="1" ht="20.25" x14ac:dyDescent="0.3">
      <c r="A23" s="77"/>
      <c r="B23" s="85"/>
      <c r="C23" s="76"/>
      <c r="D23" s="76"/>
      <c r="E23" s="76"/>
      <c r="F23" s="86"/>
      <c r="G23" s="77"/>
      <c r="H23" s="77"/>
      <c r="I23" s="77"/>
      <c r="J23" s="77"/>
      <c r="K23" s="77"/>
      <c r="L23" s="77"/>
      <c r="M23" s="77"/>
      <c r="N23" s="130"/>
      <c r="O23" s="321"/>
      <c r="P23" s="107"/>
      <c r="Q23" s="107"/>
      <c r="R23" s="107"/>
      <c r="S23" s="107"/>
      <c r="T23" s="107"/>
      <c r="U23" s="107"/>
      <c r="V23" s="107"/>
      <c r="W23" s="107"/>
      <c r="X23" s="107"/>
      <c r="Y23" s="107"/>
      <c r="Z23" s="107"/>
      <c r="AA23" s="107"/>
      <c r="AB23" s="107"/>
      <c r="AC23" s="107"/>
      <c r="AD23" s="107"/>
      <c r="AE23" s="107"/>
      <c r="AF23" s="107"/>
      <c r="AG23" s="107"/>
      <c r="AH23" s="107"/>
      <c r="AI23" s="107"/>
      <c r="AJ23" s="107"/>
      <c r="AK23" s="77"/>
      <c r="AL23" s="77"/>
      <c r="AM23" s="77"/>
      <c r="AN23" s="77"/>
      <c r="AO23" s="77"/>
      <c r="AP23" s="77"/>
      <c r="AQ23" s="77"/>
      <c r="AR23" s="77"/>
      <c r="AS23" s="77"/>
      <c r="AT23" s="77"/>
      <c r="AU23" s="77"/>
      <c r="AV23" s="77"/>
      <c r="AW23" s="77"/>
      <c r="AX23" s="77"/>
      <c r="AY23" s="77"/>
      <c r="AZ23" s="77"/>
      <c r="BA23" s="77"/>
      <c r="BB23" s="77"/>
      <c r="BC23" s="77"/>
      <c r="BD23" s="77"/>
      <c r="BE23" s="77"/>
      <c r="BF23" s="77"/>
      <c r="BG23" s="77"/>
      <c r="BH23" s="77"/>
      <c r="BI23" s="77"/>
      <c r="BJ23" s="77"/>
      <c r="BK23" s="77"/>
      <c r="BL23" s="77"/>
      <c r="BM23" s="77"/>
      <c r="BN23" s="77"/>
      <c r="BO23" s="77"/>
      <c r="BP23" s="77"/>
      <c r="BQ23" s="77"/>
      <c r="BR23" s="77"/>
      <c r="BS23" s="77"/>
      <c r="BT23" s="77"/>
      <c r="BU23" s="77"/>
      <c r="BV23" s="77"/>
      <c r="BW23" s="77"/>
      <c r="BX23" s="77"/>
      <c r="BY23" s="77"/>
      <c r="BZ23" s="77"/>
      <c r="CA23" s="77"/>
      <c r="CB23" s="77"/>
      <c r="CC23" s="77"/>
      <c r="CD23" s="77"/>
      <c r="CE23" s="77"/>
      <c r="CF23" s="77"/>
      <c r="CG23" s="77"/>
      <c r="CH23" s="77"/>
      <c r="CI23" s="77"/>
      <c r="CJ23" s="77"/>
      <c r="CK23" s="77"/>
      <c r="CL23" s="77"/>
      <c r="CM23" s="77"/>
      <c r="CN23" s="77"/>
      <c r="CO23" s="77"/>
      <c r="CP23" s="77"/>
      <c r="CQ23" s="77"/>
      <c r="CR23" s="77"/>
      <c r="CS23" s="77"/>
      <c r="CT23" s="77"/>
      <c r="CU23" s="77"/>
      <c r="CV23" s="77"/>
      <c r="CW23" s="77"/>
      <c r="CX23" s="77"/>
      <c r="CY23" s="77"/>
      <c r="CZ23" s="77"/>
      <c r="DA23" s="77"/>
      <c r="DB23" s="77"/>
      <c r="DC23" s="77"/>
      <c r="DD23" s="77"/>
      <c r="DE23" s="77"/>
      <c r="DF23" s="77"/>
      <c r="DG23" s="77"/>
      <c r="DH23" s="77"/>
      <c r="DI23" s="77"/>
      <c r="DJ23" s="77"/>
      <c r="DK23" s="77"/>
      <c r="DL23" s="77"/>
      <c r="DM23" s="77"/>
      <c r="DN23" s="77"/>
      <c r="DO23" s="77"/>
      <c r="DP23" s="77"/>
      <c r="DQ23" s="77"/>
      <c r="DR23" s="77"/>
      <c r="DS23" s="77"/>
      <c r="DT23" s="77"/>
      <c r="DU23" s="77"/>
      <c r="DV23" s="77"/>
      <c r="DW23" s="77"/>
      <c r="DX23" s="77"/>
      <c r="DY23" s="77"/>
      <c r="DZ23" s="77"/>
      <c r="EA23" s="77"/>
      <c r="EB23" s="77"/>
      <c r="EC23" s="77"/>
      <c r="ED23" s="77"/>
      <c r="EE23" s="77"/>
      <c r="EF23" s="77"/>
      <c r="EG23" s="77"/>
      <c r="EH23" s="77"/>
    </row>
    <row r="24" spans="1:138" s="79" customFormat="1" ht="20.25" x14ac:dyDescent="0.3">
      <c r="A24" s="77"/>
      <c r="B24" s="78"/>
      <c r="C24" s="681" t="s">
        <v>333</v>
      </c>
      <c r="D24" s="681"/>
      <c r="E24" s="681"/>
      <c r="F24" s="86"/>
      <c r="G24" s="77"/>
      <c r="H24" s="77"/>
      <c r="I24" s="77"/>
      <c r="J24" s="77"/>
      <c r="K24" s="77"/>
      <c r="L24" s="77"/>
      <c r="M24" s="77"/>
      <c r="N24" s="130"/>
      <c r="O24" s="321"/>
      <c r="P24" s="107"/>
      <c r="Q24" s="107"/>
      <c r="R24" s="107"/>
      <c r="S24" s="107"/>
      <c r="T24" s="107"/>
      <c r="U24" s="107"/>
      <c r="V24" s="107"/>
      <c r="W24" s="107"/>
      <c r="X24" s="107"/>
      <c r="Y24" s="107"/>
      <c r="Z24" s="107"/>
      <c r="AA24" s="107"/>
      <c r="AB24" s="107"/>
      <c r="AC24" s="107"/>
      <c r="AD24" s="107"/>
      <c r="AE24" s="107"/>
      <c r="AF24" s="107"/>
      <c r="AG24" s="107"/>
      <c r="AH24" s="107"/>
      <c r="AI24" s="107"/>
      <c r="AJ24" s="10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c r="CK24" s="77"/>
      <c r="CL24" s="77"/>
      <c r="CM24" s="77"/>
      <c r="CN24" s="77"/>
      <c r="CO24" s="77"/>
      <c r="CP24" s="77"/>
      <c r="CQ24" s="77"/>
      <c r="CR24" s="77"/>
      <c r="CS24" s="77"/>
      <c r="CT24" s="77"/>
      <c r="CU24" s="77"/>
      <c r="CV24" s="77"/>
      <c r="CW24" s="77"/>
      <c r="CX24" s="77"/>
      <c r="CY24" s="77"/>
      <c r="CZ24" s="77"/>
      <c r="DA24" s="77"/>
      <c r="DB24" s="77"/>
      <c r="DC24" s="77"/>
      <c r="DD24" s="77"/>
      <c r="DE24" s="77"/>
      <c r="DF24" s="77"/>
      <c r="DG24" s="77"/>
      <c r="DH24" s="77"/>
      <c r="DI24" s="77"/>
      <c r="DJ24" s="77"/>
      <c r="DK24" s="77"/>
      <c r="DL24" s="77"/>
      <c r="DM24" s="77"/>
      <c r="DN24" s="77"/>
      <c r="DO24" s="77"/>
      <c r="DP24" s="77"/>
      <c r="DQ24" s="77"/>
      <c r="DR24" s="77"/>
      <c r="DS24" s="77"/>
      <c r="DT24" s="77"/>
      <c r="DU24" s="77"/>
      <c r="DV24" s="77"/>
      <c r="DW24" s="77"/>
      <c r="DX24" s="77"/>
      <c r="DY24" s="77"/>
      <c r="DZ24" s="77"/>
      <c r="EA24" s="77"/>
      <c r="EB24" s="77"/>
      <c r="EC24" s="77"/>
      <c r="ED24" s="77"/>
      <c r="EE24" s="77"/>
      <c r="EF24" s="77"/>
      <c r="EG24" s="77"/>
      <c r="EH24" s="77"/>
    </row>
    <row r="25" spans="1:138" s="79" customFormat="1" ht="33.75" x14ac:dyDescent="0.3">
      <c r="A25" s="77"/>
      <c r="B25" s="80" t="s">
        <v>481</v>
      </c>
      <c r="C25" s="679" t="s">
        <v>488</v>
      </c>
      <c r="D25" s="679"/>
      <c r="E25" s="679"/>
      <c r="F25" s="106">
        <v>1</v>
      </c>
      <c r="G25" s="77"/>
      <c r="H25" s="77"/>
      <c r="I25" s="77"/>
      <c r="J25" s="77"/>
      <c r="K25" s="77"/>
      <c r="L25" s="77"/>
      <c r="M25" s="77"/>
      <c r="N25" s="130"/>
      <c r="O25" s="323"/>
      <c r="P25" s="107"/>
      <c r="Q25" s="107"/>
      <c r="R25" s="107"/>
      <c r="S25" s="107"/>
      <c r="T25" s="107"/>
      <c r="U25" s="107"/>
      <c r="V25" s="107"/>
      <c r="W25" s="107"/>
      <c r="X25" s="107"/>
      <c r="Y25" s="107"/>
      <c r="Z25" s="107"/>
      <c r="AA25" s="107"/>
      <c r="AB25" s="107"/>
      <c r="AC25" s="107"/>
      <c r="AD25" s="107"/>
      <c r="AE25" s="107"/>
      <c r="AF25" s="107"/>
      <c r="AG25" s="107"/>
      <c r="AH25" s="107"/>
      <c r="AI25" s="107"/>
      <c r="AJ25" s="10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c r="CB25" s="77"/>
      <c r="CC25" s="77"/>
      <c r="CD25" s="77"/>
      <c r="CE25" s="77"/>
      <c r="CF25" s="77"/>
      <c r="CG25" s="77"/>
      <c r="CH25" s="77"/>
      <c r="CI25" s="77"/>
      <c r="CJ25" s="77"/>
      <c r="CK25" s="77"/>
      <c r="CL25" s="77"/>
      <c r="CM25" s="77"/>
      <c r="CN25" s="77"/>
      <c r="CO25" s="77"/>
      <c r="CP25" s="77"/>
      <c r="CQ25" s="77"/>
      <c r="CR25" s="77"/>
      <c r="CS25" s="77"/>
      <c r="CT25" s="77"/>
      <c r="CU25" s="77"/>
      <c r="CV25" s="77"/>
      <c r="CW25" s="77"/>
      <c r="CX25" s="77"/>
      <c r="CY25" s="77"/>
      <c r="CZ25" s="77"/>
      <c r="DA25" s="77"/>
      <c r="DB25" s="77"/>
      <c r="DC25" s="77"/>
      <c r="DD25" s="77"/>
      <c r="DE25" s="77"/>
      <c r="DF25" s="77"/>
      <c r="DG25" s="77"/>
      <c r="DH25" s="77"/>
      <c r="DI25" s="77"/>
      <c r="DJ25" s="77"/>
      <c r="DK25" s="77"/>
      <c r="DL25" s="77"/>
      <c r="DM25" s="77"/>
      <c r="DN25" s="77"/>
      <c r="DO25" s="77"/>
      <c r="DP25" s="77"/>
      <c r="DQ25" s="77"/>
      <c r="DR25" s="77"/>
      <c r="DS25" s="77"/>
      <c r="DT25" s="77"/>
      <c r="DU25" s="77"/>
      <c r="DV25" s="77"/>
      <c r="DW25" s="77"/>
      <c r="DX25" s="77"/>
      <c r="DY25" s="77"/>
      <c r="DZ25" s="77"/>
      <c r="EA25" s="77"/>
      <c r="EB25" s="77"/>
      <c r="EC25" s="77"/>
      <c r="ED25" s="77"/>
      <c r="EE25" s="77"/>
      <c r="EF25" s="77"/>
      <c r="EG25" s="77"/>
      <c r="EH25" s="77"/>
    </row>
    <row r="26" spans="1:138" s="79" customFormat="1" ht="33.75" x14ac:dyDescent="0.3">
      <c r="A26" s="77"/>
      <c r="B26" s="81" t="s">
        <v>483</v>
      </c>
      <c r="C26" s="679" t="s">
        <v>489</v>
      </c>
      <c r="D26" s="679"/>
      <c r="E26" s="679"/>
      <c r="F26" s="106">
        <v>2</v>
      </c>
      <c r="G26" s="77"/>
      <c r="H26" s="77"/>
      <c r="I26" s="85"/>
      <c r="J26" s="85"/>
      <c r="K26" s="85"/>
      <c r="L26" s="85"/>
      <c r="M26" s="85"/>
      <c r="N26" s="131"/>
      <c r="O26" s="323"/>
      <c r="P26" s="107"/>
      <c r="Q26" s="107"/>
      <c r="R26" s="107"/>
      <c r="S26" s="107"/>
      <c r="T26" s="107"/>
      <c r="U26" s="107"/>
      <c r="V26" s="107"/>
      <c r="W26" s="107"/>
      <c r="X26" s="107"/>
      <c r="Y26" s="107"/>
      <c r="Z26" s="107"/>
      <c r="AA26" s="107"/>
      <c r="AB26" s="107"/>
      <c r="AC26" s="107"/>
      <c r="AD26" s="107"/>
      <c r="AE26" s="107"/>
      <c r="AF26" s="107"/>
      <c r="AG26" s="107"/>
      <c r="AH26" s="107"/>
      <c r="AI26" s="107"/>
      <c r="AJ26" s="10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7"/>
      <c r="DB26" s="77"/>
      <c r="DC26" s="77"/>
      <c r="DD26" s="77"/>
      <c r="DE26" s="77"/>
      <c r="DF26" s="77"/>
      <c r="DG26" s="77"/>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row>
    <row r="27" spans="1:138" s="79" customFormat="1" ht="33.75" x14ac:dyDescent="0.3">
      <c r="A27" s="77"/>
      <c r="B27" s="82" t="s">
        <v>484</v>
      </c>
      <c r="C27" s="679" t="s">
        <v>355</v>
      </c>
      <c r="D27" s="679"/>
      <c r="E27" s="679"/>
      <c r="F27" s="106">
        <v>3</v>
      </c>
      <c r="G27" s="77"/>
      <c r="H27" s="77"/>
      <c r="I27" s="85"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5"/>
      <c r="K27" s="85"/>
      <c r="L27" s="85"/>
      <c r="M27" s="85"/>
      <c r="N27" s="131"/>
      <c r="O27" s="323"/>
      <c r="P27" s="107"/>
      <c r="Q27" s="107"/>
      <c r="R27" s="107"/>
      <c r="S27" s="107"/>
      <c r="T27" s="107"/>
      <c r="U27" s="107"/>
      <c r="V27" s="107"/>
      <c r="W27" s="107"/>
      <c r="X27" s="107"/>
      <c r="Y27" s="107"/>
      <c r="Z27" s="107"/>
      <c r="AA27" s="107"/>
      <c r="AB27" s="107"/>
      <c r="AC27" s="107"/>
      <c r="AD27" s="107"/>
      <c r="AE27" s="107"/>
      <c r="AF27" s="107"/>
      <c r="AG27" s="107"/>
      <c r="AH27" s="107"/>
      <c r="AI27" s="107"/>
      <c r="AJ27" s="10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77"/>
      <c r="BI27" s="77"/>
      <c r="BJ27" s="77"/>
      <c r="BK27" s="77"/>
      <c r="BL27" s="77"/>
      <c r="BM27" s="77"/>
      <c r="BN27" s="77"/>
      <c r="BO27" s="77"/>
      <c r="BP27" s="77"/>
      <c r="BQ27" s="77"/>
      <c r="BR27" s="77"/>
      <c r="BS27" s="77"/>
      <c r="BT27" s="77"/>
      <c r="BU27" s="77"/>
      <c r="BV27" s="77"/>
      <c r="BW27" s="77"/>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7"/>
      <c r="DB27" s="77"/>
      <c r="DC27" s="77"/>
      <c r="DD27" s="77"/>
      <c r="DE27" s="77"/>
      <c r="DF27" s="77"/>
      <c r="DG27" s="77"/>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row>
    <row r="28" spans="1:138" s="79" customFormat="1" ht="33.75" x14ac:dyDescent="0.3">
      <c r="A28" s="77"/>
      <c r="B28" s="83" t="s">
        <v>485</v>
      </c>
      <c r="C28" s="679" t="s">
        <v>490</v>
      </c>
      <c r="D28" s="679"/>
      <c r="E28" s="679"/>
      <c r="F28" s="106">
        <v>4</v>
      </c>
      <c r="G28" s="77"/>
      <c r="H28" s="77"/>
      <c r="I28" s="85" t="str">
        <v xml:space="preserve">Si el hecho llegara a presentarse, tendría bajo impacto o efecto sobre la entidad.
</v>
      </c>
      <c r="J28" s="85"/>
      <c r="K28" s="85"/>
      <c r="L28" s="85"/>
      <c r="M28" s="85"/>
      <c r="N28" s="131"/>
      <c r="O28" s="323"/>
      <c r="P28" s="107"/>
      <c r="Q28" s="107"/>
      <c r="R28" s="107"/>
      <c r="S28" s="107"/>
      <c r="T28" s="107"/>
      <c r="U28" s="107"/>
      <c r="V28" s="107"/>
      <c r="W28" s="107"/>
      <c r="X28" s="107"/>
      <c r="Y28" s="107"/>
      <c r="Z28" s="107"/>
      <c r="AA28" s="107"/>
      <c r="AB28" s="107"/>
      <c r="AC28" s="107"/>
      <c r="AD28" s="107"/>
      <c r="AE28" s="107"/>
      <c r="AF28" s="107"/>
      <c r="AG28" s="107"/>
      <c r="AH28" s="107"/>
      <c r="AI28" s="107"/>
      <c r="AJ28" s="10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77"/>
      <c r="CD28" s="77"/>
      <c r="CE28" s="77"/>
      <c r="CF28" s="77"/>
      <c r="CG28" s="77"/>
      <c r="CH28" s="77"/>
      <c r="CI28" s="77"/>
      <c r="CJ28" s="77"/>
      <c r="CK28" s="77"/>
      <c r="CL28" s="77"/>
      <c r="CM28" s="77"/>
      <c r="CN28" s="77"/>
      <c r="CO28" s="77"/>
      <c r="CP28" s="77"/>
      <c r="CQ28" s="77"/>
      <c r="CR28" s="77"/>
      <c r="CS28" s="77"/>
      <c r="CT28" s="77"/>
      <c r="CU28" s="77"/>
      <c r="CV28" s="77"/>
      <c r="CW28" s="77"/>
      <c r="CX28" s="77"/>
      <c r="CY28" s="77"/>
      <c r="CZ28" s="77"/>
      <c r="DA28" s="77"/>
      <c r="DB28" s="77"/>
      <c r="DC28" s="77"/>
      <c r="DD28" s="77"/>
      <c r="DE28" s="77"/>
      <c r="DF28" s="77"/>
      <c r="DG28" s="77"/>
      <c r="DH28" s="77"/>
      <c r="DI28" s="77"/>
      <c r="DJ28" s="77"/>
      <c r="DK28" s="77"/>
      <c r="DL28" s="77"/>
      <c r="DM28" s="77"/>
      <c r="DN28" s="77"/>
      <c r="DO28" s="77"/>
      <c r="DP28" s="77"/>
      <c r="DQ28" s="77"/>
      <c r="DR28" s="77"/>
      <c r="DS28" s="77"/>
      <c r="DT28" s="77"/>
      <c r="DU28" s="77"/>
      <c r="DV28" s="77"/>
      <c r="DW28" s="77"/>
      <c r="DX28" s="77"/>
      <c r="DY28" s="77"/>
      <c r="DZ28" s="77"/>
      <c r="EA28" s="77"/>
      <c r="EB28" s="77"/>
      <c r="EC28" s="77"/>
      <c r="ED28" s="77"/>
      <c r="EE28" s="77"/>
      <c r="EF28" s="77"/>
      <c r="EG28" s="77"/>
      <c r="EH28" s="77"/>
    </row>
    <row r="29" spans="1:138" s="79" customFormat="1" ht="33.75" x14ac:dyDescent="0.3">
      <c r="A29" s="77"/>
      <c r="B29" s="84" t="s">
        <v>486</v>
      </c>
      <c r="C29" s="679" t="s">
        <v>334</v>
      </c>
      <c r="D29" s="679"/>
      <c r="E29" s="679"/>
      <c r="F29" s="106">
        <v>5</v>
      </c>
      <c r="G29" s="77"/>
      <c r="H29" s="77"/>
      <c r="I29" s="85" t="str">
        <v xml:space="preserve">Si el hecho llegara a presentarse, tendría medianas consecuencias o efectos sobre la entidad.
</v>
      </c>
      <c r="J29" s="85"/>
      <c r="K29" s="85"/>
      <c r="L29" s="85"/>
      <c r="M29" s="85"/>
      <c r="N29" s="131"/>
      <c r="O29" s="323"/>
      <c r="P29" s="107"/>
      <c r="Q29" s="107"/>
      <c r="R29" s="107"/>
      <c r="S29" s="107"/>
      <c r="T29" s="107"/>
      <c r="U29" s="107"/>
      <c r="V29" s="107"/>
      <c r="W29" s="107"/>
      <c r="X29" s="107"/>
      <c r="Y29" s="107"/>
      <c r="Z29" s="107"/>
      <c r="AA29" s="107"/>
      <c r="AB29" s="107"/>
      <c r="AC29" s="107"/>
      <c r="AD29" s="107"/>
      <c r="AE29" s="107"/>
      <c r="AF29" s="107"/>
      <c r="AG29" s="107"/>
      <c r="AH29" s="107"/>
      <c r="AI29" s="107"/>
      <c r="AJ29" s="10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row>
    <row r="30" spans="1:138" s="79" customFormat="1" ht="20.25" x14ac:dyDescent="0.3">
      <c r="A30" s="77"/>
      <c r="B30" s="85"/>
      <c r="C30" s="76"/>
      <c r="D30" s="76"/>
      <c r="E30" s="76"/>
      <c r="F30" s="86"/>
      <c r="G30" s="77"/>
      <c r="H30" s="77"/>
      <c r="I30" s="85" t="str">
        <v xml:space="preserve">Si el hecho llegara a presentarse, tendría altas consecuencias o efectos sobre la entidad
</v>
      </c>
      <c r="J30" s="85"/>
      <c r="K30" s="85"/>
      <c r="L30" s="85"/>
      <c r="M30" s="85"/>
      <c r="N30" s="131"/>
      <c r="O30" s="321"/>
      <c r="P30" s="107"/>
      <c r="Q30" s="107"/>
      <c r="R30" s="107"/>
      <c r="S30" s="107"/>
      <c r="T30" s="107"/>
      <c r="U30" s="107"/>
      <c r="V30" s="107"/>
      <c r="W30" s="107"/>
      <c r="X30" s="107"/>
      <c r="Y30" s="107"/>
      <c r="Z30" s="107"/>
      <c r="AA30" s="107"/>
      <c r="AB30" s="107"/>
      <c r="AC30" s="107"/>
      <c r="AD30" s="107"/>
      <c r="AE30" s="107"/>
      <c r="AF30" s="107"/>
      <c r="AG30" s="107"/>
      <c r="AH30" s="107"/>
      <c r="AI30" s="107"/>
      <c r="AJ30" s="10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c r="BS30" s="77"/>
      <c r="BT30" s="77"/>
      <c r="BU30" s="77"/>
      <c r="BV30" s="77"/>
      <c r="BW30" s="77"/>
      <c r="BX30" s="77"/>
      <c r="BY30" s="77"/>
      <c r="BZ30" s="77"/>
      <c r="CA30" s="77"/>
      <c r="CB30" s="77"/>
      <c r="CC30" s="77"/>
      <c r="CD30" s="77"/>
      <c r="CE30" s="77"/>
      <c r="CF30" s="77"/>
      <c r="CG30" s="77"/>
      <c r="CH30" s="77"/>
      <c r="CI30" s="77"/>
      <c r="CJ30" s="77"/>
      <c r="CK30" s="77"/>
      <c r="CL30" s="77"/>
      <c r="CM30" s="77"/>
      <c r="CN30" s="77"/>
      <c r="CO30" s="77"/>
      <c r="CP30" s="77"/>
      <c r="CQ30" s="77"/>
      <c r="CR30" s="77"/>
      <c r="CS30" s="77"/>
      <c r="CT30" s="77"/>
      <c r="CU30" s="77"/>
      <c r="CV30" s="77"/>
      <c r="CW30" s="77"/>
      <c r="CX30" s="77"/>
      <c r="CY30" s="77"/>
      <c r="CZ30" s="77"/>
      <c r="DA30" s="77"/>
      <c r="DB30" s="77"/>
      <c r="DC30" s="77"/>
      <c r="DD30" s="77"/>
      <c r="DE30" s="77"/>
      <c r="DF30" s="77"/>
      <c r="DG30" s="77"/>
      <c r="DH30" s="77"/>
      <c r="DI30" s="77"/>
      <c r="DJ30" s="77"/>
      <c r="DK30" s="77"/>
      <c r="DL30" s="77"/>
      <c r="DM30" s="77"/>
      <c r="DN30" s="77"/>
      <c r="DO30" s="77"/>
      <c r="DP30" s="77"/>
      <c r="DQ30" s="77"/>
      <c r="DR30" s="77"/>
      <c r="DS30" s="77"/>
      <c r="DT30" s="77"/>
      <c r="DU30" s="77"/>
      <c r="DV30" s="77"/>
      <c r="DW30" s="77"/>
      <c r="DX30" s="77"/>
      <c r="DY30" s="77"/>
      <c r="DZ30" s="77"/>
      <c r="EA30" s="77"/>
      <c r="EB30" s="77"/>
      <c r="EC30" s="77"/>
      <c r="ED30" s="77"/>
      <c r="EE30" s="77"/>
      <c r="EF30" s="77"/>
      <c r="EG30" s="77"/>
      <c r="EH30" s="77"/>
    </row>
    <row r="31" spans="1:138" s="77" customFormat="1" ht="20.25" x14ac:dyDescent="0.3">
      <c r="B31" s="87"/>
      <c r="C31" s="87"/>
      <c r="D31" s="87"/>
      <c r="E31" s="87"/>
      <c r="F31" s="86"/>
      <c r="I31" s="85" t="str">
        <v xml:space="preserve">Si el hecho llegara a presentarse, tendría desastrosas consecuencias o efectos sobre la entidad.
</v>
      </c>
      <c r="J31" s="85"/>
      <c r="K31" s="85"/>
      <c r="L31" s="85"/>
      <c r="M31" s="85"/>
      <c r="N31" s="131"/>
      <c r="O31" s="321"/>
      <c r="P31" s="107"/>
      <c r="Q31" s="107"/>
      <c r="R31" s="107"/>
      <c r="S31" s="107"/>
      <c r="T31" s="107"/>
      <c r="U31" s="107"/>
      <c r="V31" s="107"/>
      <c r="W31" s="107"/>
      <c r="X31" s="107"/>
      <c r="Y31" s="107"/>
      <c r="Z31" s="107"/>
      <c r="AA31" s="107"/>
      <c r="AB31" s="107"/>
      <c r="AC31" s="107"/>
      <c r="AD31" s="107"/>
      <c r="AE31" s="107"/>
      <c r="AF31" s="107"/>
      <c r="AG31" s="107"/>
      <c r="AH31" s="107"/>
      <c r="AI31" s="107"/>
      <c r="AJ31" s="107"/>
    </row>
    <row r="32" spans="1:138" s="77" customFormat="1" ht="20.25" x14ac:dyDescent="0.3">
      <c r="B32" s="104"/>
      <c r="C32" s="680" t="s">
        <v>339</v>
      </c>
      <c r="D32" s="680"/>
      <c r="E32" s="680"/>
      <c r="F32" s="86"/>
      <c r="I32" s="85"/>
      <c r="J32" s="85"/>
      <c r="K32" s="85"/>
      <c r="L32" s="85"/>
      <c r="M32" s="85"/>
      <c r="N32" s="131"/>
      <c r="O32" s="321"/>
      <c r="P32" s="107"/>
      <c r="Q32" s="107"/>
      <c r="R32" s="107"/>
      <c r="S32" s="107"/>
      <c r="T32" s="107"/>
      <c r="U32" s="107"/>
      <c r="V32" s="107"/>
      <c r="W32" s="107"/>
      <c r="X32" s="107"/>
      <c r="Y32" s="107"/>
      <c r="Z32" s="107"/>
      <c r="AA32" s="107"/>
      <c r="AB32" s="107"/>
      <c r="AC32" s="107"/>
      <c r="AD32" s="107"/>
      <c r="AE32" s="107"/>
      <c r="AF32" s="107"/>
      <c r="AG32" s="107"/>
      <c r="AH32" s="107"/>
      <c r="AI32" s="107"/>
      <c r="AJ32" s="107"/>
    </row>
    <row r="33" spans="2:36" s="77" customFormat="1" ht="20.25" x14ac:dyDescent="0.3">
      <c r="B33" s="68" t="s">
        <v>481</v>
      </c>
      <c r="C33" s="679" t="s">
        <v>491</v>
      </c>
      <c r="D33" s="679"/>
      <c r="E33" s="679"/>
      <c r="F33" s="108">
        <v>1</v>
      </c>
      <c r="I33" s="85"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5"/>
      <c r="K33" s="85"/>
      <c r="L33" s="85"/>
      <c r="M33" s="85"/>
      <c r="N33" s="131"/>
      <c r="O33" s="321"/>
      <c r="P33" s="107"/>
      <c r="Q33" s="107"/>
      <c r="R33" s="107"/>
      <c r="S33" s="107"/>
      <c r="T33" s="107"/>
      <c r="U33" s="107"/>
      <c r="V33" s="107"/>
      <c r="W33" s="107"/>
      <c r="X33" s="107"/>
      <c r="Y33" s="107"/>
      <c r="Z33" s="107"/>
      <c r="AA33" s="107"/>
      <c r="AB33" s="107"/>
      <c r="AC33" s="107"/>
      <c r="AD33" s="107"/>
      <c r="AE33" s="107"/>
      <c r="AF33" s="107"/>
      <c r="AG33" s="107"/>
      <c r="AH33" s="107"/>
      <c r="AI33" s="107"/>
      <c r="AJ33" s="107"/>
    </row>
    <row r="34" spans="2:36" s="77" customFormat="1" ht="20.25" x14ac:dyDescent="0.3">
      <c r="B34" s="72" t="s">
        <v>483</v>
      </c>
      <c r="C34" s="679" t="s">
        <v>492</v>
      </c>
      <c r="D34" s="679"/>
      <c r="E34" s="679"/>
      <c r="F34" s="108">
        <v>2</v>
      </c>
      <c r="I34" s="85" t="str">
        <v xml:space="preserve">Si el hecho llegara a presentarse, tendría bajo impacto o efecto sobre la entidad.
</v>
      </c>
      <c r="J34" s="85"/>
      <c r="K34" s="85"/>
      <c r="L34" s="85"/>
      <c r="M34" s="85"/>
      <c r="N34" s="131"/>
      <c r="O34" s="321"/>
      <c r="P34" s="107"/>
      <c r="Q34" s="107"/>
      <c r="R34" s="107"/>
      <c r="S34" s="107"/>
      <c r="T34" s="107"/>
      <c r="U34" s="107"/>
      <c r="V34" s="107"/>
      <c r="W34" s="107"/>
      <c r="X34" s="107"/>
      <c r="Y34" s="107"/>
      <c r="Z34" s="107"/>
      <c r="AA34" s="107"/>
      <c r="AB34" s="107"/>
      <c r="AC34" s="107"/>
      <c r="AD34" s="107"/>
      <c r="AE34" s="107"/>
      <c r="AF34" s="107"/>
      <c r="AG34" s="107"/>
      <c r="AH34" s="107"/>
      <c r="AI34" s="107"/>
      <c r="AJ34" s="107"/>
    </row>
    <row r="35" spans="2:36" s="77" customFormat="1" ht="20.25" x14ac:dyDescent="0.3">
      <c r="B35" s="73" t="s">
        <v>484</v>
      </c>
      <c r="C35" s="679" t="s">
        <v>340</v>
      </c>
      <c r="D35" s="679"/>
      <c r="E35" s="679"/>
      <c r="F35" s="108">
        <v>3</v>
      </c>
      <c r="I35" s="85" t="str">
        <v xml:space="preserve">Si el hecho llegara a presentarse, tendría medianas consecuencias o efectos sobre la entidad.
</v>
      </c>
      <c r="J35" s="85"/>
      <c r="K35" s="85"/>
      <c r="L35" s="85"/>
      <c r="M35" s="85"/>
      <c r="N35" s="131"/>
      <c r="O35" s="321"/>
      <c r="P35" s="107"/>
      <c r="Q35" s="107"/>
      <c r="R35" s="107"/>
      <c r="S35" s="107"/>
      <c r="T35" s="107"/>
      <c r="U35" s="107"/>
      <c r="V35" s="107"/>
      <c r="W35" s="107"/>
      <c r="X35" s="107"/>
      <c r="Y35" s="107"/>
      <c r="Z35" s="107"/>
      <c r="AA35" s="107"/>
      <c r="AB35" s="107"/>
      <c r="AC35" s="107"/>
      <c r="AD35" s="107"/>
      <c r="AE35" s="107"/>
      <c r="AF35" s="107"/>
      <c r="AG35" s="107"/>
      <c r="AH35" s="107"/>
      <c r="AI35" s="107"/>
      <c r="AJ35" s="107"/>
    </row>
    <row r="36" spans="2:36" s="77" customFormat="1" ht="20.25" x14ac:dyDescent="0.3">
      <c r="B36" s="74" t="s">
        <v>485</v>
      </c>
      <c r="C36" s="679" t="s">
        <v>493</v>
      </c>
      <c r="D36" s="679"/>
      <c r="E36" s="679"/>
      <c r="F36" s="108">
        <v>4</v>
      </c>
      <c r="I36" s="85" t="str">
        <v xml:space="preserve">Si el hecho llegara a presentarse, tendría altas consecuencias o efectos sobre la entidad
</v>
      </c>
      <c r="J36" s="85"/>
      <c r="K36" s="85"/>
      <c r="L36" s="85"/>
      <c r="M36" s="85"/>
      <c r="N36" s="131"/>
      <c r="O36" s="321"/>
      <c r="P36" s="107"/>
      <c r="Q36" s="107"/>
      <c r="R36" s="107"/>
      <c r="S36" s="107"/>
      <c r="T36" s="107"/>
      <c r="U36" s="107"/>
      <c r="V36" s="107"/>
      <c r="W36" s="107"/>
      <c r="X36" s="107"/>
      <c r="Y36" s="107"/>
      <c r="Z36" s="107"/>
      <c r="AA36" s="107"/>
      <c r="AB36" s="107"/>
      <c r="AC36" s="107"/>
      <c r="AD36" s="107"/>
      <c r="AE36" s="107"/>
      <c r="AF36" s="107"/>
      <c r="AG36" s="107"/>
      <c r="AH36" s="107"/>
      <c r="AI36" s="107"/>
      <c r="AJ36" s="107"/>
    </row>
    <row r="37" spans="2:36" s="77" customFormat="1" ht="20.25" x14ac:dyDescent="0.3">
      <c r="B37" s="75" t="s">
        <v>486</v>
      </c>
      <c r="C37" s="679" t="s">
        <v>494</v>
      </c>
      <c r="D37" s="679"/>
      <c r="E37" s="679"/>
      <c r="F37" s="108">
        <v>5</v>
      </c>
      <c r="I37" s="85" t="str">
        <v xml:space="preserve">Si el hecho llegara a presentarse, tendría desastrosas consecuencias o efectos sobre la entidad.
</v>
      </c>
      <c r="J37" s="85"/>
      <c r="K37" s="85"/>
      <c r="L37" s="85"/>
      <c r="M37" s="85"/>
      <c r="N37" s="131"/>
      <c r="O37" s="321"/>
      <c r="P37" s="107"/>
      <c r="Q37" s="107"/>
      <c r="R37" s="107"/>
      <c r="S37" s="107"/>
      <c r="T37" s="107"/>
      <c r="U37" s="107"/>
      <c r="V37" s="107"/>
      <c r="W37" s="107"/>
      <c r="X37" s="107"/>
      <c r="Y37" s="107"/>
      <c r="Z37" s="107"/>
      <c r="AA37" s="107"/>
      <c r="AB37" s="107"/>
      <c r="AC37" s="107"/>
      <c r="AD37" s="107"/>
      <c r="AE37" s="107"/>
      <c r="AF37" s="107"/>
      <c r="AG37" s="107"/>
      <c r="AH37" s="107"/>
      <c r="AI37" s="107"/>
      <c r="AJ37" s="107"/>
    </row>
    <row r="38" spans="2:36" s="77" customFormat="1" ht="20.25" x14ac:dyDescent="0.3">
      <c r="B38" s="87"/>
      <c r="C38" s="87"/>
      <c r="D38" s="87"/>
      <c r="E38" s="87"/>
      <c r="F38" s="86"/>
      <c r="I38" s="85"/>
      <c r="J38" s="85"/>
      <c r="K38" s="85"/>
      <c r="L38" s="85"/>
      <c r="M38" s="85"/>
      <c r="N38" s="131"/>
      <c r="O38" s="321"/>
      <c r="P38" s="107"/>
      <c r="Q38" s="107"/>
      <c r="R38" s="107"/>
      <c r="S38" s="107"/>
      <c r="T38" s="107"/>
      <c r="U38" s="107"/>
      <c r="V38" s="107"/>
      <c r="W38" s="107"/>
      <c r="X38" s="107"/>
      <c r="Y38" s="107"/>
      <c r="Z38" s="107"/>
      <c r="AA38" s="107"/>
      <c r="AB38" s="107"/>
      <c r="AC38" s="107"/>
      <c r="AD38" s="107"/>
      <c r="AE38" s="107"/>
      <c r="AF38" s="107"/>
      <c r="AG38" s="107"/>
      <c r="AH38" s="107"/>
      <c r="AI38" s="107"/>
      <c r="AJ38" s="107"/>
    </row>
    <row r="39" spans="2:36" s="77" customFormat="1" ht="20.25" x14ac:dyDescent="0.3">
      <c r="B39" s="87"/>
      <c r="C39" s="87"/>
      <c r="D39" s="87"/>
      <c r="E39" s="87"/>
      <c r="F39" s="86"/>
      <c r="N39" s="130"/>
      <c r="O39" s="321"/>
      <c r="P39" s="107"/>
      <c r="Q39" s="107"/>
      <c r="R39" s="107"/>
      <c r="S39" s="107"/>
      <c r="T39" s="107"/>
      <c r="U39" s="107"/>
      <c r="V39" s="107"/>
      <c r="W39" s="107"/>
      <c r="X39" s="107"/>
      <c r="Y39" s="107"/>
      <c r="Z39" s="107"/>
      <c r="AA39" s="107"/>
      <c r="AB39" s="107"/>
      <c r="AC39" s="107"/>
      <c r="AD39" s="107"/>
      <c r="AE39" s="107"/>
      <c r="AF39" s="107"/>
      <c r="AG39" s="107"/>
      <c r="AH39" s="107"/>
      <c r="AI39" s="107"/>
      <c r="AJ39" s="107"/>
    </row>
    <row r="40" spans="2:36" s="77" customFormat="1" ht="20.25" x14ac:dyDescent="0.3">
      <c r="B40" s="78"/>
      <c r="C40" s="680" t="s">
        <v>336</v>
      </c>
      <c r="D40" s="680"/>
      <c r="E40" s="680"/>
      <c r="F40" s="86"/>
      <c r="N40" s="130"/>
      <c r="O40" s="321"/>
      <c r="P40" s="107"/>
      <c r="Q40" s="107"/>
      <c r="R40" s="107"/>
      <c r="S40" s="107"/>
      <c r="T40" s="107"/>
      <c r="U40" s="107"/>
      <c r="V40" s="107"/>
      <c r="W40" s="107"/>
      <c r="X40" s="107"/>
      <c r="Y40" s="107"/>
      <c r="Z40" s="107"/>
      <c r="AA40" s="107"/>
      <c r="AB40" s="107"/>
      <c r="AC40" s="107"/>
      <c r="AD40" s="107"/>
      <c r="AE40" s="107"/>
      <c r="AF40" s="107"/>
      <c r="AG40" s="107"/>
      <c r="AH40" s="107"/>
      <c r="AI40" s="107"/>
      <c r="AJ40" s="107"/>
    </row>
    <row r="41" spans="2:36" s="77" customFormat="1" ht="20.25" x14ac:dyDescent="0.3">
      <c r="B41" s="109" t="s">
        <v>481</v>
      </c>
      <c r="C41" s="679" t="s">
        <v>495</v>
      </c>
      <c r="D41" s="679"/>
      <c r="E41" s="679"/>
      <c r="F41" s="108">
        <v>1</v>
      </c>
      <c r="N41" s="130"/>
      <c r="O41" s="321"/>
      <c r="P41" s="107"/>
      <c r="Q41" s="107"/>
      <c r="R41" s="107"/>
      <c r="S41" s="107"/>
      <c r="T41" s="107"/>
      <c r="U41" s="107"/>
      <c r="V41" s="107"/>
      <c r="W41" s="107"/>
      <c r="X41" s="107"/>
      <c r="Y41" s="107"/>
      <c r="Z41" s="107"/>
      <c r="AA41" s="107"/>
      <c r="AB41" s="107"/>
      <c r="AC41" s="107"/>
      <c r="AD41" s="107"/>
      <c r="AE41" s="107"/>
      <c r="AF41" s="107"/>
      <c r="AG41" s="107"/>
      <c r="AH41" s="107"/>
      <c r="AI41" s="107"/>
      <c r="AJ41" s="107"/>
    </row>
    <row r="42" spans="2:36" s="77" customFormat="1" ht="20.25" x14ac:dyDescent="0.3">
      <c r="B42" s="110" t="s">
        <v>483</v>
      </c>
      <c r="C42" s="679" t="s">
        <v>337</v>
      </c>
      <c r="D42" s="679"/>
      <c r="E42" s="679"/>
      <c r="F42" s="108">
        <v>2</v>
      </c>
      <c r="N42" s="130"/>
      <c r="O42" s="321"/>
      <c r="P42" s="107"/>
      <c r="Q42" s="107"/>
      <c r="R42" s="107"/>
      <c r="S42" s="107"/>
      <c r="T42" s="107"/>
      <c r="U42" s="107"/>
      <c r="V42" s="107"/>
      <c r="W42" s="107"/>
      <c r="X42" s="107"/>
      <c r="Y42" s="107"/>
      <c r="Z42" s="107"/>
      <c r="AA42" s="107"/>
      <c r="AB42" s="107"/>
      <c r="AC42" s="107"/>
      <c r="AD42" s="107"/>
      <c r="AE42" s="107"/>
      <c r="AF42" s="107"/>
      <c r="AG42" s="107"/>
      <c r="AH42" s="107"/>
      <c r="AI42" s="107"/>
      <c r="AJ42" s="107"/>
    </row>
    <row r="43" spans="2:36" s="77" customFormat="1" ht="20.25" x14ac:dyDescent="0.3">
      <c r="B43" s="111" t="s">
        <v>484</v>
      </c>
      <c r="C43" s="679" t="s">
        <v>496</v>
      </c>
      <c r="D43" s="679"/>
      <c r="E43" s="679"/>
      <c r="F43" s="108">
        <v>3</v>
      </c>
      <c r="N43" s="130"/>
      <c r="O43" s="321"/>
      <c r="P43" s="107"/>
      <c r="Q43" s="107"/>
      <c r="R43" s="107"/>
      <c r="S43" s="107"/>
      <c r="T43" s="107"/>
      <c r="U43" s="107"/>
      <c r="V43" s="107"/>
      <c r="W43" s="107"/>
      <c r="X43" s="107"/>
      <c r="Y43" s="107"/>
      <c r="Z43" s="107"/>
      <c r="AA43" s="107"/>
      <c r="AB43" s="107"/>
      <c r="AC43" s="107"/>
      <c r="AD43" s="107"/>
      <c r="AE43" s="107"/>
      <c r="AF43" s="107"/>
      <c r="AG43" s="107"/>
      <c r="AH43" s="107"/>
      <c r="AI43" s="107"/>
      <c r="AJ43" s="107"/>
    </row>
    <row r="44" spans="2:36" s="77" customFormat="1" ht="20.25" x14ac:dyDescent="0.3">
      <c r="B44" s="112" t="s">
        <v>485</v>
      </c>
      <c r="C44" s="679" t="s">
        <v>365</v>
      </c>
      <c r="D44" s="679"/>
      <c r="E44" s="679"/>
      <c r="F44" s="108">
        <v>4</v>
      </c>
      <c r="N44" s="130"/>
      <c r="O44" s="321"/>
      <c r="P44" s="107"/>
      <c r="Q44" s="107"/>
      <c r="R44" s="107"/>
      <c r="S44" s="107"/>
      <c r="T44" s="107"/>
      <c r="U44" s="107"/>
      <c r="V44" s="107"/>
      <c r="W44" s="107"/>
      <c r="X44" s="107"/>
      <c r="Y44" s="107"/>
      <c r="Z44" s="107"/>
      <c r="AA44" s="107"/>
      <c r="AB44" s="107"/>
      <c r="AC44" s="107"/>
      <c r="AD44" s="107"/>
      <c r="AE44" s="107"/>
      <c r="AF44" s="107"/>
      <c r="AG44" s="107"/>
      <c r="AH44" s="107"/>
      <c r="AI44" s="107"/>
      <c r="AJ44" s="107"/>
    </row>
    <row r="45" spans="2:36" s="77" customFormat="1" ht="20.25" x14ac:dyDescent="0.3">
      <c r="B45" s="113" t="s">
        <v>486</v>
      </c>
      <c r="C45" s="679" t="s">
        <v>497</v>
      </c>
      <c r="D45" s="679"/>
      <c r="E45" s="679"/>
      <c r="F45" s="108">
        <v>5</v>
      </c>
      <c r="N45" s="130"/>
      <c r="O45" s="321"/>
      <c r="P45" s="107"/>
      <c r="Q45" s="107"/>
      <c r="R45" s="107"/>
      <c r="S45" s="107"/>
      <c r="T45" s="107"/>
      <c r="U45" s="107"/>
      <c r="V45" s="107"/>
      <c r="W45" s="107"/>
      <c r="X45" s="107"/>
      <c r="Y45" s="107"/>
      <c r="Z45" s="107"/>
      <c r="AA45" s="107"/>
      <c r="AB45" s="107"/>
      <c r="AC45" s="107"/>
      <c r="AD45" s="107"/>
      <c r="AE45" s="107"/>
      <c r="AF45" s="107"/>
      <c r="AG45" s="107"/>
      <c r="AH45" s="107"/>
      <c r="AI45" s="107"/>
      <c r="AJ45" s="107"/>
    </row>
    <row r="46" spans="2:36" s="77" customFormat="1" ht="20.25" x14ac:dyDescent="0.3">
      <c r="B46" s="85"/>
      <c r="C46" s="85" t="s">
        <v>498</v>
      </c>
      <c r="D46" s="85"/>
      <c r="F46" s="86"/>
      <c r="N46" s="130"/>
      <c r="O46" s="321"/>
      <c r="P46" s="107"/>
      <c r="Q46" s="107"/>
      <c r="R46" s="107"/>
      <c r="S46" s="107"/>
      <c r="T46" s="107"/>
      <c r="U46" s="107"/>
      <c r="V46" s="107"/>
      <c r="W46" s="107"/>
      <c r="X46" s="107"/>
      <c r="Y46" s="107"/>
      <c r="Z46" s="107"/>
      <c r="AA46" s="107"/>
      <c r="AB46" s="107"/>
      <c r="AC46" s="107"/>
      <c r="AD46" s="107"/>
      <c r="AE46" s="107"/>
      <c r="AF46" s="107"/>
      <c r="AG46" s="107"/>
      <c r="AH46" s="107"/>
      <c r="AI46" s="107"/>
      <c r="AJ46" s="107"/>
    </row>
    <row r="47" spans="2:36" s="77" customFormat="1" ht="20.25" x14ac:dyDescent="0.3">
      <c r="B47" s="85"/>
      <c r="C47" s="85"/>
      <c r="D47" s="85"/>
      <c r="F47" s="86"/>
      <c r="N47" s="130"/>
      <c r="O47" s="321"/>
      <c r="P47" s="107"/>
      <c r="Q47" s="107"/>
      <c r="R47" s="107"/>
      <c r="S47" s="107"/>
      <c r="T47" s="107"/>
      <c r="U47" s="107"/>
      <c r="V47" s="107"/>
      <c r="W47" s="107"/>
      <c r="X47" s="107"/>
      <c r="Y47" s="107"/>
      <c r="Z47" s="107"/>
      <c r="AA47" s="107"/>
      <c r="AB47" s="107"/>
      <c r="AC47" s="107"/>
      <c r="AD47" s="107"/>
      <c r="AE47" s="107"/>
      <c r="AF47" s="107"/>
      <c r="AG47" s="107"/>
      <c r="AH47" s="107"/>
      <c r="AI47" s="107"/>
      <c r="AJ47" s="107"/>
    </row>
    <row r="48" spans="2:36" s="77" customFormat="1" ht="20.25" x14ac:dyDescent="0.3">
      <c r="B48" s="78"/>
      <c r="C48" s="681" t="s">
        <v>359</v>
      </c>
      <c r="D48" s="681"/>
      <c r="E48" s="681"/>
      <c r="F48" s="86"/>
      <c r="N48" s="130"/>
      <c r="O48" s="321"/>
      <c r="P48" s="107"/>
      <c r="Q48" s="107"/>
      <c r="R48" s="107"/>
      <c r="S48" s="107"/>
      <c r="T48" s="107"/>
      <c r="U48" s="107"/>
      <c r="V48" s="107"/>
      <c r="W48" s="107"/>
      <c r="X48" s="107"/>
      <c r="Y48" s="107"/>
      <c r="Z48" s="107"/>
      <c r="AA48" s="107"/>
      <c r="AB48" s="107"/>
      <c r="AC48" s="107"/>
      <c r="AD48" s="107"/>
      <c r="AE48" s="107"/>
      <c r="AF48" s="107"/>
      <c r="AG48" s="107"/>
      <c r="AH48" s="107"/>
      <c r="AI48" s="107"/>
      <c r="AJ48" s="107"/>
    </row>
    <row r="49" spans="2:36" s="77" customFormat="1" ht="20.25" customHeight="1" x14ac:dyDescent="0.3">
      <c r="B49" s="80" t="s">
        <v>481</v>
      </c>
      <c r="C49" s="682" t="s">
        <v>499</v>
      </c>
      <c r="D49" s="683"/>
      <c r="E49" s="684"/>
      <c r="F49" s="71">
        <v>1</v>
      </c>
      <c r="N49" s="130"/>
      <c r="O49" s="321"/>
      <c r="P49" s="107"/>
      <c r="Q49" s="107"/>
      <c r="R49" s="107"/>
      <c r="S49" s="107"/>
      <c r="T49" s="107"/>
      <c r="U49" s="107"/>
      <c r="V49" s="107"/>
      <c r="W49" s="107"/>
      <c r="X49" s="107"/>
      <c r="Y49" s="107"/>
      <c r="Z49" s="107"/>
      <c r="AA49" s="107"/>
      <c r="AB49" s="107"/>
      <c r="AC49" s="107"/>
      <c r="AD49" s="107"/>
      <c r="AE49" s="107"/>
      <c r="AF49" s="107"/>
      <c r="AG49" s="107"/>
      <c r="AH49" s="107"/>
      <c r="AI49" s="107"/>
      <c r="AJ49" s="107"/>
    </row>
    <row r="50" spans="2:36" s="77" customFormat="1" ht="20.25" customHeight="1" x14ac:dyDescent="0.3">
      <c r="B50" s="81" t="s">
        <v>483</v>
      </c>
      <c r="C50" s="682" t="s">
        <v>500</v>
      </c>
      <c r="D50" s="683"/>
      <c r="E50" s="684"/>
      <c r="F50" s="71">
        <v>2</v>
      </c>
      <c r="N50" s="130"/>
      <c r="O50" s="321"/>
      <c r="P50" s="107"/>
      <c r="Q50" s="107"/>
      <c r="R50" s="107"/>
      <c r="S50" s="107"/>
      <c r="T50" s="107"/>
      <c r="U50" s="107"/>
      <c r="V50" s="107"/>
      <c r="W50" s="107"/>
      <c r="X50" s="107"/>
      <c r="Y50" s="107"/>
      <c r="Z50" s="107"/>
      <c r="AA50" s="107"/>
      <c r="AB50" s="107"/>
      <c r="AC50" s="107"/>
      <c r="AD50" s="107"/>
      <c r="AE50" s="107"/>
      <c r="AF50" s="107"/>
      <c r="AG50" s="107"/>
      <c r="AH50" s="107"/>
      <c r="AI50" s="107"/>
      <c r="AJ50" s="107"/>
    </row>
    <row r="51" spans="2:36" s="77" customFormat="1" ht="20.25" customHeight="1" x14ac:dyDescent="0.3">
      <c r="B51" s="82" t="s">
        <v>484</v>
      </c>
      <c r="C51" s="682" t="s">
        <v>360</v>
      </c>
      <c r="D51" s="683"/>
      <c r="E51" s="684"/>
      <c r="F51" s="71">
        <v>3</v>
      </c>
      <c r="N51" s="130"/>
      <c r="O51" s="321"/>
      <c r="P51" s="107"/>
      <c r="Q51" s="107"/>
      <c r="R51" s="107"/>
      <c r="S51" s="107"/>
      <c r="T51" s="107"/>
      <c r="U51" s="107"/>
      <c r="V51" s="107"/>
      <c r="W51" s="107"/>
      <c r="X51" s="107"/>
      <c r="Y51" s="107"/>
      <c r="Z51" s="107"/>
      <c r="AA51" s="107"/>
      <c r="AB51" s="107"/>
      <c r="AC51" s="107"/>
      <c r="AD51" s="107"/>
      <c r="AE51" s="107"/>
      <c r="AF51" s="107"/>
      <c r="AG51" s="107"/>
      <c r="AH51" s="107"/>
      <c r="AI51" s="107"/>
      <c r="AJ51" s="107"/>
    </row>
    <row r="52" spans="2:36" s="77" customFormat="1" ht="20.25" customHeight="1" x14ac:dyDescent="0.3">
      <c r="B52" s="83" t="s">
        <v>485</v>
      </c>
      <c r="C52" s="682" t="s">
        <v>501</v>
      </c>
      <c r="D52" s="683"/>
      <c r="E52" s="684"/>
      <c r="F52" s="71">
        <v>4</v>
      </c>
      <c r="N52" s="130"/>
      <c r="O52" s="321"/>
      <c r="P52" s="107"/>
      <c r="Q52" s="107"/>
      <c r="R52" s="107"/>
      <c r="S52" s="107"/>
      <c r="T52" s="107"/>
      <c r="U52" s="107"/>
      <c r="V52" s="107"/>
      <c r="W52" s="107"/>
      <c r="X52" s="107"/>
      <c r="Y52" s="107"/>
      <c r="Z52" s="107"/>
      <c r="AA52" s="107"/>
      <c r="AB52" s="107"/>
      <c r="AC52" s="107"/>
      <c r="AD52" s="107"/>
      <c r="AE52" s="107"/>
      <c r="AF52" s="107"/>
      <c r="AG52" s="107"/>
      <c r="AH52" s="107"/>
      <c r="AI52" s="107"/>
      <c r="AJ52" s="107"/>
    </row>
    <row r="53" spans="2:36" s="77" customFormat="1" ht="20.25" customHeight="1" x14ac:dyDescent="0.3">
      <c r="B53" s="84" t="s">
        <v>486</v>
      </c>
      <c r="C53" s="682" t="s">
        <v>502</v>
      </c>
      <c r="D53" s="683"/>
      <c r="E53" s="684"/>
      <c r="F53" s="71">
        <v>5</v>
      </c>
      <c r="N53" s="130"/>
      <c r="O53" s="321"/>
      <c r="P53" s="107"/>
      <c r="Q53" s="107"/>
      <c r="R53" s="107"/>
      <c r="S53" s="107"/>
      <c r="T53" s="107"/>
      <c r="U53" s="107"/>
      <c r="V53" s="107"/>
      <c r="W53" s="107"/>
      <c r="X53" s="107"/>
      <c r="Y53" s="107"/>
      <c r="Z53" s="107"/>
      <c r="AA53" s="107"/>
      <c r="AB53" s="107"/>
      <c r="AC53" s="107"/>
      <c r="AD53" s="107"/>
      <c r="AE53" s="107"/>
      <c r="AF53" s="107"/>
      <c r="AG53" s="107"/>
      <c r="AH53" s="107"/>
      <c r="AI53" s="107"/>
      <c r="AJ53" s="107"/>
    </row>
    <row r="54" spans="2:36" s="77" customFormat="1" ht="20.25" x14ac:dyDescent="0.3">
      <c r="B54" s="85"/>
      <c r="C54" s="85"/>
      <c r="D54" s="85"/>
      <c r="E54" s="85"/>
      <c r="F54" s="86"/>
      <c r="N54" s="130"/>
      <c r="O54" s="321"/>
      <c r="P54" s="107"/>
      <c r="Q54" s="107"/>
      <c r="R54" s="107"/>
      <c r="S54" s="107"/>
      <c r="T54" s="107"/>
      <c r="U54" s="107"/>
      <c r="V54" s="107"/>
      <c r="W54" s="107"/>
      <c r="X54" s="107"/>
      <c r="Y54" s="107"/>
      <c r="Z54" s="107"/>
      <c r="AA54" s="107"/>
      <c r="AB54" s="107"/>
      <c r="AC54" s="107"/>
      <c r="AD54" s="107"/>
      <c r="AE54" s="107"/>
      <c r="AF54" s="107"/>
      <c r="AG54" s="107"/>
      <c r="AH54" s="107"/>
      <c r="AI54" s="107"/>
      <c r="AJ54" s="107"/>
    </row>
    <row r="55" spans="2:36" s="77" customFormat="1" ht="20.25" x14ac:dyDescent="0.3">
      <c r="N55" s="130"/>
      <c r="O55" s="321"/>
      <c r="P55" s="107"/>
      <c r="Q55" s="107"/>
      <c r="R55" s="107"/>
      <c r="S55" s="107"/>
      <c r="T55" s="107"/>
      <c r="U55" s="107"/>
      <c r="V55" s="107"/>
      <c r="W55" s="107"/>
      <c r="X55" s="107"/>
      <c r="Y55" s="107"/>
      <c r="Z55" s="107"/>
      <c r="AA55" s="107"/>
      <c r="AB55" s="107"/>
      <c r="AC55" s="107"/>
      <c r="AD55" s="107"/>
      <c r="AE55" s="107"/>
      <c r="AF55" s="107"/>
      <c r="AG55" s="107"/>
      <c r="AH55" s="107"/>
      <c r="AI55" s="107"/>
      <c r="AJ55" s="107"/>
    </row>
    <row r="56" spans="2:36" s="77" customFormat="1" ht="20.25" customHeight="1" x14ac:dyDescent="0.3">
      <c r="B56" s="78"/>
      <c r="C56" s="97" t="s">
        <v>373</v>
      </c>
      <c r="D56" s="97"/>
      <c r="E56" s="97"/>
      <c r="F56" s="86"/>
      <c r="N56" s="130"/>
      <c r="O56" s="321"/>
      <c r="P56" s="107"/>
      <c r="Q56" s="107"/>
      <c r="R56" s="107"/>
      <c r="S56" s="107"/>
      <c r="T56" s="107"/>
      <c r="U56" s="107"/>
      <c r="V56" s="107"/>
      <c r="W56" s="107"/>
      <c r="X56" s="107"/>
      <c r="Y56" s="107"/>
      <c r="Z56" s="107"/>
      <c r="AA56" s="107"/>
      <c r="AB56" s="107"/>
      <c r="AC56" s="107"/>
      <c r="AD56" s="107"/>
      <c r="AE56" s="107"/>
      <c r="AF56" s="107"/>
      <c r="AG56" s="107"/>
      <c r="AH56" s="107"/>
      <c r="AI56" s="107"/>
      <c r="AJ56" s="107"/>
    </row>
    <row r="57" spans="2:36" s="77" customFormat="1" ht="20.25" customHeight="1" x14ac:dyDescent="0.3">
      <c r="B57" s="80" t="s">
        <v>481</v>
      </c>
      <c r="C57" s="685" t="s">
        <v>374</v>
      </c>
      <c r="D57" s="686"/>
      <c r="E57" s="687"/>
      <c r="F57" s="71">
        <v>1</v>
      </c>
      <c r="N57" s="130"/>
      <c r="O57" s="321"/>
      <c r="P57" s="107"/>
      <c r="Q57" s="107"/>
      <c r="R57" s="107"/>
      <c r="S57" s="107"/>
      <c r="T57" s="107"/>
      <c r="U57" s="107"/>
      <c r="V57" s="107"/>
      <c r="W57" s="107"/>
      <c r="X57" s="107"/>
      <c r="Y57" s="107"/>
      <c r="Z57" s="107"/>
      <c r="AA57" s="107"/>
      <c r="AB57" s="107"/>
      <c r="AC57" s="107"/>
      <c r="AD57" s="107"/>
      <c r="AE57" s="107"/>
      <c r="AF57" s="107"/>
      <c r="AG57" s="107"/>
      <c r="AH57" s="107"/>
      <c r="AI57" s="107"/>
      <c r="AJ57" s="107"/>
    </row>
    <row r="58" spans="2:36" s="77" customFormat="1" ht="20.25" customHeight="1" x14ac:dyDescent="0.3">
      <c r="B58" s="81" t="s">
        <v>483</v>
      </c>
      <c r="C58" s="685" t="s">
        <v>503</v>
      </c>
      <c r="D58" s="686"/>
      <c r="E58" s="687"/>
      <c r="F58" s="71">
        <v>2</v>
      </c>
      <c r="N58" s="130"/>
      <c r="O58" s="321"/>
      <c r="P58" s="107"/>
      <c r="Q58" s="107"/>
      <c r="R58" s="107"/>
      <c r="S58" s="107"/>
      <c r="T58" s="107"/>
      <c r="U58" s="107"/>
      <c r="V58" s="107"/>
      <c r="W58" s="107"/>
      <c r="X58" s="107"/>
      <c r="Y58" s="107"/>
      <c r="Z58" s="107"/>
      <c r="AA58" s="107"/>
      <c r="AB58" s="107"/>
      <c r="AC58" s="107"/>
      <c r="AD58" s="107"/>
      <c r="AE58" s="107"/>
      <c r="AF58" s="107"/>
      <c r="AG58" s="107"/>
      <c r="AH58" s="107"/>
      <c r="AI58" s="107"/>
      <c r="AJ58" s="107"/>
    </row>
    <row r="59" spans="2:36" s="77" customFormat="1" ht="20.25" customHeight="1" x14ac:dyDescent="0.3">
      <c r="B59" s="82" t="s">
        <v>484</v>
      </c>
      <c r="C59" s="685" t="s">
        <v>504</v>
      </c>
      <c r="D59" s="686"/>
      <c r="E59" s="687"/>
      <c r="F59" s="71">
        <v>3</v>
      </c>
      <c r="N59" s="130"/>
      <c r="O59" s="321"/>
      <c r="P59" s="107"/>
      <c r="Q59" s="107"/>
      <c r="R59" s="107"/>
      <c r="S59" s="107"/>
      <c r="T59" s="107"/>
      <c r="U59" s="107"/>
      <c r="V59" s="107"/>
      <c r="W59" s="107"/>
      <c r="X59" s="107"/>
      <c r="Y59" s="107"/>
      <c r="Z59" s="107"/>
      <c r="AA59" s="107"/>
      <c r="AB59" s="107"/>
      <c r="AC59" s="107"/>
      <c r="AD59" s="107"/>
      <c r="AE59" s="107"/>
      <c r="AF59" s="107"/>
      <c r="AG59" s="107"/>
      <c r="AH59" s="107"/>
      <c r="AI59" s="107"/>
      <c r="AJ59" s="107"/>
    </row>
    <row r="60" spans="2:36" s="77" customFormat="1" ht="20.25" customHeight="1" x14ac:dyDescent="0.3">
      <c r="B60" s="83" t="s">
        <v>485</v>
      </c>
      <c r="C60" s="685" t="s">
        <v>505</v>
      </c>
      <c r="D60" s="686"/>
      <c r="E60" s="687"/>
      <c r="F60" s="71">
        <v>4</v>
      </c>
      <c r="N60" s="130"/>
      <c r="O60" s="321"/>
      <c r="P60" s="107"/>
      <c r="Q60" s="107"/>
      <c r="R60" s="107"/>
      <c r="S60" s="107"/>
      <c r="T60" s="107"/>
      <c r="U60" s="107"/>
      <c r="V60" s="107"/>
      <c r="W60" s="107"/>
      <c r="X60" s="107"/>
      <c r="Y60" s="107"/>
      <c r="Z60" s="107"/>
      <c r="AA60" s="107"/>
      <c r="AB60" s="107"/>
      <c r="AC60" s="107"/>
      <c r="AD60" s="107"/>
      <c r="AE60" s="107"/>
      <c r="AF60" s="107"/>
      <c r="AG60" s="107"/>
      <c r="AH60" s="107"/>
      <c r="AI60" s="107"/>
      <c r="AJ60" s="107"/>
    </row>
    <row r="61" spans="2:36" s="77" customFormat="1" ht="20.25" customHeight="1" x14ac:dyDescent="0.3">
      <c r="B61" s="84" t="s">
        <v>486</v>
      </c>
      <c r="C61" s="685" t="s">
        <v>506</v>
      </c>
      <c r="D61" s="686"/>
      <c r="E61" s="687"/>
      <c r="F61" s="71">
        <v>5</v>
      </c>
      <c r="N61" s="130"/>
      <c r="O61" s="321"/>
      <c r="P61" s="107"/>
      <c r="Q61" s="107"/>
      <c r="R61" s="107"/>
      <c r="S61" s="107"/>
      <c r="T61" s="107"/>
      <c r="U61" s="107"/>
      <c r="V61" s="107"/>
      <c r="W61" s="107"/>
      <c r="X61" s="107"/>
      <c r="Y61" s="107"/>
      <c r="Z61" s="107"/>
      <c r="AA61" s="107"/>
      <c r="AB61" s="107"/>
      <c r="AC61" s="107"/>
      <c r="AD61" s="107"/>
      <c r="AE61" s="107"/>
      <c r="AF61" s="107"/>
      <c r="AG61" s="107"/>
      <c r="AH61" s="107"/>
      <c r="AI61" s="107"/>
      <c r="AJ61" s="107"/>
    </row>
    <row r="62" spans="2:36" s="77" customFormat="1" ht="20.25" x14ac:dyDescent="0.3">
      <c r="E62" s="88"/>
      <c r="N62" s="130"/>
      <c r="O62" s="321"/>
      <c r="P62" s="107"/>
      <c r="Q62" s="107"/>
      <c r="R62" s="107"/>
      <c r="S62" s="107"/>
      <c r="T62" s="107"/>
      <c r="U62" s="107"/>
      <c r="V62" s="107"/>
      <c r="W62" s="107"/>
      <c r="X62" s="107"/>
      <c r="Y62" s="107"/>
      <c r="Z62" s="107"/>
      <c r="AA62" s="107"/>
      <c r="AB62" s="107"/>
      <c r="AC62" s="107"/>
      <c r="AD62" s="107"/>
      <c r="AE62" s="107"/>
      <c r="AF62" s="107"/>
      <c r="AG62" s="107"/>
      <c r="AH62" s="107"/>
      <c r="AI62" s="107"/>
      <c r="AJ62" s="107"/>
    </row>
    <row r="63" spans="2:36" s="77" customFormat="1" ht="20.25" x14ac:dyDescent="0.3">
      <c r="E63" s="88"/>
      <c r="N63" s="130"/>
      <c r="O63" s="321"/>
      <c r="P63" s="107"/>
      <c r="Q63" s="107"/>
      <c r="R63" s="107"/>
      <c r="S63" s="107"/>
      <c r="T63" s="107"/>
      <c r="U63" s="107"/>
      <c r="V63" s="107"/>
      <c r="W63" s="107"/>
      <c r="X63" s="107"/>
      <c r="Y63" s="107"/>
      <c r="Z63" s="107"/>
      <c r="AA63" s="107"/>
      <c r="AB63" s="107"/>
      <c r="AC63" s="107"/>
      <c r="AD63" s="107"/>
      <c r="AE63" s="107"/>
      <c r="AF63" s="107"/>
      <c r="AG63" s="107"/>
      <c r="AH63" s="107"/>
      <c r="AI63" s="107"/>
      <c r="AJ63" s="107"/>
    </row>
    <row r="64" spans="2:36" s="77" customFormat="1" ht="20.25" x14ac:dyDescent="0.3">
      <c r="E64" s="88"/>
      <c r="N64" s="130"/>
      <c r="O64" s="321"/>
      <c r="P64" s="107"/>
      <c r="Q64" s="107"/>
      <c r="R64" s="107"/>
      <c r="S64" s="107"/>
      <c r="T64" s="107"/>
      <c r="U64" s="107"/>
      <c r="V64" s="107"/>
      <c r="W64" s="107"/>
      <c r="X64" s="107"/>
      <c r="Y64" s="107"/>
      <c r="Z64" s="107"/>
      <c r="AA64" s="107"/>
      <c r="AB64" s="107"/>
      <c r="AC64" s="107"/>
      <c r="AD64" s="107"/>
      <c r="AE64" s="107"/>
      <c r="AF64" s="107"/>
      <c r="AG64" s="107"/>
      <c r="AH64" s="107"/>
      <c r="AI64" s="107"/>
      <c r="AJ64" s="107"/>
    </row>
    <row r="65" spans="5:36" s="77" customFormat="1" ht="20.25" x14ac:dyDescent="0.3">
      <c r="E65" s="88"/>
      <c r="N65" s="130"/>
      <c r="O65" s="321"/>
      <c r="P65" s="107"/>
      <c r="Q65" s="107"/>
      <c r="R65" s="107"/>
      <c r="S65" s="107"/>
      <c r="T65" s="107"/>
      <c r="U65" s="107"/>
      <c r="V65" s="107"/>
      <c r="W65" s="107"/>
      <c r="X65" s="107"/>
      <c r="Y65" s="107"/>
      <c r="Z65" s="107"/>
      <c r="AA65" s="107"/>
      <c r="AB65" s="107"/>
      <c r="AC65" s="107"/>
      <c r="AD65" s="107"/>
      <c r="AE65" s="107"/>
      <c r="AF65" s="107"/>
      <c r="AG65" s="107"/>
      <c r="AH65" s="107"/>
      <c r="AI65" s="107"/>
      <c r="AJ65" s="107"/>
    </row>
    <row r="66" spans="5:36" s="77" customFormat="1" ht="20.25" x14ac:dyDescent="0.3">
      <c r="E66" s="88"/>
      <c r="N66" s="130"/>
      <c r="O66" s="321"/>
      <c r="P66" s="107"/>
      <c r="Q66" s="107"/>
      <c r="R66" s="107"/>
      <c r="S66" s="107"/>
      <c r="T66" s="107"/>
      <c r="U66" s="107"/>
      <c r="V66" s="107"/>
      <c r="W66" s="107"/>
      <c r="X66" s="107"/>
      <c r="Y66" s="107"/>
      <c r="Z66" s="107"/>
      <c r="AA66" s="107"/>
      <c r="AB66" s="107"/>
      <c r="AC66" s="107"/>
      <c r="AD66" s="107"/>
      <c r="AE66" s="107"/>
      <c r="AF66" s="107"/>
      <c r="AG66" s="107"/>
      <c r="AH66" s="107"/>
      <c r="AI66" s="107"/>
      <c r="AJ66" s="107"/>
    </row>
    <row r="67" spans="5:36" s="77" customFormat="1" ht="20.25" x14ac:dyDescent="0.3">
      <c r="E67" s="88"/>
      <c r="N67" s="130"/>
      <c r="O67" s="321"/>
      <c r="P67" s="107"/>
      <c r="Q67" s="107"/>
      <c r="R67" s="107"/>
      <c r="S67" s="107"/>
      <c r="T67" s="107"/>
      <c r="U67" s="107"/>
      <c r="V67" s="107"/>
      <c r="W67" s="107"/>
      <c r="X67" s="107"/>
      <c r="Y67" s="107"/>
      <c r="Z67" s="107"/>
      <c r="AA67" s="107"/>
      <c r="AB67" s="107"/>
      <c r="AC67" s="107"/>
      <c r="AD67" s="107"/>
      <c r="AE67" s="107"/>
      <c r="AF67" s="107"/>
      <c r="AG67" s="107"/>
      <c r="AH67" s="107"/>
      <c r="AI67" s="107"/>
      <c r="AJ67" s="107"/>
    </row>
    <row r="68" spans="5:36" s="77" customFormat="1" ht="20.25" x14ac:dyDescent="0.3">
      <c r="E68" s="88"/>
      <c r="N68" s="130"/>
      <c r="O68" s="321"/>
      <c r="P68" s="107"/>
      <c r="Q68" s="107"/>
      <c r="R68" s="107"/>
      <c r="S68" s="107"/>
      <c r="T68" s="107"/>
      <c r="U68" s="107"/>
      <c r="V68" s="107"/>
      <c r="W68" s="107"/>
      <c r="X68" s="107"/>
      <c r="Y68" s="107"/>
      <c r="Z68" s="107"/>
      <c r="AA68" s="107"/>
      <c r="AB68" s="107"/>
      <c r="AC68" s="107"/>
      <c r="AD68" s="107"/>
      <c r="AE68" s="107"/>
      <c r="AF68" s="107"/>
      <c r="AG68" s="107"/>
      <c r="AH68" s="107"/>
      <c r="AI68" s="107"/>
      <c r="AJ68" s="107"/>
    </row>
    <row r="69" spans="5:36" s="77" customFormat="1" ht="20.25" x14ac:dyDescent="0.3">
      <c r="E69" s="88"/>
      <c r="N69" s="130"/>
      <c r="O69" s="321"/>
      <c r="P69" s="107"/>
      <c r="Q69" s="107"/>
      <c r="R69" s="107"/>
      <c r="S69" s="107"/>
      <c r="T69" s="107"/>
      <c r="U69" s="107"/>
      <c r="V69" s="107"/>
      <c r="W69" s="107"/>
      <c r="X69" s="107"/>
      <c r="Y69" s="107"/>
      <c r="Z69" s="107"/>
      <c r="AA69" s="107"/>
      <c r="AB69" s="107"/>
      <c r="AC69" s="107"/>
      <c r="AD69" s="107"/>
      <c r="AE69" s="107"/>
      <c r="AF69" s="107"/>
      <c r="AG69" s="107"/>
      <c r="AH69" s="107"/>
      <c r="AI69" s="107"/>
      <c r="AJ69" s="107"/>
    </row>
    <row r="70" spans="5:36" s="77" customFormat="1" ht="20.25" x14ac:dyDescent="0.3">
      <c r="E70" s="88"/>
      <c r="N70" s="130"/>
      <c r="O70" s="321"/>
      <c r="P70" s="107"/>
      <c r="Q70" s="107"/>
      <c r="R70" s="107"/>
      <c r="S70" s="107"/>
      <c r="T70" s="107"/>
      <c r="U70" s="107"/>
      <c r="V70" s="107"/>
      <c r="W70" s="107"/>
      <c r="X70" s="107"/>
      <c r="Y70" s="107"/>
      <c r="Z70" s="107"/>
      <c r="AA70" s="107"/>
      <c r="AB70" s="107"/>
      <c r="AC70" s="107"/>
      <c r="AD70" s="107"/>
      <c r="AE70" s="107"/>
      <c r="AF70" s="107"/>
      <c r="AG70" s="107"/>
      <c r="AH70" s="107"/>
      <c r="AI70" s="107"/>
      <c r="AJ70" s="107"/>
    </row>
    <row r="71" spans="5:36" s="77" customFormat="1" ht="20.25" x14ac:dyDescent="0.3">
      <c r="E71" s="88"/>
      <c r="N71" s="130"/>
      <c r="O71" s="321"/>
      <c r="P71" s="107"/>
      <c r="Q71" s="107"/>
      <c r="R71" s="107"/>
      <c r="S71" s="107"/>
      <c r="T71" s="107"/>
      <c r="U71" s="107"/>
      <c r="V71" s="107"/>
      <c r="W71" s="107"/>
      <c r="X71" s="107"/>
      <c r="Y71" s="107"/>
      <c r="Z71" s="107"/>
      <c r="AA71" s="107"/>
      <c r="AB71" s="107"/>
      <c r="AC71" s="107"/>
      <c r="AD71" s="107"/>
      <c r="AE71" s="107"/>
      <c r="AF71" s="107"/>
      <c r="AG71" s="107"/>
      <c r="AH71" s="107"/>
      <c r="AI71" s="107"/>
      <c r="AJ71" s="107"/>
    </row>
    <row r="72" spans="5:36" s="77" customFormat="1" ht="20.25" x14ac:dyDescent="0.3">
      <c r="E72" s="88"/>
      <c r="N72" s="130"/>
      <c r="O72" s="321"/>
      <c r="P72" s="107"/>
      <c r="Q72" s="107"/>
      <c r="R72" s="107"/>
      <c r="S72" s="107"/>
      <c r="T72" s="107"/>
      <c r="U72" s="107"/>
      <c r="V72" s="107"/>
      <c r="W72" s="107"/>
      <c r="X72" s="107"/>
      <c r="Y72" s="107"/>
      <c r="Z72" s="107"/>
      <c r="AA72" s="107"/>
      <c r="AB72" s="107"/>
      <c r="AC72" s="107"/>
      <c r="AD72" s="107"/>
      <c r="AE72" s="107"/>
      <c r="AF72" s="107"/>
      <c r="AG72" s="107"/>
      <c r="AH72" s="107"/>
      <c r="AI72" s="107"/>
      <c r="AJ72" s="107"/>
    </row>
    <row r="73" spans="5:36" s="77" customFormat="1" ht="20.25" x14ac:dyDescent="0.3">
      <c r="E73" s="88"/>
      <c r="N73" s="130"/>
      <c r="O73" s="321"/>
      <c r="P73" s="107"/>
      <c r="Q73" s="107"/>
      <c r="R73" s="107"/>
      <c r="S73" s="107"/>
      <c r="T73" s="107"/>
      <c r="U73" s="107"/>
      <c r="V73" s="107"/>
      <c r="W73" s="107"/>
      <c r="X73" s="107"/>
      <c r="Y73" s="107"/>
      <c r="Z73" s="107"/>
      <c r="AA73" s="107"/>
      <c r="AB73" s="107"/>
      <c r="AC73" s="107"/>
      <c r="AD73" s="107"/>
      <c r="AE73" s="107"/>
      <c r="AF73" s="107"/>
      <c r="AG73" s="107"/>
      <c r="AH73" s="107"/>
      <c r="AI73" s="107"/>
      <c r="AJ73" s="107"/>
    </row>
    <row r="74" spans="5:36" s="77" customFormat="1" ht="20.25" x14ac:dyDescent="0.3">
      <c r="E74" s="88"/>
      <c r="N74" s="130"/>
      <c r="O74" s="321"/>
      <c r="P74" s="107"/>
      <c r="Q74" s="107"/>
      <c r="R74" s="107"/>
      <c r="S74" s="107"/>
      <c r="T74" s="107"/>
      <c r="U74" s="107"/>
      <c r="V74" s="107"/>
      <c r="W74" s="107"/>
      <c r="X74" s="107"/>
      <c r="Y74" s="107"/>
      <c r="Z74" s="107"/>
      <c r="AA74" s="107"/>
      <c r="AB74" s="107"/>
      <c r="AC74" s="107"/>
      <c r="AD74" s="107"/>
      <c r="AE74" s="107"/>
      <c r="AF74" s="107"/>
      <c r="AG74" s="107"/>
      <c r="AH74" s="107"/>
      <c r="AI74" s="107"/>
      <c r="AJ74" s="107"/>
    </row>
    <row r="75" spans="5:36" s="77" customFormat="1" ht="20.25" x14ac:dyDescent="0.3">
      <c r="E75" s="88"/>
      <c r="N75" s="130"/>
      <c r="O75" s="321"/>
      <c r="P75" s="107"/>
      <c r="Q75" s="107"/>
      <c r="R75" s="107"/>
      <c r="S75" s="107"/>
      <c r="T75" s="107"/>
      <c r="U75" s="107"/>
      <c r="V75" s="107"/>
      <c r="W75" s="107"/>
      <c r="X75" s="107"/>
      <c r="Y75" s="107"/>
      <c r="Z75" s="107"/>
      <c r="AA75" s="107"/>
      <c r="AB75" s="107"/>
      <c r="AC75" s="107"/>
      <c r="AD75" s="107"/>
      <c r="AE75" s="107"/>
      <c r="AF75" s="107"/>
      <c r="AG75" s="107"/>
      <c r="AH75" s="107"/>
      <c r="AI75" s="107"/>
      <c r="AJ75" s="107"/>
    </row>
    <row r="76" spans="5:36" s="77" customFormat="1" ht="20.25" x14ac:dyDescent="0.3">
      <c r="E76" s="88"/>
      <c r="N76" s="130"/>
      <c r="O76" s="321"/>
      <c r="P76" s="107"/>
      <c r="Q76" s="107"/>
      <c r="R76" s="107"/>
      <c r="S76" s="107"/>
      <c r="T76" s="107"/>
      <c r="U76" s="107"/>
      <c r="V76" s="107"/>
      <c r="W76" s="107"/>
      <c r="X76" s="107"/>
      <c r="Y76" s="107"/>
      <c r="Z76" s="107"/>
      <c r="AA76" s="107"/>
      <c r="AB76" s="107"/>
      <c r="AC76" s="107"/>
      <c r="AD76" s="107"/>
      <c r="AE76" s="107"/>
      <c r="AF76" s="107"/>
      <c r="AG76" s="107"/>
      <c r="AH76" s="107"/>
      <c r="AI76" s="107"/>
      <c r="AJ76" s="107"/>
    </row>
    <row r="77" spans="5:36" s="77" customFormat="1" ht="20.25" x14ac:dyDescent="0.3">
      <c r="E77" s="88"/>
      <c r="N77" s="130"/>
      <c r="O77" s="321"/>
      <c r="P77" s="107"/>
      <c r="Q77" s="107"/>
      <c r="R77" s="107"/>
      <c r="S77" s="107"/>
      <c r="T77" s="107"/>
      <c r="U77" s="107"/>
      <c r="V77" s="107"/>
      <c r="W77" s="107"/>
      <c r="X77" s="107"/>
      <c r="Y77" s="107"/>
      <c r="Z77" s="107"/>
      <c r="AA77" s="107"/>
      <c r="AB77" s="107"/>
      <c r="AC77" s="107"/>
      <c r="AD77" s="107"/>
      <c r="AE77" s="107"/>
      <c r="AF77" s="107"/>
      <c r="AG77" s="107"/>
      <c r="AH77" s="107"/>
      <c r="AI77" s="107"/>
      <c r="AJ77" s="107"/>
    </row>
    <row r="78" spans="5:36" s="77" customFormat="1" ht="20.25" x14ac:dyDescent="0.3">
      <c r="E78" s="88"/>
      <c r="N78" s="130"/>
      <c r="O78" s="321"/>
      <c r="P78" s="107"/>
      <c r="Q78" s="107"/>
      <c r="R78" s="107"/>
      <c r="S78" s="107"/>
      <c r="T78" s="107"/>
      <c r="U78" s="107"/>
      <c r="V78" s="107"/>
      <c r="W78" s="107"/>
      <c r="X78" s="107"/>
      <c r="Y78" s="107"/>
      <c r="Z78" s="107"/>
      <c r="AA78" s="107"/>
      <c r="AB78" s="107"/>
      <c r="AC78" s="107"/>
      <c r="AD78" s="107"/>
      <c r="AE78" s="107"/>
      <c r="AF78" s="107"/>
      <c r="AG78" s="107"/>
      <c r="AH78" s="107"/>
      <c r="AI78" s="107"/>
      <c r="AJ78" s="107"/>
    </row>
    <row r="79" spans="5:36" s="77" customFormat="1" ht="20.25" x14ac:dyDescent="0.3">
      <c r="E79" s="88"/>
      <c r="N79" s="130"/>
      <c r="O79" s="321"/>
      <c r="P79" s="107"/>
      <c r="Q79" s="107"/>
      <c r="R79" s="107"/>
      <c r="S79" s="107"/>
      <c r="T79" s="107"/>
      <c r="U79" s="107"/>
      <c r="V79" s="107"/>
      <c r="W79" s="107"/>
      <c r="X79" s="107"/>
      <c r="Y79" s="107"/>
      <c r="Z79" s="107"/>
      <c r="AA79" s="107"/>
      <c r="AB79" s="107"/>
      <c r="AC79" s="107"/>
      <c r="AD79" s="107"/>
      <c r="AE79" s="107"/>
      <c r="AF79" s="107"/>
      <c r="AG79" s="107"/>
      <c r="AH79" s="107"/>
      <c r="AI79" s="107"/>
      <c r="AJ79" s="107"/>
    </row>
    <row r="80" spans="5:36" s="77" customFormat="1" ht="20.25" x14ac:dyDescent="0.3">
      <c r="E80" s="88"/>
      <c r="N80" s="130"/>
      <c r="O80" s="321"/>
      <c r="P80" s="107"/>
      <c r="Q80" s="107"/>
      <c r="R80" s="107"/>
      <c r="S80" s="107"/>
      <c r="T80" s="107"/>
      <c r="U80" s="107"/>
      <c r="V80" s="107"/>
      <c r="W80" s="107"/>
      <c r="X80" s="107"/>
      <c r="Y80" s="107"/>
      <c r="Z80" s="107"/>
      <c r="AA80" s="107"/>
      <c r="AB80" s="107"/>
      <c r="AC80" s="107"/>
      <c r="AD80" s="107"/>
      <c r="AE80" s="107"/>
      <c r="AF80" s="107"/>
      <c r="AG80" s="107"/>
      <c r="AH80" s="107"/>
      <c r="AI80" s="107"/>
      <c r="AJ80" s="107"/>
    </row>
    <row r="81" spans="5:36" s="77" customFormat="1" ht="20.25" x14ac:dyDescent="0.3">
      <c r="E81" s="88"/>
      <c r="N81" s="130"/>
      <c r="O81" s="321"/>
      <c r="P81" s="107"/>
      <c r="Q81" s="107"/>
      <c r="R81" s="107"/>
      <c r="S81" s="107"/>
      <c r="T81" s="107"/>
      <c r="U81" s="107"/>
      <c r="V81" s="107"/>
      <c r="W81" s="107"/>
      <c r="X81" s="107"/>
      <c r="Y81" s="107"/>
      <c r="Z81" s="107"/>
      <c r="AA81" s="107"/>
      <c r="AB81" s="107"/>
      <c r="AC81" s="107"/>
      <c r="AD81" s="107"/>
      <c r="AE81" s="107"/>
      <c r="AF81" s="107"/>
      <c r="AG81" s="107"/>
      <c r="AH81" s="107"/>
      <c r="AI81" s="107"/>
      <c r="AJ81" s="107"/>
    </row>
    <row r="82" spans="5:36" s="77" customFormat="1" ht="20.25" x14ac:dyDescent="0.3">
      <c r="E82" s="88"/>
      <c r="N82" s="130"/>
      <c r="O82" s="321"/>
      <c r="P82" s="107"/>
      <c r="Q82" s="107"/>
      <c r="R82" s="107"/>
      <c r="S82" s="107"/>
      <c r="T82" s="107"/>
      <c r="U82" s="107"/>
      <c r="V82" s="107"/>
      <c r="W82" s="107"/>
      <c r="X82" s="107"/>
      <c r="Y82" s="107"/>
      <c r="Z82" s="107"/>
      <c r="AA82" s="107"/>
      <c r="AB82" s="107"/>
      <c r="AC82" s="107"/>
      <c r="AD82" s="107"/>
      <c r="AE82" s="107"/>
      <c r="AF82" s="107"/>
      <c r="AG82" s="107"/>
      <c r="AH82" s="107"/>
      <c r="AI82" s="107"/>
      <c r="AJ82" s="107"/>
    </row>
    <row r="83" spans="5:36" s="77" customFormat="1" ht="20.25" x14ac:dyDescent="0.3">
      <c r="E83" s="88"/>
      <c r="N83" s="130"/>
      <c r="O83" s="321"/>
      <c r="P83" s="107"/>
      <c r="Q83" s="107"/>
      <c r="R83" s="107"/>
      <c r="S83" s="107"/>
      <c r="T83" s="107"/>
      <c r="U83" s="107"/>
      <c r="V83" s="107"/>
      <c r="W83" s="107"/>
      <c r="X83" s="107"/>
      <c r="Y83" s="107"/>
      <c r="Z83" s="107"/>
      <c r="AA83" s="107"/>
      <c r="AB83" s="107"/>
      <c r="AC83" s="107"/>
      <c r="AD83" s="107"/>
      <c r="AE83" s="107"/>
      <c r="AF83" s="107"/>
      <c r="AG83" s="107"/>
      <c r="AH83" s="107"/>
      <c r="AI83" s="107"/>
      <c r="AJ83" s="107"/>
    </row>
    <row r="84" spans="5:36" s="77" customFormat="1" ht="20.25" x14ac:dyDescent="0.3">
      <c r="E84" s="88"/>
      <c r="N84" s="130"/>
      <c r="O84" s="321"/>
      <c r="P84" s="107"/>
      <c r="Q84" s="107"/>
      <c r="R84" s="107"/>
      <c r="S84" s="107"/>
      <c r="T84" s="107"/>
      <c r="U84" s="107"/>
      <c r="V84" s="107"/>
      <c r="W84" s="107"/>
      <c r="X84" s="107"/>
      <c r="Y84" s="107"/>
      <c r="Z84" s="107"/>
      <c r="AA84" s="107"/>
      <c r="AB84" s="107"/>
      <c r="AC84" s="107"/>
      <c r="AD84" s="107"/>
      <c r="AE84" s="107"/>
      <c r="AF84" s="107"/>
      <c r="AG84" s="107"/>
      <c r="AH84" s="107"/>
      <c r="AI84" s="107"/>
      <c r="AJ84" s="107"/>
    </row>
    <row r="85" spans="5:36" s="77" customFormat="1" ht="20.25" x14ac:dyDescent="0.3">
      <c r="E85" s="88"/>
      <c r="N85" s="130"/>
      <c r="O85" s="321"/>
      <c r="P85" s="107"/>
      <c r="Q85" s="107"/>
      <c r="R85" s="107"/>
      <c r="S85" s="107"/>
      <c r="T85" s="107"/>
      <c r="U85" s="107"/>
      <c r="V85" s="107"/>
      <c r="W85" s="107"/>
      <c r="X85" s="107"/>
      <c r="Y85" s="107"/>
      <c r="Z85" s="107"/>
      <c r="AA85" s="107"/>
      <c r="AB85" s="107"/>
      <c r="AC85" s="107"/>
      <c r="AD85" s="107"/>
      <c r="AE85" s="107"/>
      <c r="AF85" s="107"/>
      <c r="AG85" s="107"/>
      <c r="AH85" s="107"/>
      <c r="AI85" s="107"/>
      <c r="AJ85" s="107"/>
    </row>
    <row r="86" spans="5:36" s="77" customFormat="1" ht="20.25" x14ac:dyDescent="0.3">
      <c r="E86" s="88"/>
      <c r="N86" s="130"/>
      <c r="O86" s="321"/>
      <c r="P86" s="107"/>
      <c r="Q86" s="107"/>
      <c r="R86" s="107"/>
      <c r="S86" s="107"/>
      <c r="T86" s="107"/>
      <c r="U86" s="107"/>
      <c r="V86" s="107"/>
      <c r="W86" s="107"/>
      <c r="X86" s="107"/>
      <c r="Y86" s="107"/>
      <c r="Z86" s="107"/>
      <c r="AA86" s="107"/>
      <c r="AB86" s="107"/>
      <c r="AC86" s="107"/>
      <c r="AD86" s="107"/>
      <c r="AE86" s="107"/>
      <c r="AF86" s="107"/>
      <c r="AG86" s="107"/>
      <c r="AH86" s="107"/>
      <c r="AI86" s="107"/>
      <c r="AJ86" s="107"/>
    </row>
    <row r="87" spans="5:36" s="77" customFormat="1" ht="20.25" x14ac:dyDescent="0.3">
      <c r="E87" s="88"/>
      <c r="N87" s="130"/>
      <c r="O87" s="321"/>
      <c r="P87" s="107"/>
      <c r="Q87" s="107"/>
      <c r="R87" s="107"/>
      <c r="S87" s="107"/>
      <c r="T87" s="107"/>
      <c r="U87" s="107"/>
      <c r="V87" s="107"/>
      <c r="W87" s="107"/>
      <c r="X87" s="107"/>
      <c r="Y87" s="107"/>
      <c r="Z87" s="107"/>
      <c r="AA87" s="107"/>
      <c r="AB87" s="107"/>
      <c r="AC87" s="107"/>
      <c r="AD87" s="107"/>
      <c r="AE87" s="107"/>
      <c r="AF87" s="107"/>
      <c r="AG87" s="107"/>
      <c r="AH87" s="107"/>
      <c r="AI87" s="107"/>
      <c r="AJ87" s="107"/>
    </row>
    <row r="88" spans="5:36" s="77" customFormat="1" ht="20.25" x14ac:dyDescent="0.3">
      <c r="E88" s="88"/>
      <c r="N88" s="130"/>
      <c r="O88" s="321"/>
      <c r="P88" s="107"/>
      <c r="Q88" s="107"/>
      <c r="R88" s="107"/>
      <c r="S88" s="107"/>
      <c r="T88" s="107"/>
      <c r="U88" s="107"/>
      <c r="V88" s="107"/>
      <c r="W88" s="107"/>
      <c r="X88" s="107"/>
      <c r="Y88" s="107"/>
      <c r="Z88" s="107"/>
      <c r="AA88" s="107"/>
      <c r="AB88" s="107"/>
      <c r="AC88" s="107"/>
      <c r="AD88" s="107"/>
      <c r="AE88" s="107"/>
      <c r="AF88" s="107"/>
      <c r="AG88" s="107"/>
      <c r="AH88" s="107"/>
      <c r="AI88" s="107"/>
      <c r="AJ88" s="107"/>
    </row>
    <row r="89" spans="5:36" s="77" customFormat="1" ht="20.25" x14ac:dyDescent="0.3">
      <c r="E89" s="88"/>
      <c r="N89" s="130"/>
      <c r="O89" s="321"/>
      <c r="P89" s="107"/>
      <c r="Q89" s="107"/>
      <c r="R89" s="107"/>
      <c r="S89" s="107"/>
      <c r="T89" s="107"/>
      <c r="U89" s="107"/>
      <c r="V89" s="107"/>
      <c r="W89" s="107"/>
      <c r="X89" s="107"/>
      <c r="Y89" s="107"/>
      <c r="Z89" s="107"/>
      <c r="AA89" s="107"/>
      <c r="AB89" s="107"/>
      <c r="AC89" s="107"/>
      <c r="AD89" s="107"/>
      <c r="AE89" s="107"/>
      <c r="AF89" s="107"/>
      <c r="AG89" s="107"/>
      <c r="AH89" s="107"/>
      <c r="AI89" s="107"/>
      <c r="AJ89" s="107"/>
    </row>
    <row r="90" spans="5:36" s="77" customFormat="1" ht="20.25" x14ac:dyDescent="0.3">
      <c r="E90" s="88"/>
      <c r="N90" s="130"/>
      <c r="O90" s="321"/>
      <c r="P90" s="107"/>
      <c r="Q90" s="107"/>
      <c r="R90" s="107"/>
      <c r="S90" s="107"/>
      <c r="T90" s="107"/>
      <c r="U90" s="107"/>
      <c r="V90" s="107"/>
      <c r="W90" s="107"/>
      <c r="X90" s="107"/>
      <c r="Y90" s="107"/>
      <c r="Z90" s="107"/>
      <c r="AA90" s="107"/>
      <c r="AB90" s="107"/>
      <c r="AC90" s="107"/>
      <c r="AD90" s="107"/>
      <c r="AE90" s="107"/>
      <c r="AF90" s="107"/>
      <c r="AG90" s="107"/>
      <c r="AH90" s="107"/>
      <c r="AI90" s="107"/>
      <c r="AJ90" s="107"/>
    </row>
    <row r="91" spans="5:36" s="77" customFormat="1" ht="20.25" x14ac:dyDescent="0.3">
      <c r="E91" s="88"/>
      <c r="N91" s="130"/>
      <c r="O91" s="321"/>
      <c r="P91" s="107"/>
      <c r="Q91" s="107"/>
      <c r="R91" s="107"/>
      <c r="S91" s="107"/>
      <c r="T91" s="107"/>
      <c r="U91" s="107"/>
      <c r="V91" s="107"/>
      <c r="W91" s="107"/>
      <c r="X91" s="107"/>
      <c r="Y91" s="107"/>
      <c r="Z91" s="107"/>
      <c r="AA91" s="107"/>
      <c r="AB91" s="107"/>
      <c r="AC91" s="107"/>
      <c r="AD91" s="107"/>
      <c r="AE91" s="107"/>
      <c r="AF91" s="107"/>
      <c r="AG91" s="107"/>
      <c r="AH91" s="107"/>
      <c r="AI91" s="107"/>
      <c r="AJ91" s="107"/>
    </row>
    <row r="92" spans="5:36" s="77" customFormat="1" ht="20.25" x14ac:dyDescent="0.3">
      <c r="E92" s="88"/>
      <c r="N92" s="130"/>
      <c r="O92" s="321"/>
      <c r="P92" s="107"/>
      <c r="Q92" s="107"/>
      <c r="R92" s="107"/>
      <c r="S92" s="107"/>
      <c r="T92" s="107"/>
      <c r="U92" s="107"/>
      <c r="V92" s="107"/>
      <c r="W92" s="107"/>
      <c r="X92" s="107"/>
      <c r="Y92" s="107"/>
      <c r="Z92" s="107"/>
      <c r="AA92" s="107"/>
      <c r="AB92" s="107"/>
      <c r="AC92" s="107"/>
      <c r="AD92" s="107"/>
      <c r="AE92" s="107"/>
      <c r="AF92" s="107"/>
      <c r="AG92" s="107"/>
      <c r="AH92" s="107"/>
      <c r="AI92" s="107"/>
      <c r="AJ92" s="107"/>
    </row>
    <row r="93" spans="5:36" s="77" customFormat="1" ht="20.25" x14ac:dyDescent="0.3">
      <c r="E93" s="88"/>
      <c r="N93" s="130"/>
      <c r="O93" s="321"/>
      <c r="P93" s="107"/>
      <c r="Q93" s="107"/>
      <c r="R93" s="107"/>
      <c r="S93" s="107"/>
      <c r="T93" s="107"/>
      <c r="U93" s="107"/>
      <c r="V93" s="107"/>
      <c r="W93" s="107"/>
      <c r="X93" s="107"/>
      <c r="Y93" s="107"/>
      <c r="Z93" s="107"/>
      <c r="AA93" s="107"/>
      <c r="AB93" s="107"/>
      <c r="AC93" s="107"/>
      <c r="AD93" s="107"/>
      <c r="AE93" s="107"/>
      <c r="AF93" s="107"/>
      <c r="AG93" s="107"/>
      <c r="AH93" s="107"/>
      <c r="AI93" s="107"/>
      <c r="AJ93" s="107"/>
    </row>
    <row r="94" spans="5:36" s="77" customFormat="1" ht="20.25" x14ac:dyDescent="0.3">
      <c r="E94" s="88"/>
      <c r="N94" s="130"/>
      <c r="O94" s="321"/>
      <c r="P94" s="107"/>
      <c r="Q94" s="107"/>
      <c r="R94" s="107"/>
      <c r="S94" s="107"/>
      <c r="T94" s="107"/>
      <c r="U94" s="107"/>
      <c r="V94" s="107"/>
      <c r="W94" s="107"/>
      <c r="X94" s="107"/>
      <c r="Y94" s="107"/>
      <c r="Z94" s="107"/>
      <c r="AA94" s="107"/>
      <c r="AB94" s="107"/>
      <c r="AC94" s="107"/>
      <c r="AD94" s="107"/>
      <c r="AE94" s="107"/>
      <c r="AF94" s="107"/>
      <c r="AG94" s="107"/>
      <c r="AH94" s="107"/>
      <c r="AI94" s="107"/>
      <c r="AJ94" s="107"/>
    </row>
    <row r="95" spans="5:36" s="77" customFormat="1" ht="20.25" x14ac:dyDescent="0.3">
      <c r="E95" s="88"/>
      <c r="N95" s="130"/>
      <c r="O95" s="321"/>
      <c r="P95" s="107"/>
      <c r="Q95" s="107"/>
      <c r="R95" s="107"/>
      <c r="S95" s="107"/>
      <c r="T95" s="107"/>
      <c r="U95" s="107"/>
      <c r="V95" s="107"/>
      <c r="W95" s="107"/>
      <c r="X95" s="107"/>
      <c r="Y95" s="107"/>
      <c r="Z95" s="107"/>
      <c r="AA95" s="107"/>
      <c r="AB95" s="107"/>
      <c r="AC95" s="107"/>
      <c r="AD95" s="107"/>
      <c r="AE95" s="107"/>
      <c r="AF95" s="107"/>
      <c r="AG95" s="107"/>
      <c r="AH95" s="107"/>
      <c r="AI95" s="107"/>
      <c r="AJ95" s="107"/>
    </row>
    <row r="96" spans="5:36" s="77" customFormat="1" ht="20.25" x14ac:dyDescent="0.3">
      <c r="E96" s="88"/>
      <c r="N96" s="130"/>
      <c r="O96" s="321"/>
      <c r="P96" s="107"/>
      <c r="Q96" s="107"/>
      <c r="R96" s="107"/>
      <c r="S96" s="107"/>
      <c r="T96" s="107"/>
      <c r="U96" s="107"/>
      <c r="V96" s="107"/>
      <c r="W96" s="107"/>
      <c r="X96" s="107"/>
      <c r="Y96" s="107"/>
      <c r="Z96" s="107"/>
      <c r="AA96" s="107"/>
      <c r="AB96" s="107"/>
      <c r="AC96" s="107"/>
      <c r="AD96" s="107"/>
      <c r="AE96" s="107"/>
      <c r="AF96" s="107"/>
      <c r="AG96" s="107"/>
      <c r="AH96" s="107"/>
      <c r="AI96" s="107"/>
      <c r="AJ96" s="107"/>
    </row>
    <row r="97" spans="5:36" s="77" customFormat="1" ht="20.25" x14ac:dyDescent="0.3">
      <c r="E97" s="88"/>
      <c r="N97" s="130"/>
      <c r="O97" s="321"/>
      <c r="P97" s="107"/>
      <c r="Q97" s="107"/>
      <c r="R97" s="107"/>
      <c r="S97" s="107"/>
      <c r="T97" s="107"/>
      <c r="U97" s="107"/>
      <c r="V97" s="107"/>
      <c r="W97" s="107"/>
      <c r="X97" s="107"/>
      <c r="Y97" s="107"/>
      <c r="Z97" s="107"/>
      <c r="AA97" s="107"/>
      <c r="AB97" s="107"/>
      <c r="AC97" s="107"/>
      <c r="AD97" s="107"/>
      <c r="AE97" s="107"/>
      <c r="AF97" s="107"/>
      <c r="AG97" s="107"/>
      <c r="AH97" s="107"/>
      <c r="AI97" s="107"/>
      <c r="AJ97" s="107"/>
    </row>
    <row r="98" spans="5:36" s="77" customFormat="1" ht="20.25" x14ac:dyDescent="0.3">
      <c r="E98" s="88"/>
      <c r="N98" s="130"/>
      <c r="O98" s="321"/>
      <c r="P98" s="107"/>
      <c r="Q98" s="107"/>
      <c r="R98" s="107"/>
      <c r="S98" s="107"/>
      <c r="T98" s="107"/>
      <c r="U98" s="107"/>
      <c r="V98" s="107"/>
      <c r="W98" s="107"/>
      <c r="X98" s="107"/>
      <c r="Y98" s="107"/>
      <c r="Z98" s="107"/>
      <c r="AA98" s="107"/>
      <c r="AB98" s="107"/>
      <c r="AC98" s="107"/>
      <c r="AD98" s="107"/>
      <c r="AE98" s="107"/>
      <c r="AF98" s="107"/>
      <c r="AG98" s="107"/>
      <c r="AH98" s="107"/>
      <c r="AI98" s="107"/>
      <c r="AJ98" s="107"/>
    </row>
    <row r="99" spans="5:36" s="77" customFormat="1" ht="20.25" x14ac:dyDescent="0.3">
      <c r="E99" s="88"/>
      <c r="N99" s="130"/>
      <c r="O99" s="321"/>
      <c r="P99" s="107"/>
      <c r="Q99" s="107"/>
      <c r="R99" s="107"/>
      <c r="S99" s="107"/>
      <c r="T99" s="107"/>
      <c r="U99" s="107"/>
      <c r="V99" s="107"/>
      <c r="W99" s="107"/>
      <c r="X99" s="107"/>
      <c r="Y99" s="107"/>
      <c r="Z99" s="107"/>
      <c r="AA99" s="107"/>
      <c r="AB99" s="107"/>
      <c r="AC99" s="107"/>
      <c r="AD99" s="107"/>
      <c r="AE99" s="107"/>
      <c r="AF99" s="107"/>
      <c r="AG99" s="107"/>
      <c r="AH99" s="107"/>
      <c r="AI99" s="107"/>
      <c r="AJ99" s="107"/>
    </row>
    <row r="100" spans="5:36" s="77" customFormat="1" ht="20.25" x14ac:dyDescent="0.3">
      <c r="E100" s="88"/>
      <c r="N100" s="130"/>
      <c r="O100" s="321"/>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row>
    <row r="101" spans="5:36" s="77" customFormat="1" ht="20.25" x14ac:dyDescent="0.3">
      <c r="E101" s="88"/>
      <c r="N101" s="130"/>
      <c r="O101" s="321"/>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row>
    <row r="102" spans="5:36" s="77" customFormat="1" ht="20.25" x14ac:dyDescent="0.3">
      <c r="E102" s="88"/>
      <c r="N102" s="130"/>
      <c r="O102" s="321"/>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row>
    <row r="103" spans="5:36" s="77" customFormat="1" ht="20.25" x14ac:dyDescent="0.3">
      <c r="E103" s="88"/>
      <c r="N103" s="130"/>
      <c r="O103" s="321"/>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row>
    <row r="104" spans="5:36" s="77" customFormat="1" ht="20.25" x14ac:dyDescent="0.3">
      <c r="E104" s="88"/>
      <c r="N104" s="130"/>
      <c r="O104" s="321"/>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row>
    <row r="105" spans="5:36" s="77" customFormat="1" ht="20.25" x14ac:dyDescent="0.3">
      <c r="E105" s="88"/>
      <c r="N105" s="130"/>
      <c r="O105" s="321"/>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row>
    <row r="106" spans="5:36" s="77" customFormat="1" ht="20.25" x14ac:dyDescent="0.3">
      <c r="E106" s="88"/>
      <c r="N106" s="130"/>
      <c r="O106" s="321"/>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row>
    <row r="107" spans="5:36" s="77" customFormat="1" ht="20.25" x14ac:dyDescent="0.3">
      <c r="E107" s="88"/>
      <c r="N107" s="130"/>
      <c r="O107" s="321"/>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row>
    <row r="108" spans="5:36" s="77" customFormat="1" ht="20.25" x14ac:dyDescent="0.3">
      <c r="E108" s="88"/>
      <c r="N108" s="130"/>
      <c r="O108" s="321"/>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row>
    <row r="109" spans="5:36" s="77" customFormat="1" ht="20.25" x14ac:dyDescent="0.3">
      <c r="E109" s="88"/>
      <c r="N109" s="130"/>
      <c r="O109" s="321"/>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row>
    <row r="110" spans="5:36" s="77" customFormat="1" ht="20.25" x14ac:dyDescent="0.3">
      <c r="E110" s="88"/>
      <c r="N110" s="130"/>
      <c r="O110" s="321"/>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row>
    <row r="111" spans="5:36" s="77" customFormat="1" ht="20.25" x14ac:dyDescent="0.3">
      <c r="E111" s="88"/>
      <c r="N111" s="130"/>
      <c r="O111" s="321"/>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row>
    <row r="112" spans="5:36" s="77" customFormat="1" ht="20.25" x14ac:dyDescent="0.3">
      <c r="E112" s="88"/>
      <c r="N112" s="130"/>
      <c r="O112" s="321"/>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row>
    <row r="113" spans="5:36" s="77" customFormat="1" ht="20.25" x14ac:dyDescent="0.3">
      <c r="E113" s="88"/>
      <c r="N113" s="130"/>
      <c r="O113" s="321"/>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row>
    <row r="114" spans="5:36" s="77" customFormat="1" ht="20.25" x14ac:dyDescent="0.3">
      <c r="E114" s="88"/>
      <c r="N114" s="130"/>
      <c r="O114" s="321"/>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row>
    <row r="115" spans="5:36" s="77" customFormat="1" ht="20.25" x14ac:dyDescent="0.3">
      <c r="E115" s="88"/>
      <c r="N115" s="130"/>
      <c r="O115" s="321"/>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row>
    <row r="116" spans="5:36" s="77" customFormat="1" ht="20.25" x14ac:dyDescent="0.3">
      <c r="E116" s="88"/>
      <c r="N116" s="130"/>
      <c r="O116" s="321"/>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row>
    <row r="117" spans="5:36" s="77" customFormat="1" ht="20.25" x14ac:dyDescent="0.3">
      <c r="E117" s="88"/>
      <c r="N117" s="130"/>
      <c r="O117" s="321"/>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row>
    <row r="118" spans="5:36" s="77" customFormat="1" ht="20.25" x14ac:dyDescent="0.3">
      <c r="E118" s="88"/>
      <c r="N118" s="130"/>
      <c r="O118" s="321"/>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row>
    <row r="119" spans="5:36" s="77" customFormat="1" ht="20.25" x14ac:dyDescent="0.3">
      <c r="E119" s="88"/>
      <c r="N119" s="130"/>
      <c r="O119" s="321"/>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row>
    <row r="120" spans="5:36" s="77" customFormat="1" ht="20.25" x14ac:dyDescent="0.3">
      <c r="E120" s="88"/>
      <c r="N120" s="130"/>
      <c r="O120" s="321"/>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row>
    <row r="121" spans="5:36" s="77" customFormat="1" ht="20.25" x14ac:dyDescent="0.3">
      <c r="E121" s="88"/>
      <c r="N121" s="130"/>
      <c r="O121" s="321"/>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row>
    <row r="122" spans="5:36" s="77" customFormat="1" ht="20.25" x14ac:dyDescent="0.3">
      <c r="E122" s="88"/>
      <c r="N122" s="130"/>
      <c r="O122" s="321"/>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row>
    <row r="123" spans="5:36" s="77" customFormat="1" ht="20.25" x14ac:dyDescent="0.3">
      <c r="E123" s="88"/>
      <c r="N123" s="130"/>
      <c r="O123" s="321"/>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row>
    <row r="124" spans="5:36" s="77" customFormat="1" ht="20.25" x14ac:dyDescent="0.3">
      <c r="E124" s="88"/>
      <c r="N124" s="130"/>
      <c r="O124" s="321"/>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row>
    <row r="125" spans="5:36" s="77" customFormat="1" ht="20.25" x14ac:dyDescent="0.3">
      <c r="E125" s="88"/>
      <c r="N125" s="130"/>
      <c r="O125" s="321"/>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row>
    <row r="126" spans="5:36" s="77" customFormat="1" ht="20.25" x14ac:dyDescent="0.3">
      <c r="E126" s="88"/>
      <c r="N126" s="130"/>
      <c r="O126" s="321"/>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row>
    <row r="127" spans="5:36" s="77" customFormat="1" ht="20.25" x14ac:dyDescent="0.3">
      <c r="E127" s="88"/>
      <c r="N127" s="130"/>
      <c r="O127" s="321"/>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row>
    <row r="128" spans="5:36" s="77" customFormat="1" ht="20.25" x14ac:dyDescent="0.3">
      <c r="E128" s="88"/>
      <c r="N128" s="130"/>
      <c r="O128" s="321"/>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row>
    <row r="129" spans="5:36" s="77" customFormat="1" ht="20.25" x14ac:dyDescent="0.3">
      <c r="E129" s="88"/>
      <c r="N129" s="130"/>
      <c r="O129" s="321"/>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row>
    <row r="130" spans="5:36" s="77" customFormat="1" ht="20.25" x14ac:dyDescent="0.3">
      <c r="E130" s="88"/>
      <c r="N130" s="130"/>
      <c r="O130" s="321"/>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row>
    <row r="131" spans="5:36" s="77" customFormat="1" ht="20.25" x14ac:dyDescent="0.3">
      <c r="E131" s="88"/>
      <c r="N131" s="130"/>
      <c r="O131" s="321"/>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row>
    <row r="132" spans="5:36" s="77" customFormat="1" ht="20.25" x14ac:dyDescent="0.3">
      <c r="E132" s="88"/>
      <c r="N132" s="130"/>
      <c r="O132" s="321"/>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row>
    <row r="133" spans="5:36" s="77" customFormat="1" ht="20.25" x14ac:dyDescent="0.3">
      <c r="E133" s="88"/>
      <c r="N133" s="130"/>
      <c r="O133" s="321"/>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row>
    <row r="134" spans="5:36" s="77" customFormat="1" ht="20.25" x14ac:dyDescent="0.3">
      <c r="E134" s="88"/>
      <c r="N134" s="130"/>
      <c r="O134" s="321"/>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row>
    <row r="135" spans="5:36" s="77" customFormat="1" ht="20.25" x14ac:dyDescent="0.3">
      <c r="E135" s="88"/>
      <c r="N135" s="130"/>
      <c r="O135" s="321"/>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row>
    <row r="136" spans="5:36" s="77" customFormat="1" ht="20.25" x14ac:dyDescent="0.3">
      <c r="E136" s="88"/>
      <c r="N136" s="130"/>
      <c r="O136" s="321"/>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row>
    <row r="137" spans="5:36" s="77" customFormat="1" ht="20.25" x14ac:dyDescent="0.3">
      <c r="E137" s="88"/>
      <c r="N137" s="130"/>
      <c r="O137" s="321"/>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row>
    <row r="138" spans="5:36" s="77" customFormat="1" ht="20.25" x14ac:dyDescent="0.3">
      <c r="E138" s="88"/>
      <c r="N138" s="130"/>
      <c r="O138" s="321"/>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row>
    <row r="139" spans="5:36" s="77" customFormat="1" ht="20.25" x14ac:dyDescent="0.3">
      <c r="E139" s="88"/>
      <c r="N139" s="130"/>
      <c r="O139" s="321"/>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row>
    <row r="140" spans="5:36" s="77" customFormat="1" ht="20.25" x14ac:dyDescent="0.3">
      <c r="E140" s="88"/>
      <c r="N140" s="130"/>
      <c r="O140" s="321"/>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row>
    <row r="141" spans="5:36" s="77" customFormat="1" ht="20.25" x14ac:dyDescent="0.3">
      <c r="E141" s="88"/>
      <c r="N141" s="130"/>
      <c r="O141" s="321"/>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row>
    <row r="142" spans="5:36" s="77" customFormat="1" ht="20.25" x14ac:dyDescent="0.3">
      <c r="E142" s="88"/>
      <c r="N142" s="130"/>
      <c r="O142" s="321"/>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row>
    <row r="143" spans="5:36" s="77" customFormat="1" ht="20.25" x14ac:dyDescent="0.3">
      <c r="E143" s="88"/>
      <c r="N143" s="130"/>
      <c r="O143" s="321"/>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row>
    <row r="144" spans="5:36" s="77" customFormat="1" ht="20.25" x14ac:dyDescent="0.3">
      <c r="E144" s="88"/>
      <c r="N144" s="130"/>
      <c r="O144" s="321"/>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row>
    <row r="145" spans="5:36" s="77" customFormat="1" ht="20.25" x14ac:dyDescent="0.3">
      <c r="E145" s="88"/>
      <c r="N145" s="130"/>
      <c r="O145" s="321"/>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row>
    <row r="146" spans="5:36" s="77" customFormat="1" ht="20.25" x14ac:dyDescent="0.3">
      <c r="E146" s="88"/>
      <c r="N146" s="130"/>
      <c r="O146" s="321"/>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row>
    <row r="147" spans="5:36" s="77" customFormat="1" ht="20.25" x14ac:dyDescent="0.3">
      <c r="E147" s="88"/>
      <c r="N147" s="130"/>
      <c r="O147" s="321"/>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row>
    <row r="148" spans="5:36" s="77" customFormat="1" ht="20.25" x14ac:dyDescent="0.3">
      <c r="E148" s="88"/>
      <c r="N148" s="130"/>
      <c r="O148" s="321"/>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row>
    <row r="149" spans="5:36" s="77" customFormat="1" ht="20.25" x14ac:dyDescent="0.3">
      <c r="E149" s="88"/>
      <c r="N149" s="130"/>
      <c r="O149" s="321"/>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row>
    <row r="150" spans="5:36" s="77" customFormat="1" ht="20.25" x14ac:dyDescent="0.3">
      <c r="E150" s="88"/>
      <c r="N150" s="130"/>
      <c r="O150" s="321"/>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row>
    <row r="151" spans="5:36" s="77" customFormat="1" ht="20.25" x14ac:dyDescent="0.3">
      <c r="E151" s="88"/>
      <c r="N151" s="130"/>
      <c r="O151" s="321"/>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row>
    <row r="152" spans="5:36" s="77" customFormat="1" ht="20.25" x14ac:dyDescent="0.3">
      <c r="E152" s="88"/>
      <c r="N152" s="130"/>
      <c r="O152" s="321"/>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row>
    <row r="153" spans="5:36" s="77" customFormat="1" ht="20.25" x14ac:dyDescent="0.3">
      <c r="E153" s="88"/>
      <c r="N153" s="130"/>
      <c r="O153" s="321"/>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row>
    <row r="154" spans="5:36" s="77" customFormat="1" ht="20.25" x14ac:dyDescent="0.3">
      <c r="E154" s="88"/>
      <c r="N154" s="130"/>
      <c r="O154" s="321"/>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row>
    <row r="155" spans="5:36" s="77" customFormat="1" ht="20.25" x14ac:dyDescent="0.3">
      <c r="E155" s="88"/>
      <c r="N155" s="130"/>
      <c r="O155" s="321"/>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row>
    <row r="156" spans="5:36" s="77" customFormat="1" ht="20.25" x14ac:dyDescent="0.3">
      <c r="E156" s="88"/>
      <c r="N156" s="130"/>
      <c r="O156" s="321"/>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row>
    <row r="157" spans="5:36" s="77" customFormat="1" ht="20.25" x14ac:dyDescent="0.3">
      <c r="E157" s="88"/>
      <c r="N157" s="130"/>
      <c r="O157" s="321"/>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row>
    <row r="158" spans="5:36" s="77" customFormat="1" ht="20.25" x14ac:dyDescent="0.3">
      <c r="E158" s="88"/>
      <c r="N158" s="130"/>
      <c r="O158" s="321"/>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row>
    <row r="159" spans="5:36" s="77" customFormat="1" ht="20.25" x14ac:dyDescent="0.3">
      <c r="E159" s="88"/>
      <c r="N159" s="130"/>
      <c r="O159" s="321"/>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row>
    <row r="160" spans="5:36" s="77" customFormat="1" ht="20.25" x14ac:dyDescent="0.3">
      <c r="E160" s="88"/>
      <c r="N160" s="130"/>
      <c r="O160" s="321"/>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row>
    <row r="161" spans="5:36" s="77" customFormat="1" ht="20.25" x14ac:dyDescent="0.3">
      <c r="E161" s="88"/>
      <c r="N161" s="130"/>
      <c r="O161" s="321"/>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row>
    <row r="162" spans="5:36" s="77" customFormat="1" ht="20.25" x14ac:dyDescent="0.3">
      <c r="E162" s="88"/>
      <c r="N162" s="130"/>
      <c r="O162" s="321"/>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row>
    <row r="163" spans="5:36" s="77" customFormat="1" ht="20.25" x14ac:dyDescent="0.3">
      <c r="E163" s="88"/>
      <c r="N163" s="130"/>
      <c r="O163" s="321"/>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row>
    <row r="164" spans="5:36" s="77" customFormat="1" ht="20.25" x14ac:dyDescent="0.3">
      <c r="E164" s="88"/>
      <c r="N164" s="130"/>
      <c r="O164" s="321"/>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row>
    <row r="165" spans="5:36" s="77" customFormat="1" ht="20.25" x14ac:dyDescent="0.3">
      <c r="E165" s="88"/>
      <c r="N165" s="130"/>
      <c r="O165" s="321"/>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row>
    <row r="166" spans="5:36" s="77" customFormat="1" ht="20.25" x14ac:dyDescent="0.3">
      <c r="E166" s="88"/>
      <c r="N166" s="130"/>
      <c r="O166" s="321"/>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row>
    <row r="167" spans="5:36" s="77" customFormat="1" ht="20.25" x14ac:dyDescent="0.3">
      <c r="E167" s="88"/>
      <c r="N167" s="130"/>
      <c r="O167" s="321"/>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row>
    <row r="168" spans="5:36" s="77" customFormat="1" ht="20.25" x14ac:dyDescent="0.3">
      <c r="E168" s="88"/>
      <c r="N168" s="130"/>
      <c r="O168" s="321"/>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row>
    <row r="169" spans="5:36" s="77" customFormat="1" ht="20.25" x14ac:dyDescent="0.3">
      <c r="E169" s="88"/>
      <c r="N169" s="130"/>
      <c r="O169" s="321"/>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row>
    <row r="170" spans="5:36" s="77" customFormat="1" ht="20.25" x14ac:dyDescent="0.3">
      <c r="E170" s="88"/>
      <c r="N170" s="130"/>
      <c r="O170" s="321"/>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row>
    <row r="171" spans="5:36" s="77" customFormat="1" ht="20.25" x14ac:dyDescent="0.3">
      <c r="E171" s="88"/>
      <c r="N171" s="130"/>
      <c r="O171" s="321"/>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row>
    <row r="172" spans="5:36" s="77" customFormat="1" ht="20.25" x14ac:dyDescent="0.3">
      <c r="E172" s="88"/>
      <c r="N172" s="130"/>
      <c r="O172" s="321"/>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row>
    <row r="173" spans="5:36" s="77" customFormat="1" ht="20.25" x14ac:dyDescent="0.3">
      <c r="E173" s="88"/>
      <c r="N173" s="130"/>
      <c r="O173" s="321"/>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row>
    <row r="174" spans="5:36" s="77" customFormat="1" ht="20.25" x14ac:dyDescent="0.3">
      <c r="E174" s="88"/>
      <c r="N174" s="130"/>
      <c r="O174" s="321"/>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row>
    <row r="175" spans="5:36" s="77" customFormat="1" ht="20.25" x14ac:dyDescent="0.3">
      <c r="E175" s="88"/>
      <c r="N175" s="130"/>
      <c r="O175" s="321"/>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row>
    <row r="176" spans="5:36" s="77" customFormat="1" ht="20.25" x14ac:dyDescent="0.3">
      <c r="E176" s="88"/>
      <c r="N176" s="130"/>
      <c r="O176" s="321"/>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row>
    <row r="177" spans="5:36" s="77" customFormat="1" ht="20.25" x14ac:dyDescent="0.3">
      <c r="E177" s="88"/>
      <c r="N177" s="130"/>
      <c r="O177" s="321"/>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row>
    <row r="178" spans="5:36" s="77" customFormat="1" ht="20.25" x14ac:dyDescent="0.3">
      <c r="E178" s="88"/>
      <c r="N178" s="130"/>
      <c r="O178" s="321"/>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row>
    <row r="179" spans="5:36" s="77" customFormat="1" ht="20.25" x14ac:dyDescent="0.3">
      <c r="E179" s="88"/>
      <c r="N179" s="130"/>
      <c r="O179" s="321"/>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row>
    <row r="180" spans="5:36" s="77" customFormat="1" ht="20.25" x14ac:dyDescent="0.3">
      <c r="E180" s="88"/>
      <c r="N180" s="130"/>
      <c r="O180" s="321"/>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row>
    <row r="181" spans="5:36" s="77" customFormat="1" ht="20.25" x14ac:dyDescent="0.3">
      <c r="E181" s="88"/>
      <c r="N181" s="130"/>
      <c r="O181" s="321"/>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row>
    <row r="182" spans="5:36" s="77" customFormat="1" ht="20.25" x14ac:dyDescent="0.3">
      <c r="E182" s="88"/>
      <c r="N182" s="130"/>
      <c r="O182" s="321"/>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row>
    <row r="183" spans="5:36" s="77" customFormat="1" ht="20.25" x14ac:dyDescent="0.3">
      <c r="E183" s="88"/>
      <c r="N183" s="130"/>
      <c r="O183" s="321"/>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row>
    <row r="184" spans="5:36" s="77" customFormat="1" ht="20.25" x14ac:dyDescent="0.3">
      <c r="E184" s="88"/>
      <c r="N184" s="130"/>
      <c r="O184" s="321"/>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row>
    <row r="185" spans="5:36" s="77" customFormat="1" ht="20.25" x14ac:dyDescent="0.3">
      <c r="E185" s="88"/>
      <c r="N185" s="130"/>
      <c r="O185" s="321"/>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row>
    <row r="186" spans="5:36" s="77" customFormat="1" ht="20.25" x14ac:dyDescent="0.3">
      <c r="E186" s="88"/>
      <c r="N186" s="130"/>
      <c r="O186" s="321"/>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row>
    <row r="187" spans="5:36" s="77" customFormat="1" ht="20.25" x14ac:dyDescent="0.3">
      <c r="E187" s="88"/>
      <c r="N187" s="130"/>
      <c r="O187" s="321"/>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row>
    <row r="188" spans="5:36" s="77" customFormat="1" ht="20.25" x14ac:dyDescent="0.3">
      <c r="E188" s="88"/>
      <c r="N188" s="130"/>
      <c r="O188" s="321"/>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row>
    <row r="189" spans="5:36" s="77" customFormat="1" ht="20.25" x14ac:dyDescent="0.3">
      <c r="E189" s="88"/>
      <c r="N189" s="130"/>
      <c r="O189" s="321"/>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row>
    <row r="190" spans="5:36" s="77" customFormat="1" ht="20.25" x14ac:dyDescent="0.3">
      <c r="E190" s="88"/>
      <c r="N190" s="130"/>
      <c r="O190" s="321"/>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row>
    <row r="191" spans="5:36" s="77" customFormat="1" ht="20.25" x14ac:dyDescent="0.3">
      <c r="E191" s="88"/>
      <c r="N191" s="130"/>
      <c r="O191" s="321"/>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row>
    <row r="192" spans="5:36" s="77" customFormat="1" ht="20.25" x14ac:dyDescent="0.3">
      <c r="E192" s="88"/>
      <c r="N192" s="130"/>
      <c r="O192" s="321"/>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row>
    <row r="193" spans="5:36" s="77" customFormat="1" ht="20.25" x14ac:dyDescent="0.3">
      <c r="E193" s="88"/>
      <c r="N193" s="130"/>
      <c r="O193" s="321"/>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row>
    <row r="194" spans="5:36" s="77" customFormat="1" ht="20.25" x14ac:dyDescent="0.3">
      <c r="E194" s="88"/>
      <c r="N194" s="130"/>
      <c r="O194" s="321"/>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row>
    <row r="195" spans="5:36" s="77" customFormat="1" ht="20.25" x14ac:dyDescent="0.3">
      <c r="E195" s="88"/>
      <c r="N195" s="130"/>
      <c r="O195" s="321"/>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row>
    <row r="196" spans="5:36" s="77" customFormat="1" ht="20.25" x14ac:dyDescent="0.3">
      <c r="E196" s="88"/>
      <c r="N196" s="130"/>
      <c r="O196" s="321"/>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row>
    <row r="197" spans="5:36" s="77" customFormat="1" ht="20.25" x14ac:dyDescent="0.3">
      <c r="E197" s="88"/>
      <c r="N197" s="130"/>
      <c r="O197" s="321"/>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row>
    <row r="198" spans="5:36" s="77" customFormat="1" ht="20.25" x14ac:dyDescent="0.3">
      <c r="E198" s="88"/>
      <c r="N198" s="130"/>
      <c r="O198" s="321"/>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row>
    <row r="199" spans="5:36" s="2" customFormat="1" x14ac:dyDescent="0.25">
      <c r="E199" s="48"/>
      <c r="N199" s="129"/>
      <c r="O199" s="319"/>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x14ac:dyDescent="0.25">
      <c r="E200" s="48"/>
      <c r="N200" s="129"/>
      <c r="O200" s="319"/>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x14ac:dyDescent="0.25">
      <c r="E201" s="48"/>
      <c r="N201" s="129"/>
      <c r="O201" s="319"/>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x14ac:dyDescent="0.25">
      <c r="E202" s="48"/>
      <c r="N202" s="129"/>
      <c r="O202" s="319"/>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x14ac:dyDescent="0.25">
      <c r="E203" s="48"/>
      <c r="N203" s="129"/>
      <c r="O203" s="319"/>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x14ac:dyDescent="0.25">
      <c r="E204" s="48"/>
      <c r="N204" s="129"/>
      <c r="O204" s="319"/>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x14ac:dyDescent="0.25">
      <c r="E205" s="48"/>
      <c r="N205" s="129"/>
      <c r="O205" s="319"/>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x14ac:dyDescent="0.25">
      <c r="E206" s="48"/>
      <c r="N206" s="129"/>
      <c r="O206" s="319"/>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x14ac:dyDescent="0.25">
      <c r="E207" s="48"/>
      <c r="N207" s="129"/>
      <c r="O207" s="319"/>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x14ac:dyDescent="0.25">
      <c r="E208" s="48"/>
      <c r="N208" s="129"/>
      <c r="O208" s="319"/>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x14ac:dyDescent="0.25">
      <c r="E209" s="48"/>
      <c r="N209" s="129"/>
      <c r="O209" s="319"/>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x14ac:dyDescent="0.25">
      <c r="E210" s="48"/>
      <c r="N210" s="129"/>
      <c r="O210" s="319"/>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x14ac:dyDescent="0.25">
      <c r="E211" s="48"/>
      <c r="N211" s="129"/>
      <c r="O211" s="319"/>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x14ac:dyDescent="0.25">
      <c r="E212" s="48"/>
      <c r="N212" s="129"/>
      <c r="O212" s="319"/>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x14ac:dyDescent="0.25">
      <c r="E213" s="48"/>
      <c r="N213" s="129"/>
      <c r="O213" s="319"/>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x14ac:dyDescent="0.25">
      <c r="E214" s="48"/>
      <c r="N214" s="129"/>
      <c r="O214" s="319"/>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x14ac:dyDescent="0.25">
      <c r="E215" s="48"/>
      <c r="N215" s="129"/>
      <c r="O215" s="319"/>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x14ac:dyDescent="0.25">
      <c r="E216" s="48"/>
      <c r="N216" s="129"/>
      <c r="O216" s="319"/>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x14ac:dyDescent="0.25">
      <c r="E217" s="48"/>
      <c r="N217" s="129"/>
      <c r="O217" s="319"/>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x14ac:dyDescent="0.25">
      <c r="E218" s="48"/>
      <c r="N218" s="129"/>
      <c r="O218" s="319"/>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x14ac:dyDescent="0.25">
      <c r="E219" s="48"/>
      <c r="N219" s="129"/>
      <c r="O219" s="319"/>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x14ac:dyDescent="0.25">
      <c r="E220" s="48"/>
      <c r="N220" s="129"/>
      <c r="O220" s="319"/>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x14ac:dyDescent="0.25">
      <c r="E221" s="48"/>
      <c r="N221" s="129"/>
      <c r="O221" s="319"/>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x14ac:dyDescent="0.25">
      <c r="E222" s="48"/>
      <c r="N222" s="129"/>
      <c r="O222" s="319"/>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x14ac:dyDescent="0.25">
      <c r="E223" s="48"/>
      <c r="N223" s="129"/>
      <c r="O223" s="319"/>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x14ac:dyDescent="0.25">
      <c r="E224" s="48"/>
      <c r="N224" s="129"/>
      <c r="O224" s="319"/>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x14ac:dyDescent="0.25">
      <c r="E225" s="48"/>
      <c r="N225" s="129"/>
      <c r="O225" s="319"/>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x14ac:dyDescent="0.25">
      <c r="E226" s="48"/>
      <c r="N226" s="129"/>
      <c r="O226" s="319"/>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x14ac:dyDescent="0.25">
      <c r="E227" s="48"/>
      <c r="N227" s="129"/>
      <c r="O227" s="319"/>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x14ac:dyDescent="0.25">
      <c r="E228" s="48"/>
      <c r="N228" s="129"/>
      <c r="O228" s="319"/>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x14ac:dyDescent="0.25">
      <c r="E229" s="48"/>
      <c r="N229" s="129"/>
      <c r="O229" s="319"/>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x14ac:dyDescent="0.25">
      <c r="E230" s="48"/>
      <c r="N230" s="129"/>
      <c r="O230" s="319"/>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x14ac:dyDescent="0.25">
      <c r="E231" s="48"/>
      <c r="N231" s="129"/>
      <c r="O231" s="319"/>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x14ac:dyDescent="0.25">
      <c r="E232" s="48"/>
      <c r="N232" s="129"/>
      <c r="O232" s="319"/>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x14ac:dyDescent="0.25">
      <c r="E233" s="48"/>
      <c r="N233" s="129"/>
      <c r="O233" s="319"/>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x14ac:dyDescent="0.25">
      <c r="E234" s="48"/>
      <c r="N234" s="129"/>
      <c r="O234" s="319"/>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x14ac:dyDescent="0.25">
      <c r="E235" s="48"/>
      <c r="N235" s="129"/>
      <c r="O235" s="319"/>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x14ac:dyDescent="0.25">
      <c r="E236" s="48"/>
      <c r="N236" s="129"/>
      <c r="O236" s="319"/>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x14ac:dyDescent="0.25">
      <c r="E237" s="48"/>
      <c r="N237" s="129"/>
      <c r="O237" s="319"/>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x14ac:dyDescent="0.25">
      <c r="E238" s="48"/>
      <c r="N238" s="129"/>
      <c r="O238" s="319"/>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x14ac:dyDescent="0.25">
      <c r="E239" s="48"/>
      <c r="N239" s="129"/>
      <c r="O239" s="319"/>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x14ac:dyDescent="0.25">
      <c r="E240" s="48"/>
      <c r="N240" s="129"/>
      <c r="O240" s="319"/>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x14ac:dyDescent="0.25">
      <c r="E241" s="48"/>
      <c r="N241" s="129"/>
      <c r="O241" s="319"/>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x14ac:dyDescent="0.25">
      <c r="E242" s="48"/>
      <c r="N242" s="129"/>
      <c r="O242" s="319"/>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x14ac:dyDescent="0.25">
      <c r="E243" s="48"/>
      <c r="N243" s="129"/>
      <c r="O243" s="319"/>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x14ac:dyDescent="0.25">
      <c r="E244" s="48"/>
      <c r="N244" s="129"/>
      <c r="O244" s="319"/>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x14ac:dyDescent="0.25">
      <c r="E245" s="48"/>
      <c r="N245" s="129"/>
      <c r="O245" s="319"/>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x14ac:dyDescent="0.25">
      <c r="E246" s="48"/>
      <c r="N246" s="129"/>
      <c r="O246" s="319"/>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x14ac:dyDescent="0.25">
      <c r="E247" s="48"/>
      <c r="N247" s="129"/>
      <c r="O247" s="319"/>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x14ac:dyDescent="0.25">
      <c r="E248" s="48"/>
      <c r="N248" s="129"/>
      <c r="O248" s="319"/>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x14ac:dyDescent="0.25">
      <c r="E249" s="48"/>
      <c r="N249" s="129"/>
      <c r="O249" s="319"/>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x14ac:dyDescent="0.25">
      <c r="E250" s="48"/>
      <c r="N250" s="129"/>
      <c r="O250" s="319"/>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x14ac:dyDescent="0.25">
      <c r="E251" s="48"/>
      <c r="N251" s="129"/>
      <c r="O251" s="319"/>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x14ac:dyDescent="0.25">
      <c r="E252" s="48"/>
      <c r="N252" s="129"/>
      <c r="O252" s="319"/>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x14ac:dyDescent="0.25">
      <c r="E253" s="48"/>
      <c r="N253" s="129"/>
      <c r="O253" s="319"/>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x14ac:dyDescent="0.25">
      <c r="E254" s="48"/>
      <c r="N254" s="129"/>
      <c r="O254" s="319"/>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x14ac:dyDescent="0.25">
      <c r="E255" s="48"/>
      <c r="N255" s="129"/>
      <c r="O255" s="319"/>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x14ac:dyDescent="0.25">
      <c r="E256" s="48"/>
      <c r="N256" s="129"/>
      <c r="O256" s="319"/>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x14ac:dyDescent="0.25">
      <c r="E257" s="48"/>
      <c r="N257" s="129"/>
      <c r="O257" s="319"/>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x14ac:dyDescent="0.25">
      <c r="E258" s="48"/>
      <c r="N258" s="129"/>
      <c r="O258" s="319"/>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x14ac:dyDescent="0.25">
      <c r="E259" s="48"/>
      <c r="N259" s="129"/>
      <c r="O259" s="319"/>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x14ac:dyDescent="0.25">
      <c r="E260" s="48"/>
      <c r="N260" s="129"/>
      <c r="O260" s="319"/>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x14ac:dyDescent="0.25">
      <c r="E261" s="48"/>
      <c r="N261" s="129"/>
      <c r="O261" s="319"/>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x14ac:dyDescent="0.25">
      <c r="E262" s="48"/>
      <c r="N262" s="129"/>
      <c r="O262" s="319"/>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x14ac:dyDescent="0.25">
      <c r="E263" s="48"/>
      <c r="N263" s="129"/>
      <c r="O263" s="319"/>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x14ac:dyDescent="0.25">
      <c r="E264" s="48"/>
      <c r="N264" s="129"/>
      <c r="O264" s="319"/>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x14ac:dyDescent="0.25">
      <c r="E265" s="48"/>
      <c r="N265" s="129"/>
      <c r="O265" s="319"/>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x14ac:dyDescent="0.25">
      <c r="E266" s="48"/>
      <c r="N266" s="129"/>
      <c r="O266" s="319"/>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x14ac:dyDescent="0.25">
      <c r="E267" s="48"/>
      <c r="N267" s="129"/>
      <c r="O267" s="319"/>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x14ac:dyDescent="0.25">
      <c r="E268" s="48"/>
      <c r="N268" s="129"/>
      <c r="O268" s="319"/>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x14ac:dyDescent="0.25">
      <c r="E269" s="48"/>
      <c r="N269" s="129"/>
      <c r="O269" s="319"/>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x14ac:dyDescent="0.25">
      <c r="E270" s="48"/>
      <c r="N270" s="129"/>
      <c r="O270" s="319"/>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x14ac:dyDescent="0.25">
      <c r="E271" s="48"/>
      <c r="N271" s="129"/>
      <c r="O271" s="319"/>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x14ac:dyDescent="0.25">
      <c r="E272" s="48"/>
      <c r="N272" s="129"/>
      <c r="O272" s="319"/>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x14ac:dyDescent="0.25">
      <c r="E273" s="48"/>
      <c r="N273" s="129"/>
      <c r="O273" s="319"/>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x14ac:dyDescent="0.25">
      <c r="E274" s="48"/>
      <c r="N274" s="129"/>
      <c r="O274" s="319"/>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x14ac:dyDescent="0.25">
      <c r="E275" s="48"/>
      <c r="N275" s="129"/>
      <c r="O275" s="319"/>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x14ac:dyDescent="0.25">
      <c r="E276" s="48"/>
      <c r="N276" s="129"/>
      <c r="O276" s="319"/>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x14ac:dyDescent="0.25">
      <c r="E277" s="48"/>
      <c r="N277" s="129"/>
      <c r="O277" s="319"/>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x14ac:dyDescent="0.25">
      <c r="E278" s="48"/>
      <c r="N278" s="129"/>
      <c r="O278" s="319"/>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x14ac:dyDescent="0.25">
      <c r="E279" s="48"/>
      <c r="N279" s="129"/>
      <c r="O279" s="319"/>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x14ac:dyDescent="0.25">
      <c r="E280" s="48"/>
      <c r="N280" s="129"/>
      <c r="O280" s="319"/>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x14ac:dyDescent="0.25">
      <c r="E281" s="48"/>
      <c r="N281" s="129"/>
      <c r="O281" s="319"/>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x14ac:dyDescent="0.25">
      <c r="E282" s="48"/>
      <c r="N282" s="129"/>
      <c r="O282" s="319"/>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x14ac:dyDescent="0.25">
      <c r="E283" s="48"/>
      <c r="N283" s="129"/>
      <c r="O283" s="319"/>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x14ac:dyDescent="0.25">
      <c r="E284" s="48"/>
      <c r="N284" s="129"/>
      <c r="O284" s="319"/>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x14ac:dyDescent="0.25">
      <c r="E285" s="48"/>
      <c r="N285" s="129"/>
      <c r="O285" s="319"/>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x14ac:dyDescent="0.25">
      <c r="E286" s="48"/>
      <c r="N286" s="129"/>
      <c r="O286" s="319"/>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x14ac:dyDescent="0.25">
      <c r="E287" s="48"/>
      <c r="N287" s="129"/>
      <c r="O287" s="319"/>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x14ac:dyDescent="0.25">
      <c r="E288" s="48"/>
      <c r="N288" s="129"/>
      <c r="O288" s="319"/>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x14ac:dyDescent="0.25">
      <c r="E289" s="48"/>
      <c r="N289" s="129"/>
      <c r="O289" s="319"/>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x14ac:dyDescent="0.25">
      <c r="E290" s="48"/>
      <c r="N290" s="129"/>
      <c r="O290" s="319"/>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x14ac:dyDescent="0.25">
      <c r="E291" s="48"/>
      <c r="N291" s="129"/>
      <c r="O291" s="319"/>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x14ac:dyDescent="0.25">
      <c r="E292" s="48"/>
      <c r="N292" s="129"/>
      <c r="O292" s="319"/>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x14ac:dyDescent="0.25">
      <c r="E293" s="48"/>
      <c r="N293" s="129"/>
      <c r="O293" s="319"/>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x14ac:dyDescent="0.25">
      <c r="E294" s="48"/>
      <c r="N294" s="129"/>
      <c r="O294" s="319"/>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x14ac:dyDescent="0.25">
      <c r="E295" s="48"/>
      <c r="N295" s="129"/>
      <c r="O295" s="319"/>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x14ac:dyDescent="0.25">
      <c r="E296" s="48"/>
      <c r="N296" s="129"/>
      <c r="O296" s="319"/>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x14ac:dyDescent="0.25">
      <c r="E297" s="48"/>
      <c r="N297" s="129"/>
      <c r="O297" s="319"/>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x14ac:dyDescent="0.25">
      <c r="E298" s="48"/>
      <c r="N298" s="129"/>
      <c r="O298" s="319"/>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x14ac:dyDescent="0.25">
      <c r="E299" s="48"/>
      <c r="N299" s="129"/>
      <c r="O299" s="319"/>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x14ac:dyDescent="0.25">
      <c r="E300" s="48"/>
      <c r="N300" s="129"/>
      <c r="O300" s="319"/>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x14ac:dyDescent="0.25">
      <c r="E301" s="48"/>
      <c r="N301" s="129"/>
      <c r="O301" s="319"/>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x14ac:dyDescent="0.25">
      <c r="E302" s="48"/>
      <c r="N302" s="129"/>
      <c r="O302" s="319"/>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x14ac:dyDescent="0.25">
      <c r="E303" s="48"/>
      <c r="N303" s="129"/>
      <c r="O303" s="319"/>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x14ac:dyDescent="0.25">
      <c r="E304" s="48"/>
      <c r="N304" s="129"/>
      <c r="O304" s="319"/>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x14ac:dyDescent="0.25">
      <c r="E305" s="48"/>
      <c r="N305" s="129"/>
      <c r="O305" s="319"/>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x14ac:dyDescent="0.25">
      <c r="E306" s="48"/>
      <c r="N306" s="129"/>
      <c r="O306" s="319"/>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x14ac:dyDescent="0.25">
      <c r="E307" s="48"/>
      <c r="N307" s="129"/>
      <c r="O307" s="319"/>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x14ac:dyDescent="0.25">
      <c r="E308" s="48"/>
      <c r="N308" s="129"/>
      <c r="O308" s="319"/>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x14ac:dyDescent="0.25">
      <c r="E309" s="48"/>
      <c r="N309" s="129"/>
      <c r="O309" s="319"/>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x14ac:dyDescent="0.25">
      <c r="E310" s="48"/>
      <c r="N310" s="129"/>
      <c r="O310" s="319"/>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x14ac:dyDescent="0.25">
      <c r="E311" s="48"/>
      <c r="N311" s="129"/>
      <c r="O311" s="319"/>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x14ac:dyDescent="0.25">
      <c r="E312" s="48"/>
      <c r="N312" s="129"/>
      <c r="O312" s="319"/>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x14ac:dyDescent="0.25">
      <c r="E313" s="48"/>
      <c r="N313" s="129"/>
      <c r="O313" s="319"/>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x14ac:dyDescent="0.25">
      <c r="E314" s="48"/>
      <c r="N314" s="129"/>
      <c r="O314" s="319"/>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x14ac:dyDescent="0.25">
      <c r="E315" s="48"/>
      <c r="N315" s="129"/>
      <c r="O315" s="319"/>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x14ac:dyDescent="0.25">
      <c r="E316" s="48"/>
      <c r="N316" s="129"/>
      <c r="O316" s="319"/>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x14ac:dyDescent="0.25">
      <c r="E317" s="48"/>
      <c r="N317" s="129"/>
      <c r="O317" s="319"/>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x14ac:dyDescent="0.25">
      <c r="E318" s="48"/>
      <c r="N318" s="129"/>
      <c r="O318" s="319"/>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x14ac:dyDescent="0.25">
      <c r="E319" s="48"/>
      <c r="N319" s="129"/>
      <c r="O319" s="319"/>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x14ac:dyDescent="0.25">
      <c r="E320" s="48"/>
      <c r="N320" s="129"/>
      <c r="O320" s="319"/>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x14ac:dyDescent="0.25">
      <c r="E321" s="48"/>
      <c r="N321" s="129"/>
      <c r="O321" s="319"/>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x14ac:dyDescent="0.25">
      <c r="E322" s="48"/>
      <c r="N322" s="129"/>
      <c r="O322" s="319"/>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x14ac:dyDescent="0.25">
      <c r="E323" s="48"/>
      <c r="N323" s="129"/>
      <c r="O323" s="319"/>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x14ac:dyDescent="0.25">
      <c r="E324" s="48"/>
      <c r="N324" s="129"/>
      <c r="O324" s="319"/>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x14ac:dyDescent="0.25">
      <c r="E325" s="48"/>
      <c r="N325" s="129"/>
      <c r="O325" s="319"/>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x14ac:dyDescent="0.25">
      <c r="E326" s="48"/>
      <c r="N326" s="129"/>
      <c r="O326" s="319"/>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x14ac:dyDescent="0.25">
      <c r="E327" s="48"/>
      <c r="N327" s="129"/>
      <c r="O327" s="319"/>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x14ac:dyDescent="0.25">
      <c r="E328" s="48"/>
      <c r="N328" s="129"/>
      <c r="O328" s="319"/>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x14ac:dyDescent="0.25">
      <c r="E329" s="48"/>
      <c r="N329" s="129"/>
      <c r="O329" s="319"/>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x14ac:dyDescent="0.25">
      <c r="E330" s="48"/>
      <c r="N330" s="129"/>
      <c r="O330" s="319"/>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x14ac:dyDescent="0.25">
      <c r="E331" s="48"/>
      <c r="N331" s="129"/>
      <c r="O331" s="319"/>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x14ac:dyDescent="0.25">
      <c r="E332" s="48"/>
      <c r="N332" s="129"/>
      <c r="O332" s="319"/>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x14ac:dyDescent="0.25">
      <c r="E333" s="48"/>
      <c r="N333" s="129"/>
      <c r="O333" s="319"/>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x14ac:dyDescent="0.25">
      <c r="E334" s="48"/>
      <c r="N334" s="129"/>
      <c r="O334" s="319"/>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x14ac:dyDescent="0.25">
      <c r="E335" s="48"/>
      <c r="N335" s="129"/>
      <c r="O335" s="319"/>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x14ac:dyDescent="0.25">
      <c r="E336" s="48"/>
      <c r="N336" s="129"/>
      <c r="O336" s="319"/>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x14ac:dyDescent="0.25">
      <c r="E337" s="48"/>
      <c r="N337" s="129"/>
      <c r="O337" s="319"/>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x14ac:dyDescent="0.25">
      <c r="E338" s="48"/>
      <c r="N338" s="129"/>
      <c r="O338" s="319"/>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x14ac:dyDescent="0.25">
      <c r="E339" s="48"/>
      <c r="N339" s="129"/>
      <c r="O339" s="319"/>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x14ac:dyDescent="0.25">
      <c r="E340" s="48"/>
      <c r="N340" s="129"/>
      <c r="O340" s="319"/>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x14ac:dyDescent="0.25">
      <c r="E341" s="48"/>
      <c r="N341" s="129"/>
      <c r="O341" s="319"/>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x14ac:dyDescent="0.25">
      <c r="E342" s="48"/>
      <c r="N342" s="129"/>
      <c r="O342" s="319"/>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x14ac:dyDescent="0.25">
      <c r="E343" s="48"/>
      <c r="N343" s="129"/>
      <c r="O343" s="319"/>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x14ac:dyDescent="0.25">
      <c r="E344" s="48"/>
      <c r="N344" s="129"/>
      <c r="O344" s="319"/>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x14ac:dyDescent="0.25">
      <c r="E345" s="48"/>
      <c r="N345" s="129"/>
      <c r="O345" s="319"/>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x14ac:dyDescent="0.25">
      <c r="E346" s="48"/>
      <c r="N346" s="129"/>
      <c r="O346" s="319"/>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x14ac:dyDescent="0.25">
      <c r="E347" s="48"/>
      <c r="N347" s="129"/>
      <c r="O347" s="319"/>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x14ac:dyDescent="0.25">
      <c r="E348" s="48"/>
      <c r="N348" s="129"/>
      <c r="O348" s="319"/>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x14ac:dyDescent="0.25">
      <c r="E349" s="48"/>
      <c r="N349" s="129"/>
      <c r="O349" s="319"/>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x14ac:dyDescent="0.25">
      <c r="E350" s="48"/>
      <c r="N350" s="129"/>
      <c r="O350" s="319"/>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x14ac:dyDescent="0.25">
      <c r="E351" s="48"/>
      <c r="N351" s="129"/>
      <c r="O351" s="319"/>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x14ac:dyDescent="0.25">
      <c r="E352" s="48"/>
      <c r="N352" s="129"/>
      <c r="O352" s="319"/>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x14ac:dyDescent="0.25">
      <c r="E353" s="48"/>
      <c r="N353" s="129"/>
      <c r="O353" s="319"/>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x14ac:dyDescent="0.25">
      <c r="E354" s="48"/>
      <c r="N354" s="129"/>
      <c r="O354" s="319"/>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x14ac:dyDescent="0.25">
      <c r="E355" s="48"/>
      <c r="N355" s="129"/>
      <c r="O355" s="319"/>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x14ac:dyDescent="0.25">
      <c r="E356" s="48"/>
      <c r="N356" s="129"/>
      <c r="O356" s="319"/>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x14ac:dyDescent="0.25">
      <c r="E357" s="48"/>
      <c r="N357" s="129"/>
      <c r="O357" s="319"/>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x14ac:dyDescent="0.25">
      <c r="E358" s="48"/>
      <c r="N358" s="129"/>
      <c r="O358" s="319"/>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x14ac:dyDescent="0.25">
      <c r="E359" s="48"/>
      <c r="N359" s="129"/>
      <c r="O359" s="319"/>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x14ac:dyDescent="0.25">
      <c r="E360" s="48"/>
      <c r="N360" s="129"/>
      <c r="O360" s="319"/>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x14ac:dyDescent="0.25">
      <c r="E361" s="48"/>
      <c r="N361" s="129"/>
      <c r="O361" s="319"/>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x14ac:dyDescent="0.25">
      <c r="E362" s="48"/>
      <c r="N362" s="129"/>
      <c r="O362" s="319"/>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x14ac:dyDescent="0.25">
      <c r="E363" s="48"/>
      <c r="N363" s="129"/>
      <c r="O363" s="319"/>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x14ac:dyDescent="0.25">
      <c r="E364" s="48"/>
      <c r="N364" s="129"/>
      <c r="O364" s="319"/>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x14ac:dyDescent="0.25">
      <c r="E365" s="48"/>
      <c r="N365" s="129"/>
      <c r="O365" s="319"/>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x14ac:dyDescent="0.25">
      <c r="E366" s="48"/>
      <c r="N366" s="129"/>
      <c r="O366" s="319"/>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x14ac:dyDescent="0.25">
      <c r="E367" s="48"/>
      <c r="N367" s="129"/>
      <c r="O367" s="319"/>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x14ac:dyDescent="0.25">
      <c r="E368" s="48"/>
      <c r="N368" s="129"/>
      <c r="O368" s="319"/>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x14ac:dyDescent="0.25">
      <c r="E369" s="48"/>
      <c r="N369" s="129"/>
      <c r="O369" s="319"/>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x14ac:dyDescent="0.25">
      <c r="E370" s="48"/>
      <c r="N370" s="129"/>
      <c r="O370" s="319"/>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x14ac:dyDescent="0.25">
      <c r="E371" s="48"/>
      <c r="N371" s="129"/>
      <c r="O371" s="319"/>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x14ac:dyDescent="0.25">
      <c r="E372" s="48"/>
      <c r="N372" s="129"/>
      <c r="O372" s="319"/>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x14ac:dyDescent="0.25">
      <c r="E373" s="48"/>
      <c r="N373" s="129"/>
      <c r="O373" s="319"/>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x14ac:dyDescent="0.25">
      <c r="E374" s="48"/>
      <c r="N374" s="129"/>
      <c r="O374" s="319"/>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x14ac:dyDescent="0.25">
      <c r="E375" s="48"/>
      <c r="N375" s="129"/>
      <c r="O375" s="319"/>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x14ac:dyDescent="0.25">
      <c r="E376" s="48"/>
      <c r="N376" s="129"/>
      <c r="O376" s="319"/>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x14ac:dyDescent="0.25">
      <c r="E377" s="48"/>
      <c r="N377" s="129"/>
      <c r="O377" s="319"/>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x14ac:dyDescent="0.25">
      <c r="E378" s="48"/>
      <c r="N378" s="129"/>
      <c r="O378" s="319"/>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x14ac:dyDescent="0.25">
      <c r="E379" s="48"/>
      <c r="N379" s="129"/>
      <c r="O379" s="319"/>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x14ac:dyDescent="0.25">
      <c r="E380" s="48"/>
      <c r="N380" s="129"/>
      <c r="O380" s="319"/>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x14ac:dyDescent="0.25">
      <c r="E381" s="48"/>
      <c r="N381" s="129"/>
      <c r="O381" s="319"/>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x14ac:dyDescent="0.25">
      <c r="E382" s="48"/>
      <c r="N382" s="129"/>
      <c r="O382" s="319"/>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x14ac:dyDescent="0.25">
      <c r="E383" s="48"/>
      <c r="N383" s="129"/>
      <c r="O383" s="319"/>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x14ac:dyDescent="0.25">
      <c r="E384" s="48"/>
      <c r="N384" s="129"/>
      <c r="O384" s="319"/>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x14ac:dyDescent="0.25">
      <c r="E385" s="48"/>
      <c r="N385" s="129"/>
      <c r="O385" s="319"/>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x14ac:dyDescent="0.25">
      <c r="E386" s="48"/>
      <c r="N386" s="129"/>
      <c r="O386" s="319"/>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x14ac:dyDescent="0.25">
      <c r="E387" s="48"/>
      <c r="N387" s="129"/>
      <c r="O387" s="319"/>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x14ac:dyDescent="0.25">
      <c r="E388" s="48"/>
      <c r="N388" s="129"/>
      <c r="O388" s="319"/>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x14ac:dyDescent="0.25">
      <c r="E389" s="48"/>
      <c r="N389" s="129"/>
      <c r="O389" s="319"/>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x14ac:dyDescent="0.25">
      <c r="E390" s="48"/>
      <c r="N390" s="129"/>
      <c r="O390" s="319"/>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x14ac:dyDescent="0.25">
      <c r="E391" s="48"/>
      <c r="N391" s="129"/>
      <c r="O391" s="319"/>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x14ac:dyDescent="0.25">
      <c r="E392" s="48"/>
      <c r="N392" s="129"/>
      <c r="O392" s="319"/>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x14ac:dyDescent="0.25">
      <c r="E393" s="48"/>
      <c r="N393" s="129"/>
      <c r="O393" s="319"/>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x14ac:dyDescent="0.25">
      <c r="E394" s="48"/>
      <c r="N394" s="129"/>
      <c r="O394" s="319"/>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x14ac:dyDescent="0.25">
      <c r="E395" s="48"/>
      <c r="N395" s="129"/>
      <c r="O395" s="319"/>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x14ac:dyDescent="0.25">
      <c r="E396" s="48"/>
      <c r="N396" s="129"/>
      <c r="O396" s="319"/>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x14ac:dyDescent="0.25">
      <c r="E397" s="48"/>
      <c r="N397" s="129"/>
      <c r="O397" s="319"/>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x14ac:dyDescent="0.25">
      <c r="E398" s="48"/>
      <c r="N398" s="129"/>
      <c r="O398" s="319"/>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x14ac:dyDescent="0.25">
      <c r="E399" s="48"/>
      <c r="N399" s="129"/>
      <c r="O399" s="319"/>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x14ac:dyDescent="0.25">
      <c r="E400" s="48"/>
      <c r="N400" s="129"/>
      <c r="O400" s="319"/>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x14ac:dyDescent="0.25">
      <c r="E401" s="48"/>
      <c r="N401" s="129"/>
      <c r="O401" s="319"/>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x14ac:dyDescent="0.25">
      <c r="E402" s="48"/>
      <c r="N402" s="129"/>
      <c r="O402" s="319"/>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x14ac:dyDescent="0.25">
      <c r="E403" s="48"/>
      <c r="N403" s="129"/>
      <c r="O403" s="319"/>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x14ac:dyDescent="0.25">
      <c r="E404" s="48"/>
      <c r="N404" s="129"/>
      <c r="O404" s="319"/>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x14ac:dyDescent="0.25">
      <c r="E405" s="48"/>
      <c r="N405" s="129"/>
      <c r="O405" s="319"/>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x14ac:dyDescent="0.25">
      <c r="E406" s="48"/>
      <c r="N406" s="129"/>
      <c r="O406" s="319"/>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x14ac:dyDescent="0.25">
      <c r="E407" s="48"/>
      <c r="N407" s="129"/>
      <c r="O407" s="319"/>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x14ac:dyDescent="0.25">
      <c r="E408" s="48"/>
      <c r="N408" s="129"/>
      <c r="O408" s="319"/>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x14ac:dyDescent="0.25">
      <c r="E409" s="48"/>
      <c r="N409" s="129"/>
      <c r="O409" s="319"/>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x14ac:dyDescent="0.25">
      <c r="E410" s="48"/>
      <c r="N410" s="129"/>
      <c r="O410" s="319"/>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x14ac:dyDescent="0.25">
      <c r="E411" s="48"/>
      <c r="N411" s="129"/>
      <c r="O411" s="319"/>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x14ac:dyDescent="0.25">
      <c r="E412" s="48"/>
      <c r="N412" s="129"/>
      <c r="O412" s="319"/>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x14ac:dyDescent="0.25">
      <c r="E413" s="48"/>
      <c r="N413" s="129"/>
      <c r="O413" s="319"/>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x14ac:dyDescent="0.25">
      <c r="E414" s="48"/>
      <c r="N414" s="129"/>
      <c r="O414" s="319"/>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x14ac:dyDescent="0.25">
      <c r="E415" s="48"/>
      <c r="N415" s="129"/>
      <c r="O415" s="319"/>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x14ac:dyDescent="0.25">
      <c r="E416" s="48"/>
      <c r="N416" s="129"/>
      <c r="O416" s="319"/>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x14ac:dyDescent="0.25">
      <c r="E417" s="48"/>
      <c r="N417" s="129"/>
      <c r="O417" s="319"/>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x14ac:dyDescent="0.25">
      <c r="E418" s="48"/>
      <c r="N418" s="129"/>
      <c r="O418" s="319"/>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x14ac:dyDescent="0.25">
      <c r="E419" s="48"/>
      <c r="N419" s="129"/>
      <c r="O419" s="319"/>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x14ac:dyDescent="0.25">
      <c r="E420" s="48"/>
      <c r="N420" s="129"/>
      <c r="O420" s="319"/>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x14ac:dyDescent="0.25">
      <c r="E421" s="48"/>
      <c r="N421" s="129"/>
      <c r="O421" s="319"/>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x14ac:dyDescent="0.25">
      <c r="E422" s="48"/>
      <c r="N422" s="129"/>
      <c r="O422" s="319"/>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x14ac:dyDescent="0.25">
      <c r="E423" s="48"/>
      <c r="N423" s="129"/>
      <c r="O423" s="319"/>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x14ac:dyDescent="0.25">
      <c r="E424" s="48"/>
      <c r="N424" s="129"/>
      <c r="O424" s="319"/>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x14ac:dyDescent="0.25">
      <c r="E425" s="48"/>
      <c r="N425" s="129"/>
      <c r="O425" s="319"/>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x14ac:dyDescent="0.25">
      <c r="E426" s="48"/>
      <c r="N426" s="129"/>
      <c r="O426" s="319"/>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x14ac:dyDescent="0.25">
      <c r="E427" s="48"/>
      <c r="N427" s="129"/>
      <c r="O427" s="319"/>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x14ac:dyDescent="0.25">
      <c r="E428" s="48"/>
      <c r="N428" s="129"/>
      <c r="O428" s="319"/>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x14ac:dyDescent="0.25">
      <c r="E429" s="48"/>
      <c r="N429" s="129"/>
      <c r="O429" s="319"/>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x14ac:dyDescent="0.25">
      <c r="E430" s="48"/>
      <c r="N430" s="129"/>
      <c r="O430" s="319"/>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x14ac:dyDescent="0.25">
      <c r="E431" s="48"/>
      <c r="N431" s="129"/>
      <c r="O431" s="319"/>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x14ac:dyDescent="0.25">
      <c r="E432" s="48"/>
      <c r="N432" s="129"/>
      <c r="O432" s="319"/>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x14ac:dyDescent="0.25">
      <c r="E433" s="48"/>
      <c r="N433" s="129"/>
      <c r="O433" s="319"/>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x14ac:dyDescent="0.25">
      <c r="E434" s="48"/>
      <c r="N434" s="129"/>
      <c r="O434" s="319"/>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x14ac:dyDescent="0.25">
      <c r="E435" s="48"/>
      <c r="N435" s="129"/>
      <c r="O435" s="319"/>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x14ac:dyDescent="0.25">
      <c r="E436" s="48"/>
      <c r="N436" s="129"/>
      <c r="O436" s="319"/>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x14ac:dyDescent="0.25">
      <c r="E437" s="48"/>
      <c r="N437" s="129"/>
      <c r="O437" s="319"/>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x14ac:dyDescent="0.25">
      <c r="E438" s="48"/>
      <c r="N438" s="129"/>
      <c r="O438" s="319"/>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x14ac:dyDescent="0.25">
      <c r="E439" s="48"/>
      <c r="N439" s="129"/>
      <c r="O439" s="319"/>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x14ac:dyDescent="0.25">
      <c r="E440" s="48"/>
      <c r="N440" s="129"/>
      <c r="O440" s="319"/>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x14ac:dyDescent="0.25">
      <c r="E441" s="48"/>
      <c r="N441" s="129"/>
      <c r="O441" s="319"/>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x14ac:dyDescent="0.25">
      <c r="E442" s="48"/>
      <c r="N442" s="129"/>
      <c r="O442" s="319"/>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x14ac:dyDescent="0.25">
      <c r="E443" s="48"/>
      <c r="N443" s="129"/>
      <c r="O443" s="319"/>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x14ac:dyDescent="0.25">
      <c r="E444" s="48"/>
      <c r="N444" s="129"/>
      <c r="O444" s="319"/>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x14ac:dyDescent="0.25">
      <c r="E445" s="48"/>
      <c r="N445" s="129"/>
      <c r="O445" s="319"/>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x14ac:dyDescent="0.25">
      <c r="E446" s="48"/>
      <c r="N446" s="129"/>
      <c r="O446" s="319"/>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x14ac:dyDescent="0.25">
      <c r="E447" s="48"/>
      <c r="N447" s="129"/>
      <c r="O447" s="319"/>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x14ac:dyDescent="0.25">
      <c r="E448" s="48"/>
      <c r="N448" s="129"/>
      <c r="O448" s="319"/>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x14ac:dyDescent="0.25">
      <c r="E449" s="48"/>
      <c r="N449" s="129"/>
      <c r="O449" s="319"/>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x14ac:dyDescent="0.25">
      <c r="E450" s="48"/>
      <c r="N450" s="129"/>
      <c r="O450" s="319"/>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x14ac:dyDescent="0.25">
      <c r="E451" s="48"/>
      <c r="N451" s="129"/>
      <c r="O451" s="319"/>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x14ac:dyDescent="0.25">
      <c r="E452" s="48"/>
      <c r="N452" s="129"/>
      <c r="O452" s="319"/>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x14ac:dyDescent="0.25">
      <c r="E453" s="48"/>
      <c r="N453" s="129"/>
      <c r="O453" s="319"/>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x14ac:dyDescent="0.25">
      <c r="E454" s="48"/>
      <c r="N454" s="129"/>
      <c r="O454" s="319"/>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x14ac:dyDescent="0.25">
      <c r="E455" s="48"/>
      <c r="N455" s="129"/>
      <c r="O455" s="319"/>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x14ac:dyDescent="0.25">
      <c r="E456" s="48"/>
      <c r="N456" s="129"/>
      <c r="O456" s="319"/>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x14ac:dyDescent="0.25">
      <c r="E457" s="48"/>
      <c r="N457" s="129"/>
      <c r="O457" s="319"/>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x14ac:dyDescent="0.25">
      <c r="E458" s="48"/>
      <c r="N458" s="129"/>
      <c r="O458" s="319"/>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x14ac:dyDescent="0.25">
      <c r="E459" s="48"/>
      <c r="N459" s="129"/>
      <c r="O459" s="319"/>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x14ac:dyDescent="0.25">
      <c r="E460" s="48"/>
      <c r="N460" s="129"/>
      <c r="O460" s="319"/>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x14ac:dyDescent="0.25">
      <c r="E461" s="48"/>
      <c r="N461" s="129"/>
      <c r="O461" s="319"/>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x14ac:dyDescent="0.25">
      <c r="E462" s="48"/>
      <c r="N462" s="129"/>
      <c r="O462" s="319"/>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x14ac:dyDescent="0.25">
      <c r="E463" s="48"/>
      <c r="N463" s="129"/>
      <c r="O463" s="319"/>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x14ac:dyDescent="0.25">
      <c r="E464" s="48"/>
      <c r="N464" s="129"/>
      <c r="O464" s="319"/>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x14ac:dyDescent="0.25">
      <c r="E465" s="48"/>
      <c r="N465" s="129"/>
      <c r="O465" s="319"/>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x14ac:dyDescent="0.25">
      <c r="E466" s="48"/>
      <c r="N466" s="129"/>
      <c r="O466" s="319"/>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x14ac:dyDescent="0.25">
      <c r="E467" s="48"/>
      <c r="N467" s="129"/>
      <c r="O467" s="319"/>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x14ac:dyDescent="0.25">
      <c r="E468" s="48"/>
      <c r="N468" s="129"/>
      <c r="O468" s="319"/>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x14ac:dyDescent="0.25">
      <c r="E469" s="48"/>
      <c r="N469" s="129"/>
      <c r="O469" s="319"/>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x14ac:dyDescent="0.25">
      <c r="E470" s="48"/>
      <c r="N470" s="129"/>
      <c r="O470" s="319"/>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x14ac:dyDescent="0.25">
      <c r="E471" s="48"/>
      <c r="N471" s="129"/>
      <c r="O471" s="319"/>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x14ac:dyDescent="0.25">
      <c r="E472" s="48"/>
      <c r="N472" s="129"/>
      <c r="O472" s="319"/>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x14ac:dyDescent="0.25">
      <c r="E473" s="48"/>
      <c r="N473" s="129"/>
      <c r="O473" s="319"/>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x14ac:dyDescent="0.25">
      <c r="E474" s="48"/>
      <c r="N474" s="129"/>
      <c r="O474" s="319"/>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x14ac:dyDescent="0.25">
      <c r="E475" s="48"/>
      <c r="N475" s="129"/>
      <c r="O475" s="319"/>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x14ac:dyDescent="0.25">
      <c r="E476" s="48"/>
      <c r="N476" s="129"/>
      <c r="O476" s="319"/>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x14ac:dyDescent="0.25">
      <c r="E477" s="48"/>
      <c r="N477" s="129"/>
      <c r="O477" s="319"/>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x14ac:dyDescent="0.25">
      <c r="E478" s="48"/>
      <c r="N478" s="129"/>
      <c r="O478" s="319"/>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x14ac:dyDescent="0.25">
      <c r="E479" s="48"/>
      <c r="N479" s="129"/>
      <c r="O479" s="319"/>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x14ac:dyDescent="0.25">
      <c r="E480" s="48"/>
      <c r="N480" s="129"/>
      <c r="O480" s="319"/>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x14ac:dyDescent="0.25">
      <c r="E481" s="48"/>
      <c r="N481" s="129"/>
      <c r="O481" s="319"/>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x14ac:dyDescent="0.25">
      <c r="E482" s="48"/>
      <c r="N482" s="129"/>
      <c r="O482" s="319"/>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x14ac:dyDescent="0.25">
      <c r="E483" s="48"/>
      <c r="N483" s="129"/>
      <c r="O483" s="319"/>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x14ac:dyDescent="0.25">
      <c r="E484" s="48"/>
      <c r="N484" s="129"/>
      <c r="O484" s="319"/>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x14ac:dyDescent="0.25">
      <c r="E485" s="48"/>
      <c r="N485" s="129"/>
      <c r="O485" s="319"/>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x14ac:dyDescent="0.25">
      <c r="E486" s="48"/>
      <c r="N486" s="129"/>
      <c r="O486" s="319"/>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x14ac:dyDescent="0.25">
      <c r="E487" s="48"/>
      <c r="N487" s="129"/>
      <c r="O487" s="319"/>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x14ac:dyDescent="0.25">
      <c r="E488" s="48"/>
      <c r="N488" s="129"/>
      <c r="O488" s="319"/>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x14ac:dyDescent="0.25">
      <c r="E489" s="48"/>
      <c r="N489" s="129"/>
      <c r="O489" s="319"/>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x14ac:dyDescent="0.25">
      <c r="E490" s="48"/>
      <c r="N490" s="129"/>
      <c r="O490" s="319"/>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x14ac:dyDescent="0.25">
      <c r="E491" s="48"/>
      <c r="N491" s="129"/>
      <c r="O491" s="319"/>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x14ac:dyDescent="0.25">
      <c r="E492" s="48"/>
      <c r="N492" s="129"/>
      <c r="O492" s="319"/>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x14ac:dyDescent="0.25">
      <c r="E493" s="48"/>
      <c r="N493" s="129"/>
      <c r="O493" s="319"/>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x14ac:dyDescent="0.25">
      <c r="E494" s="48"/>
      <c r="N494" s="129"/>
      <c r="O494" s="319"/>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x14ac:dyDescent="0.25">
      <c r="E495" s="48"/>
      <c r="N495" s="129"/>
      <c r="O495" s="319"/>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x14ac:dyDescent="0.25">
      <c r="E496" s="48"/>
      <c r="N496" s="129"/>
      <c r="O496" s="319"/>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x14ac:dyDescent="0.25">
      <c r="E497" s="48"/>
      <c r="N497" s="129"/>
      <c r="O497" s="319"/>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x14ac:dyDescent="0.25">
      <c r="E498" s="48"/>
      <c r="N498" s="129"/>
      <c r="O498" s="319"/>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x14ac:dyDescent="0.25">
      <c r="E499" s="48"/>
      <c r="N499" s="129"/>
      <c r="O499" s="319"/>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x14ac:dyDescent="0.25">
      <c r="E500" s="48"/>
      <c r="N500" s="129"/>
      <c r="O500" s="319"/>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x14ac:dyDescent="0.25">
      <c r="E501" s="48"/>
      <c r="N501" s="129"/>
      <c r="O501" s="319"/>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x14ac:dyDescent="0.25">
      <c r="E502" s="48"/>
      <c r="N502" s="129"/>
      <c r="O502" s="319"/>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x14ac:dyDescent="0.25">
      <c r="E503" s="48"/>
      <c r="N503" s="129"/>
      <c r="O503" s="319"/>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x14ac:dyDescent="0.25">
      <c r="E504" s="48"/>
      <c r="N504" s="129"/>
      <c r="O504" s="319"/>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x14ac:dyDescent="0.25">
      <c r="E505" s="48"/>
      <c r="N505" s="129"/>
      <c r="O505" s="319"/>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x14ac:dyDescent="0.25">
      <c r="E506" s="48"/>
      <c r="N506" s="129"/>
      <c r="O506" s="319"/>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x14ac:dyDescent="0.25">
      <c r="E507" s="48"/>
      <c r="N507" s="129"/>
      <c r="O507" s="319"/>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x14ac:dyDescent="0.25">
      <c r="E508" s="48"/>
      <c r="N508" s="129"/>
      <c r="O508" s="319"/>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x14ac:dyDescent="0.25">
      <c r="E509" s="48"/>
      <c r="N509" s="129"/>
      <c r="O509" s="319"/>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x14ac:dyDescent="0.25">
      <c r="E510" s="48"/>
      <c r="N510" s="129"/>
      <c r="O510" s="319"/>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x14ac:dyDescent="0.25">
      <c r="E511" s="48"/>
      <c r="N511" s="129"/>
      <c r="O511" s="319"/>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x14ac:dyDescent="0.25">
      <c r="E512" s="48"/>
      <c r="N512" s="129"/>
      <c r="O512" s="319"/>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x14ac:dyDescent="0.25">
      <c r="E513" s="48"/>
      <c r="N513" s="129"/>
      <c r="O513" s="319"/>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x14ac:dyDescent="0.25">
      <c r="E514" s="48"/>
      <c r="N514" s="129"/>
      <c r="O514" s="319"/>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x14ac:dyDescent="0.25">
      <c r="E515" s="48"/>
      <c r="N515" s="129"/>
      <c r="O515" s="319"/>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x14ac:dyDescent="0.25">
      <c r="E516" s="48"/>
      <c r="N516" s="129"/>
      <c r="O516" s="319"/>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x14ac:dyDescent="0.25">
      <c r="E517" s="48"/>
      <c r="N517" s="129"/>
      <c r="O517" s="319"/>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x14ac:dyDescent="0.25">
      <c r="E518" s="48"/>
      <c r="N518" s="129"/>
      <c r="O518" s="319"/>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x14ac:dyDescent="0.25">
      <c r="E519" s="48"/>
      <c r="N519" s="129"/>
      <c r="O519" s="319"/>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x14ac:dyDescent="0.25">
      <c r="E520" s="48"/>
      <c r="N520" s="129"/>
      <c r="O520" s="319"/>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x14ac:dyDescent="0.25">
      <c r="E521" s="48"/>
      <c r="N521" s="129"/>
      <c r="O521" s="319"/>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x14ac:dyDescent="0.25">
      <c r="E522" s="48"/>
      <c r="N522" s="129"/>
      <c r="O522" s="319"/>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x14ac:dyDescent="0.25">
      <c r="E523" s="48"/>
      <c r="N523" s="129"/>
      <c r="O523" s="319"/>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x14ac:dyDescent="0.25">
      <c r="E524" s="48"/>
      <c r="N524" s="129"/>
      <c r="O524" s="319"/>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x14ac:dyDescent="0.25">
      <c r="E525" s="48"/>
      <c r="N525" s="129"/>
      <c r="O525" s="319"/>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x14ac:dyDescent="0.25">
      <c r="E526" s="48"/>
      <c r="N526" s="129"/>
      <c r="O526" s="319"/>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x14ac:dyDescent="0.25">
      <c r="E527" s="48"/>
      <c r="N527" s="129"/>
      <c r="O527" s="319"/>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x14ac:dyDescent="0.25">
      <c r="E528" s="48"/>
      <c r="N528" s="129"/>
      <c r="O528" s="319"/>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x14ac:dyDescent="0.25">
      <c r="E529" s="48"/>
      <c r="N529" s="129"/>
      <c r="O529" s="319"/>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x14ac:dyDescent="0.25">
      <c r="E530" s="48"/>
      <c r="N530" s="129"/>
      <c r="O530" s="319"/>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x14ac:dyDescent="0.25">
      <c r="E531" s="48"/>
      <c r="N531" s="129"/>
      <c r="O531" s="319"/>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x14ac:dyDescent="0.25">
      <c r="E532" s="48"/>
      <c r="N532" s="129"/>
      <c r="O532" s="319"/>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x14ac:dyDescent="0.25">
      <c r="E533" s="48"/>
      <c r="N533" s="129"/>
      <c r="O533" s="319"/>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x14ac:dyDescent="0.25">
      <c r="E534" s="48"/>
      <c r="N534" s="129"/>
      <c r="O534" s="319"/>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x14ac:dyDescent="0.25">
      <c r="E535" s="48"/>
      <c r="N535" s="129"/>
      <c r="O535" s="319"/>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x14ac:dyDescent="0.25">
      <c r="E536" s="48"/>
      <c r="N536" s="129"/>
      <c r="O536" s="319"/>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x14ac:dyDescent="0.25">
      <c r="E537" s="48"/>
      <c r="N537" s="129"/>
      <c r="O537" s="319"/>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x14ac:dyDescent="0.25">
      <c r="E538" s="48"/>
      <c r="N538" s="129"/>
      <c r="O538" s="319"/>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x14ac:dyDescent="0.25">
      <c r="E539" s="48"/>
      <c r="N539" s="129"/>
      <c r="O539" s="319"/>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x14ac:dyDescent="0.25">
      <c r="E540" s="48"/>
      <c r="N540" s="129"/>
      <c r="O540" s="319"/>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x14ac:dyDescent="0.25">
      <c r="E541" s="48"/>
      <c r="N541" s="129"/>
      <c r="O541" s="319"/>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x14ac:dyDescent="0.25">
      <c r="E542" s="48"/>
      <c r="N542" s="129"/>
      <c r="O542" s="319"/>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x14ac:dyDescent="0.25">
      <c r="E543" s="48"/>
      <c r="N543" s="129"/>
      <c r="O543" s="319"/>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x14ac:dyDescent="0.25">
      <c r="E544" s="48"/>
      <c r="N544" s="129"/>
      <c r="O544" s="319"/>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x14ac:dyDescent="0.25">
      <c r="E545" s="48"/>
      <c r="N545" s="129"/>
      <c r="O545" s="319"/>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x14ac:dyDescent="0.25">
      <c r="E546" s="48"/>
      <c r="N546" s="129"/>
      <c r="O546" s="319"/>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x14ac:dyDescent="0.25">
      <c r="E547" s="48"/>
      <c r="N547" s="129"/>
      <c r="O547" s="319"/>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x14ac:dyDescent="0.25">
      <c r="E548" s="48"/>
      <c r="N548" s="129"/>
      <c r="O548" s="319"/>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x14ac:dyDescent="0.25">
      <c r="E549" s="48"/>
      <c r="N549" s="129"/>
      <c r="O549" s="319"/>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x14ac:dyDescent="0.25">
      <c r="E550" s="48"/>
      <c r="N550" s="129"/>
      <c r="O550" s="319"/>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x14ac:dyDescent="0.25">
      <c r="E551" s="48"/>
      <c r="N551" s="129"/>
      <c r="O551" s="319"/>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x14ac:dyDescent="0.25">
      <c r="E552" s="48"/>
      <c r="N552" s="129"/>
      <c r="O552" s="319"/>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x14ac:dyDescent="0.25">
      <c r="E553" s="48"/>
      <c r="N553" s="129"/>
      <c r="O553" s="319"/>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x14ac:dyDescent="0.25">
      <c r="E554" s="48"/>
      <c r="N554" s="129"/>
      <c r="O554" s="319"/>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x14ac:dyDescent="0.25">
      <c r="E555" s="48"/>
      <c r="N555" s="129"/>
      <c r="O555" s="319"/>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x14ac:dyDescent="0.25">
      <c r="E556" s="48"/>
      <c r="N556" s="129"/>
      <c r="O556" s="319"/>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x14ac:dyDescent="0.25">
      <c r="E557" s="48"/>
      <c r="N557" s="129"/>
      <c r="O557" s="319"/>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x14ac:dyDescent="0.25">
      <c r="E558" s="48"/>
      <c r="N558" s="129"/>
      <c r="O558" s="319"/>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x14ac:dyDescent="0.25">
      <c r="E559" s="48"/>
      <c r="N559" s="129"/>
      <c r="O559" s="319"/>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x14ac:dyDescent="0.25">
      <c r="E560" s="48"/>
      <c r="N560" s="129"/>
      <c r="O560" s="319"/>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x14ac:dyDescent="0.25">
      <c r="E561" s="48"/>
      <c r="N561" s="129"/>
      <c r="O561" s="319"/>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x14ac:dyDescent="0.25">
      <c r="E562" s="48"/>
      <c r="N562" s="129"/>
      <c r="O562" s="319"/>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x14ac:dyDescent="0.25">
      <c r="E563" s="48"/>
      <c r="N563" s="129"/>
      <c r="O563" s="319"/>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x14ac:dyDescent="0.25">
      <c r="E564" s="48"/>
      <c r="N564" s="129"/>
      <c r="O564" s="319"/>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x14ac:dyDescent="0.25">
      <c r="E565" s="48"/>
      <c r="N565" s="129"/>
      <c r="O565" s="319"/>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x14ac:dyDescent="0.25">
      <c r="E566" s="48"/>
      <c r="N566" s="129"/>
      <c r="O566" s="319"/>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x14ac:dyDescent="0.25">
      <c r="E567" s="48"/>
      <c r="N567" s="129"/>
      <c r="O567" s="319"/>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x14ac:dyDescent="0.25">
      <c r="E568" s="48"/>
      <c r="N568" s="129"/>
      <c r="O568" s="319"/>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x14ac:dyDescent="0.25">
      <c r="E569" s="48"/>
      <c r="N569" s="129"/>
      <c r="O569" s="319"/>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x14ac:dyDescent="0.25">
      <c r="E570" s="48"/>
      <c r="N570" s="129"/>
      <c r="O570" s="319"/>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x14ac:dyDescent="0.25">
      <c r="E571" s="48"/>
      <c r="N571" s="129"/>
      <c r="O571" s="319"/>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x14ac:dyDescent="0.25">
      <c r="E572" s="48"/>
      <c r="N572" s="129"/>
      <c r="O572" s="319"/>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x14ac:dyDescent="0.25">
      <c r="E573" s="48"/>
      <c r="N573" s="129"/>
      <c r="O573" s="319"/>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x14ac:dyDescent="0.25">
      <c r="E574" s="48"/>
      <c r="N574" s="129"/>
      <c r="O574" s="319"/>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x14ac:dyDescent="0.25">
      <c r="E575" s="48"/>
      <c r="N575" s="129"/>
      <c r="O575" s="319"/>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x14ac:dyDescent="0.25">
      <c r="E576" s="48"/>
      <c r="N576" s="129"/>
      <c r="O576" s="319"/>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x14ac:dyDescent="0.25">
      <c r="E577" s="48"/>
      <c r="N577" s="129"/>
      <c r="O577" s="319"/>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x14ac:dyDescent="0.25">
      <c r="E578" s="48"/>
      <c r="N578" s="129"/>
      <c r="O578" s="319"/>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x14ac:dyDescent="0.25">
      <c r="E579" s="48"/>
      <c r="N579" s="129"/>
      <c r="O579" s="319"/>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x14ac:dyDescent="0.25">
      <c r="E580" s="48"/>
      <c r="N580" s="129"/>
      <c r="O580" s="319"/>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x14ac:dyDescent="0.25">
      <c r="E581" s="48"/>
      <c r="N581" s="129"/>
      <c r="O581" s="319"/>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x14ac:dyDescent="0.25">
      <c r="E582" s="48"/>
      <c r="N582" s="129"/>
      <c r="O582" s="319"/>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x14ac:dyDescent="0.25">
      <c r="E583" s="48"/>
      <c r="N583" s="129"/>
      <c r="O583" s="319"/>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x14ac:dyDescent="0.25">
      <c r="E584" s="48"/>
      <c r="N584" s="129"/>
      <c r="O584" s="319"/>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x14ac:dyDescent="0.25">
      <c r="E585" s="48"/>
      <c r="N585" s="129"/>
      <c r="O585" s="319"/>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x14ac:dyDescent="0.25">
      <c r="E586" s="48"/>
      <c r="N586" s="129"/>
      <c r="O586" s="319"/>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x14ac:dyDescent="0.25">
      <c r="E587" s="48"/>
      <c r="N587" s="129"/>
      <c r="O587" s="319"/>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x14ac:dyDescent="0.25">
      <c r="E588" s="48"/>
      <c r="N588" s="129"/>
      <c r="O588" s="319"/>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x14ac:dyDescent="0.25">
      <c r="E589" s="48"/>
      <c r="N589" s="129"/>
      <c r="O589" s="319"/>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x14ac:dyDescent="0.25">
      <c r="E590" s="48"/>
      <c r="N590" s="129"/>
      <c r="O590" s="319"/>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x14ac:dyDescent="0.25">
      <c r="E591" s="48"/>
      <c r="N591" s="129"/>
      <c r="O591" s="319"/>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x14ac:dyDescent="0.25">
      <c r="E592" s="48"/>
      <c r="N592" s="129"/>
      <c r="O592" s="319"/>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x14ac:dyDescent="0.25">
      <c r="E593" s="48"/>
      <c r="N593" s="129"/>
      <c r="O593" s="319"/>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x14ac:dyDescent="0.25">
      <c r="E594" s="48"/>
      <c r="N594" s="129"/>
      <c r="O594" s="319"/>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x14ac:dyDescent="0.25">
      <c r="E595" s="48"/>
      <c r="N595" s="129"/>
      <c r="O595" s="319"/>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x14ac:dyDescent="0.25">
      <c r="E596" s="48"/>
      <c r="N596" s="129"/>
      <c r="O596" s="319"/>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x14ac:dyDescent="0.25">
      <c r="E597" s="48"/>
      <c r="N597" s="129"/>
      <c r="O597" s="319"/>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x14ac:dyDescent="0.25">
      <c r="E598" s="48"/>
      <c r="N598" s="129"/>
      <c r="O598" s="319"/>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x14ac:dyDescent="0.25">
      <c r="E599" s="48"/>
      <c r="N599" s="129"/>
      <c r="O599" s="319"/>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x14ac:dyDescent="0.25">
      <c r="E600" s="48"/>
      <c r="N600" s="129"/>
      <c r="O600" s="319"/>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x14ac:dyDescent="0.25">
      <c r="E601" s="48"/>
      <c r="N601" s="129"/>
      <c r="O601" s="319"/>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x14ac:dyDescent="0.25">
      <c r="E602" s="48"/>
      <c r="N602" s="129"/>
      <c r="O602" s="319"/>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x14ac:dyDescent="0.25">
      <c r="E603" s="48"/>
      <c r="N603" s="129"/>
      <c r="O603" s="319"/>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x14ac:dyDescent="0.25">
      <c r="E604" s="48"/>
      <c r="N604" s="129"/>
      <c r="O604" s="319"/>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x14ac:dyDescent="0.25">
      <c r="E605" s="48"/>
      <c r="N605" s="129"/>
      <c r="O605" s="319"/>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x14ac:dyDescent="0.25">
      <c r="E606" s="48"/>
      <c r="N606" s="129"/>
      <c r="O606" s="319"/>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x14ac:dyDescent="0.25">
      <c r="E607" s="48"/>
      <c r="N607" s="129"/>
      <c r="O607" s="319"/>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x14ac:dyDescent="0.25">
      <c r="E608" s="48"/>
      <c r="N608" s="129"/>
      <c r="O608" s="319"/>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x14ac:dyDescent="0.25">
      <c r="E609" s="48"/>
      <c r="N609" s="129"/>
      <c r="O609" s="319"/>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x14ac:dyDescent="0.25">
      <c r="E610" s="48"/>
      <c r="N610" s="129"/>
      <c r="O610" s="319"/>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x14ac:dyDescent="0.25">
      <c r="E611" s="48"/>
      <c r="N611" s="129"/>
      <c r="O611" s="319"/>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x14ac:dyDescent="0.25">
      <c r="E612" s="48"/>
      <c r="N612" s="129"/>
      <c r="O612" s="319"/>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x14ac:dyDescent="0.25">
      <c r="E613" s="48"/>
      <c r="N613" s="129"/>
      <c r="O613" s="319"/>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x14ac:dyDescent="0.25">
      <c r="E614" s="48"/>
      <c r="N614" s="129"/>
      <c r="O614" s="319"/>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x14ac:dyDescent="0.25">
      <c r="E615" s="48"/>
      <c r="N615" s="129"/>
      <c r="O615" s="319"/>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x14ac:dyDescent="0.25">
      <c r="E616" s="48"/>
      <c r="N616" s="129"/>
      <c r="O616" s="319"/>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x14ac:dyDescent="0.25">
      <c r="E617" s="48"/>
      <c r="N617" s="129"/>
      <c r="O617" s="319"/>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x14ac:dyDescent="0.25">
      <c r="E618" s="48"/>
      <c r="N618" s="129"/>
      <c r="O618" s="319"/>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x14ac:dyDescent="0.25">
      <c r="E619" s="48"/>
      <c r="N619" s="129"/>
      <c r="O619" s="319"/>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x14ac:dyDescent="0.25">
      <c r="E620" s="48"/>
      <c r="N620" s="129"/>
      <c r="O620" s="319"/>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x14ac:dyDescent="0.25">
      <c r="E621" s="48"/>
      <c r="N621" s="129"/>
      <c r="O621" s="319"/>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x14ac:dyDescent="0.25">
      <c r="E622" s="48"/>
      <c r="N622" s="129"/>
      <c r="O622" s="319"/>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x14ac:dyDescent="0.25">
      <c r="E623" s="48"/>
      <c r="N623" s="129"/>
      <c r="O623" s="319"/>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x14ac:dyDescent="0.25">
      <c r="E624" s="48"/>
      <c r="N624" s="129"/>
      <c r="O624" s="319"/>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x14ac:dyDescent="0.25">
      <c r="E625" s="48"/>
      <c r="N625" s="129"/>
      <c r="O625" s="319"/>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x14ac:dyDescent="0.25">
      <c r="E626" s="48"/>
      <c r="N626" s="129"/>
      <c r="O626" s="319"/>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x14ac:dyDescent="0.25">
      <c r="E627" s="48"/>
      <c r="N627" s="129"/>
      <c r="O627" s="319"/>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x14ac:dyDescent="0.25">
      <c r="E628" s="48"/>
      <c r="N628" s="129"/>
      <c r="O628" s="319"/>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x14ac:dyDescent="0.25">
      <c r="E629" s="48"/>
      <c r="N629" s="129"/>
      <c r="O629" s="319"/>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x14ac:dyDescent="0.25">
      <c r="E630" s="48"/>
      <c r="N630" s="129"/>
      <c r="O630" s="319"/>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x14ac:dyDescent="0.25">
      <c r="E631" s="48"/>
      <c r="N631" s="129"/>
      <c r="O631" s="319"/>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x14ac:dyDescent="0.25">
      <c r="E632" s="48"/>
      <c r="N632" s="129"/>
      <c r="O632" s="319"/>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x14ac:dyDescent="0.25">
      <c r="E633" s="48"/>
      <c r="N633" s="129"/>
      <c r="O633" s="319"/>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x14ac:dyDescent="0.25">
      <c r="E634" s="48"/>
      <c r="N634" s="129"/>
      <c r="O634" s="319"/>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x14ac:dyDescent="0.25">
      <c r="E635" s="48"/>
      <c r="N635" s="129"/>
      <c r="O635" s="319"/>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x14ac:dyDescent="0.25">
      <c r="E636" s="48"/>
      <c r="N636" s="129"/>
      <c r="O636" s="319"/>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x14ac:dyDescent="0.25">
      <c r="E637" s="48"/>
      <c r="N637" s="129"/>
      <c r="O637" s="319"/>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x14ac:dyDescent="0.25">
      <c r="E638" s="48"/>
      <c r="N638" s="129"/>
      <c r="O638" s="319"/>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x14ac:dyDescent="0.25">
      <c r="E639" s="48"/>
      <c r="N639" s="129"/>
      <c r="O639" s="319"/>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x14ac:dyDescent="0.25">
      <c r="E640" s="48"/>
      <c r="N640" s="129"/>
      <c r="O640" s="319"/>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x14ac:dyDescent="0.25">
      <c r="E641" s="48"/>
      <c r="N641" s="129"/>
      <c r="O641" s="319"/>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x14ac:dyDescent="0.25">
      <c r="E642" s="48"/>
      <c r="N642" s="129"/>
      <c r="O642" s="319"/>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x14ac:dyDescent="0.25">
      <c r="E643" s="48"/>
      <c r="N643" s="129"/>
      <c r="O643" s="319"/>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x14ac:dyDescent="0.25">
      <c r="E644" s="48"/>
      <c r="N644" s="129"/>
      <c r="O644" s="319"/>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x14ac:dyDescent="0.25">
      <c r="E645" s="48"/>
      <c r="N645" s="129"/>
      <c r="O645" s="319"/>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x14ac:dyDescent="0.25">
      <c r="E646" s="48"/>
      <c r="N646" s="129"/>
      <c r="O646" s="319"/>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x14ac:dyDescent="0.25">
      <c r="E647" s="48"/>
      <c r="N647" s="129"/>
      <c r="O647" s="319"/>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x14ac:dyDescent="0.25">
      <c r="E648" s="48"/>
      <c r="N648" s="129"/>
      <c r="O648" s="319"/>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x14ac:dyDescent="0.25">
      <c r="E649" s="48"/>
      <c r="N649" s="129"/>
      <c r="O649" s="319"/>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x14ac:dyDescent="0.25">
      <c r="E650" s="48"/>
      <c r="N650" s="129"/>
      <c r="O650" s="319"/>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x14ac:dyDescent="0.25">
      <c r="E651" s="48"/>
      <c r="N651" s="129"/>
      <c r="O651" s="319"/>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x14ac:dyDescent="0.25">
      <c r="E652" s="48"/>
      <c r="N652" s="129"/>
      <c r="O652" s="319"/>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x14ac:dyDescent="0.25">
      <c r="E653" s="48"/>
      <c r="N653" s="129"/>
      <c r="O653" s="319"/>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x14ac:dyDescent="0.25">
      <c r="E654" s="48"/>
      <c r="N654" s="129"/>
      <c r="O654" s="319"/>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x14ac:dyDescent="0.25">
      <c r="E655" s="48"/>
      <c r="N655" s="129"/>
      <c r="O655" s="319"/>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x14ac:dyDescent="0.25">
      <c r="E656" s="48"/>
      <c r="N656" s="129"/>
      <c r="O656" s="319"/>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x14ac:dyDescent="0.25">
      <c r="E657" s="48"/>
      <c r="N657" s="129"/>
      <c r="O657" s="319"/>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x14ac:dyDescent="0.25">
      <c r="E658" s="48"/>
      <c r="N658" s="129"/>
      <c r="O658" s="319"/>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x14ac:dyDescent="0.25">
      <c r="E659" s="48"/>
      <c r="N659" s="129"/>
      <c r="O659" s="319"/>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x14ac:dyDescent="0.25">
      <c r="E660" s="48"/>
      <c r="N660" s="129"/>
      <c r="O660" s="319"/>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x14ac:dyDescent="0.25">
      <c r="E661" s="48"/>
      <c r="N661" s="129"/>
      <c r="O661" s="319"/>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x14ac:dyDescent="0.25">
      <c r="E662" s="48"/>
      <c r="N662" s="129"/>
      <c r="O662" s="319"/>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x14ac:dyDescent="0.25">
      <c r="E663" s="48"/>
      <c r="N663" s="129"/>
      <c r="O663" s="319"/>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x14ac:dyDescent="0.25">
      <c r="E664" s="48"/>
      <c r="N664" s="129"/>
      <c r="O664" s="319"/>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x14ac:dyDescent="0.25">
      <c r="E665" s="48"/>
      <c r="N665" s="129"/>
      <c r="O665" s="319"/>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x14ac:dyDescent="0.25">
      <c r="E666" s="48"/>
      <c r="N666" s="129"/>
      <c r="O666" s="319"/>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x14ac:dyDescent="0.25">
      <c r="E667" s="48"/>
      <c r="N667" s="129"/>
      <c r="O667" s="319"/>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x14ac:dyDescent="0.25">
      <c r="E668" s="48"/>
      <c r="N668" s="129"/>
      <c r="O668" s="319"/>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x14ac:dyDescent="0.25">
      <c r="E669" s="48"/>
      <c r="N669" s="129"/>
      <c r="O669" s="319"/>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x14ac:dyDescent="0.25">
      <c r="E670" s="48"/>
      <c r="N670" s="129"/>
      <c r="O670" s="319"/>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x14ac:dyDescent="0.25">
      <c r="E671" s="48"/>
      <c r="N671" s="129"/>
      <c r="O671" s="319"/>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x14ac:dyDescent="0.25">
      <c r="E672" s="48"/>
      <c r="N672" s="129"/>
      <c r="O672" s="319"/>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x14ac:dyDescent="0.25">
      <c r="E673" s="48"/>
      <c r="N673" s="129"/>
      <c r="O673" s="319"/>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x14ac:dyDescent="0.25">
      <c r="E674" s="48"/>
      <c r="N674" s="129"/>
      <c r="O674" s="319"/>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x14ac:dyDescent="0.25">
      <c r="E675" s="48"/>
      <c r="N675" s="129"/>
      <c r="O675" s="319"/>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x14ac:dyDescent="0.25">
      <c r="E676" s="48"/>
      <c r="N676" s="129"/>
      <c r="O676" s="319"/>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x14ac:dyDescent="0.25">
      <c r="E677" s="48"/>
      <c r="N677" s="129"/>
      <c r="O677" s="319"/>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x14ac:dyDescent="0.25">
      <c r="E678" s="48"/>
      <c r="N678" s="129"/>
      <c r="O678" s="319"/>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x14ac:dyDescent="0.25">
      <c r="E679" s="48"/>
      <c r="N679" s="129"/>
      <c r="O679" s="319"/>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x14ac:dyDescent="0.25">
      <c r="E680" s="48"/>
      <c r="N680" s="129"/>
      <c r="O680" s="319"/>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x14ac:dyDescent="0.25">
      <c r="E681" s="48"/>
      <c r="N681" s="129"/>
      <c r="O681" s="319"/>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x14ac:dyDescent="0.25">
      <c r="E682" s="48"/>
      <c r="N682" s="129"/>
      <c r="O682" s="319"/>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x14ac:dyDescent="0.25">
      <c r="E683" s="48"/>
      <c r="N683" s="129"/>
      <c r="O683" s="319"/>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x14ac:dyDescent="0.25">
      <c r="E684" s="48"/>
      <c r="N684" s="129"/>
      <c r="O684" s="319"/>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x14ac:dyDescent="0.25">
      <c r="E685" s="48"/>
      <c r="N685" s="129"/>
      <c r="O685" s="319"/>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x14ac:dyDescent="0.25">
      <c r="E686" s="48"/>
      <c r="N686" s="129"/>
      <c r="O686" s="319"/>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x14ac:dyDescent="0.25">
      <c r="E687" s="48"/>
      <c r="N687" s="129"/>
      <c r="O687" s="319"/>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x14ac:dyDescent="0.25">
      <c r="E688" s="48"/>
      <c r="N688" s="129"/>
      <c r="O688" s="319"/>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x14ac:dyDescent="0.25">
      <c r="E689" s="48"/>
      <c r="N689" s="129"/>
      <c r="O689" s="319"/>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x14ac:dyDescent="0.25">
      <c r="E690" s="48"/>
      <c r="N690" s="129"/>
      <c r="O690" s="319"/>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x14ac:dyDescent="0.25">
      <c r="E691" s="48"/>
      <c r="N691" s="129"/>
      <c r="O691" s="319"/>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x14ac:dyDescent="0.25">
      <c r="E692" s="48"/>
      <c r="N692" s="129"/>
      <c r="O692" s="319"/>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x14ac:dyDescent="0.25">
      <c r="E693" s="48"/>
      <c r="N693" s="129"/>
      <c r="O693" s="319"/>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x14ac:dyDescent="0.25">
      <c r="E694" s="48"/>
      <c r="N694" s="129"/>
      <c r="O694" s="319"/>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x14ac:dyDescent="0.25">
      <c r="E695" s="48"/>
      <c r="N695" s="129"/>
      <c r="O695" s="319"/>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x14ac:dyDescent="0.25">
      <c r="E696" s="48"/>
      <c r="N696" s="129"/>
      <c r="O696" s="319"/>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x14ac:dyDescent="0.25">
      <c r="E697" s="48"/>
      <c r="N697" s="129"/>
      <c r="O697" s="319"/>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x14ac:dyDescent="0.25">
      <c r="E698" s="48"/>
      <c r="N698" s="129"/>
      <c r="O698" s="319"/>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x14ac:dyDescent="0.25">
      <c r="E699" s="48"/>
      <c r="N699" s="129"/>
      <c r="O699" s="319"/>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x14ac:dyDescent="0.25">
      <c r="E700" s="48"/>
      <c r="N700" s="129"/>
      <c r="O700" s="319"/>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x14ac:dyDescent="0.25">
      <c r="E701" s="48"/>
      <c r="N701" s="129"/>
      <c r="O701" s="319"/>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x14ac:dyDescent="0.25">
      <c r="E702" s="48"/>
      <c r="N702" s="129"/>
      <c r="O702" s="319"/>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x14ac:dyDescent="0.25">
      <c r="E703" s="48"/>
      <c r="N703" s="129"/>
      <c r="O703" s="319"/>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x14ac:dyDescent="0.25">
      <c r="E704" s="48"/>
      <c r="N704" s="129"/>
      <c r="O704" s="319"/>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x14ac:dyDescent="0.25">
      <c r="E705" s="48"/>
      <c r="N705" s="129"/>
      <c r="O705" s="319"/>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x14ac:dyDescent="0.25">
      <c r="E706" s="48"/>
      <c r="N706" s="129"/>
      <c r="O706" s="319"/>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x14ac:dyDescent="0.25">
      <c r="E707" s="48"/>
      <c r="N707" s="129"/>
      <c r="O707" s="319"/>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x14ac:dyDescent="0.25">
      <c r="E708" s="48"/>
      <c r="N708" s="129"/>
      <c r="O708" s="319"/>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x14ac:dyDescent="0.25">
      <c r="E709" s="48"/>
      <c r="N709" s="129"/>
      <c r="O709" s="319"/>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x14ac:dyDescent="0.25">
      <c r="E710" s="48"/>
      <c r="N710" s="129"/>
      <c r="O710" s="319"/>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x14ac:dyDescent="0.25">
      <c r="E711" s="48"/>
      <c r="N711" s="129"/>
      <c r="O711" s="319"/>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x14ac:dyDescent="0.25">
      <c r="E712" s="48"/>
      <c r="N712" s="129"/>
      <c r="O712" s="319"/>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x14ac:dyDescent="0.25">
      <c r="E713" s="48"/>
      <c r="N713" s="129"/>
      <c r="O713" s="319"/>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x14ac:dyDescent="0.25">
      <c r="E714" s="48"/>
      <c r="N714" s="129"/>
      <c r="O714" s="319"/>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x14ac:dyDescent="0.25">
      <c r="E715" s="48"/>
      <c r="N715" s="129"/>
      <c r="O715" s="319"/>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x14ac:dyDescent="0.25">
      <c r="E716" s="48"/>
      <c r="N716" s="129"/>
      <c r="O716" s="319"/>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x14ac:dyDescent="0.25">
      <c r="E717" s="48"/>
      <c r="N717" s="129"/>
      <c r="O717" s="319"/>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x14ac:dyDescent="0.25">
      <c r="E718" s="48"/>
      <c r="N718" s="129"/>
      <c r="O718" s="319"/>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pageSetUpPr fitToPage="1"/>
  </sheetPr>
  <dimension ref="B2:S43"/>
  <sheetViews>
    <sheetView showGridLines="0" topLeftCell="C1" zoomScale="70" zoomScaleNormal="70" workbookViewId="0">
      <selection activeCell="D15" sqref="D15"/>
    </sheetView>
  </sheetViews>
  <sheetFormatPr baseColWidth="10" defaultColWidth="11.42578125" defaultRowHeight="15" x14ac:dyDescent="0.2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x14ac:dyDescent="0.3"/>
    <row r="3" spans="2:19" x14ac:dyDescent="0.25">
      <c r="B3" s="115"/>
      <c r="C3" s="116"/>
      <c r="D3" s="116"/>
      <c r="E3" s="116"/>
      <c r="F3" s="116"/>
      <c r="G3" s="116"/>
      <c r="H3" s="116"/>
      <c r="I3" s="117"/>
    </row>
    <row r="4" spans="2:19" x14ac:dyDescent="0.25">
      <c r="B4" s="690" t="s">
        <v>507</v>
      </c>
      <c r="C4" s="691"/>
      <c r="D4" s="691"/>
      <c r="E4" s="692" t="s">
        <v>508</v>
      </c>
      <c r="F4" s="692"/>
      <c r="G4" s="692"/>
      <c r="H4" s="692"/>
      <c r="I4" s="693"/>
      <c r="Q4" s="694" t="s">
        <v>509</v>
      </c>
      <c r="R4" s="694"/>
    </row>
    <row r="5" spans="2:19" x14ac:dyDescent="0.25">
      <c r="B5" s="690"/>
      <c r="C5" s="691"/>
      <c r="D5" s="691"/>
      <c r="E5" s="692"/>
      <c r="F5" s="692"/>
      <c r="G5" s="692"/>
      <c r="H5" s="692"/>
      <c r="I5" s="693"/>
      <c r="Q5" s="694"/>
      <c r="R5" s="694"/>
    </row>
    <row r="6" spans="2:19" x14ac:dyDescent="0.25">
      <c r="B6" s="690"/>
      <c r="C6" s="691"/>
      <c r="D6" s="691"/>
      <c r="E6" s="692"/>
      <c r="F6" s="692"/>
      <c r="G6" s="692"/>
      <c r="H6" s="692"/>
      <c r="I6" s="693"/>
      <c r="Q6" s="694"/>
      <c r="R6" s="694"/>
    </row>
    <row r="7" spans="2:19" ht="15.75" thickBot="1" x14ac:dyDescent="0.3">
      <c r="B7" s="118"/>
      <c r="I7" s="119"/>
    </row>
    <row r="8" spans="2:19" ht="62.25" customHeight="1" thickBot="1" x14ac:dyDescent="0.3">
      <c r="B8" s="695" t="s">
        <v>462</v>
      </c>
      <c r="C8" s="696"/>
      <c r="D8" s="57" t="s">
        <v>510</v>
      </c>
      <c r="E8" s="58">
        <v>5</v>
      </c>
      <c r="F8" s="58">
        <v>10</v>
      </c>
      <c r="G8" s="58">
        <v>15</v>
      </c>
      <c r="H8" s="58">
        <v>20</v>
      </c>
      <c r="I8" s="120">
        <v>25</v>
      </c>
      <c r="K8" s="697" t="s">
        <v>511</v>
      </c>
      <c r="L8" s="698"/>
      <c r="M8" s="698"/>
      <c r="N8" s="698"/>
      <c r="O8" s="698"/>
      <c r="P8" s="699"/>
      <c r="Q8" s="700" t="s">
        <v>512</v>
      </c>
      <c r="R8" s="700"/>
      <c r="S8" s="17" t="s">
        <v>513</v>
      </c>
    </row>
    <row r="9" spans="2:19" ht="62.25" customHeight="1" thickBot="1" x14ac:dyDescent="0.3">
      <c r="B9" s="695"/>
      <c r="C9" s="696"/>
      <c r="D9" s="57" t="s">
        <v>514</v>
      </c>
      <c r="E9" s="59">
        <v>4</v>
      </c>
      <c r="F9" s="59">
        <v>8</v>
      </c>
      <c r="G9" s="58">
        <v>12</v>
      </c>
      <c r="H9" s="58">
        <v>16</v>
      </c>
      <c r="I9" s="120">
        <v>20</v>
      </c>
      <c r="K9" s="701" t="s">
        <v>515</v>
      </c>
      <c r="L9" s="702"/>
      <c r="M9" s="702"/>
      <c r="N9" s="702"/>
      <c r="O9" s="702"/>
      <c r="P9" s="702"/>
      <c r="Q9" s="703" t="s">
        <v>516</v>
      </c>
      <c r="R9" s="704"/>
      <c r="S9" s="17" t="s">
        <v>517</v>
      </c>
    </row>
    <row r="10" spans="2:19" ht="62.25" customHeight="1" thickBot="1" x14ac:dyDescent="0.3">
      <c r="B10" s="695"/>
      <c r="C10" s="696"/>
      <c r="D10" s="57" t="s">
        <v>518</v>
      </c>
      <c r="E10" s="59">
        <v>3</v>
      </c>
      <c r="F10" s="59">
        <v>6</v>
      </c>
      <c r="G10" s="59">
        <v>9</v>
      </c>
      <c r="H10" s="58">
        <v>12</v>
      </c>
      <c r="I10" s="120">
        <v>15</v>
      </c>
      <c r="K10" s="705" t="s">
        <v>484</v>
      </c>
      <c r="L10" s="706"/>
      <c r="M10" s="706"/>
      <c r="N10" s="706"/>
      <c r="O10" s="706"/>
      <c r="P10" s="706"/>
      <c r="Q10" s="700" t="s">
        <v>519</v>
      </c>
      <c r="R10" s="700"/>
      <c r="S10" s="17" t="s">
        <v>520</v>
      </c>
    </row>
    <row r="11" spans="2:19" ht="62.25" customHeight="1" x14ac:dyDescent="0.25">
      <c r="B11" s="695"/>
      <c r="C11" s="696"/>
      <c r="D11" s="57" t="s">
        <v>521</v>
      </c>
      <c r="E11" s="60">
        <v>2</v>
      </c>
      <c r="F11" s="59">
        <v>4</v>
      </c>
      <c r="G11" s="59">
        <v>6</v>
      </c>
      <c r="H11" s="58">
        <v>8</v>
      </c>
      <c r="I11" s="120">
        <v>10</v>
      </c>
      <c r="K11" s="707" t="s">
        <v>522</v>
      </c>
      <c r="L11" s="708"/>
      <c r="M11" s="708"/>
      <c r="N11" s="708"/>
      <c r="O11" s="708"/>
      <c r="P11" s="708"/>
      <c r="Q11" s="700" t="s">
        <v>459</v>
      </c>
      <c r="R11" s="537"/>
      <c r="S11" s="17" t="s">
        <v>459</v>
      </c>
    </row>
    <row r="12" spans="2:19" ht="62.25" customHeight="1" x14ac:dyDescent="0.25">
      <c r="B12" s="695"/>
      <c r="C12" s="696"/>
      <c r="D12" s="57" t="s">
        <v>523</v>
      </c>
      <c r="E12" s="60">
        <v>1</v>
      </c>
      <c r="F12" s="60">
        <v>2</v>
      </c>
      <c r="G12" s="59">
        <v>3</v>
      </c>
      <c r="H12" s="58">
        <v>4</v>
      </c>
      <c r="I12" s="120">
        <v>5</v>
      </c>
    </row>
    <row r="13" spans="2:19" ht="62.25" customHeight="1" thickBot="1" x14ac:dyDescent="0.45">
      <c r="B13" s="121"/>
      <c r="C13" s="688" t="s">
        <v>524</v>
      </c>
      <c r="D13" s="689"/>
      <c r="E13" s="122" t="s">
        <v>525</v>
      </c>
      <c r="F13" s="122" t="s">
        <v>526</v>
      </c>
      <c r="G13" s="122" t="s">
        <v>527</v>
      </c>
      <c r="H13" s="122" t="s">
        <v>528</v>
      </c>
      <c r="I13" s="123" t="s">
        <v>529</v>
      </c>
    </row>
    <row r="17" spans="4:6" x14ac:dyDescent="0.25">
      <c r="D17" s="17"/>
      <c r="E17" s="17"/>
      <c r="F17" s="17"/>
    </row>
    <row r="18" spans="4:6" ht="15.75" x14ac:dyDescent="0.25">
      <c r="D18" s="22" t="s">
        <v>530</v>
      </c>
      <c r="E18" s="124" t="s">
        <v>522</v>
      </c>
      <c r="F18" s="124">
        <v>1</v>
      </c>
    </row>
    <row r="19" spans="4:6" x14ac:dyDescent="0.25">
      <c r="D19" s="22" t="s">
        <v>531</v>
      </c>
      <c r="E19" s="22" t="s">
        <v>522</v>
      </c>
      <c r="F19" s="22">
        <v>2</v>
      </c>
    </row>
    <row r="20" spans="4:6" x14ac:dyDescent="0.25">
      <c r="D20" s="22" t="s">
        <v>532</v>
      </c>
      <c r="E20" s="22" t="s">
        <v>484</v>
      </c>
      <c r="F20" s="22">
        <v>2</v>
      </c>
    </row>
    <row r="21" spans="4:6" x14ac:dyDescent="0.25">
      <c r="D21" s="22" t="s">
        <v>533</v>
      </c>
      <c r="E21" s="22" t="s">
        <v>534</v>
      </c>
      <c r="F21" s="22">
        <v>3</v>
      </c>
    </row>
    <row r="22" spans="4:6" x14ac:dyDescent="0.25">
      <c r="D22" s="22" t="s">
        <v>535</v>
      </c>
      <c r="E22" s="22" t="s">
        <v>511</v>
      </c>
      <c r="F22" s="22">
        <v>4</v>
      </c>
    </row>
    <row r="23" spans="4:6" x14ac:dyDescent="0.25">
      <c r="D23" s="22" t="s">
        <v>536</v>
      </c>
      <c r="E23" s="22" t="s">
        <v>522</v>
      </c>
      <c r="F23" s="22">
        <v>1</v>
      </c>
    </row>
    <row r="24" spans="4:6" x14ac:dyDescent="0.25">
      <c r="D24" s="22" t="s">
        <v>537</v>
      </c>
      <c r="E24" s="22" t="s">
        <v>484</v>
      </c>
      <c r="F24" s="22">
        <v>2</v>
      </c>
    </row>
    <row r="25" spans="4:6" x14ac:dyDescent="0.25">
      <c r="D25" s="22" t="s">
        <v>538</v>
      </c>
      <c r="E25" s="22" t="s">
        <v>484</v>
      </c>
      <c r="F25" s="22">
        <v>2</v>
      </c>
    </row>
    <row r="26" spans="4:6" x14ac:dyDescent="0.25">
      <c r="D26" s="22" t="s">
        <v>539</v>
      </c>
      <c r="E26" s="22" t="s">
        <v>515</v>
      </c>
      <c r="F26" s="22">
        <v>3</v>
      </c>
    </row>
    <row r="27" spans="4:6" x14ac:dyDescent="0.25">
      <c r="D27" s="22" t="s">
        <v>540</v>
      </c>
      <c r="E27" s="22" t="s">
        <v>511</v>
      </c>
      <c r="F27" s="22">
        <v>4</v>
      </c>
    </row>
    <row r="28" spans="4:6" x14ac:dyDescent="0.25">
      <c r="D28" s="22" t="s">
        <v>541</v>
      </c>
      <c r="E28" s="22" t="s">
        <v>484</v>
      </c>
      <c r="F28" s="22">
        <v>2</v>
      </c>
    </row>
    <row r="29" spans="4:6" x14ac:dyDescent="0.25">
      <c r="D29" s="22" t="s">
        <v>542</v>
      </c>
      <c r="E29" s="22" t="s">
        <v>484</v>
      </c>
      <c r="F29" s="22">
        <v>2</v>
      </c>
    </row>
    <row r="30" spans="4:6" x14ac:dyDescent="0.25">
      <c r="D30" s="22" t="s">
        <v>543</v>
      </c>
      <c r="E30" s="22" t="s">
        <v>484</v>
      </c>
      <c r="F30" s="22">
        <v>2</v>
      </c>
    </row>
    <row r="31" spans="4:6" x14ac:dyDescent="0.25">
      <c r="D31" s="22" t="s">
        <v>544</v>
      </c>
      <c r="E31" s="22" t="s">
        <v>515</v>
      </c>
      <c r="F31" s="22">
        <v>3</v>
      </c>
    </row>
    <row r="32" spans="4:6" x14ac:dyDescent="0.25">
      <c r="D32" s="22" t="s">
        <v>545</v>
      </c>
      <c r="E32" s="22" t="s">
        <v>511</v>
      </c>
      <c r="F32" s="22">
        <v>4</v>
      </c>
    </row>
    <row r="33" spans="4:6" x14ac:dyDescent="0.25">
      <c r="D33" s="22" t="s">
        <v>546</v>
      </c>
      <c r="E33" s="22" t="s">
        <v>484</v>
      </c>
      <c r="F33" s="22">
        <v>2</v>
      </c>
    </row>
    <row r="34" spans="4:6" x14ac:dyDescent="0.25">
      <c r="D34" s="22" t="s">
        <v>547</v>
      </c>
      <c r="E34" s="22" t="s">
        <v>484</v>
      </c>
      <c r="F34" s="22">
        <v>2</v>
      </c>
    </row>
    <row r="35" spans="4:6" x14ac:dyDescent="0.25">
      <c r="D35" s="22" t="s">
        <v>548</v>
      </c>
      <c r="E35" s="22" t="s">
        <v>515</v>
      </c>
      <c r="F35" s="22">
        <v>3</v>
      </c>
    </row>
    <row r="36" spans="4:6" x14ac:dyDescent="0.25">
      <c r="D36" s="22" t="s">
        <v>549</v>
      </c>
      <c r="E36" s="22" t="s">
        <v>515</v>
      </c>
      <c r="F36" s="22">
        <v>3</v>
      </c>
    </row>
    <row r="37" spans="4:6" x14ac:dyDescent="0.25">
      <c r="D37" s="22" t="s">
        <v>550</v>
      </c>
      <c r="E37" s="22" t="s">
        <v>511</v>
      </c>
      <c r="F37" s="22">
        <v>4</v>
      </c>
    </row>
    <row r="38" spans="4:6" x14ac:dyDescent="0.25">
      <c r="D38" s="22" t="s">
        <v>551</v>
      </c>
      <c r="E38" s="22" t="s">
        <v>515</v>
      </c>
      <c r="F38" s="22">
        <v>3</v>
      </c>
    </row>
    <row r="39" spans="4:6" x14ac:dyDescent="0.25">
      <c r="D39" s="22" t="s">
        <v>552</v>
      </c>
      <c r="E39" s="22" t="s">
        <v>515</v>
      </c>
      <c r="F39" s="22">
        <v>3</v>
      </c>
    </row>
    <row r="40" spans="4:6" x14ac:dyDescent="0.25">
      <c r="D40" s="22" t="s">
        <v>553</v>
      </c>
      <c r="E40" s="22" t="s">
        <v>515</v>
      </c>
      <c r="F40" s="22">
        <v>3</v>
      </c>
    </row>
    <row r="41" spans="4:6" x14ac:dyDescent="0.25">
      <c r="D41" s="22" t="s">
        <v>554</v>
      </c>
      <c r="E41" s="22" t="s">
        <v>515</v>
      </c>
      <c r="F41" s="22">
        <v>3</v>
      </c>
    </row>
    <row r="42" spans="4:6" x14ac:dyDescent="0.25">
      <c r="D42" s="22" t="s">
        <v>555</v>
      </c>
      <c r="E42" s="22" t="s">
        <v>511</v>
      </c>
      <c r="F42" s="22">
        <v>4</v>
      </c>
    </row>
    <row r="43" spans="4:6" x14ac:dyDescent="0.25">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99"/>
  <sheetViews>
    <sheetView showGridLines="0" topLeftCell="A37" zoomScale="60" zoomScaleNormal="60" workbookViewId="0">
      <selection activeCell="C102" sqref="C102"/>
    </sheetView>
  </sheetViews>
  <sheetFormatPr baseColWidth="10" defaultColWidth="11.42578125" defaultRowHeight="15" x14ac:dyDescent="0.25"/>
  <cols>
    <col min="1" max="1" width="18.42578125" style="5" customWidth="1"/>
    <col min="2" max="2" width="35.85546875" style="5" customWidth="1"/>
    <col min="3" max="3" width="40.28515625" customWidth="1"/>
    <col min="4" max="4" width="16.85546875" style="96"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x14ac:dyDescent="0.3">
      <c r="A1" s="747"/>
      <c r="B1" s="748"/>
      <c r="C1" s="751"/>
      <c r="D1" s="751"/>
      <c r="E1" s="751"/>
      <c r="F1" s="751"/>
      <c r="G1" s="751"/>
      <c r="H1" s="751"/>
      <c r="I1" s="751"/>
      <c r="J1" s="752"/>
      <c r="K1" s="746" t="s">
        <v>556</v>
      </c>
      <c r="L1" s="746"/>
      <c r="M1" s="746"/>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x14ac:dyDescent="0.3">
      <c r="A2" s="749"/>
      <c r="B2" s="750"/>
      <c r="C2" s="753"/>
      <c r="D2" s="753"/>
      <c r="E2" s="753"/>
      <c r="F2" s="753"/>
      <c r="G2" s="753"/>
      <c r="H2" s="753"/>
      <c r="I2" s="753"/>
      <c r="J2" s="754"/>
      <c r="K2" s="746"/>
      <c r="L2" s="746"/>
      <c r="M2" s="74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x14ac:dyDescent="0.3">
      <c r="A3" s="1"/>
      <c r="B3" s="1"/>
      <c r="C3" s="753"/>
      <c r="D3" s="753"/>
      <c r="E3" s="753"/>
      <c r="F3" s="753"/>
      <c r="G3" s="753"/>
      <c r="H3" s="753"/>
      <c r="I3" s="753"/>
      <c r="J3" s="754"/>
      <c r="K3" s="746"/>
      <c r="L3" s="746"/>
      <c r="M3" s="746"/>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x14ac:dyDescent="0.3">
      <c r="A4" s="520" t="s">
        <v>304</v>
      </c>
      <c r="B4" s="520"/>
      <c r="C4" s="613"/>
      <c r="D4" s="613"/>
      <c r="E4" s="613"/>
      <c r="F4" s="613"/>
      <c r="G4" s="613"/>
      <c r="H4" s="613"/>
      <c r="I4" s="613"/>
      <c r="J4" s="613"/>
      <c r="K4" s="613"/>
      <c r="L4" s="613"/>
      <c r="M4" s="613"/>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x14ac:dyDescent="0.3">
      <c r="A5" s="520" t="s">
        <v>305</v>
      </c>
      <c r="B5" s="520"/>
      <c r="C5" s="612"/>
      <c r="D5" s="612"/>
      <c r="E5" s="612"/>
      <c r="F5" s="612"/>
      <c r="G5" s="612"/>
      <c r="H5" s="612"/>
      <c r="I5" s="612"/>
      <c r="J5" s="612"/>
      <c r="K5" s="612"/>
      <c r="L5" s="612"/>
      <c r="M5" s="612"/>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x14ac:dyDescent="0.35">
      <c r="A6" s="520" t="s">
        <v>306</v>
      </c>
      <c r="B6" s="520"/>
      <c r="C6" s="739"/>
      <c r="D6" s="740"/>
      <c r="E6" s="740"/>
      <c r="F6" s="740"/>
      <c r="G6" s="740"/>
      <c r="H6" s="740"/>
      <c r="I6" s="740"/>
      <c r="J6" s="740"/>
      <c r="K6" s="740"/>
      <c r="L6" s="740"/>
      <c r="M6" s="741"/>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x14ac:dyDescent="0.3">
      <c r="A7" s="734" t="s">
        <v>557</v>
      </c>
      <c r="B7" s="735"/>
      <c r="C7" s="736"/>
      <c r="D7" s="737" t="s">
        <v>558</v>
      </c>
      <c r="E7" s="737"/>
      <c r="F7" s="737"/>
      <c r="G7" s="738" t="s">
        <v>559</v>
      </c>
      <c r="H7" s="729" t="s">
        <v>560</v>
      </c>
      <c r="I7" s="731" t="s">
        <v>561</v>
      </c>
      <c r="J7" s="732"/>
      <c r="K7" s="731" t="s">
        <v>562</v>
      </c>
      <c r="L7" s="732"/>
      <c r="M7" s="733" t="s">
        <v>563</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x14ac:dyDescent="0.3">
      <c r="A8" s="35" t="s">
        <v>26</v>
      </c>
      <c r="B8" s="35" t="s">
        <v>246</v>
      </c>
      <c r="C8" s="35" t="s">
        <v>248</v>
      </c>
      <c r="D8" s="28" t="s">
        <v>258</v>
      </c>
      <c r="E8" s="28" t="s">
        <v>564</v>
      </c>
      <c r="F8" s="28" t="s">
        <v>565</v>
      </c>
      <c r="G8" s="738"/>
      <c r="H8" s="730"/>
      <c r="I8" s="29" t="s">
        <v>566</v>
      </c>
      <c r="J8" s="29" t="s">
        <v>567</v>
      </c>
      <c r="K8" s="29" t="s">
        <v>568</v>
      </c>
      <c r="L8" s="29" t="s">
        <v>569</v>
      </c>
      <c r="M8" s="733"/>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x14ac:dyDescent="0.3">
      <c r="A9" s="755"/>
      <c r="B9" s="756"/>
      <c r="C9" s="756"/>
      <c r="D9" s="756"/>
      <c r="E9" s="756"/>
      <c r="F9" s="756"/>
      <c r="G9" s="756"/>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x14ac:dyDescent="0.2">
      <c r="A10" s="757">
        <f>'7- Mapa Final'!A10</f>
        <v>1</v>
      </c>
      <c r="B10" s="742" t="str">
        <f>'7- Mapa Final'!B10</f>
        <v>Vencimiento de Términos</v>
      </c>
      <c r="C10" s="742" t="str">
        <f>'7- Mapa Final'!C10</f>
        <v>Se realizan  actuaciones procesales ose da  respuesta a las solicitudes de los usuarios de la administración de justicia en materia penal, después del  término legal establecido para decidir sobre los conflictos presentados a los jueces.</v>
      </c>
      <c r="D10" s="744" t="str">
        <f>'7- Mapa Final'!J10</f>
        <v>Muy Baja - 1</v>
      </c>
      <c r="E10" s="745" t="str">
        <f>'7- Mapa Final'!K10</f>
        <v>Menor - 2</v>
      </c>
      <c r="F10" s="760" t="str">
        <f>'7- Mapa Final'!M10</f>
        <v>Bajo - 2</v>
      </c>
      <c r="G10" s="511" t="s">
        <v>517</v>
      </c>
      <c r="H10" s="758"/>
      <c r="I10" s="758"/>
      <c r="J10" s="758"/>
      <c r="K10" s="758"/>
      <c r="L10" s="758"/>
      <c r="M10" s="759"/>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x14ac:dyDescent="0.2">
      <c r="A11" s="743"/>
      <c r="B11" s="715"/>
      <c r="C11" s="715"/>
      <c r="D11" s="718"/>
      <c r="E11" s="721"/>
      <c r="F11" s="723"/>
      <c r="G11" s="512"/>
      <c r="H11" s="709"/>
      <c r="I11" s="709"/>
      <c r="J11" s="709"/>
      <c r="K11" s="709"/>
      <c r="L11" s="709"/>
      <c r="M11" s="711"/>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x14ac:dyDescent="0.2">
      <c r="A12" s="743"/>
      <c r="B12" s="715"/>
      <c r="C12" s="715"/>
      <c r="D12" s="718"/>
      <c r="E12" s="721"/>
      <c r="F12" s="723"/>
      <c r="G12" s="512"/>
      <c r="H12" s="709"/>
      <c r="I12" s="709"/>
      <c r="J12" s="709"/>
      <c r="K12" s="709"/>
      <c r="L12" s="709"/>
      <c r="M12" s="711"/>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x14ac:dyDescent="0.2">
      <c r="A13" s="743"/>
      <c r="B13" s="715"/>
      <c r="C13" s="715"/>
      <c r="D13" s="718"/>
      <c r="E13" s="721"/>
      <c r="F13" s="723"/>
      <c r="G13" s="512"/>
      <c r="H13" s="709"/>
      <c r="I13" s="709"/>
      <c r="J13" s="709"/>
      <c r="K13" s="709"/>
      <c r="L13" s="709"/>
      <c r="M13" s="711"/>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x14ac:dyDescent="0.2">
      <c r="A14" s="743"/>
      <c r="B14" s="715"/>
      <c r="C14" s="715"/>
      <c r="D14" s="718"/>
      <c r="E14" s="721"/>
      <c r="F14" s="723"/>
      <c r="G14" s="512"/>
      <c r="H14" s="709"/>
      <c r="I14" s="709"/>
      <c r="J14" s="709"/>
      <c r="K14" s="709"/>
      <c r="L14" s="709"/>
      <c r="M14" s="711"/>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x14ac:dyDescent="0.2">
      <c r="A15" s="743"/>
      <c r="B15" s="715"/>
      <c r="C15" s="715"/>
      <c r="D15" s="718"/>
      <c r="E15" s="721"/>
      <c r="F15" s="723"/>
      <c r="G15" s="512"/>
      <c r="H15" s="709"/>
      <c r="I15" s="709"/>
      <c r="J15" s="709"/>
      <c r="K15" s="709"/>
      <c r="L15" s="709"/>
      <c r="M15" s="711"/>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x14ac:dyDescent="0.2">
      <c r="A16" s="743"/>
      <c r="B16" s="715"/>
      <c r="C16" s="715"/>
      <c r="D16" s="718"/>
      <c r="E16" s="721"/>
      <c r="F16" s="723"/>
      <c r="G16" s="512"/>
      <c r="H16" s="709"/>
      <c r="I16" s="709"/>
      <c r="J16" s="709"/>
      <c r="K16" s="709"/>
      <c r="L16" s="709"/>
      <c r="M16" s="711"/>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x14ac:dyDescent="0.2">
      <c r="A17" s="743"/>
      <c r="B17" s="715"/>
      <c r="C17" s="715"/>
      <c r="D17" s="718"/>
      <c r="E17" s="721"/>
      <c r="F17" s="723"/>
      <c r="G17" s="512"/>
      <c r="H17" s="709"/>
      <c r="I17" s="709"/>
      <c r="J17" s="709"/>
      <c r="K17" s="709"/>
      <c r="L17" s="709"/>
      <c r="M17" s="711"/>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x14ac:dyDescent="0.2">
      <c r="A18" s="743"/>
      <c r="B18" s="715"/>
      <c r="C18" s="715"/>
      <c r="D18" s="718"/>
      <c r="E18" s="721"/>
      <c r="F18" s="723"/>
      <c r="G18" s="512"/>
      <c r="H18" s="709"/>
      <c r="I18" s="709"/>
      <c r="J18" s="709"/>
      <c r="K18" s="709"/>
      <c r="L18" s="709"/>
      <c r="M18" s="711"/>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x14ac:dyDescent="0.2">
      <c r="A19" s="743"/>
      <c r="B19" s="715"/>
      <c r="C19" s="715"/>
      <c r="D19" s="718"/>
      <c r="E19" s="721"/>
      <c r="F19" s="723"/>
      <c r="G19" s="512"/>
      <c r="H19" s="709"/>
      <c r="I19" s="709"/>
      <c r="J19" s="709"/>
      <c r="K19" s="709"/>
      <c r="L19" s="709"/>
      <c r="M19" s="711"/>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x14ac:dyDescent="0.2">
      <c r="A20" s="743">
        <f>'7- Mapa Final'!A20</f>
        <v>2</v>
      </c>
      <c r="B20" s="715" t="str">
        <f>'7- Mapa Final'!B20</f>
        <v xml:space="preserve">Incumplimientos en la realizacion de audiencias </v>
      </c>
      <c r="C20" s="715" t="str">
        <f>'7- Mapa Final'!C20</f>
        <v xml:space="preserve">No se atiende la  solicitud  de un fiscal o parte interesada para la realización de una audiencia preliminar o no se cumple  la programción de audiencias de Conocimiento. </v>
      </c>
      <c r="D20" s="717" t="str">
        <f>'7- Mapa Final'!J20</f>
        <v>Muy Baja - 1</v>
      </c>
      <c r="E20" s="720" t="str">
        <f>'7- Mapa Final'!K20</f>
        <v>Menor - 2</v>
      </c>
      <c r="F20" s="723" t="str">
        <f>'7- Mapa Final'!M20</f>
        <v>Bajo - 2</v>
      </c>
      <c r="G20" s="512" t="s">
        <v>513</v>
      </c>
      <c r="H20" s="709"/>
      <c r="I20" s="709"/>
      <c r="J20" s="709"/>
      <c r="K20" s="709"/>
      <c r="L20" s="709"/>
      <c r="M20" s="711"/>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x14ac:dyDescent="0.2">
      <c r="A21" s="743"/>
      <c r="B21" s="715"/>
      <c r="C21" s="715"/>
      <c r="D21" s="718"/>
      <c r="E21" s="721"/>
      <c r="F21" s="723"/>
      <c r="G21" s="512"/>
      <c r="H21" s="709"/>
      <c r="I21" s="709"/>
      <c r="J21" s="709"/>
      <c r="K21" s="709"/>
      <c r="L21" s="709"/>
      <c r="M21" s="711"/>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x14ac:dyDescent="0.2">
      <c r="A22" s="743"/>
      <c r="B22" s="715"/>
      <c r="C22" s="715"/>
      <c r="D22" s="718"/>
      <c r="E22" s="721"/>
      <c r="F22" s="723"/>
      <c r="G22" s="512"/>
      <c r="H22" s="709"/>
      <c r="I22" s="709"/>
      <c r="J22" s="709"/>
      <c r="K22" s="709"/>
      <c r="L22" s="709"/>
      <c r="M22" s="711"/>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x14ac:dyDescent="0.2">
      <c r="A23" s="743"/>
      <c r="B23" s="715"/>
      <c r="C23" s="715"/>
      <c r="D23" s="718"/>
      <c r="E23" s="721"/>
      <c r="F23" s="723"/>
      <c r="G23" s="512"/>
      <c r="H23" s="709"/>
      <c r="I23" s="709"/>
      <c r="J23" s="709"/>
      <c r="K23" s="709"/>
      <c r="L23" s="709"/>
      <c r="M23" s="711"/>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x14ac:dyDescent="0.2">
      <c r="A24" s="743"/>
      <c r="B24" s="715"/>
      <c r="C24" s="715"/>
      <c r="D24" s="718"/>
      <c r="E24" s="721"/>
      <c r="F24" s="723"/>
      <c r="G24" s="512"/>
      <c r="H24" s="709"/>
      <c r="I24" s="709"/>
      <c r="J24" s="709"/>
      <c r="K24" s="709"/>
      <c r="L24" s="709"/>
      <c r="M24" s="711"/>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x14ac:dyDescent="0.25">
      <c r="A25" s="743"/>
      <c r="B25" s="715"/>
      <c r="C25" s="715"/>
      <c r="D25" s="718"/>
      <c r="E25" s="721"/>
      <c r="F25" s="723"/>
      <c r="G25" s="512"/>
      <c r="H25" s="709"/>
      <c r="I25" s="709"/>
      <c r="J25" s="709"/>
      <c r="K25" s="709"/>
      <c r="L25" s="709"/>
      <c r="M25" s="711"/>
      <c r="N25" s="34"/>
      <c r="O25" s="34"/>
    </row>
    <row r="26" spans="1:169" x14ac:dyDescent="0.25">
      <c r="A26" s="743"/>
      <c r="B26" s="715"/>
      <c r="C26" s="715"/>
      <c r="D26" s="718"/>
      <c r="E26" s="721"/>
      <c r="F26" s="723"/>
      <c r="G26" s="512"/>
      <c r="H26" s="709"/>
      <c r="I26" s="709"/>
      <c r="J26" s="709"/>
      <c r="K26" s="709"/>
      <c r="L26" s="709"/>
      <c r="M26" s="711"/>
      <c r="N26" s="34"/>
      <c r="O26" s="34"/>
    </row>
    <row r="27" spans="1:169" x14ac:dyDescent="0.25">
      <c r="A27" s="743"/>
      <c r="B27" s="715"/>
      <c r="C27" s="715"/>
      <c r="D27" s="718"/>
      <c r="E27" s="721"/>
      <c r="F27" s="723"/>
      <c r="G27" s="512"/>
      <c r="H27" s="709"/>
      <c r="I27" s="709"/>
      <c r="J27" s="709"/>
      <c r="K27" s="709"/>
      <c r="L27" s="709"/>
      <c r="M27" s="711"/>
      <c r="N27" s="34"/>
      <c r="O27" s="34"/>
    </row>
    <row r="28" spans="1:169" x14ac:dyDescent="0.25">
      <c r="A28" s="743"/>
      <c r="B28" s="715"/>
      <c r="C28" s="715"/>
      <c r="D28" s="718"/>
      <c r="E28" s="721"/>
      <c r="F28" s="723"/>
      <c r="G28" s="512"/>
      <c r="H28" s="709"/>
      <c r="I28" s="709"/>
      <c r="J28" s="709"/>
      <c r="K28" s="709"/>
      <c r="L28" s="709"/>
      <c r="M28" s="711"/>
      <c r="N28" s="34"/>
      <c r="O28" s="34"/>
    </row>
    <row r="29" spans="1:169" x14ac:dyDescent="0.25">
      <c r="A29" s="743"/>
      <c r="B29" s="715"/>
      <c r="C29" s="715"/>
      <c r="D29" s="718"/>
      <c r="E29" s="721"/>
      <c r="F29" s="723"/>
      <c r="G29" s="512"/>
      <c r="H29" s="709"/>
      <c r="I29" s="709"/>
      <c r="J29" s="709"/>
      <c r="K29" s="709"/>
      <c r="L29" s="709"/>
      <c r="M29" s="711"/>
      <c r="N29" s="34"/>
      <c r="O29" s="34"/>
    </row>
    <row r="30" spans="1:169" s="26" customFormat="1" ht="12.75" x14ac:dyDescent="0.2">
      <c r="A30" s="743">
        <f>'7- Mapa Final'!A30</f>
        <v>3</v>
      </c>
      <c r="B30" s="715" t="str">
        <f>'7- Mapa Final'!B30</f>
        <v xml:space="preserve"> Efectuar notificaciones que no cumplan con los requistos</v>
      </c>
      <c r="C30" s="715" t="str">
        <f>'7- Mapa Final'!C30</f>
        <v>No se realizan las  notificaciones , no se erfectuan  oportunamente o no se aplica aplicar la normatividad</v>
      </c>
      <c r="D30" s="717" t="str">
        <f>'7- Mapa Final'!J30</f>
        <v>Muy Baja - 1</v>
      </c>
      <c r="E30" s="720" t="str">
        <f>'7- Mapa Final'!K30</f>
        <v>Menor - 2</v>
      </c>
      <c r="F30" s="723" t="str">
        <f>'7- Mapa Final'!M30</f>
        <v>Bajo - 2</v>
      </c>
      <c r="G30" s="512" t="s">
        <v>517</v>
      </c>
      <c r="H30" s="709"/>
      <c r="I30" s="709"/>
      <c r="J30" s="709"/>
      <c r="K30" s="709"/>
      <c r="L30" s="709"/>
      <c r="M30" s="711"/>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x14ac:dyDescent="0.2">
      <c r="A31" s="743"/>
      <c r="B31" s="715"/>
      <c r="C31" s="715"/>
      <c r="D31" s="718"/>
      <c r="E31" s="721"/>
      <c r="F31" s="723"/>
      <c r="G31" s="512"/>
      <c r="H31" s="709"/>
      <c r="I31" s="709"/>
      <c r="J31" s="709"/>
      <c r="K31" s="709"/>
      <c r="L31" s="709"/>
      <c r="M31" s="711"/>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x14ac:dyDescent="0.2">
      <c r="A32" s="743"/>
      <c r="B32" s="715"/>
      <c r="C32" s="715"/>
      <c r="D32" s="718"/>
      <c r="E32" s="721"/>
      <c r="F32" s="723"/>
      <c r="G32" s="512"/>
      <c r="H32" s="709"/>
      <c r="I32" s="709"/>
      <c r="J32" s="709"/>
      <c r="K32" s="709"/>
      <c r="L32" s="709"/>
      <c r="M32" s="711"/>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x14ac:dyDescent="0.2">
      <c r="A33" s="743"/>
      <c r="B33" s="715"/>
      <c r="C33" s="715"/>
      <c r="D33" s="718"/>
      <c r="E33" s="721"/>
      <c r="F33" s="723"/>
      <c r="G33" s="512"/>
      <c r="H33" s="709"/>
      <c r="I33" s="709"/>
      <c r="J33" s="709"/>
      <c r="K33" s="709"/>
      <c r="L33" s="709"/>
      <c r="M33" s="711"/>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x14ac:dyDescent="0.2">
      <c r="A34" s="743"/>
      <c r="B34" s="715"/>
      <c r="C34" s="715"/>
      <c r="D34" s="718"/>
      <c r="E34" s="721"/>
      <c r="F34" s="723"/>
      <c r="G34" s="512"/>
      <c r="H34" s="709"/>
      <c r="I34" s="709"/>
      <c r="J34" s="709"/>
      <c r="K34" s="709"/>
      <c r="L34" s="709"/>
      <c r="M34" s="711"/>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x14ac:dyDescent="0.25">
      <c r="A35" s="743"/>
      <c r="B35" s="715"/>
      <c r="C35" s="715"/>
      <c r="D35" s="718"/>
      <c r="E35" s="721"/>
      <c r="F35" s="723"/>
      <c r="G35" s="512"/>
      <c r="H35" s="709"/>
      <c r="I35" s="709"/>
      <c r="J35" s="709"/>
      <c r="K35" s="709"/>
      <c r="L35" s="709"/>
      <c r="M35" s="711"/>
      <c r="N35" s="34"/>
      <c r="O35" s="34"/>
    </row>
    <row r="36" spans="1:169" x14ac:dyDescent="0.25">
      <c r="A36" s="743"/>
      <c r="B36" s="715"/>
      <c r="C36" s="715"/>
      <c r="D36" s="718"/>
      <c r="E36" s="721"/>
      <c r="F36" s="723"/>
      <c r="G36" s="512"/>
      <c r="H36" s="709"/>
      <c r="I36" s="709"/>
      <c r="J36" s="709"/>
      <c r="K36" s="709"/>
      <c r="L36" s="709"/>
      <c r="M36" s="711"/>
      <c r="N36" s="34"/>
      <c r="O36" s="34"/>
    </row>
    <row r="37" spans="1:169" x14ac:dyDescent="0.25">
      <c r="A37" s="743"/>
      <c r="B37" s="715"/>
      <c r="C37" s="715"/>
      <c r="D37" s="718"/>
      <c r="E37" s="721"/>
      <c r="F37" s="723"/>
      <c r="G37" s="512"/>
      <c r="H37" s="709"/>
      <c r="I37" s="709"/>
      <c r="J37" s="709"/>
      <c r="K37" s="709"/>
      <c r="L37" s="709"/>
      <c r="M37" s="711"/>
      <c r="N37" s="34"/>
      <c r="O37" s="34"/>
    </row>
    <row r="38" spans="1:169" x14ac:dyDescent="0.25">
      <c r="A38" s="743"/>
      <c r="B38" s="715"/>
      <c r="C38" s="715"/>
      <c r="D38" s="718"/>
      <c r="E38" s="721"/>
      <c r="F38" s="723"/>
      <c r="G38" s="512"/>
      <c r="H38" s="709"/>
      <c r="I38" s="709"/>
      <c r="J38" s="709"/>
      <c r="K38" s="709"/>
      <c r="L38" s="709"/>
      <c r="M38" s="711"/>
      <c r="N38" s="34"/>
      <c r="O38" s="34"/>
    </row>
    <row r="39" spans="1:169" x14ac:dyDescent="0.25">
      <c r="A39" s="743"/>
      <c r="B39" s="715"/>
      <c r="C39" s="715"/>
      <c r="D39" s="718"/>
      <c r="E39" s="721"/>
      <c r="F39" s="723"/>
      <c r="G39" s="512"/>
      <c r="H39" s="709"/>
      <c r="I39" s="709"/>
      <c r="J39" s="709"/>
      <c r="K39" s="709"/>
      <c r="L39" s="709"/>
      <c r="M39" s="711"/>
      <c r="N39" s="34"/>
      <c r="O39" s="34"/>
    </row>
    <row r="40" spans="1:169" s="26" customFormat="1" ht="12.75" x14ac:dyDescent="0.2">
      <c r="A40" s="743">
        <f>'7- Mapa Final'!A40</f>
        <v>4</v>
      </c>
      <c r="B40" s="715" t="str">
        <f>'7- Mapa Final'!B40</f>
        <v>Inexactitud o inoportunidad en el reparto de procesos</v>
      </c>
      <c r="C40" s="715" t="str">
        <f>'7- Mapa Final'!C40</f>
        <v>Posibilidad de no realizar, no hacerlo  oportunamente, no aplicar la normatividad para realizar el reparto.</v>
      </c>
      <c r="D40" s="717" t="str">
        <f>'7- Mapa Final'!J40</f>
        <v>Muy Baja - 1</v>
      </c>
      <c r="E40" s="720" t="str">
        <f>'7- Mapa Final'!K40</f>
        <v>Menor - 2</v>
      </c>
      <c r="F40" s="723" t="str">
        <f>'7- Mapa Final'!M40</f>
        <v>Bajo - 2</v>
      </c>
      <c r="G40" s="512" t="s">
        <v>459</v>
      </c>
      <c r="H40" s="709"/>
      <c r="I40" s="709"/>
      <c r="J40" s="709"/>
      <c r="K40" s="709"/>
      <c r="L40" s="709"/>
      <c r="M40" s="711"/>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x14ac:dyDescent="0.2">
      <c r="A41" s="743"/>
      <c r="B41" s="715"/>
      <c r="C41" s="715"/>
      <c r="D41" s="718"/>
      <c r="E41" s="721"/>
      <c r="F41" s="723"/>
      <c r="G41" s="512"/>
      <c r="H41" s="709"/>
      <c r="I41" s="709"/>
      <c r="J41" s="709"/>
      <c r="K41" s="709"/>
      <c r="L41" s="709"/>
      <c r="M41" s="711"/>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x14ac:dyDescent="0.2">
      <c r="A42" s="743"/>
      <c r="B42" s="715"/>
      <c r="C42" s="715"/>
      <c r="D42" s="718"/>
      <c r="E42" s="721"/>
      <c r="F42" s="723"/>
      <c r="G42" s="512"/>
      <c r="H42" s="709"/>
      <c r="I42" s="709"/>
      <c r="J42" s="709"/>
      <c r="K42" s="709"/>
      <c r="L42" s="709"/>
      <c r="M42" s="711"/>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x14ac:dyDescent="0.2">
      <c r="A43" s="743"/>
      <c r="B43" s="715"/>
      <c r="C43" s="715"/>
      <c r="D43" s="718"/>
      <c r="E43" s="721"/>
      <c r="F43" s="723"/>
      <c r="G43" s="512"/>
      <c r="H43" s="709"/>
      <c r="I43" s="709"/>
      <c r="J43" s="709"/>
      <c r="K43" s="709"/>
      <c r="L43" s="709"/>
      <c r="M43" s="711"/>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x14ac:dyDescent="0.2">
      <c r="A44" s="743"/>
      <c r="B44" s="715"/>
      <c r="C44" s="715"/>
      <c r="D44" s="718"/>
      <c r="E44" s="721"/>
      <c r="F44" s="723"/>
      <c r="G44" s="512"/>
      <c r="H44" s="709"/>
      <c r="I44" s="709"/>
      <c r="J44" s="709"/>
      <c r="K44" s="709"/>
      <c r="L44" s="709"/>
      <c r="M44" s="711"/>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x14ac:dyDescent="0.25">
      <c r="A45" s="743"/>
      <c r="B45" s="715"/>
      <c r="C45" s="715"/>
      <c r="D45" s="718"/>
      <c r="E45" s="721"/>
      <c r="F45" s="723"/>
      <c r="G45" s="512"/>
      <c r="H45" s="709"/>
      <c r="I45" s="709"/>
      <c r="J45" s="709"/>
      <c r="K45" s="709"/>
      <c r="L45" s="709"/>
      <c r="M45" s="711"/>
      <c r="N45" s="34"/>
      <c r="O45" s="34"/>
    </row>
    <row r="46" spans="1:169" x14ac:dyDescent="0.25">
      <c r="A46" s="743"/>
      <c r="B46" s="715"/>
      <c r="C46" s="715"/>
      <c r="D46" s="718"/>
      <c r="E46" s="721"/>
      <c r="F46" s="723"/>
      <c r="G46" s="512"/>
      <c r="H46" s="709"/>
      <c r="I46" s="709"/>
      <c r="J46" s="709"/>
      <c r="K46" s="709"/>
      <c r="L46" s="709"/>
      <c r="M46" s="711"/>
      <c r="N46" s="34"/>
      <c r="O46" s="34"/>
    </row>
    <row r="47" spans="1:169" x14ac:dyDescent="0.25">
      <c r="A47" s="743"/>
      <c r="B47" s="715"/>
      <c r="C47" s="715"/>
      <c r="D47" s="718"/>
      <c r="E47" s="721"/>
      <c r="F47" s="723"/>
      <c r="G47" s="512"/>
      <c r="H47" s="709"/>
      <c r="I47" s="709"/>
      <c r="J47" s="709"/>
      <c r="K47" s="709"/>
      <c r="L47" s="709"/>
      <c r="M47" s="711"/>
      <c r="N47" s="34"/>
      <c r="O47" s="34"/>
    </row>
    <row r="48" spans="1:169" x14ac:dyDescent="0.25">
      <c r="A48" s="743"/>
      <c r="B48" s="715"/>
      <c r="C48" s="715"/>
      <c r="D48" s="718"/>
      <c r="E48" s="721"/>
      <c r="F48" s="723"/>
      <c r="G48" s="512"/>
      <c r="H48" s="709"/>
      <c r="I48" s="709"/>
      <c r="J48" s="709"/>
      <c r="K48" s="709"/>
      <c r="L48" s="709"/>
      <c r="M48" s="711"/>
      <c r="N48" s="34"/>
      <c r="O48" s="34"/>
    </row>
    <row r="49" spans="1:169" x14ac:dyDescent="0.25">
      <c r="A49" s="743"/>
      <c r="B49" s="715"/>
      <c r="C49" s="715"/>
      <c r="D49" s="718"/>
      <c r="E49" s="721"/>
      <c r="F49" s="723"/>
      <c r="G49" s="512"/>
      <c r="H49" s="709"/>
      <c r="I49" s="709"/>
      <c r="J49" s="709"/>
      <c r="K49" s="709"/>
      <c r="L49" s="709"/>
      <c r="M49" s="711"/>
      <c r="N49" s="34"/>
      <c r="O49" s="34"/>
    </row>
    <row r="50" spans="1:169" s="26" customFormat="1" ht="12.75" x14ac:dyDescent="0.2">
      <c r="A50" s="743">
        <v>5</v>
      </c>
      <c r="B50" s="715" t="str">
        <f>'7- Mapa Final'!B50</f>
        <v>Pérdida de documentos</v>
      </c>
      <c r="C50" s="715" t="str">
        <f>'7- Mapa Final'!C50</f>
        <v>Extravío temporal o definitivo de los  documentos de los procesos judiciales</v>
      </c>
      <c r="D50" s="717" t="str">
        <f>'7- Mapa Final'!J50</f>
        <v>Muy Baja - 1</v>
      </c>
      <c r="E50" s="720" t="str">
        <f>'7- Mapa Final'!K50</f>
        <v>Moderado - 3</v>
      </c>
      <c r="F50" s="723" t="str">
        <f>'7- Mapa Final'!M50</f>
        <v>Moderado - 3</v>
      </c>
      <c r="G50" s="512" t="s">
        <v>517</v>
      </c>
      <c r="H50" s="709"/>
      <c r="I50" s="709"/>
      <c r="J50" s="709"/>
      <c r="K50" s="709"/>
      <c r="L50" s="709"/>
      <c r="M50" s="711"/>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x14ac:dyDescent="0.2">
      <c r="A51" s="743"/>
      <c r="B51" s="715"/>
      <c r="C51" s="715"/>
      <c r="D51" s="718"/>
      <c r="E51" s="721"/>
      <c r="F51" s="723"/>
      <c r="G51" s="512"/>
      <c r="H51" s="709"/>
      <c r="I51" s="709"/>
      <c r="J51" s="709"/>
      <c r="K51" s="709"/>
      <c r="L51" s="709"/>
      <c r="M51" s="711"/>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x14ac:dyDescent="0.2">
      <c r="A52" s="743"/>
      <c r="B52" s="715"/>
      <c r="C52" s="715"/>
      <c r="D52" s="718"/>
      <c r="E52" s="721"/>
      <c r="F52" s="723"/>
      <c r="G52" s="512"/>
      <c r="H52" s="709"/>
      <c r="I52" s="709"/>
      <c r="J52" s="709"/>
      <c r="K52" s="709"/>
      <c r="L52" s="709"/>
      <c r="M52" s="711"/>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x14ac:dyDescent="0.2">
      <c r="A53" s="743"/>
      <c r="B53" s="715"/>
      <c r="C53" s="715"/>
      <c r="D53" s="718"/>
      <c r="E53" s="721"/>
      <c r="F53" s="723"/>
      <c r="G53" s="512"/>
      <c r="H53" s="709"/>
      <c r="I53" s="709"/>
      <c r="J53" s="709"/>
      <c r="K53" s="709"/>
      <c r="L53" s="709"/>
      <c r="M53" s="711"/>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x14ac:dyDescent="0.2">
      <c r="A54" s="743"/>
      <c r="B54" s="715"/>
      <c r="C54" s="715"/>
      <c r="D54" s="718"/>
      <c r="E54" s="721"/>
      <c r="F54" s="723"/>
      <c r="G54" s="512"/>
      <c r="H54" s="709"/>
      <c r="I54" s="709"/>
      <c r="J54" s="709"/>
      <c r="K54" s="709"/>
      <c r="L54" s="709"/>
      <c r="M54" s="711"/>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x14ac:dyDescent="0.25">
      <c r="A55" s="743"/>
      <c r="B55" s="715"/>
      <c r="C55" s="715"/>
      <c r="D55" s="718"/>
      <c r="E55" s="721"/>
      <c r="F55" s="723"/>
      <c r="G55" s="512"/>
      <c r="H55" s="709"/>
      <c r="I55" s="709"/>
      <c r="J55" s="709"/>
      <c r="K55" s="709"/>
      <c r="L55" s="709"/>
      <c r="M55" s="711"/>
      <c r="N55" s="34"/>
      <c r="O55" s="34"/>
    </row>
    <row r="56" spans="1:169" x14ac:dyDescent="0.25">
      <c r="A56" s="743"/>
      <c r="B56" s="715"/>
      <c r="C56" s="715"/>
      <c r="D56" s="718"/>
      <c r="E56" s="721"/>
      <c r="F56" s="723"/>
      <c r="G56" s="512"/>
      <c r="H56" s="709"/>
      <c r="I56" s="709"/>
      <c r="J56" s="709"/>
      <c r="K56" s="709"/>
      <c r="L56" s="709"/>
      <c r="M56" s="711"/>
      <c r="N56" s="34"/>
      <c r="O56" s="34"/>
    </row>
    <row r="57" spans="1:169" x14ac:dyDescent="0.25">
      <c r="A57" s="743"/>
      <c r="B57" s="715"/>
      <c r="C57" s="715"/>
      <c r="D57" s="718"/>
      <c r="E57" s="721"/>
      <c r="F57" s="723"/>
      <c r="G57" s="512"/>
      <c r="H57" s="709"/>
      <c r="I57" s="709"/>
      <c r="J57" s="709"/>
      <c r="K57" s="709"/>
      <c r="L57" s="709"/>
      <c r="M57" s="711"/>
      <c r="N57" s="34"/>
      <c r="O57" s="34"/>
    </row>
    <row r="58" spans="1:169" x14ac:dyDescent="0.25">
      <c r="A58" s="743"/>
      <c r="B58" s="715"/>
      <c r="C58" s="715"/>
      <c r="D58" s="718"/>
      <c r="E58" s="721"/>
      <c r="F58" s="723"/>
      <c r="G58" s="512"/>
      <c r="H58" s="709"/>
      <c r="I58" s="709"/>
      <c r="J58" s="709"/>
      <c r="K58" s="709"/>
      <c r="L58" s="709"/>
      <c r="M58" s="711"/>
      <c r="N58" s="34"/>
      <c r="O58" s="34"/>
    </row>
    <row r="59" spans="1:169" ht="15.75" thickBot="1" x14ac:dyDescent="0.3">
      <c r="A59" s="761"/>
      <c r="B59" s="716"/>
      <c r="C59" s="716"/>
      <c r="D59" s="719"/>
      <c r="E59" s="722"/>
      <c r="F59" s="724"/>
      <c r="G59" s="513"/>
      <c r="H59" s="710"/>
      <c r="I59" s="710"/>
      <c r="J59" s="710"/>
      <c r="K59" s="710"/>
      <c r="L59" s="710"/>
      <c r="M59" s="712"/>
      <c r="N59" s="34"/>
      <c r="O59" s="34"/>
    </row>
    <row r="60" spans="1:169" s="26" customFormat="1" ht="12.75" x14ac:dyDescent="0.2">
      <c r="A60" s="727">
        <v>6</v>
      </c>
      <c r="B60" s="715" t="str">
        <f>'7- Mapa Final'!B60</f>
        <v xml:space="preserve">Afectaciones ambientales </v>
      </c>
      <c r="C60" s="715" t="str">
        <f>'7- Mapa Final'!C60</f>
        <v>Se tienen   afectaciones ambientales que generen impactos negativos en el entorno</v>
      </c>
      <c r="D60" s="717" t="str">
        <f>'7- Mapa Final'!J60</f>
        <v>Muy Baja - 1</v>
      </c>
      <c r="E60" s="720" t="str">
        <f>'7- Mapa Final'!K60</f>
        <v>Menor - 2</v>
      </c>
      <c r="F60" s="723" t="str">
        <f>'7- Mapa Final'!M60</f>
        <v>Bajo - 2</v>
      </c>
      <c r="G60" s="512" t="s">
        <v>513</v>
      </c>
      <c r="H60" s="709"/>
      <c r="I60" s="709"/>
      <c r="J60" s="709"/>
      <c r="K60" s="709"/>
      <c r="L60" s="709"/>
      <c r="M60" s="711"/>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x14ac:dyDescent="0.2">
      <c r="A61" s="727"/>
      <c r="B61" s="715"/>
      <c r="C61" s="715"/>
      <c r="D61" s="718"/>
      <c r="E61" s="721"/>
      <c r="F61" s="723"/>
      <c r="G61" s="512"/>
      <c r="H61" s="709"/>
      <c r="I61" s="709"/>
      <c r="J61" s="709"/>
      <c r="K61" s="709"/>
      <c r="L61" s="709"/>
      <c r="M61" s="711"/>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x14ac:dyDescent="0.2">
      <c r="A62" s="727"/>
      <c r="B62" s="715"/>
      <c r="C62" s="715"/>
      <c r="D62" s="718"/>
      <c r="E62" s="721"/>
      <c r="F62" s="723"/>
      <c r="G62" s="512"/>
      <c r="H62" s="709"/>
      <c r="I62" s="709"/>
      <c r="J62" s="709"/>
      <c r="K62" s="709"/>
      <c r="L62" s="709"/>
      <c r="M62" s="711"/>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x14ac:dyDescent="0.2">
      <c r="A63" s="727"/>
      <c r="B63" s="715"/>
      <c r="C63" s="715"/>
      <c r="D63" s="718"/>
      <c r="E63" s="721"/>
      <c r="F63" s="723"/>
      <c r="G63" s="512"/>
      <c r="H63" s="709"/>
      <c r="I63" s="709"/>
      <c r="J63" s="709"/>
      <c r="K63" s="709"/>
      <c r="L63" s="709"/>
      <c r="M63" s="711"/>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x14ac:dyDescent="0.2">
      <c r="A64" s="727"/>
      <c r="B64" s="715"/>
      <c r="C64" s="715"/>
      <c r="D64" s="718"/>
      <c r="E64" s="721"/>
      <c r="F64" s="723"/>
      <c r="G64" s="512"/>
      <c r="H64" s="709"/>
      <c r="I64" s="709"/>
      <c r="J64" s="709"/>
      <c r="K64" s="709"/>
      <c r="L64" s="709"/>
      <c r="M64" s="711"/>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x14ac:dyDescent="0.25">
      <c r="A65" s="727"/>
      <c r="B65" s="715"/>
      <c r="C65" s="715"/>
      <c r="D65" s="718"/>
      <c r="E65" s="721"/>
      <c r="F65" s="723"/>
      <c r="G65" s="512"/>
      <c r="H65" s="709"/>
      <c r="I65" s="709"/>
      <c r="J65" s="709"/>
      <c r="K65" s="709"/>
      <c r="L65" s="709"/>
      <c r="M65" s="711"/>
      <c r="N65" s="34"/>
      <c r="O65" s="34"/>
    </row>
    <row r="66" spans="1:169" x14ac:dyDescent="0.25">
      <c r="A66" s="727"/>
      <c r="B66" s="715"/>
      <c r="C66" s="715"/>
      <c r="D66" s="718"/>
      <c r="E66" s="721"/>
      <c r="F66" s="723"/>
      <c r="G66" s="512"/>
      <c r="H66" s="709"/>
      <c r="I66" s="709"/>
      <c r="J66" s="709"/>
      <c r="K66" s="709"/>
      <c r="L66" s="709"/>
      <c r="M66" s="711"/>
      <c r="N66" s="34"/>
      <c r="O66" s="34"/>
    </row>
    <row r="67" spans="1:169" x14ac:dyDescent="0.25">
      <c r="A67" s="727"/>
      <c r="B67" s="715"/>
      <c r="C67" s="715"/>
      <c r="D67" s="718"/>
      <c r="E67" s="721"/>
      <c r="F67" s="723"/>
      <c r="G67" s="512"/>
      <c r="H67" s="709"/>
      <c r="I67" s="709"/>
      <c r="J67" s="709"/>
      <c r="K67" s="709"/>
      <c r="L67" s="709"/>
      <c r="M67" s="711"/>
      <c r="N67" s="34"/>
      <c r="O67" s="34"/>
    </row>
    <row r="68" spans="1:169" x14ac:dyDescent="0.25">
      <c r="A68" s="727"/>
      <c r="B68" s="715"/>
      <c r="C68" s="715"/>
      <c r="D68" s="718"/>
      <c r="E68" s="721"/>
      <c r="F68" s="723"/>
      <c r="G68" s="512"/>
      <c r="H68" s="709"/>
      <c r="I68" s="709"/>
      <c r="J68" s="709"/>
      <c r="K68" s="709"/>
      <c r="L68" s="709"/>
      <c r="M68" s="711"/>
      <c r="N68" s="34"/>
      <c r="O68" s="34"/>
    </row>
    <row r="69" spans="1:169" ht="13.5" customHeight="1" thickBot="1" x14ac:dyDescent="0.3">
      <c r="A69" s="728"/>
      <c r="B69" s="716"/>
      <c r="C69" s="716"/>
      <c r="D69" s="719"/>
      <c r="E69" s="722"/>
      <c r="F69" s="724"/>
      <c r="G69" s="513"/>
      <c r="H69" s="710"/>
      <c r="I69" s="710"/>
      <c r="J69" s="710"/>
      <c r="K69" s="710"/>
      <c r="L69" s="710"/>
      <c r="M69" s="712"/>
      <c r="N69" s="34"/>
      <c r="O69" s="34"/>
    </row>
    <row r="70" spans="1:169" s="26" customFormat="1" ht="12.75" x14ac:dyDescent="0.2">
      <c r="A70" s="725">
        <v>7</v>
      </c>
      <c r="B70" s="715" t="str">
        <f>'7- Mapa Final'!B70</f>
        <v xml:space="preserve">Recibir , ofrecer, prometer , entregar o aceptar dádivas o beneficios a nombre propio o de terceros para  expedir, alterar,retener , extraviar o entregar  documentos  sin el lleno de requisitos legales </v>
      </c>
      <c r="C70" s="715" t="str">
        <f>'7- Mapa Final'!C70</f>
        <v xml:space="preserve"> Realizar trámites sin el cumplimiento de los requisitos legales  o  con informacion falsa</v>
      </c>
      <c r="D70" s="717" t="str">
        <f>'7- Mapa Final'!J70</f>
        <v>Muy Baja - 1</v>
      </c>
      <c r="E70" s="720" t="str">
        <f>'7- Mapa Final'!K70</f>
        <v>Moderado - 3</v>
      </c>
      <c r="F70" s="723" t="str">
        <f>'7- Mapa Final'!M70</f>
        <v>Moderado - 3</v>
      </c>
      <c r="G70" s="512" t="s">
        <v>517</v>
      </c>
      <c r="H70" s="709"/>
      <c r="I70" s="709"/>
      <c r="J70" s="709"/>
      <c r="K70" s="709"/>
      <c r="L70" s="709"/>
      <c r="M70" s="711"/>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row>
    <row r="71" spans="1:169" s="26" customFormat="1" ht="12.75" customHeight="1" x14ac:dyDescent="0.2">
      <c r="A71" s="725"/>
      <c r="B71" s="715"/>
      <c r="C71" s="715"/>
      <c r="D71" s="718"/>
      <c r="E71" s="721"/>
      <c r="F71" s="723"/>
      <c r="G71" s="512"/>
      <c r="H71" s="709"/>
      <c r="I71" s="709"/>
      <c r="J71" s="709"/>
      <c r="K71" s="709"/>
      <c r="L71" s="709"/>
      <c r="M71" s="711"/>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ustomHeight="1" x14ac:dyDescent="0.2">
      <c r="A72" s="725"/>
      <c r="B72" s="715"/>
      <c r="C72" s="715"/>
      <c r="D72" s="718"/>
      <c r="E72" s="721"/>
      <c r="F72" s="723"/>
      <c r="G72" s="512"/>
      <c r="H72" s="709"/>
      <c r="I72" s="709"/>
      <c r="J72" s="709"/>
      <c r="K72" s="709"/>
      <c r="L72" s="709"/>
      <c r="M72" s="711"/>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ustomHeight="1" x14ac:dyDescent="0.2">
      <c r="A73" s="725"/>
      <c r="B73" s="715"/>
      <c r="C73" s="715"/>
      <c r="D73" s="718"/>
      <c r="E73" s="721"/>
      <c r="F73" s="723"/>
      <c r="G73" s="512"/>
      <c r="H73" s="709"/>
      <c r="I73" s="709"/>
      <c r="J73" s="709"/>
      <c r="K73" s="709"/>
      <c r="L73" s="709"/>
      <c r="M73" s="711"/>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3.5" customHeight="1" x14ac:dyDescent="0.2">
      <c r="A74" s="725"/>
      <c r="B74" s="715"/>
      <c r="C74" s="715"/>
      <c r="D74" s="718"/>
      <c r="E74" s="721"/>
      <c r="F74" s="723"/>
      <c r="G74" s="512"/>
      <c r="H74" s="709"/>
      <c r="I74" s="709"/>
      <c r="J74" s="709"/>
      <c r="K74" s="709"/>
      <c r="L74" s="709"/>
      <c r="M74" s="711"/>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x14ac:dyDescent="0.25">
      <c r="A75" s="725"/>
      <c r="B75" s="715"/>
      <c r="C75" s="715"/>
      <c r="D75" s="718"/>
      <c r="E75" s="721"/>
      <c r="F75" s="723"/>
      <c r="G75" s="512"/>
      <c r="H75" s="709"/>
      <c r="I75" s="709"/>
      <c r="J75" s="709"/>
      <c r="K75" s="709"/>
      <c r="L75" s="709"/>
      <c r="M75" s="711"/>
      <c r="N75" s="34"/>
      <c r="O75" s="34"/>
    </row>
    <row r="76" spans="1:169" x14ac:dyDescent="0.25">
      <c r="A76" s="725"/>
      <c r="B76" s="715"/>
      <c r="C76" s="715"/>
      <c r="D76" s="718"/>
      <c r="E76" s="721"/>
      <c r="F76" s="723"/>
      <c r="G76" s="512"/>
      <c r="H76" s="709"/>
      <c r="I76" s="709"/>
      <c r="J76" s="709"/>
      <c r="K76" s="709"/>
      <c r="L76" s="709"/>
      <c r="M76" s="711"/>
      <c r="N76" s="34"/>
      <c r="O76" s="34"/>
    </row>
    <row r="77" spans="1:169" x14ac:dyDescent="0.25">
      <c r="A77" s="725"/>
      <c r="B77" s="715"/>
      <c r="C77" s="715"/>
      <c r="D77" s="718"/>
      <c r="E77" s="721"/>
      <c r="F77" s="723"/>
      <c r="G77" s="512"/>
      <c r="H77" s="709"/>
      <c r="I77" s="709"/>
      <c r="J77" s="709"/>
      <c r="K77" s="709"/>
      <c r="L77" s="709"/>
      <c r="M77" s="711"/>
      <c r="N77" s="34"/>
      <c r="O77" s="34"/>
    </row>
    <row r="78" spans="1:169" x14ac:dyDescent="0.25">
      <c r="A78" s="725"/>
      <c r="B78" s="715"/>
      <c r="C78" s="715"/>
      <c r="D78" s="718"/>
      <c r="E78" s="721"/>
      <c r="F78" s="723"/>
      <c r="G78" s="512"/>
      <c r="H78" s="709"/>
      <c r="I78" s="709"/>
      <c r="J78" s="709"/>
      <c r="K78" s="709"/>
      <c r="L78" s="709"/>
      <c r="M78" s="711"/>
      <c r="N78" s="34"/>
      <c r="O78" s="34"/>
    </row>
    <row r="79" spans="1:169" ht="15.75" thickBot="1" x14ac:dyDescent="0.3">
      <c r="A79" s="726"/>
      <c r="B79" s="716"/>
      <c r="C79" s="716"/>
      <c r="D79" s="719"/>
      <c r="E79" s="722"/>
      <c r="F79" s="724"/>
      <c r="G79" s="513"/>
      <c r="H79" s="710"/>
      <c r="I79" s="710"/>
      <c r="J79" s="710"/>
      <c r="K79" s="710"/>
      <c r="L79" s="710"/>
      <c r="M79" s="712"/>
      <c r="N79" s="34"/>
      <c r="O79" s="34"/>
    </row>
    <row r="80" spans="1:169" s="26" customFormat="1" ht="12.75" customHeight="1" x14ac:dyDescent="0.2">
      <c r="A80" s="725">
        <v>7</v>
      </c>
      <c r="B80" s="715" t="str">
        <f>'7- Mapa Final'!B80</f>
        <v xml:space="preserve">Recibir, ofrecer, prometer, entregar o aceptar dadivas  o beneficios a nombre propio o de terceros para  demorar, retener, alterar o direccionar decisiones judiciales </v>
      </c>
      <c r="C80" s="715" t="str">
        <f>'7- Mapa Final'!C80</f>
        <v xml:space="preserve">Proferir  decisiones judiciales incumpliendo los principios de la administracion de justicia o sin la observancia de los Codigos  Procesales en la materia </v>
      </c>
      <c r="D80" s="717" t="str">
        <f>'7- Mapa Final'!J80</f>
        <v>Muy Baja - 1</v>
      </c>
      <c r="E80" s="720" t="str">
        <f>'7- Mapa Final'!K80</f>
        <v>Moderado - 3</v>
      </c>
      <c r="F80" s="723" t="str">
        <f>'7- Mapa Final'!M80</f>
        <v>Moderado - 3</v>
      </c>
      <c r="G80" s="512" t="s">
        <v>517</v>
      </c>
      <c r="H80" s="709"/>
      <c r="I80" s="709"/>
      <c r="J80" s="709"/>
      <c r="K80" s="709"/>
      <c r="L80" s="709"/>
      <c r="M80" s="711"/>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row>
    <row r="81" spans="1:169" s="26" customFormat="1" ht="12.75" customHeight="1" x14ac:dyDescent="0.2">
      <c r="A81" s="725"/>
      <c r="B81" s="715"/>
      <c r="C81" s="715"/>
      <c r="D81" s="718"/>
      <c r="E81" s="721"/>
      <c r="F81" s="723"/>
      <c r="G81" s="512"/>
      <c r="H81" s="709"/>
      <c r="I81" s="709"/>
      <c r="J81" s="709"/>
      <c r="K81" s="709"/>
      <c r="L81" s="709"/>
      <c r="M81" s="711"/>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row>
    <row r="82" spans="1:169" s="26" customFormat="1" ht="12.75" customHeight="1" x14ac:dyDescent="0.2">
      <c r="A82" s="725"/>
      <c r="B82" s="715"/>
      <c r="C82" s="715"/>
      <c r="D82" s="718"/>
      <c r="E82" s="721"/>
      <c r="F82" s="723"/>
      <c r="G82" s="512"/>
      <c r="H82" s="709"/>
      <c r="I82" s="709"/>
      <c r="J82" s="709"/>
      <c r="K82" s="709"/>
      <c r="L82" s="709"/>
      <c r="M82" s="711"/>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row>
    <row r="83" spans="1:169" s="26" customFormat="1" ht="12.75" customHeight="1" x14ac:dyDescent="0.2">
      <c r="A83" s="725"/>
      <c r="B83" s="715"/>
      <c r="C83" s="715"/>
      <c r="D83" s="718"/>
      <c r="E83" s="721"/>
      <c r="F83" s="723"/>
      <c r="G83" s="512"/>
      <c r="H83" s="709"/>
      <c r="I83" s="709"/>
      <c r="J83" s="709"/>
      <c r="K83" s="709"/>
      <c r="L83" s="709"/>
      <c r="M83" s="711"/>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row>
    <row r="84" spans="1:169" s="26" customFormat="1" ht="13.5" customHeight="1" x14ac:dyDescent="0.2">
      <c r="A84" s="725"/>
      <c r="B84" s="715"/>
      <c r="C84" s="715"/>
      <c r="D84" s="718"/>
      <c r="E84" s="721"/>
      <c r="F84" s="723"/>
      <c r="G84" s="512"/>
      <c r="H84" s="709"/>
      <c r="I84" s="709"/>
      <c r="J84" s="709"/>
      <c r="K84" s="709"/>
      <c r="L84" s="709"/>
      <c r="M84" s="711"/>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row>
    <row r="85" spans="1:169" x14ac:dyDescent="0.25">
      <c r="A85" s="725"/>
      <c r="B85" s="715"/>
      <c r="C85" s="715"/>
      <c r="D85" s="718"/>
      <c r="E85" s="721"/>
      <c r="F85" s="723"/>
      <c r="G85" s="512"/>
      <c r="H85" s="709"/>
      <c r="I85" s="709"/>
      <c r="J85" s="709"/>
      <c r="K85" s="709"/>
      <c r="L85" s="709"/>
      <c r="M85" s="711"/>
      <c r="N85" s="34"/>
      <c r="O85" s="34"/>
    </row>
    <row r="86" spans="1:169" x14ac:dyDescent="0.25">
      <c r="A86" s="725"/>
      <c r="B86" s="715"/>
      <c r="C86" s="715"/>
      <c r="D86" s="718"/>
      <c r="E86" s="721"/>
      <c r="F86" s="723"/>
      <c r="G86" s="512"/>
      <c r="H86" s="709"/>
      <c r="I86" s="709"/>
      <c r="J86" s="709"/>
      <c r="K86" s="709"/>
      <c r="L86" s="709"/>
      <c r="M86" s="711"/>
      <c r="N86" s="34"/>
      <c r="O86" s="34"/>
    </row>
    <row r="87" spans="1:169" x14ac:dyDescent="0.25">
      <c r="A87" s="725"/>
      <c r="B87" s="715"/>
      <c r="C87" s="715"/>
      <c r="D87" s="718"/>
      <c r="E87" s="721"/>
      <c r="F87" s="723"/>
      <c r="G87" s="512"/>
      <c r="H87" s="709"/>
      <c r="I87" s="709"/>
      <c r="J87" s="709"/>
      <c r="K87" s="709"/>
      <c r="L87" s="709"/>
      <c r="M87" s="711"/>
      <c r="N87" s="34"/>
      <c r="O87" s="34"/>
    </row>
    <row r="88" spans="1:169" x14ac:dyDescent="0.25">
      <c r="A88" s="725"/>
      <c r="B88" s="715"/>
      <c r="C88" s="715"/>
      <c r="D88" s="718"/>
      <c r="E88" s="721"/>
      <c r="F88" s="723"/>
      <c r="G88" s="512"/>
      <c r="H88" s="709"/>
      <c r="I88" s="709"/>
      <c r="J88" s="709"/>
      <c r="K88" s="709"/>
      <c r="L88" s="709"/>
      <c r="M88" s="711"/>
      <c r="N88" s="34"/>
      <c r="O88" s="34"/>
    </row>
    <row r="89" spans="1:169" ht="15.75" thickBot="1" x14ac:dyDescent="0.3">
      <c r="A89" s="726"/>
      <c r="B89" s="716"/>
      <c r="C89" s="716"/>
      <c r="D89" s="719"/>
      <c r="E89" s="722"/>
      <c r="F89" s="724"/>
      <c r="G89" s="513"/>
      <c r="H89" s="710"/>
      <c r="I89" s="710"/>
      <c r="J89" s="710"/>
      <c r="K89" s="710"/>
      <c r="L89" s="710"/>
      <c r="M89" s="712"/>
      <c r="N89" s="34"/>
      <c r="O89" s="34"/>
    </row>
    <row r="90" spans="1:169" s="26" customFormat="1" ht="12.75" x14ac:dyDescent="0.2">
      <c r="A90" s="713">
        <v>9</v>
      </c>
      <c r="B90" s="715" t="str">
        <f>'7- Mapa Final'!B90</f>
        <v>Ofrecer, prometer, entregar, aceptar o solicitar una ventaja indebida para no realizar una audiencia programada en la fecha establecida.</v>
      </c>
      <c r="C90" s="715" t="str">
        <f>'7- Mapa Final'!C90</f>
        <v>Cuando por indebido interés  no se realizar una audiencia programada en la fecha establecida</v>
      </c>
      <c r="D90" s="717" t="str">
        <f>'7- Mapa Final'!J90</f>
        <v>Muy Baja - 1</v>
      </c>
      <c r="E90" s="720" t="str">
        <f>'7- Mapa Final'!K90</f>
        <v>Moderado - 3</v>
      </c>
      <c r="F90" s="723" t="str">
        <f>'7- Mapa Final'!M90</f>
        <v>Moderado - 3</v>
      </c>
      <c r="G90" s="512" t="s">
        <v>517</v>
      </c>
      <c r="H90" s="709"/>
      <c r="I90" s="709"/>
      <c r="J90" s="709"/>
      <c r="K90" s="709"/>
      <c r="L90" s="709"/>
      <c r="M90" s="711"/>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row>
    <row r="91" spans="1:169" s="26" customFormat="1" ht="12.75" customHeight="1" x14ac:dyDescent="0.2">
      <c r="A91" s="713"/>
      <c r="B91" s="715"/>
      <c r="C91" s="715"/>
      <c r="D91" s="718"/>
      <c r="E91" s="721"/>
      <c r="F91" s="723"/>
      <c r="G91" s="512"/>
      <c r="H91" s="709"/>
      <c r="I91" s="709"/>
      <c r="J91" s="709"/>
      <c r="K91" s="709"/>
      <c r="L91" s="709"/>
      <c r="M91" s="711"/>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row>
    <row r="92" spans="1:169" s="26" customFormat="1" ht="12.75" customHeight="1" x14ac:dyDescent="0.2">
      <c r="A92" s="713"/>
      <c r="B92" s="715"/>
      <c r="C92" s="715"/>
      <c r="D92" s="718"/>
      <c r="E92" s="721"/>
      <c r="F92" s="723"/>
      <c r="G92" s="512"/>
      <c r="H92" s="709"/>
      <c r="I92" s="709"/>
      <c r="J92" s="709"/>
      <c r="K92" s="709"/>
      <c r="L92" s="709"/>
      <c r="M92" s="711"/>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row>
    <row r="93" spans="1:169" s="26" customFormat="1" ht="12.75" customHeight="1" x14ac:dyDescent="0.2">
      <c r="A93" s="713"/>
      <c r="B93" s="715"/>
      <c r="C93" s="715"/>
      <c r="D93" s="718"/>
      <c r="E93" s="721"/>
      <c r="F93" s="723"/>
      <c r="G93" s="512"/>
      <c r="H93" s="709"/>
      <c r="I93" s="709"/>
      <c r="J93" s="709"/>
      <c r="K93" s="709"/>
      <c r="L93" s="709"/>
      <c r="M93" s="711"/>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row>
    <row r="94" spans="1:169" s="26" customFormat="1" ht="13.5" customHeight="1" x14ac:dyDescent="0.2">
      <c r="A94" s="713"/>
      <c r="B94" s="715"/>
      <c r="C94" s="715"/>
      <c r="D94" s="718"/>
      <c r="E94" s="721"/>
      <c r="F94" s="723"/>
      <c r="G94" s="512"/>
      <c r="H94" s="709"/>
      <c r="I94" s="709"/>
      <c r="J94" s="709"/>
      <c r="K94" s="709"/>
      <c r="L94" s="709"/>
      <c r="M94" s="711"/>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row>
    <row r="95" spans="1:169" x14ac:dyDescent="0.25">
      <c r="A95" s="713"/>
      <c r="B95" s="715"/>
      <c r="C95" s="715"/>
      <c r="D95" s="718"/>
      <c r="E95" s="721"/>
      <c r="F95" s="723"/>
      <c r="G95" s="512"/>
      <c r="H95" s="709"/>
      <c r="I95" s="709"/>
      <c r="J95" s="709"/>
      <c r="K95" s="709"/>
      <c r="L95" s="709"/>
      <c r="M95" s="711"/>
      <c r="N95" s="34"/>
      <c r="O95" s="34"/>
    </row>
    <row r="96" spans="1:169" x14ac:dyDescent="0.25">
      <c r="A96" s="713"/>
      <c r="B96" s="715"/>
      <c r="C96" s="715"/>
      <c r="D96" s="718"/>
      <c r="E96" s="721"/>
      <c r="F96" s="723"/>
      <c r="G96" s="512"/>
      <c r="H96" s="709"/>
      <c r="I96" s="709"/>
      <c r="J96" s="709"/>
      <c r="K96" s="709"/>
      <c r="L96" s="709"/>
      <c r="M96" s="711"/>
      <c r="N96" s="34"/>
      <c r="O96" s="34"/>
    </row>
    <row r="97" spans="1:15" x14ac:dyDescent="0.25">
      <c r="A97" s="713"/>
      <c r="B97" s="715"/>
      <c r="C97" s="715"/>
      <c r="D97" s="718"/>
      <c r="E97" s="721"/>
      <c r="F97" s="723"/>
      <c r="G97" s="512"/>
      <c r="H97" s="709"/>
      <c r="I97" s="709"/>
      <c r="J97" s="709"/>
      <c r="K97" s="709"/>
      <c r="L97" s="709"/>
      <c r="M97" s="711"/>
      <c r="N97" s="34"/>
      <c r="O97" s="34"/>
    </row>
    <row r="98" spans="1:15" x14ac:dyDescent="0.25">
      <c r="A98" s="713"/>
      <c r="B98" s="715"/>
      <c r="C98" s="715"/>
      <c r="D98" s="718"/>
      <c r="E98" s="721"/>
      <c r="F98" s="723"/>
      <c r="G98" s="512"/>
      <c r="H98" s="709"/>
      <c r="I98" s="709"/>
      <c r="J98" s="709"/>
      <c r="K98" s="709"/>
      <c r="L98" s="709"/>
      <c r="M98" s="711"/>
      <c r="N98" s="34"/>
      <c r="O98" s="34"/>
    </row>
    <row r="99" spans="1:15" ht="15.75" thickBot="1" x14ac:dyDescent="0.3">
      <c r="A99" s="714"/>
      <c r="B99" s="716"/>
      <c r="C99" s="716"/>
      <c r="D99" s="719"/>
      <c r="E99" s="722"/>
      <c r="F99" s="724"/>
      <c r="G99" s="513"/>
      <c r="H99" s="710"/>
      <c r="I99" s="710"/>
      <c r="J99" s="710"/>
      <c r="K99" s="710"/>
      <c r="L99" s="710"/>
      <c r="M99" s="712"/>
      <c r="N99" s="34"/>
      <c r="O99" s="34"/>
    </row>
  </sheetData>
  <mergeCells count="134">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 ref="E40:E49"/>
    <mergeCell ref="K40:K49"/>
    <mergeCell ref="L40:L49"/>
    <mergeCell ref="M40:M49"/>
    <mergeCell ref="F40:F49"/>
    <mergeCell ref="G40:G49"/>
    <mergeCell ref="H40:H49"/>
    <mergeCell ref="I40:I49"/>
    <mergeCell ref="J40:J49"/>
    <mergeCell ref="E20:E29"/>
    <mergeCell ref="D30:D39"/>
    <mergeCell ref="E30:E39"/>
    <mergeCell ref="F30:F39"/>
    <mergeCell ref="G20:G29"/>
    <mergeCell ref="H20:H29"/>
    <mergeCell ref="I20:I29"/>
    <mergeCell ref="G30:G39"/>
    <mergeCell ref="H30:H39"/>
    <mergeCell ref="I30:I3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D60:D69"/>
    <mergeCell ref="E60:E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60:K69"/>
    <mergeCell ref="L60:L69"/>
    <mergeCell ref="M60:M69"/>
    <mergeCell ref="A70:A79"/>
    <mergeCell ref="B70:B79"/>
    <mergeCell ref="C70:C79"/>
    <mergeCell ref="D70:D79"/>
    <mergeCell ref="E70:E79"/>
    <mergeCell ref="F70:F79"/>
    <mergeCell ref="G70:G79"/>
    <mergeCell ref="H70:H79"/>
    <mergeCell ref="I70:I79"/>
    <mergeCell ref="J70:J79"/>
    <mergeCell ref="K70:K79"/>
    <mergeCell ref="L70:L79"/>
    <mergeCell ref="M70:M79"/>
    <mergeCell ref="F60:F69"/>
    <mergeCell ref="G60:G69"/>
    <mergeCell ref="H60:H69"/>
    <mergeCell ref="I60:I69"/>
    <mergeCell ref="J60:J69"/>
    <mergeCell ref="A60:A69"/>
    <mergeCell ref="B60:B69"/>
    <mergeCell ref="C60:C69"/>
    <mergeCell ref="K80:K89"/>
    <mergeCell ref="L80:L89"/>
    <mergeCell ref="M80:M89"/>
    <mergeCell ref="F80:F89"/>
    <mergeCell ref="G80:G89"/>
    <mergeCell ref="H80:H89"/>
    <mergeCell ref="I80:I89"/>
    <mergeCell ref="J80:J89"/>
    <mergeCell ref="A80:A89"/>
    <mergeCell ref="B80:B89"/>
    <mergeCell ref="C80:C89"/>
    <mergeCell ref="D80:D89"/>
    <mergeCell ref="E80:E89"/>
    <mergeCell ref="J90:J99"/>
    <mergeCell ref="K90:K99"/>
    <mergeCell ref="L90:L99"/>
    <mergeCell ref="M90:M99"/>
    <mergeCell ref="A90:A99"/>
    <mergeCell ref="B90:B99"/>
    <mergeCell ref="C90:C99"/>
    <mergeCell ref="D90:D99"/>
    <mergeCell ref="E90:E99"/>
    <mergeCell ref="F90:F99"/>
    <mergeCell ref="G90:G99"/>
    <mergeCell ref="H90:H99"/>
    <mergeCell ref="I90:I99"/>
  </mergeCells>
  <conditionalFormatting sqref="A7:B7">
    <cfRule type="containsText" dxfId="300" priority="820" operator="containsText" text="1- Bajo">
      <formula>NOT(ISERROR(SEARCH("1- Bajo",A7)))</formula>
    </cfRule>
    <cfRule type="containsText" dxfId="299" priority="819" operator="containsText" text="4- Bajo">
      <formula>NOT(ISERROR(SEARCH("4- Bajo",A7)))</formula>
    </cfRule>
    <cfRule type="containsText" dxfId="298" priority="818" operator="containsText" text="3- Bajo">
      <formula>NOT(ISERROR(SEARCH("3- Bajo",A7)))</formula>
    </cfRule>
    <cfRule type="containsText" dxfId="297" priority="817" operator="containsText" text="4- Moderado">
      <formula>NOT(ISERROR(SEARCH("4- Moderado",A7)))</formula>
    </cfRule>
    <cfRule type="containsText" dxfId="296" priority="816" operator="containsText" text="6- Moderado">
      <formula>NOT(ISERROR(SEARCH("6- Moderado",A7)))</formula>
    </cfRule>
    <cfRule type="containsText" dxfId="295" priority="815" operator="containsText" text="3- Moderado">
      <formula>NOT(ISERROR(SEARCH("3- Moderado",A7)))</formula>
    </cfRule>
  </conditionalFormatting>
  <conditionalFormatting sqref="A10:E10 A20:E20">
    <cfRule type="containsText" dxfId="294" priority="793" operator="containsText" text="4- Moderado">
      <formula>NOT(ISERROR(SEARCH("4- Moderado",A10)))</formula>
    </cfRule>
    <cfRule type="containsText" dxfId="293" priority="796" operator="containsText" text="1- Bajo">
      <formula>NOT(ISERROR(SEARCH("1- Bajo",A10)))</formula>
    </cfRule>
    <cfRule type="containsText" dxfId="292" priority="795" operator="containsText" text="4- Bajo">
      <formula>NOT(ISERROR(SEARCH("4- Bajo",A10)))</formula>
    </cfRule>
    <cfRule type="containsText" dxfId="291" priority="794" operator="containsText" text="3- Bajo">
      <formula>NOT(ISERROR(SEARCH("3- Bajo",A10)))</formula>
    </cfRule>
    <cfRule type="containsText" dxfId="290" priority="792" operator="containsText" text="6- Moderado">
      <formula>NOT(ISERROR(SEARCH("6- Moderado",A10)))</formula>
    </cfRule>
    <cfRule type="containsText" dxfId="289" priority="791" operator="containsText" text="3- Moderado">
      <formula>NOT(ISERROR(SEARCH("3- Moderado",A10)))</formula>
    </cfRule>
  </conditionalFormatting>
  <conditionalFormatting sqref="A30:E30">
    <cfRule type="containsText" dxfId="288" priority="133" operator="containsText" text="4- Bajo">
      <formula>NOT(ISERROR(SEARCH("4- Bajo",A30)))</formula>
    </cfRule>
    <cfRule type="containsText" dxfId="287" priority="132" operator="containsText" text="3- Bajo">
      <formula>NOT(ISERROR(SEARCH("3- Bajo",A30)))</formula>
    </cfRule>
    <cfRule type="containsText" dxfId="286" priority="131" operator="containsText" text="4- Moderado">
      <formula>NOT(ISERROR(SEARCH("4- Moderado",A30)))</formula>
    </cfRule>
    <cfRule type="containsText" dxfId="285" priority="130" operator="containsText" text="6- Moderado">
      <formula>NOT(ISERROR(SEARCH("6- Moderado",A30)))</formula>
    </cfRule>
    <cfRule type="containsText" dxfId="284" priority="129" operator="containsText" text="3- Moderado">
      <formula>NOT(ISERROR(SEARCH("3- Moderado",A30)))</formula>
    </cfRule>
    <cfRule type="containsText" dxfId="283" priority="134" operator="containsText" text="1- Bajo">
      <formula>NOT(ISERROR(SEARCH("1- Bajo",A30)))</formula>
    </cfRule>
  </conditionalFormatting>
  <conditionalFormatting sqref="A40:E40">
    <cfRule type="containsText" dxfId="282" priority="104" operator="containsText" text="3- Bajo">
      <formula>NOT(ISERROR(SEARCH("3- Bajo",A40)))</formula>
    </cfRule>
    <cfRule type="containsText" dxfId="281" priority="106" operator="containsText" text="1- Bajo">
      <formula>NOT(ISERROR(SEARCH("1- Bajo",A40)))</formula>
    </cfRule>
    <cfRule type="containsText" dxfId="280" priority="105" operator="containsText" text="4- Bajo">
      <formula>NOT(ISERROR(SEARCH("4- Bajo",A40)))</formula>
    </cfRule>
    <cfRule type="containsText" dxfId="279" priority="103" operator="containsText" text="4- Moderado">
      <formula>NOT(ISERROR(SEARCH("4- Moderado",A40)))</formula>
    </cfRule>
    <cfRule type="containsText" dxfId="278" priority="102" operator="containsText" text="6- Moderado">
      <formula>NOT(ISERROR(SEARCH("6- Moderado",A40)))</formula>
    </cfRule>
    <cfRule type="containsText" dxfId="277" priority="101" operator="containsText" text="3- Moderado">
      <formula>NOT(ISERROR(SEARCH("3- Moderado",A40)))</formula>
    </cfRule>
  </conditionalFormatting>
  <conditionalFormatting sqref="A50:E50">
    <cfRule type="containsText" dxfId="276" priority="45" operator="containsText" text="3- Moderado">
      <formula>NOT(ISERROR(SEARCH("3- Moderado",A50)))</formula>
    </cfRule>
    <cfRule type="containsText" dxfId="275" priority="46" operator="containsText" text="6- Moderado">
      <formula>NOT(ISERROR(SEARCH("6- Moderado",A50)))</formula>
    </cfRule>
    <cfRule type="containsText" dxfId="274" priority="47" operator="containsText" text="4- Moderado">
      <formula>NOT(ISERROR(SEARCH("4- Moderado",A50)))</formula>
    </cfRule>
    <cfRule type="containsText" dxfId="273" priority="48" operator="containsText" text="3- Bajo">
      <formula>NOT(ISERROR(SEARCH("3- Bajo",A50)))</formula>
    </cfRule>
    <cfRule type="containsText" dxfId="272" priority="49" operator="containsText" text="4- Bajo">
      <formula>NOT(ISERROR(SEARCH("4- Bajo",A50)))</formula>
    </cfRule>
    <cfRule type="containsText" dxfId="271" priority="50" operator="containsText" text="1- Bajo">
      <formula>NOT(ISERROR(SEARCH("1- Bajo",A50)))</formula>
    </cfRule>
  </conditionalFormatting>
  <conditionalFormatting sqref="A60:E60">
    <cfRule type="containsText" dxfId="270" priority="29" operator="containsText" text="3- Moderado">
      <formula>NOT(ISERROR(SEARCH("3- Moderado",A60)))</formula>
    </cfRule>
    <cfRule type="containsText" dxfId="269" priority="32" operator="containsText" text="3- Bajo">
      <formula>NOT(ISERROR(SEARCH("3- Bajo",A60)))</formula>
    </cfRule>
    <cfRule type="containsText" dxfId="268" priority="33" operator="containsText" text="4- Bajo">
      <formula>NOT(ISERROR(SEARCH("4- Bajo",A60)))</formula>
    </cfRule>
    <cfRule type="containsText" dxfId="267" priority="34" operator="containsText" text="1- Bajo">
      <formula>NOT(ISERROR(SEARCH("1- Bajo",A60)))</formula>
    </cfRule>
    <cfRule type="containsText" dxfId="266" priority="31" operator="containsText" text="4- Moderado">
      <formula>NOT(ISERROR(SEARCH("4- Moderado",A60)))</formula>
    </cfRule>
    <cfRule type="containsText" dxfId="265" priority="30" operator="containsText" text="6- Moderado">
      <formula>NOT(ISERROR(SEARCH("6- Moderado",A60)))</formula>
    </cfRule>
  </conditionalFormatting>
  <conditionalFormatting sqref="A70:E70">
    <cfRule type="containsText" dxfId="264" priority="26" operator="containsText" text="4- Bajo">
      <formula>NOT(ISERROR(SEARCH("4- Bajo",A70)))</formula>
    </cfRule>
    <cfRule type="containsText" dxfId="263" priority="27" operator="containsText" text="1- Bajo">
      <formula>NOT(ISERROR(SEARCH("1- Bajo",A70)))</formula>
    </cfRule>
    <cfRule type="containsText" dxfId="262" priority="25" operator="containsText" text="3- Bajo">
      <formula>NOT(ISERROR(SEARCH("3- Bajo",A70)))</formula>
    </cfRule>
    <cfRule type="containsText" dxfId="261" priority="24" operator="containsText" text="4- Moderado">
      <formula>NOT(ISERROR(SEARCH("4- Moderado",A70)))</formula>
    </cfRule>
    <cfRule type="containsText" dxfId="260" priority="23" operator="containsText" text="6- Moderado">
      <formula>NOT(ISERROR(SEARCH("6- Moderado",A70)))</formula>
    </cfRule>
    <cfRule type="containsText" dxfId="259" priority="22" operator="containsText" text="3- Moderado">
      <formula>NOT(ISERROR(SEARCH("3- Moderado",A70)))</formula>
    </cfRule>
  </conditionalFormatting>
  <conditionalFormatting sqref="A80:E80">
    <cfRule type="containsText" dxfId="258" priority="8" operator="containsText" text="3- Moderado">
      <formula>NOT(ISERROR(SEARCH("3- Moderado",A80)))</formula>
    </cfRule>
    <cfRule type="containsText" dxfId="257" priority="9" operator="containsText" text="6- Moderado">
      <formula>NOT(ISERROR(SEARCH("6- Moderado",A80)))</formula>
    </cfRule>
    <cfRule type="containsText" dxfId="256" priority="10" operator="containsText" text="4- Moderado">
      <formula>NOT(ISERROR(SEARCH("4- Moderado",A80)))</formula>
    </cfRule>
    <cfRule type="containsText" dxfId="255" priority="12" operator="containsText" text="4- Bajo">
      <formula>NOT(ISERROR(SEARCH("4- Bajo",A80)))</formula>
    </cfRule>
    <cfRule type="containsText" dxfId="254" priority="13" operator="containsText" text="1- Bajo">
      <formula>NOT(ISERROR(SEARCH("1- Bajo",A80)))</formula>
    </cfRule>
    <cfRule type="containsText" dxfId="253" priority="11" operator="containsText" text="3- Bajo">
      <formula>NOT(ISERROR(SEARCH("3- Bajo",A80)))</formula>
    </cfRule>
  </conditionalFormatting>
  <conditionalFormatting sqref="A90:E90">
    <cfRule type="containsText" dxfId="252" priority="2" operator="containsText" text="6- Moderado">
      <formula>NOT(ISERROR(SEARCH("6- Moderado",A90)))</formula>
    </cfRule>
    <cfRule type="containsText" dxfId="251" priority="3" operator="containsText" text="4- Moderado">
      <formula>NOT(ISERROR(SEARCH("4- Moderado",A90)))</formula>
    </cfRule>
    <cfRule type="containsText" dxfId="250" priority="4" operator="containsText" text="3- Bajo">
      <formula>NOT(ISERROR(SEARCH("3- Bajo",A90)))</formula>
    </cfRule>
    <cfRule type="containsText" dxfId="249" priority="5" operator="containsText" text="4- Bajo">
      <formula>NOT(ISERROR(SEARCH("4- Bajo",A90)))</formula>
    </cfRule>
    <cfRule type="containsText" dxfId="248" priority="6" operator="containsText" text="1- Bajo">
      <formula>NOT(ISERROR(SEARCH("1- Bajo",A90)))</formula>
    </cfRule>
    <cfRule type="containsText" dxfId="247" priority="1" operator="containsText" text="3- Moderado">
      <formula>NOT(ISERROR(SEARCH("3- Moderado",A90)))</formula>
    </cfRule>
  </conditionalFormatting>
  <conditionalFormatting sqref="C8:F8">
    <cfRule type="containsText" dxfId="246" priority="152" operator="containsText" text="1- Bajo">
      <formula>NOT(ISERROR(SEARCH("1- Bajo",C8)))</formula>
    </cfRule>
    <cfRule type="containsText" dxfId="245" priority="151" operator="containsText" text="4- Bajo">
      <formula>NOT(ISERROR(SEARCH("4- Bajo",C8)))</formula>
    </cfRule>
    <cfRule type="containsText" dxfId="244" priority="150" operator="containsText" text="3- Bajo">
      <formula>NOT(ISERROR(SEARCH("3- Bajo",C8)))</formula>
    </cfRule>
    <cfRule type="containsText" dxfId="243" priority="149" operator="containsText" text="4- Moderado">
      <formula>NOT(ISERROR(SEARCH("4- Moderado",C8)))</formula>
    </cfRule>
    <cfRule type="containsText" dxfId="242" priority="148" operator="containsText" text="6- Moderado">
      <formula>NOT(ISERROR(SEARCH("6- Moderado",C8)))</formula>
    </cfRule>
    <cfRule type="containsText" dxfId="241" priority="147" operator="containsText" text="3- Moderado">
      <formula>NOT(ISERROR(SEARCH("3- Moderado",C8)))</formula>
    </cfRule>
  </conditionalFormatting>
  <conditionalFormatting sqref="D10:D99">
    <cfRule type="containsText" dxfId="240" priority="42" operator="containsText" text="Muy Baja">
      <formula>NOT(ISERROR(SEARCH("Muy Baja",D10)))</formula>
    </cfRule>
    <cfRule type="containsText" dxfId="239" priority="44" operator="containsText" text="Media">
      <formula>NOT(ISERROR(SEARCH("Media",D10)))</formula>
    </cfRule>
    <cfRule type="containsText" dxfId="238" priority="39" operator="containsText" text="Muy Alta">
      <formula>NOT(ISERROR(SEARCH("Muy Alta",D10)))</formula>
    </cfRule>
    <cfRule type="containsText" dxfId="237" priority="41" operator="containsText" text="Baja">
      <formula>NOT(ISERROR(SEARCH("Baja",D10)))</formula>
    </cfRule>
    <cfRule type="containsText" dxfId="236" priority="40" operator="containsText" text="Alta">
      <formula>NOT(ISERROR(SEARCH("Alta",D10)))</formula>
    </cfRule>
  </conditionalFormatting>
  <conditionalFormatting sqref="E10:E99">
    <cfRule type="containsText" dxfId="235" priority="36" operator="containsText" text="Mayor">
      <formula>NOT(ISERROR(SEARCH("Mayor",E10)))</formula>
    </cfRule>
    <cfRule type="containsText" dxfId="234" priority="35" operator="containsText" text="Catastrófico">
      <formula>NOT(ISERROR(SEARCH("Catastrófico",E10)))</formula>
    </cfRule>
    <cfRule type="containsText" dxfId="233" priority="38" operator="containsText" text="Leve">
      <formula>NOT(ISERROR(SEARCH("Leve",E10)))</formula>
    </cfRule>
    <cfRule type="containsText" dxfId="232" priority="37" operator="containsText" text="Menor">
      <formula>NOT(ISERROR(SEARCH("Menor",E10)))</formula>
    </cfRule>
  </conditionalFormatting>
  <conditionalFormatting sqref="E10:F59">
    <cfRule type="containsText" dxfId="231" priority="43" operator="containsText" text="Moderado">
      <formula>NOT(ISERROR(SEARCH("Moderado",E10)))</formula>
    </cfRule>
  </conditionalFormatting>
  <conditionalFormatting sqref="E60:F89">
    <cfRule type="containsText" dxfId="230" priority="14" operator="containsText" text="Moderado">
      <formula>NOT(ISERROR(SEARCH("Moderado",E60)))</formula>
    </cfRule>
  </conditionalFormatting>
  <conditionalFormatting sqref="E90:F99">
    <cfRule type="containsText" dxfId="229" priority="7" operator="containsText" text="Moderado">
      <formula>NOT(ISERROR(SEARCH("Moderado",E90)))</formula>
    </cfRule>
  </conditionalFormatting>
  <conditionalFormatting sqref="F10:F29">
    <cfRule type="colorScale" priority="1178">
      <colorScale>
        <cfvo type="min"/>
        <cfvo type="max"/>
        <color rgb="FFFF7128"/>
        <color rgb="FFFFEF9C"/>
      </colorScale>
    </cfRule>
  </conditionalFormatting>
  <conditionalFormatting sqref="F10:F99">
    <cfRule type="containsText" dxfId="228" priority="60" operator="containsText" text="Alto">
      <formula>NOT(ISERROR(SEARCH("Alto",F10)))</formula>
    </cfRule>
    <cfRule type="containsText" dxfId="227" priority="59" operator="containsText" text="Moderado">
      <formula>NOT(ISERROR(SEARCH("Moderado",F10)))</formula>
    </cfRule>
    <cfRule type="containsText" dxfId="226" priority="58" operator="containsText" text="Bajo">
      <formula>NOT(ISERROR(SEARCH("Bajo",F10)))</formula>
    </cfRule>
    <cfRule type="containsText" dxfId="225"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99">
    <cfRule type="colorScale" priority="62">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G10:G99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99"/>
  <sheetViews>
    <sheetView showGridLines="0" topLeftCell="A28" zoomScale="55" zoomScaleNormal="55" workbookViewId="0">
      <selection activeCell="E103" sqref="E103"/>
    </sheetView>
  </sheetViews>
  <sheetFormatPr baseColWidth="10" defaultColWidth="11.42578125" defaultRowHeight="15" x14ac:dyDescent="0.25"/>
  <cols>
    <col min="1" max="1" width="18.42578125" style="5" customWidth="1"/>
    <col min="2" max="2" width="35.85546875" style="5" customWidth="1"/>
    <col min="3" max="3" width="40.28515625" customWidth="1"/>
    <col min="4" max="4" width="16.85546875" style="96"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x14ac:dyDescent="0.3">
      <c r="A1" s="747"/>
      <c r="B1" s="748"/>
      <c r="C1" s="751"/>
      <c r="D1" s="751"/>
      <c r="E1" s="751"/>
      <c r="F1" s="751"/>
      <c r="G1" s="751"/>
      <c r="H1" s="751"/>
      <c r="I1" s="751"/>
      <c r="J1" s="752"/>
      <c r="K1" s="746" t="s">
        <v>556</v>
      </c>
      <c r="L1" s="746"/>
      <c r="M1" s="746"/>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x14ac:dyDescent="0.3">
      <c r="A2" s="749"/>
      <c r="B2" s="750"/>
      <c r="C2" s="753"/>
      <c r="D2" s="753"/>
      <c r="E2" s="753"/>
      <c r="F2" s="753"/>
      <c r="G2" s="753"/>
      <c r="H2" s="753"/>
      <c r="I2" s="753"/>
      <c r="J2" s="754"/>
      <c r="K2" s="746"/>
      <c r="L2" s="746"/>
      <c r="M2" s="74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x14ac:dyDescent="0.3">
      <c r="A3" s="1"/>
      <c r="B3" s="1"/>
      <c r="C3" s="753"/>
      <c r="D3" s="753"/>
      <c r="E3" s="753"/>
      <c r="F3" s="753"/>
      <c r="G3" s="753"/>
      <c r="H3" s="753"/>
      <c r="I3" s="753"/>
      <c r="J3" s="754"/>
      <c r="K3" s="746"/>
      <c r="L3" s="746"/>
      <c r="M3" s="746"/>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x14ac:dyDescent="0.3">
      <c r="A4" s="520" t="s">
        <v>304</v>
      </c>
      <c r="B4" s="520"/>
      <c r="C4" s="613"/>
      <c r="D4" s="613"/>
      <c r="E4" s="613"/>
      <c r="F4" s="613"/>
      <c r="G4" s="613"/>
      <c r="H4" s="613"/>
      <c r="I4" s="613"/>
      <c r="J4" s="613"/>
      <c r="K4" s="613"/>
      <c r="L4" s="613"/>
      <c r="M4" s="613"/>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x14ac:dyDescent="0.3">
      <c r="A5" s="520" t="s">
        <v>305</v>
      </c>
      <c r="B5" s="520"/>
      <c r="C5" s="612"/>
      <c r="D5" s="612"/>
      <c r="E5" s="612"/>
      <c r="F5" s="612"/>
      <c r="G5" s="612"/>
      <c r="H5" s="612"/>
      <c r="I5" s="612"/>
      <c r="J5" s="612"/>
      <c r="K5" s="612"/>
      <c r="L5" s="612"/>
      <c r="M5" s="612"/>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x14ac:dyDescent="0.35">
      <c r="A6" s="520" t="s">
        <v>306</v>
      </c>
      <c r="B6" s="520"/>
      <c r="C6" s="739"/>
      <c r="D6" s="740"/>
      <c r="E6" s="740"/>
      <c r="F6" s="740"/>
      <c r="G6" s="740"/>
      <c r="H6" s="740"/>
      <c r="I6" s="740"/>
      <c r="J6" s="740"/>
      <c r="K6" s="740"/>
      <c r="L6" s="740"/>
      <c r="M6" s="741"/>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x14ac:dyDescent="0.3">
      <c r="A7" s="734" t="s">
        <v>557</v>
      </c>
      <c r="B7" s="735"/>
      <c r="C7" s="736"/>
      <c r="D7" s="737" t="s">
        <v>558</v>
      </c>
      <c r="E7" s="737"/>
      <c r="F7" s="737"/>
      <c r="G7" s="738" t="s">
        <v>559</v>
      </c>
      <c r="H7" s="729" t="s">
        <v>560</v>
      </c>
      <c r="I7" s="731" t="s">
        <v>561</v>
      </c>
      <c r="J7" s="732"/>
      <c r="K7" s="731" t="s">
        <v>562</v>
      </c>
      <c r="L7" s="732"/>
      <c r="M7" s="733" t="s">
        <v>570</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x14ac:dyDescent="0.3">
      <c r="A8" s="35" t="s">
        <v>26</v>
      </c>
      <c r="B8" s="35" t="s">
        <v>246</v>
      </c>
      <c r="C8" s="35" t="s">
        <v>248</v>
      </c>
      <c r="D8" s="28" t="s">
        <v>258</v>
      </c>
      <c r="E8" s="28" t="s">
        <v>564</v>
      </c>
      <c r="F8" s="28" t="s">
        <v>565</v>
      </c>
      <c r="G8" s="738"/>
      <c r="H8" s="730"/>
      <c r="I8" s="29" t="s">
        <v>566</v>
      </c>
      <c r="J8" s="29" t="s">
        <v>567</v>
      </c>
      <c r="K8" s="29" t="s">
        <v>568</v>
      </c>
      <c r="L8" s="29" t="s">
        <v>569</v>
      </c>
      <c r="M8" s="733"/>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x14ac:dyDescent="0.3">
      <c r="A9" s="755"/>
      <c r="B9" s="756"/>
      <c r="C9" s="756"/>
      <c r="D9" s="756"/>
      <c r="E9" s="756"/>
      <c r="F9" s="756"/>
      <c r="G9" s="756"/>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x14ac:dyDescent="0.2">
      <c r="A10" s="757">
        <f>'7- Mapa Final'!A10</f>
        <v>1</v>
      </c>
      <c r="B10" s="742" t="str">
        <f>'7- Mapa Final'!B10</f>
        <v>Vencimiento de Términos</v>
      </c>
      <c r="C10" s="742" t="str">
        <f>'7- Mapa Final'!C10</f>
        <v>Se realizan  actuaciones procesales ose da  respuesta a las solicitudes de los usuarios de la administración de justicia en materia penal, después del  término legal establecido para decidir sobre los conflictos presentados a los jueces.</v>
      </c>
      <c r="D10" s="744" t="str">
        <f>'7- Mapa Final'!J10</f>
        <v>Muy Baja - 1</v>
      </c>
      <c r="E10" s="745" t="str">
        <f>'7- Mapa Final'!K10</f>
        <v>Menor - 2</v>
      </c>
      <c r="F10" s="760" t="str">
        <f>'7- Mapa Final'!M10</f>
        <v>Bajo - 2</v>
      </c>
      <c r="G10" s="511"/>
      <c r="H10" s="758"/>
      <c r="I10" s="758"/>
      <c r="J10" s="758"/>
      <c r="K10" s="758"/>
      <c r="L10" s="758"/>
      <c r="M10" s="759"/>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x14ac:dyDescent="0.2">
      <c r="A11" s="743"/>
      <c r="B11" s="715"/>
      <c r="C11" s="715"/>
      <c r="D11" s="718"/>
      <c r="E11" s="721"/>
      <c r="F11" s="723"/>
      <c r="G11" s="512"/>
      <c r="H11" s="709"/>
      <c r="I11" s="709"/>
      <c r="J11" s="709"/>
      <c r="K11" s="709"/>
      <c r="L11" s="709"/>
      <c r="M11" s="711"/>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x14ac:dyDescent="0.2">
      <c r="A12" s="743"/>
      <c r="B12" s="715"/>
      <c r="C12" s="715"/>
      <c r="D12" s="718"/>
      <c r="E12" s="721"/>
      <c r="F12" s="723"/>
      <c r="G12" s="512"/>
      <c r="H12" s="709"/>
      <c r="I12" s="709"/>
      <c r="J12" s="709"/>
      <c r="K12" s="709"/>
      <c r="L12" s="709"/>
      <c r="M12" s="711"/>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x14ac:dyDescent="0.2">
      <c r="A13" s="743"/>
      <c r="B13" s="715"/>
      <c r="C13" s="715"/>
      <c r="D13" s="718"/>
      <c r="E13" s="721"/>
      <c r="F13" s="723"/>
      <c r="G13" s="512"/>
      <c r="H13" s="709"/>
      <c r="I13" s="709"/>
      <c r="J13" s="709"/>
      <c r="K13" s="709"/>
      <c r="L13" s="709"/>
      <c r="M13" s="711"/>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x14ac:dyDescent="0.2">
      <c r="A14" s="743"/>
      <c r="B14" s="715"/>
      <c r="C14" s="715"/>
      <c r="D14" s="718"/>
      <c r="E14" s="721"/>
      <c r="F14" s="723"/>
      <c r="G14" s="512"/>
      <c r="H14" s="709"/>
      <c r="I14" s="709"/>
      <c r="J14" s="709"/>
      <c r="K14" s="709"/>
      <c r="L14" s="709"/>
      <c r="M14" s="711"/>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x14ac:dyDescent="0.2">
      <c r="A15" s="743"/>
      <c r="B15" s="715"/>
      <c r="C15" s="715"/>
      <c r="D15" s="718"/>
      <c r="E15" s="721"/>
      <c r="F15" s="723"/>
      <c r="G15" s="512"/>
      <c r="H15" s="709"/>
      <c r="I15" s="709"/>
      <c r="J15" s="709"/>
      <c r="K15" s="709"/>
      <c r="L15" s="709"/>
      <c r="M15" s="711"/>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x14ac:dyDescent="0.2">
      <c r="A16" s="743"/>
      <c r="B16" s="715"/>
      <c r="C16" s="715"/>
      <c r="D16" s="718"/>
      <c r="E16" s="721"/>
      <c r="F16" s="723"/>
      <c r="G16" s="512"/>
      <c r="H16" s="709"/>
      <c r="I16" s="709"/>
      <c r="J16" s="709"/>
      <c r="K16" s="709"/>
      <c r="L16" s="709"/>
      <c r="M16" s="711"/>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x14ac:dyDescent="0.2">
      <c r="A17" s="743"/>
      <c r="B17" s="715"/>
      <c r="C17" s="715"/>
      <c r="D17" s="718"/>
      <c r="E17" s="721"/>
      <c r="F17" s="723"/>
      <c r="G17" s="512"/>
      <c r="H17" s="709"/>
      <c r="I17" s="709"/>
      <c r="J17" s="709"/>
      <c r="K17" s="709"/>
      <c r="L17" s="709"/>
      <c r="M17" s="711"/>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x14ac:dyDescent="0.2">
      <c r="A18" s="743"/>
      <c r="B18" s="715"/>
      <c r="C18" s="715"/>
      <c r="D18" s="718"/>
      <c r="E18" s="721"/>
      <c r="F18" s="723"/>
      <c r="G18" s="512"/>
      <c r="H18" s="709"/>
      <c r="I18" s="709"/>
      <c r="J18" s="709"/>
      <c r="K18" s="709"/>
      <c r="L18" s="709"/>
      <c r="M18" s="711"/>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x14ac:dyDescent="0.2">
      <c r="A19" s="743"/>
      <c r="B19" s="715"/>
      <c r="C19" s="715"/>
      <c r="D19" s="718"/>
      <c r="E19" s="721"/>
      <c r="F19" s="723"/>
      <c r="G19" s="512"/>
      <c r="H19" s="709"/>
      <c r="I19" s="709"/>
      <c r="J19" s="709"/>
      <c r="K19" s="709"/>
      <c r="L19" s="709"/>
      <c r="M19" s="711"/>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x14ac:dyDescent="0.2">
      <c r="A20" s="743">
        <f>'7- Mapa Final'!A20</f>
        <v>2</v>
      </c>
      <c r="B20" s="715" t="str">
        <f>'7- Mapa Final'!B20</f>
        <v xml:space="preserve">Incumplimientos en la realizacion de audiencias </v>
      </c>
      <c r="C20" s="715" t="str">
        <f>'7- Mapa Final'!C20</f>
        <v xml:space="preserve">No se atiende la  solicitud  de un fiscal o parte interesada para la realización de una audiencia preliminar o no se cumple  la programción de audiencias de Conocimiento. </v>
      </c>
      <c r="D20" s="717" t="str">
        <f>'7- Mapa Final'!J20</f>
        <v>Muy Baja - 1</v>
      </c>
      <c r="E20" s="720" t="str">
        <f>'7- Mapa Final'!K20</f>
        <v>Menor - 2</v>
      </c>
      <c r="F20" s="723" t="str">
        <f>'7- Mapa Final'!M20</f>
        <v>Bajo - 2</v>
      </c>
      <c r="G20" s="512"/>
      <c r="H20" s="709"/>
      <c r="I20" s="709"/>
      <c r="J20" s="709"/>
      <c r="K20" s="709"/>
      <c r="L20" s="709"/>
      <c r="M20" s="711"/>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x14ac:dyDescent="0.2">
      <c r="A21" s="743"/>
      <c r="B21" s="715"/>
      <c r="C21" s="715"/>
      <c r="D21" s="718"/>
      <c r="E21" s="721"/>
      <c r="F21" s="723"/>
      <c r="G21" s="512"/>
      <c r="H21" s="709"/>
      <c r="I21" s="709"/>
      <c r="J21" s="709"/>
      <c r="K21" s="709"/>
      <c r="L21" s="709"/>
      <c r="M21" s="711"/>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x14ac:dyDescent="0.2">
      <c r="A22" s="743"/>
      <c r="B22" s="715"/>
      <c r="C22" s="715"/>
      <c r="D22" s="718"/>
      <c r="E22" s="721"/>
      <c r="F22" s="723"/>
      <c r="G22" s="512"/>
      <c r="H22" s="709"/>
      <c r="I22" s="709"/>
      <c r="J22" s="709"/>
      <c r="K22" s="709"/>
      <c r="L22" s="709"/>
      <c r="M22" s="711"/>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x14ac:dyDescent="0.2">
      <c r="A23" s="743"/>
      <c r="B23" s="715"/>
      <c r="C23" s="715"/>
      <c r="D23" s="718"/>
      <c r="E23" s="721"/>
      <c r="F23" s="723"/>
      <c r="G23" s="512"/>
      <c r="H23" s="709"/>
      <c r="I23" s="709"/>
      <c r="J23" s="709"/>
      <c r="K23" s="709"/>
      <c r="L23" s="709"/>
      <c r="M23" s="711"/>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x14ac:dyDescent="0.2">
      <c r="A24" s="743"/>
      <c r="B24" s="715"/>
      <c r="C24" s="715"/>
      <c r="D24" s="718"/>
      <c r="E24" s="721"/>
      <c r="F24" s="723"/>
      <c r="G24" s="512"/>
      <c r="H24" s="709"/>
      <c r="I24" s="709"/>
      <c r="J24" s="709"/>
      <c r="K24" s="709"/>
      <c r="L24" s="709"/>
      <c r="M24" s="711"/>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x14ac:dyDescent="0.25">
      <c r="A25" s="743"/>
      <c r="B25" s="715"/>
      <c r="C25" s="715"/>
      <c r="D25" s="718"/>
      <c r="E25" s="721"/>
      <c r="F25" s="723"/>
      <c r="G25" s="512"/>
      <c r="H25" s="709"/>
      <c r="I25" s="709"/>
      <c r="J25" s="709"/>
      <c r="K25" s="709"/>
      <c r="L25" s="709"/>
      <c r="M25" s="711"/>
      <c r="N25" s="34"/>
      <c r="O25" s="34"/>
    </row>
    <row r="26" spans="1:169" x14ac:dyDescent="0.25">
      <c r="A26" s="743"/>
      <c r="B26" s="715"/>
      <c r="C26" s="715"/>
      <c r="D26" s="718"/>
      <c r="E26" s="721"/>
      <c r="F26" s="723"/>
      <c r="G26" s="512"/>
      <c r="H26" s="709"/>
      <c r="I26" s="709"/>
      <c r="J26" s="709"/>
      <c r="K26" s="709"/>
      <c r="L26" s="709"/>
      <c r="M26" s="711"/>
      <c r="N26" s="34"/>
      <c r="O26" s="34"/>
    </row>
    <row r="27" spans="1:169" x14ac:dyDescent="0.25">
      <c r="A27" s="743"/>
      <c r="B27" s="715"/>
      <c r="C27" s="715"/>
      <c r="D27" s="718"/>
      <c r="E27" s="721"/>
      <c r="F27" s="723"/>
      <c r="G27" s="512"/>
      <c r="H27" s="709"/>
      <c r="I27" s="709"/>
      <c r="J27" s="709"/>
      <c r="K27" s="709"/>
      <c r="L27" s="709"/>
      <c r="M27" s="711"/>
      <c r="N27" s="34"/>
      <c r="O27" s="34"/>
    </row>
    <row r="28" spans="1:169" x14ac:dyDescent="0.25">
      <c r="A28" s="743"/>
      <c r="B28" s="715"/>
      <c r="C28" s="715"/>
      <c r="D28" s="718"/>
      <c r="E28" s="721"/>
      <c r="F28" s="723"/>
      <c r="G28" s="512"/>
      <c r="H28" s="709"/>
      <c r="I28" s="709"/>
      <c r="J28" s="709"/>
      <c r="K28" s="709"/>
      <c r="L28" s="709"/>
      <c r="M28" s="711"/>
      <c r="N28" s="34"/>
      <c r="O28" s="34"/>
    </row>
    <row r="29" spans="1:169" x14ac:dyDescent="0.25">
      <c r="A29" s="743"/>
      <c r="B29" s="715"/>
      <c r="C29" s="715"/>
      <c r="D29" s="718"/>
      <c r="E29" s="721"/>
      <c r="F29" s="723"/>
      <c r="G29" s="512"/>
      <c r="H29" s="709"/>
      <c r="I29" s="709"/>
      <c r="J29" s="709"/>
      <c r="K29" s="709"/>
      <c r="L29" s="709"/>
      <c r="M29" s="711"/>
      <c r="N29" s="34"/>
      <c r="O29" s="34"/>
    </row>
    <row r="30" spans="1:169" s="26" customFormat="1" ht="12.75" x14ac:dyDescent="0.2">
      <c r="A30" s="743">
        <f>'7- Mapa Final'!A30</f>
        <v>3</v>
      </c>
      <c r="B30" s="715" t="str">
        <f>'7- Mapa Final'!B30</f>
        <v xml:space="preserve"> Efectuar notificaciones que no cumplan con los requistos</v>
      </c>
      <c r="C30" s="715" t="str">
        <f>'7- Mapa Final'!C30</f>
        <v>No se realizan las  notificaciones , no se erfectuan  oportunamente o no se aplica aplicar la normatividad</v>
      </c>
      <c r="D30" s="717" t="str">
        <f>'7- Mapa Final'!J30</f>
        <v>Muy Baja - 1</v>
      </c>
      <c r="E30" s="720" t="str">
        <f>'7- Mapa Final'!K30</f>
        <v>Menor - 2</v>
      </c>
      <c r="F30" s="723" t="str">
        <f>'7- Mapa Final'!M30</f>
        <v>Bajo - 2</v>
      </c>
      <c r="G30" s="512"/>
      <c r="H30" s="709"/>
      <c r="I30" s="709"/>
      <c r="J30" s="709"/>
      <c r="K30" s="709"/>
      <c r="L30" s="709"/>
      <c r="M30" s="711"/>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x14ac:dyDescent="0.2">
      <c r="A31" s="743"/>
      <c r="B31" s="715"/>
      <c r="C31" s="715"/>
      <c r="D31" s="718"/>
      <c r="E31" s="721"/>
      <c r="F31" s="723"/>
      <c r="G31" s="512"/>
      <c r="H31" s="709"/>
      <c r="I31" s="709"/>
      <c r="J31" s="709"/>
      <c r="K31" s="709"/>
      <c r="L31" s="709"/>
      <c r="M31" s="711"/>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x14ac:dyDescent="0.2">
      <c r="A32" s="743"/>
      <c r="B32" s="715"/>
      <c r="C32" s="715"/>
      <c r="D32" s="718"/>
      <c r="E32" s="721"/>
      <c r="F32" s="723"/>
      <c r="G32" s="512"/>
      <c r="H32" s="709"/>
      <c r="I32" s="709"/>
      <c r="J32" s="709"/>
      <c r="K32" s="709"/>
      <c r="L32" s="709"/>
      <c r="M32" s="711"/>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x14ac:dyDescent="0.2">
      <c r="A33" s="743"/>
      <c r="B33" s="715"/>
      <c r="C33" s="715"/>
      <c r="D33" s="718"/>
      <c r="E33" s="721"/>
      <c r="F33" s="723"/>
      <c r="G33" s="512"/>
      <c r="H33" s="709"/>
      <c r="I33" s="709"/>
      <c r="J33" s="709"/>
      <c r="K33" s="709"/>
      <c r="L33" s="709"/>
      <c r="M33" s="711"/>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x14ac:dyDescent="0.2">
      <c r="A34" s="743"/>
      <c r="B34" s="715"/>
      <c r="C34" s="715"/>
      <c r="D34" s="718"/>
      <c r="E34" s="721"/>
      <c r="F34" s="723"/>
      <c r="G34" s="512"/>
      <c r="H34" s="709"/>
      <c r="I34" s="709"/>
      <c r="J34" s="709"/>
      <c r="K34" s="709"/>
      <c r="L34" s="709"/>
      <c r="M34" s="711"/>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x14ac:dyDescent="0.25">
      <c r="A35" s="743"/>
      <c r="B35" s="715"/>
      <c r="C35" s="715"/>
      <c r="D35" s="718"/>
      <c r="E35" s="721"/>
      <c r="F35" s="723"/>
      <c r="G35" s="512"/>
      <c r="H35" s="709"/>
      <c r="I35" s="709"/>
      <c r="J35" s="709"/>
      <c r="K35" s="709"/>
      <c r="L35" s="709"/>
      <c r="M35" s="711"/>
      <c r="N35" s="34"/>
      <c r="O35" s="34"/>
    </row>
    <row r="36" spans="1:169" x14ac:dyDescent="0.25">
      <c r="A36" s="743"/>
      <c r="B36" s="715"/>
      <c r="C36" s="715"/>
      <c r="D36" s="718"/>
      <c r="E36" s="721"/>
      <c r="F36" s="723"/>
      <c r="G36" s="512"/>
      <c r="H36" s="709"/>
      <c r="I36" s="709"/>
      <c r="J36" s="709"/>
      <c r="K36" s="709"/>
      <c r="L36" s="709"/>
      <c r="M36" s="711"/>
      <c r="N36" s="34"/>
      <c r="O36" s="34"/>
    </row>
    <row r="37" spans="1:169" x14ac:dyDescent="0.25">
      <c r="A37" s="743"/>
      <c r="B37" s="715"/>
      <c r="C37" s="715"/>
      <c r="D37" s="718"/>
      <c r="E37" s="721"/>
      <c r="F37" s="723"/>
      <c r="G37" s="512"/>
      <c r="H37" s="709"/>
      <c r="I37" s="709"/>
      <c r="J37" s="709"/>
      <c r="K37" s="709"/>
      <c r="L37" s="709"/>
      <c r="M37" s="711"/>
      <c r="N37" s="34"/>
      <c r="O37" s="34"/>
    </row>
    <row r="38" spans="1:169" x14ac:dyDescent="0.25">
      <c r="A38" s="743"/>
      <c r="B38" s="715"/>
      <c r="C38" s="715"/>
      <c r="D38" s="718"/>
      <c r="E38" s="721"/>
      <c r="F38" s="723"/>
      <c r="G38" s="512"/>
      <c r="H38" s="709"/>
      <c r="I38" s="709"/>
      <c r="J38" s="709"/>
      <c r="K38" s="709"/>
      <c r="L38" s="709"/>
      <c r="M38" s="711"/>
      <c r="N38" s="34"/>
      <c r="O38" s="34"/>
    </row>
    <row r="39" spans="1:169" x14ac:dyDescent="0.25">
      <c r="A39" s="743"/>
      <c r="B39" s="715"/>
      <c r="C39" s="715"/>
      <c r="D39" s="718"/>
      <c r="E39" s="721"/>
      <c r="F39" s="723"/>
      <c r="G39" s="512"/>
      <c r="H39" s="709"/>
      <c r="I39" s="709"/>
      <c r="J39" s="709"/>
      <c r="K39" s="709"/>
      <c r="L39" s="709"/>
      <c r="M39" s="711"/>
      <c r="N39" s="34"/>
      <c r="O39" s="34"/>
    </row>
    <row r="40" spans="1:169" s="26" customFormat="1" ht="12.75" x14ac:dyDescent="0.2">
      <c r="A40" s="743">
        <f>'7- Mapa Final'!A40</f>
        <v>4</v>
      </c>
      <c r="B40" s="715" t="str">
        <f>'7- Mapa Final'!B40</f>
        <v>Inexactitud o inoportunidad en el reparto de procesos</v>
      </c>
      <c r="C40" s="715" t="str">
        <f>'7- Mapa Final'!C40</f>
        <v>Posibilidad de no realizar, no hacerlo  oportunamente, no aplicar la normatividad para realizar el reparto.</v>
      </c>
      <c r="D40" s="717" t="str">
        <f>'7- Mapa Final'!J40</f>
        <v>Muy Baja - 1</v>
      </c>
      <c r="E40" s="720" t="str">
        <f>'7- Mapa Final'!K40</f>
        <v>Menor - 2</v>
      </c>
      <c r="F40" s="723" t="str">
        <f>'7- Mapa Final'!M40</f>
        <v>Bajo - 2</v>
      </c>
      <c r="G40" s="512"/>
      <c r="H40" s="709"/>
      <c r="I40" s="709"/>
      <c r="J40" s="709"/>
      <c r="K40" s="709"/>
      <c r="L40" s="709"/>
      <c r="M40" s="711"/>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x14ac:dyDescent="0.2">
      <c r="A41" s="743"/>
      <c r="B41" s="715"/>
      <c r="C41" s="715"/>
      <c r="D41" s="718"/>
      <c r="E41" s="721"/>
      <c r="F41" s="723"/>
      <c r="G41" s="512"/>
      <c r="H41" s="709"/>
      <c r="I41" s="709"/>
      <c r="J41" s="709"/>
      <c r="K41" s="709"/>
      <c r="L41" s="709"/>
      <c r="M41" s="711"/>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x14ac:dyDescent="0.2">
      <c r="A42" s="743"/>
      <c r="B42" s="715"/>
      <c r="C42" s="715"/>
      <c r="D42" s="718"/>
      <c r="E42" s="721"/>
      <c r="F42" s="723"/>
      <c r="G42" s="512"/>
      <c r="H42" s="709"/>
      <c r="I42" s="709"/>
      <c r="J42" s="709"/>
      <c r="K42" s="709"/>
      <c r="L42" s="709"/>
      <c r="M42" s="711"/>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x14ac:dyDescent="0.2">
      <c r="A43" s="743"/>
      <c r="B43" s="715"/>
      <c r="C43" s="715"/>
      <c r="D43" s="718"/>
      <c r="E43" s="721"/>
      <c r="F43" s="723"/>
      <c r="G43" s="512"/>
      <c r="H43" s="709"/>
      <c r="I43" s="709"/>
      <c r="J43" s="709"/>
      <c r="K43" s="709"/>
      <c r="L43" s="709"/>
      <c r="M43" s="711"/>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x14ac:dyDescent="0.2">
      <c r="A44" s="743"/>
      <c r="B44" s="715"/>
      <c r="C44" s="715"/>
      <c r="D44" s="718"/>
      <c r="E44" s="721"/>
      <c r="F44" s="723"/>
      <c r="G44" s="512"/>
      <c r="H44" s="709"/>
      <c r="I44" s="709"/>
      <c r="J44" s="709"/>
      <c r="K44" s="709"/>
      <c r="L44" s="709"/>
      <c r="M44" s="711"/>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x14ac:dyDescent="0.25">
      <c r="A45" s="743"/>
      <c r="B45" s="715"/>
      <c r="C45" s="715"/>
      <c r="D45" s="718"/>
      <c r="E45" s="721"/>
      <c r="F45" s="723"/>
      <c r="G45" s="512"/>
      <c r="H45" s="709"/>
      <c r="I45" s="709"/>
      <c r="J45" s="709"/>
      <c r="K45" s="709"/>
      <c r="L45" s="709"/>
      <c r="M45" s="711"/>
      <c r="N45" s="34"/>
      <c r="O45" s="34"/>
    </row>
    <row r="46" spans="1:169" x14ac:dyDescent="0.25">
      <c r="A46" s="743"/>
      <c r="B46" s="715"/>
      <c r="C46" s="715"/>
      <c r="D46" s="718"/>
      <c r="E46" s="721"/>
      <c r="F46" s="723"/>
      <c r="G46" s="512"/>
      <c r="H46" s="709"/>
      <c r="I46" s="709"/>
      <c r="J46" s="709"/>
      <c r="K46" s="709"/>
      <c r="L46" s="709"/>
      <c r="M46" s="711"/>
      <c r="N46" s="34"/>
      <c r="O46" s="34"/>
    </row>
    <row r="47" spans="1:169" x14ac:dyDescent="0.25">
      <c r="A47" s="743"/>
      <c r="B47" s="715"/>
      <c r="C47" s="715"/>
      <c r="D47" s="718"/>
      <c r="E47" s="721"/>
      <c r="F47" s="723"/>
      <c r="G47" s="512"/>
      <c r="H47" s="709"/>
      <c r="I47" s="709"/>
      <c r="J47" s="709"/>
      <c r="K47" s="709"/>
      <c r="L47" s="709"/>
      <c r="M47" s="711"/>
      <c r="N47" s="34"/>
      <c r="O47" s="34"/>
    </row>
    <row r="48" spans="1:169" x14ac:dyDescent="0.25">
      <c r="A48" s="743"/>
      <c r="B48" s="715"/>
      <c r="C48" s="715"/>
      <c r="D48" s="718"/>
      <c r="E48" s="721"/>
      <c r="F48" s="723"/>
      <c r="G48" s="512"/>
      <c r="H48" s="709"/>
      <c r="I48" s="709"/>
      <c r="J48" s="709"/>
      <c r="K48" s="709"/>
      <c r="L48" s="709"/>
      <c r="M48" s="711"/>
      <c r="N48" s="34"/>
      <c r="O48" s="34"/>
    </row>
    <row r="49" spans="1:169" x14ac:dyDescent="0.25">
      <c r="A49" s="743"/>
      <c r="B49" s="715"/>
      <c r="C49" s="715"/>
      <c r="D49" s="718"/>
      <c r="E49" s="721"/>
      <c r="F49" s="723"/>
      <c r="G49" s="512"/>
      <c r="H49" s="709"/>
      <c r="I49" s="709"/>
      <c r="J49" s="709"/>
      <c r="K49" s="709"/>
      <c r="L49" s="709"/>
      <c r="M49" s="711"/>
      <c r="N49" s="34"/>
      <c r="O49" s="34"/>
    </row>
    <row r="50" spans="1:169" s="26" customFormat="1" ht="12.75" x14ac:dyDescent="0.2">
      <c r="A50" s="743">
        <v>5</v>
      </c>
      <c r="B50" s="715" t="str">
        <f>'7- Mapa Final'!B50</f>
        <v>Pérdida de documentos</v>
      </c>
      <c r="C50" s="715" t="str">
        <f>'7- Mapa Final'!C50</f>
        <v>Extravío temporal o definitivo de los  documentos de los procesos judiciales</v>
      </c>
      <c r="D50" s="717" t="str">
        <f>'7- Mapa Final'!J50</f>
        <v>Muy Baja - 1</v>
      </c>
      <c r="E50" s="720" t="str">
        <f>'7- Mapa Final'!K50</f>
        <v>Moderado - 3</v>
      </c>
      <c r="F50" s="723" t="str">
        <f>'7- Mapa Final'!M50</f>
        <v>Moderado - 3</v>
      </c>
      <c r="G50" s="512"/>
      <c r="H50" s="709"/>
      <c r="I50" s="709"/>
      <c r="J50" s="709"/>
      <c r="K50" s="709"/>
      <c r="L50" s="709"/>
      <c r="M50" s="711"/>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x14ac:dyDescent="0.2">
      <c r="A51" s="743"/>
      <c r="B51" s="715"/>
      <c r="C51" s="715"/>
      <c r="D51" s="718"/>
      <c r="E51" s="721"/>
      <c r="F51" s="723"/>
      <c r="G51" s="512"/>
      <c r="H51" s="709"/>
      <c r="I51" s="709"/>
      <c r="J51" s="709"/>
      <c r="K51" s="709"/>
      <c r="L51" s="709"/>
      <c r="M51" s="711"/>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x14ac:dyDescent="0.2">
      <c r="A52" s="743"/>
      <c r="B52" s="715"/>
      <c r="C52" s="715"/>
      <c r="D52" s="718"/>
      <c r="E52" s="721"/>
      <c r="F52" s="723"/>
      <c r="G52" s="512"/>
      <c r="H52" s="709"/>
      <c r="I52" s="709"/>
      <c r="J52" s="709"/>
      <c r="K52" s="709"/>
      <c r="L52" s="709"/>
      <c r="M52" s="711"/>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x14ac:dyDescent="0.2">
      <c r="A53" s="743"/>
      <c r="B53" s="715"/>
      <c r="C53" s="715"/>
      <c r="D53" s="718"/>
      <c r="E53" s="721"/>
      <c r="F53" s="723"/>
      <c r="G53" s="512"/>
      <c r="H53" s="709"/>
      <c r="I53" s="709"/>
      <c r="J53" s="709"/>
      <c r="K53" s="709"/>
      <c r="L53" s="709"/>
      <c r="M53" s="711"/>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x14ac:dyDescent="0.2">
      <c r="A54" s="743"/>
      <c r="B54" s="715"/>
      <c r="C54" s="715"/>
      <c r="D54" s="718"/>
      <c r="E54" s="721"/>
      <c r="F54" s="723"/>
      <c r="G54" s="512"/>
      <c r="H54" s="709"/>
      <c r="I54" s="709"/>
      <c r="J54" s="709"/>
      <c r="K54" s="709"/>
      <c r="L54" s="709"/>
      <c r="M54" s="711"/>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x14ac:dyDescent="0.25">
      <c r="A55" s="743"/>
      <c r="B55" s="715"/>
      <c r="C55" s="715"/>
      <c r="D55" s="718"/>
      <c r="E55" s="721"/>
      <c r="F55" s="723"/>
      <c r="G55" s="512"/>
      <c r="H55" s="709"/>
      <c r="I55" s="709"/>
      <c r="J55" s="709"/>
      <c r="K55" s="709"/>
      <c r="L55" s="709"/>
      <c r="M55" s="711"/>
      <c r="N55" s="34"/>
      <c r="O55" s="34"/>
    </row>
    <row r="56" spans="1:169" x14ac:dyDescent="0.25">
      <c r="A56" s="743"/>
      <c r="B56" s="715"/>
      <c r="C56" s="715"/>
      <c r="D56" s="718"/>
      <c r="E56" s="721"/>
      <c r="F56" s="723"/>
      <c r="G56" s="512"/>
      <c r="H56" s="709"/>
      <c r="I56" s="709"/>
      <c r="J56" s="709"/>
      <c r="K56" s="709"/>
      <c r="L56" s="709"/>
      <c r="M56" s="711"/>
      <c r="N56" s="34"/>
      <c r="O56" s="34"/>
    </row>
    <row r="57" spans="1:169" x14ac:dyDescent="0.25">
      <c r="A57" s="743"/>
      <c r="B57" s="715"/>
      <c r="C57" s="715"/>
      <c r="D57" s="718"/>
      <c r="E57" s="721"/>
      <c r="F57" s="723"/>
      <c r="G57" s="512"/>
      <c r="H57" s="709"/>
      <c r="I57" s="709"/>
      <c r="J57" s="709"/>
      <c r="K57" s="709"/>
      <c r="L57" s="709"/>
      <c r="M57" s="711"/>
      <c r="N57" s="34"/>
      <c r="O57" s="34"/>
    </row>
    <row r="58" spans="1:169" x14ac:dyDescent="0.25">
      <c r="A58" s="743"/>
      <c r="B58" s="715"/>
      <c r="C58" s="715"/>
      <c r="D58" s="718"/>
      <c r="E58" s="721"/>
      <c r="F58" s="723"/>
      <c r="G58" s="512"/>
      <c r="H58" s="709"/>
      <c r="I58" s="709"/>
      <c r="J58" s="709"/>
      <c r="K58" s="709"/>
      <c r="L58" s="709"/>
      <c r="M58" s="711"/>
      <c r="N58" s="34"/>
      <c r="O58" s="34"/>
    </row>
    <row r="59" spans="1:169" ht="15.75" thickBot="1" x14ac:dyDescent="0.3">
      <c r="A59" s="761"/>
      <c r="B59" s="716"/>
      <c r="C59" s="716"/>
      <c r="D59" s="719"/>
      <c r="E59" s="722"/>
      <c r="F59" s="724"/>
      <c r="G59" s="513"/>
      <c r="H59" s="710"/>
      <c r="I59" s="710"/>
      <c r="J59" s="710"/>
      <c r="K59" s="710"/>
      <c r="L59" s="710"/>
      <c r="M59" s="712"/>
      <c r="N59" s="34"/>
      <c r="O59" s="34"/>
    </row>
    <row r="60" spans="1:169" s="26" customFormat="1" ht="12.75" x14ac:dyDescent="0.2">
      <c r="A60" s="727">
        <v>6</v>
      </c>
      <c r="B60" s="715" t="str">
        <f>'7- Mapa Final'!B60</f>
        <v xml:space="preserve">Afectaciones ambientales </v>
      </c>
      <c r="C60" s="715" t="str">
        <f>'7- Mapa Final'!C60</f>
        <v>Se tienen   afectaciones ambientales que generen impactos negativos en el entorno</v>
      </c>
      <c r="D60" s="717" t="str">
        <f>'7- Mapa Final'!J60</f>
        <v>Muy Baja - 1</v>
      </c>
      <c r="E60" s="720" t="str">
        <f>'7- Mapa Final'!K60</f>
        <v>Menor - 2</v>
      </c>
      <c r="F60" s="723" t="str">
        <f>'7- Mapa Final'!M60</f>
        <v>Bajo - 2</v>
      </c>
      <c r="G60" s="512"/>
      <c r="H60" s="709"/>
      <c r="I60" s="709"/>
      <c r="J60" s="709"/>
      <c r="K60" s="709"/>
      <c r="L60" s="709"/>
      <c r="M60" s="711"/>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x14ac:dyDescent="0.2">
      <c r="A61" s="727"/>
      <c r="B61" s="715"/>
      <c r="C61" s="715"/>
      <c r="D61" s="718"/>
      <c r="E61" s="721"/>
      <c r="F61" s="723"/>
      <c r="G61" s="512"/>
      <c r="H61" s="709"/>
      <c r="I61" s="709"/>
      <c r="J61" s="709"/>
      <c r="K61" s="709"/>
      <c r="L61" s="709"/>
      <c r="M61" s="711"/>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x14ac:dyDescent="0.2">
      <c r="A62" s="727"/>
      <c r="B62" s="715"/>
      <c r="C62" s="715"/>
      <c r="D62" s="718"/>
      <c r="E62" s="721"/>
      <c r="F62" s="723"/>
      <c r="G62" s="512"/>
      <c r="H62" s="709"/>
      <c r="I62" s="709"/>
      <c r="J62" s="709"/>
      <c r="K62" s="709"/>
      <c r="L62" s="709"/>
      <c r="M62" s="711"/>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x14ac:dyDescent="0.2">
      <c r="A63" s="727"/>
      <c r="B63" s="715"/>
      <c r="C63" s="715"/>
      <c r="D63" s="718"/>
      <c r="E63" s="721"/>
      <c r="F63" s="723"/>
      <c r="G63" s="512"/>
      <c r="H63" s="709"/>
      <c r="I63" s="709"/>
      <c r="J63" s="709"/>
      <c r="K63" s="709"/>
      <c r="L63" s="709"/>
      <c r="M63" s="711"/>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x14ac:dyDescent="0.2">
      <c r="A64" s="727"/>
      <c r="B64" s="715"/>
      <c r="C64" s="715"/>
      <c r="D64" s="718"/>
      <c r="E64" s="721"/>
      <c r="F64" s="723"/>
      <c r="G64" s="512"/>
      <c r="H64" s="709"/>
      <c r="I64" s="709"/>
      <c r="J64" s="709"/>
      <c r="K64" s="709"/>
      <c r="L64" s="709"/>
      <c r="M64" s="711"/>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x14ac:dyDescent="0.25">
      <c r="A65" s="727"/>
      <c r="B65" s="715"/>
      <c r="C65" s="715"/>
      <c r="D65" s="718"/>
      <c r="E65" s="721"/>
      <c r="F65" s="723"/>
      <c r="G65" s="512"/>
      <c r="H65" s="709"/>
      <c r="I65" s="709"/>
      <c r="J65" s="709"/>
      <c r="K65" s="709"/>
      <c r="L65" s="709"/>
      <c r="M65" s="711"/>
      <c r="N65" s="34"/>
      <c r="O65" s="34"/>
    </row>
    <row r="66" spans="1:169" x14ac:dyDescent="0.25">
      <c r="A66" s="727"/>
      <c r="B66" s="715"/>
      <c r="C66" s="715"/>
      <c r="D66" s="718"/>
      <c r="E66" s="721"/>
      <c r="F66" s="723"/>
      <c r="G66" s="512"/>
      <c r="H66" s="709"/>
      <c r="I66" s="709"/>
      <c r="J66" s="709"/>
      <c r="K66" s="709"/>
      <c r="L66" s="709"/>
      <c r="M66" s="711"/>
      <c r="N66" s="34"/>
      <c r="O66" s="34"/>
    </row>
    <row r="67" spans="1:169" x14ac:dyDescent="0.25">
      <c r="A67" s="727"/>
      <c r="B67" s="715"/>
      <c r="C67" s="715"/>
      <c r="D67" s="718"/>
      <c r="E67" s="721"/>
      <c r="F67" s="723"/>
      <c r="G67" s="512"/>
      <c r="H67" s="709"/>
      <c r="I67" s="709"/>
      <c r="J67" s="709"/>
      <c r="K67" s="709"/>
      <c r="L67" s="709"/>
      <c r="M67" s="711"/>
      <c r="N67" s="34"/>
      <c r="O67" s="34"/>
    </row>
    <row r="68" spans="1:169" x14ac:dyDescent="0.25">
      <c r="A68" s="727"/>
      <c r="B68" s="715"/>
      <c r="C68" s="715"/>
      <c r="D68" s="718"/>
      <c r="E68" s="721"/>
      <c r="F68" s="723"/>
      <c r="G68" s="512"/>
      <c r="H68" s="709"/>
      <c r="I68" s="709"/>
      <c r="J68" s="709"/>
      <c r="K68" s="709"/>
      <c r="L68" s="709"/>
      <c r="M68" s="711"/>
      <c r="N68" s="34"/>
      <c r="O68" s="34"/>
    </row>
    <row r="69" spans="1:169" ht="17.25" customHeight="1" thickBot="1" x14ac:dyDescent="0.3">
      <c r="A69" s="728"/>
      <c r="B69" s="716"/>
      <c r="C69" s="716"/>
      <c r="D69" s="719"/>
      <c r="E69" s="722"/>
      <c r="F69" s="724"/>
      <c r="G69" s="513"/>
      <c r="H69" s="710"/>
      <c r="I69" s="710"/>
      <c r="J69" s="710"/>
      <c r="K69" s="710"/>
      <c r="L69" s="710"/>
      <c r="M69" s="712"/>
      <c r="N69" s="34"/>
      <c r="O69" s="34"/>
    </row>
    <row r="70" spans="1:169" s="26" customFormat="1" ht="15.75" customHeight="1" x14ac:dyDescent="0.2">
      <c r="A70" s="725">
        <v>7</v>
      </c>
      <c r="B70" s="715" t="str">
        <f>'7- Mapa Final'!B70</f>
        <v xml:space="preserve">Recibir , ofrecer, prometer , entregar o aceptar dádivas o beneficios a nombre propio o de terceros para  expedir, alterar,retener , extraviar o entregar  documentos  sin el lleno de requisitos legales </v>
      </c>
      <c r="C70" s="715" t="str">
        <f>'7- Mapa Final'!C70</f>
        <v xml:space="preserve"> Realizar trámites sin el cumplimiento de los requisitos legales  o  con informacion falsa</v>
      </c>
      <c r="D70" s="717" t="str">
        <f>'7- Mapa Final'!J70</f>
        <v>Muy Baja - 1</v>
      </c>
      <c r="E70" s="720" t="str">
        <f>'7- Mapa Final'!K70</f>
        <v>Moderado - 3</v>
      </c>
      <c r="F70" s="723" t="str">
        <f>'7- Mapa Final'!M70</f>
        <v>Moderado - 3</v>
      </c>
      <c r="G70" s="512"/>
      <c r="H70" s="709"/>
      <c r="I70" s="709"/>
      <c r="J70" s="709"/>
      <c r="K70" s="709"/>
      <c r="L70" s="709"/>
      <c r="M70" s="711"/>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row>
    <row r="71" spans="1:169" s="26" customFormat="1" ht="12.75" customHeight="1" x14ac:dyDescent="0.2">
      <c r="A71" s="725"/>
      <c r="B71" s="715"/>
      <c r="C71" s="715"/>
      <c r="D71" s="718"/>
      <c r="E71" s="721"/>
      <c r="F71" s="723"/>
      <c r="G71" s="512"/>
      <c r="H71" s="709"/>
      <c r="I71" s="709"/>
      <c r="J71" s="709"/>
      <c r="K71" s="709"/>
      <c r="L71" s="709"/>
      <c r="M71" s="711"/>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ustomHeight="1" x14ac:dyDescent="0.2">
      <c r="A72" s="725"/>
      <c r="B72" s="715"/>
      <c r="C72" s="715"/>
      <c r="D72" s="718"/>
      <c r="E72" s="721"/>
      <c r="F72" s="723"/>
      <c r="G72" s="512"/>
      <c r="H72" s="709"/>
      <c r="I72" s="709"/>
      <c r="J72" s="709"/>
      <c r="K72" s="709"/>
      <c r="L72" s="709"/>
      <c r="M72" s="711"/>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ustomHeight="1" x14ac:dyDescent="0.2">
      <c r="A73" s="725"/>
      <c r="B73" s="715"/>
      <c r="C73" s="715"/>
      <c r="D73" s="718"/>
      <c r="E73" s="721"/>
      <c r="F73" s="723"/>
      <c r="G73" s="512"/>
      <c r="H73" s="709"/>
      <c r="I73" s="709"/>
      <c r="J73" s="709"/>
      <c r="K73" s="709"/>
      <c r="L73" s="709"/>
      <c r="M73" s="711"/>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3.5" customHeight="1" x14ac:dyDescent="0.2">
      <c r="A74" s="725"/>
      <c r="B74" s="715"/>
      <c r="C74" s="715"/>
      <c r="D74" s="718"/>
      <c r="E74" s="721"/>
      <c r="F74" s="723"/>
      <c r="G74" s="512"/>
      <c r="H74" s="709"/>
      <c r="I74" s="709"/>
      <c r="J74" s="709"/>
      <c r="K74" s="709"/>
      <c r="L74" s="709"/>
      <c r="M74" s="711"/>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x14ac:dyDescent="0.25">
      <c r="A75" s="725"/>
      <c r="B75" s="715"/>
      <c r="C75" s="715"/>
      <c r="D75" s="718"/>
      <c r="E75" s="721"/>
      <c r="F75" s="723"/>
      <c r="G75" s="512"/>
      <c r="H75" s="709"/>
      <c r="I75" s="709"/>
      <c r="J75" s="709"/>
      <c r="K75" s="709"/>
      <c r="L75" s="709"/>
      <c r="M75" s="711"/>
      <c r="N75" s="34"/>
      <c r="O75" s="34"/>
    </row>
    <row r="76" spans="1:169" x14ac:dyDescent="0.25">
      <c r="A76" s="725"/>
      <c r="B76" s="715"/>
      <c r="C76" s="715"/>
      <c r="D76" s="718"/>
      <c r="E76" s="721"/>
      <c r="F76" s="723"/>
      <c r="G76" s="512"/>
      <c r="H76" s="709"/>
      <c r="I76" s="709"/>
      <c r="J76" s="709"/>
      <c r="K76" s="709"/>
      <c r="L76" s="709"/>
      <c r="M76" s="711"/>
      <c r="N76" s="34"/>
      <c r="O76" s="34"/>
    </row>
    <row r="77" spans="1:169" x14ac:dyDescent="0.25">
      <c r="A77" s="725"/>
      <c r="B77" s="715"/>
      <c r="C77" s="715"/>
      <c r="D77" s="718"/>
      <c r="E77" s="721"/>
      <c r="F77" s="723"/>
      <c r="G77" s="512"/>
      <c r="H77" s="709"/>
      <c r="I77" s="709"/>
      <c r="J77" s="709"/>
      <c r="K77" s="709"/>
      <c r="L77" s="709"/>
      <c r="M77" s="711"/>
      <c r="N77" s="34"/>
      <c r="O77" s="34"/>
    </row>
    <row r="78" spans="1:169" x14ac:dyDescent="0.25">
      <c r="A78" s="725"/>
      <c r="B78" s="715"/>
      <c r="C78" s="715"/>
      <c r="D78" s="718"/>
      <c r="E78" s="721"/>
      <c r="F78" s="723"/>
      <c r="G78" s="512"/>
      <c r="H78" s="709"/>
      <c r="I78" s="709"/>
      <c r="J78" s="709"/>
      <c r="K78" s="709"/>
      <c r="L78" s="709"/>
      <c r="M78" s="711"/>
      <c r="N78" s="34"/>
      <c r="O78" s="34"/>
    </row>
    <row r="79" spans="1:169" ht="15.75" thickBot="1" x14ac:dyDescent="0.3">
      <c r="A79" s="726"/>
      <c r="B79" s="716"/>
      <c r="C79" s="716"/>
      <c r="D79" s="719"/>
      <c r="E79" s="722"/>
      <c r="F79" s="724"/>
      <c r="G79" s="513"/>
      <c r="H79" s="710"/>
      <c r="I79" s="710"/>
      <c r="J79" s="710"/>
      <c r="K79" s="710"/>
      <c r="L79" s="710"/>
      <c r="M79" s="712"/>
      <c r="N79" s="34"/>
      <c r="O79" s="34"/>
    </row>
    <row r="80" spans="1:169" s="26" customFormat="1" ht="15.75" customHeight="1" x14ac:dyDescent="0.2">
      <c r="A80" s="725">
        <v>7</v>
      </c>
      <c r="B80" s="715" t="str">
        <f>'7- Mapa Final'!B80</f>
        <v xml:space="preserve">Recibir, ofrecer, prometer, entregar o aceptar dadivas  o beneficios a nombre propio o de terceros para  demorar, retener, alterar o direccionar decisiones judiciales </v>
      </c>
      <c r="C80" s="715" t="str">
        <f>'7- Mapa Final'!C80</f>
        <v xml:space="preserve">Proferir  decisiones judiciales incumpliendo los principios de la administracion de justicia o sin la observancia de los Codigos  Procesales en la materia </v>
      </c>
      <c r="D80" s="717" t="str">
        <f>'7- Mapa Final'!J80</f>
        <v>Muy Baja - 1</v>
      </c>
      <c r="E80" s="720" t="str">
        <f>'7- Mapa Final'!K80</f>
        <v>Moderado - 3</v>
      </c>
      <c r="F80" s="723" t="str">
        <f>'7- Mapa Final'!M80</f>
        <v>Moderado - 3</v>
      </c>
      <c r="G80" s="512"/>
      <c r="H80" s="709"/>
      <c r="I80" s="709"/>
      <c r="J80" s="709"/>
      <c r="K80" s="709"/>
      <c r="L80" s="709"/>
      <c r="M80" s="711"/>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row>
    <row r="81" spans="1:169" s="26" customFormat="1" ht="12.75" customHeight="1" x14ac:dyDescent="0.2">
      <c r="A81" s="725"/>
      <c r="B81" s="715"/>
      <c r="C81" s="715"/>
      <c r="D81" s="718"/>
      <c r="E81" s="721"/>
      <c r="F81" s="723"/>
      <c r="G81" s="512"/>
      <c r="H81" s="709"/>
      <c r="I81" s="709"/>
      <c r="J81" s="709"/>
      <c r="K81" s="709"/>
      <c r="L81" s="709"/>
      <c r="M81" s="711"/>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row>
    <row r="82" spans="1:169" s="26" customFormat="1" ht="12.75" customHeight="1" x14ac:dyDescent="0.2">
      <c r="A82" s="725"/>
      <c r="B82" s="715"/>
      <c r="C82" s="715"/>
      <c r="D82" s="718"/>
      <c r="E82" s="721"/>
      <c r="F82" s="723"/>
      <c r="G82" s="512"/>
      <c r="H82" s="709"/>
      <c r="I82" s="709"/>
      <c r="J82" s="709"/>
      <c r="K82" s="709"/>
      <c r="L82" s="709"/>
      <c r="M82" s="711"/>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row>
    <row r="83" spans="1:169" s="26" customFormat="1" ht="12.75" customHeight="1" x14ac:dyDescent="0.2">
      <c r="A83" s="725"/>
      <c r="B83" s="715"/>
      <c r="C83" s="715"/>
      <c r="D83" s="718"/>
      <c r="E83" s="721"/>
      <c r="F83" s="723"/>
      <c r="G83" s="512"/>
      <c r="H83" s="709"/>
      <c r="I83" s="709"/>
      <c r="J83" s="709"/>
      <c r="K83" s="709"/>
      <c r="L83" s="709"/>
      <c r="M83" s="711"/>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row>
    <row r="84" spans="1:169" s="26" customFormat="1" ht="13.5" customHeight="1" x14ac:dyDescent="0.2">
      <c r="A84" s="725"/>
      <c r="B84" s="715"/>
      <c r="C84" s="715"/>
      <c r="D84" s="718"/>
      <c r="E84" s="721"/>
      <c r="F84" s="723"/>
      <c r="G84" s="512"/>
      <c r="H84" s="709"/>
      <c r="I84" s="709"/>
      <c r="J84" s="709"/>
      <c r="K84" s="709"/>
      <c r="L84" s="709"/>
      <c r="M84" s="711"/>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row>
    <row r="85" spans="1:169" x14ac:dyDescent="0.25">
      <c r="A85" s="725"/>
      <c r="B85" s="715"/>
      <c r="C85" s="715"/>
      <c r="D85" s="718"/>
      <c r="E85" s="721"/>
      <c r="F85" s="723"/>
      <c r="G85" s="512"/>
      <c r="H85" s="709"/>
      <c r="I85" s="709"/>
      <c r="J85" s="709"/>
      <c r="K85" s="709"/>
      <c r="L85" s="709"/>
      <c r="M85" s="711"/>
      <c r="N85" s="34"/>
      <c r="O85" s="34"/>
    </row>
    <row r="86" spans="1:169" x14ac:dyDescent="0.25">
      <c r="A86" s="725"/>
      <c r="B86" s="715"/>
      <c r="C86" s="715"/>
      <c r="D86" s="718"/>
      <c r="E86" s="721"/>
      <c r="F86" s="723"/>
      <c r="G86" s="512"/>
      <c r="H86" s="709"/>
      <c r="I86" s="709"/>
      <c r="J86" s="709"/>
      <c r="K86" s="709"/>
      <c r="L86" s="709"/>
      <c r="M86" s="711"/>
      <c r="N86" s="34"/>
      <c r="O86" s="34"/>
    </row>
    <row r="87" spans="1:169" x14ac:dyDescent="0.25">
      <c r="A87" s="725"/>
      <c r="B87" s="715"/>
      <c r="C87" s="715"/>
      <c r="D87" s="718"/>
      <c r="E87" s="721"/>
      <c r="F87" s="723"/>
      <c r="G87" s="512"/>
      <c r="H87" s="709"/>
      <c r="I87" s="709"/>
      <c r="J87" s="709"/>
      <c r="K87" s="709"/>
      <c r="L87" s="709"/>
      <c r="M87" s="711"/>
      <c r="N87" s="34"/>
      <c r="O87" s="34"/>
    </row>
    <row r="88" spans="1:169" x14ac:dyDescent="0.25">
      <c r="A88" s="725"/>
      <c r="B88" s="715"/>
      <c r="C88" s="715"/>
      <c r="D88" s="718"/>
      <c r="E88" s="721"/>
      <c r="F88" s="723"/>
      <c r="G88" s="512"/>
      <c r="H88" s="709"/>
      <c r="I88" s="709"/>
      <c r="J88" s="709"/>
      <c r="K88" s="709"/>
      <c r="L88" s="709"/>
      <c r="M88" s="711"/>
      <c r="N88" s="34"/>
      <c r="O88" s="34"/>
    </row>
    <row r="89" spans="1:169" ht="15.75" thickBot="1" x14ac:dyDescent="0.3">
      <c r="A89" s="726"/>
      <c r="B89" s="716"/>
      <c r="C89" s="716"/>
      <c r="D89" s="719"/>
      <c r="E89" s="722"/>
      <c r="F89" s="724"/>
      <c r="G89" s="513"/>
      <c r="H89" s="710"/>
      <c r="I89" s="710"/>
      <c r="J89" s="710"/>
      <c r="K89" s="710"/>
      <c r="L89" s="710"/>
      <c r="M89" s="712"/>
      <c r="N89" s="34"/>
      <c r="O89" s="34"/>
    </row>
    <row r="90" spans="1:169" s="26" customFormat="1" ht="12.75" x14ac:dyDescent="0.2">
      <c r="A90" s="713">
        <v>8</v>
      </c>
      <c r="B90" s="715" t="str">
        <f>'7- Mapa Final'!B80</f>
        <v xml:space="preserve">Recibir, ofrecer, prometer, entregar o aceptar dadivas  o beneficios a nombre propio o de terceros para  demorar, retener, alterar o direccionar decisiones judiciales </v>
      </c>
      <c r="C90" s="715" t="str">
        <f>'7- Mapa Final'!C80</f>
        <v xml:space="preserve">Proferir  decisiones judiciales incumpliendo los principios de la administracion de justicia o sin la observancia de los Codigos  Procesales en la materia </v>
      </c>
      <c r="D90" s="717" t="str">
        <f>'7- Mapa Final'!J80</f>
        <v>Muy Baja - 1</v>
      </c>
      <c r="E90" s="720" t="str">
        <f>'7- Mapa Final'!K80</f>
        <v>Moderado - 3</v>
      </c>
      <c r="F90" s="723" t="str">
        <f>'7- Mapa Final'!M80</f>
        <v>Moderado - 3</v>
      </c>
      <c r="G90" s="512"/>
      <c r="H90" s="709"/>
      <c r="I90" s="709"/>
      <c r="J90" s="709"/>
      <c r="K90" s="709"/>
      <c r="L90" s="709"/>
      <c r="M90" s="711"/>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row>
    <row r="91" spans="1:169" s="26" customFormat="1" ht="12.75" customHeight="1" x14ac:dyDescent="0.2">
      <c r="A91" s="713"/>
      <c r="B91" s="715"/>
      <c r="C91" s="715"/>
      <c r="D91" s="718"/>
      <c r="E91" s="721"/>
      <c r="F91" s="723"/>
      <c r="G91" s="512"/>
      <c r="H91" s="709"/>
      <c r="I91" s="709"/>
      <c r="J91" s="709"/>
      <c r="K91" s="709"/>
      <c r="L91" s="709"/>
      <c r="M91" s="711"/>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row>
    <row r="92" spans="1:169" s="26" customFormat="1" ht="12.75" customHeight="1" x14ac:dyDescent="0.2">
      <c r="A92" s="713"/>
      <c r="B92" s="715"/>
      <c r="C92" s="715"/>
      <c r="D92" s="718"/>
      <c r="E92" s="721"/>
      <c r="F92" s="723"/>
      <c r="G92" s="512"/>
      <c r="H92" s="709"/>
      <c r="I92" s="709"/>
      <c r="J92" s="709"/>
      <c r="K92" s="709"/>
      <c r="L92" s="709"/>
      <c r="M92" s="711"/>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row>
    <row r="93" spans="1:169" s="26" customFormat="1" ht="12.75" customHeight="1" x14ac:dyDescent="0.2">
      <c r="A93" s="713"/>
      <c r="B93" s="715"/>
      <c r="C93" s="715"/>
      <c r="D93" s="718"/>
      <c r="E93" s="721"/>
      <c r="F93" s="723"/>
      <c r="G93" s="512"/>
      <c r="H93" s="709"/>
      <c r="I93" s="709"/>
      <c r="J93" s="709"/>
      <c r="K93" s="709"/>
      <c r="L93" s="709"/>
      <c r="M93" s="711"/>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row>
    <row r="94" spans="1:169" s="26" customFormat="1" ht="13.5" customHeight="1" x14ac:dyDescent="0.2">
      <c r="A94" s="713"/>
      <c r="B94" s="715"/>
      <c r="C94" s="715"/>
      <c r="D94" s="718"/>
      <c r="E94" s="721"/>
      <c r="F94" s="723"/>
      <c r="G94" s="512"/>
      <c r="H94" s="709"/>
      <c r="I94" s="709"/>
      <c r="J94" s="709"/>
      <c r="K94" s="709"/>
      <c r="L94" s="709"/>
      <c r="M94" s="711"/>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row>
    <row r="95" spans="1:169" x14ac:dyDescent="0.25">
      <c r="A95" s="713"/>
      <c r="B95" s="715"/>
      <c r="C95" s="715"/>
      <c r="D95" s="718"/>
      <c r="E95" s="721"/>
      <c r="F95" s="723"/>
      <c r="G95" s="512"/>
      <c r="H95" s="709"/>
      <c r="I95" s="709"/>
      <c r="J95" s="709"/>
      <c r="K95" s="709"/>
      <c r="L95" s="709"/>
      <c r="M95" s="711"/>
      <c r="N95" s="34"/>
      <c r="O95" s="34"/>
    </row>
    <row r="96" spans="1:169" x14ac:dyDescent="0.25">
      <c r="A96" s="713"/>
      <c r="B96" s="715"/>
      <c r="C96" s="715"/>
      <c r="D96" s="718"/>
      <c r="E96" s="721"/>
      <c r="F96" s="723"/>
      <c r="G96" s="512"/>
      <c r="H96" s="709"/>
      <c r="I96" s="709"/>
      <c r="J96" s="709"/>
      <c r="K96" s="709"/>
      <c r="L96" s="709"/>
      <c r="M96" s="711"/>
      <c r="N96" s="34"/>
      <c r="O96" s="34"/>
    </row>
    <row r="97" spans="1:15" x14ac:dyDescent="0.25">
      <c r="A97" s="713"/>
      <c r="B97" s="715"/>
      <c r="C97" s="715"/>
      <c r="D97" s="718"/>
      <c r="E97" s="721"/>
      <c r="F97" s="723"/>
      <c r="G97" s="512"/>
      <c r="H97" s="709"/>
      <c r="I97" s="709"/>
      <c r="J97" s="709"/>
      <c r="K97" s="709"/>
      <c r="L97" s="709"/>
      <c r="M97" s="711"/>
      <c r="N97" s="34"/>
      <c r="O97" s="34"/>
    </row>
    <row r="98" spans="1:15" x14ac:dyDescent="0.25">
      <c r="A98" s="713"/>
      <c r="B98" s="715"/>
      <c r="C98" s="715"/>
      <c r="D98" s="718"/>
      <c r="E98" s="721"/>
      <c r="F98" s="723"/>
      <c r="G98" s="512"/>
      <c r="H98" s="709"/>
      <c r="I98" s="709"/>
      <c r="J98" s="709"/>
      <c r="K98" s="709"/>
      <c r="L98" s="709"/>
      <c r="M98" s="711"/>
      <c r="N98" s="34"/>
      <c r="O98" s="34"/>
    </row>
    <row r="99" spans="1:15" ht="15.75" thickBot="1" x14ac:dyDescent="0.3">
      <c r="A99" s="714"/>
      <c r="B99" s="716"/>
      <c r="C99" s="716"/>
      <c r="D99" s="719"/>
      <c r="E99" s="722"/>
      <c r="F99" s="724"/>
      <c r="G99" s="513"/>
      <c r="H99" s="710"/>
      <c r="I99" s="710"/>
      <c r="J99" s="710"/>
      <c r="K99" s="710"/>
      <c r="L99" s="710"/>
      <c r="M99" s="712"/>
      <c r="N99" s="34"/>
      <c r="O99" s="34"/>
    </row>
  </sheetData>
  <mergeCells count="134">
    <mergeCell ref="G50:G59"/>
    <mergeCell ref="H50:H59"/>
    <mergeCell ref="I50:I59"/>
    <mergeCell ref="F60:F69"/>
    <mergeCell ref="M60:M69"/>
    <mergeCell ref="G60:G69"/>
    <mergeCell ref="H60:H69"/>
    <mergeCell ref="I60:I69"/>
    <mergeCell ref="J60:J69"/>
    <mergeCell ref="K60:K69"/>
    <mergeCell ref="L60:L6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70:K79"/>
    <mergeCell ref="L70:L79"/>
    <mergeCell ref="M70:M79"/>
    <mergeCell ref="A90:A99"/>
    <mergeCell ref="B90:B99"/>
    <mergeCell ref="C90:C99"/>
    <mergeCell ref="D90:D99"/>
    <mergeCell ref="E90:E99"/>
    <mergeCell ref="F90:F99"/>
    <mergeCell ref="G90:G99"/>
    <mergeCell ref="H90:H99"/>
    <mergeCell ref="I90:I99"/>
    <mergeCell ref="J90:J99"/>
    <mergeCell ref="K90:K99"/>
    <mergeCell ref="L90:L99"/>
    <mergeCell ref="M90:M99"/>
    <mergeCell ref="F70:F79"/>
    <mergeCell ref="G70:G79"/>
    <mergeCell ref="H70:H79"/>
    <mergeCell ref="I70:I79"/>
    <mergeCell ref="J70:J79"/>
    <mergeCell ref="A70:A79"/>
    <mergeCell ref="B70:B79"/>
    <mergeCell ref="C70:C79"/>
    <mergeCell ref="J80:J89"/>
    <mergeCell ref="K80:K89"/>
    <mergeCell ref="L80:L89"/>
    <mergeCell ref="M80:M89"/>
    <mergeCell ref="A80:A89"/>
    <mergeCell ref="B80:B89"/>
    <mergeCell ref="C80:C89"/>
    <mergeCell ref="D80:D89"/>
    <mergeCell ref="E80:E89"/>
    <mergeCell ref="F80:F89"/>
    <mergeCell ref="G80:G89"/>
    <mergeCell ref="H80:H89"/>
    <mergeCell ref="I80:I89"/>
  </mergeCells>
  <conditionalFormatting sqref="A7:B7">
    <cfRule type="containsText" dxfId="224" priority="80" operator="containsText" text="1- Bajo">
      <formula>NOT(ISERROR(SEARCH("1- Bajo",A7)))</formula>
    </cfRule>
    <cfRule type="containsText" dxfId="223" priority="75" operator="containsText" text="3- Moderado">
      <formula>NOT(ISERROR(SEARCH("3- Moderado",A7)))</formula>
    </cfRule>
    <cfRule type="containsText" dxfId="222" priority="76" operator="containsText" text="6- Moderado">
      <formula>NOT(ISERROR(SEARCH("6- Moderado",A7)))</formula>
    </cfRule>
    <cfRule type="containsText" dxfId="221" priority="77" operator="containsText" text="4- Moderado">
      <formula>NOT(ISERROR(SEARCH("4- Moderado",A7)))</formula>
    </cfRule>
    <cfRule type="containsText" dxfId="220" priority="78" operator="containsText" text="3- Bajo">
      <formula>NOT(ISERROR(SEARCH("3- Bajo",A7)))</formula>
    </cfRule>
    <cfRule type="containsText" dxfId="219" priority="79" operator="containsText" text="4- Bajo">
      <formula>NOT(ISERROR(SEARCH("4- Bajo",A7)))</formula>
    </cfRule>
  </conditionalFormatting>
  <conditionalFormatting sqref="A10:E10 A20:E20">
    <cfRule type="containsText" dxfId="218" priority="72" operator="containsText" text="3- Bajo">
      <formula>NOT(ISERROR(SEARCH("3- Bajo",A10)))</formula>
    </cfRule>
    <cfRule type="containsText" dxfId="217" priority="71" operator="containsText" text="4- Moderado">
      <formula>NOT(ISERROR(SEARCH("4- Moderado",A10)))</formula>
    </cfRule>
    <cfRule type="containsText" dxfId="216" priority="70" operator="containsText" text="6- Moderado">
      <formula>NOT(ISERROR(SEARCH("6- Moderado",A10)))</formula>
    </cfRule>
    <cfRule type="containsText" dxfId="215" priority="69" operator="containsText" text="3- Moderado">
      <formula>NOT(ISERROR(SEARCH("3- Moderado",A10)))</formula>
    </cfRule>
    <cfRule type="containsText" dxfId="214" priority="73" operator="containsText" text="4- Bajo">
      <formula>NOT(ISERROR(SEARCH("4- Bajo",A10)))</formula>
    </cfRule>
    <cfRule type="containsText" dxfId="213" priority="74" operator="containsText" text="1- Bajo">
      <formula>NOT(ISERROR(SEARCH("1- Bajo",A10)))</formula>
    </cfRule>
  </conditionalFormatting>
  <conditionalFormatting sqref="A30:E30">
    <cfRule type="containsText" dxfId="212" priority="57" operator="containsText" text="6- Moderado">
      <formula>NOT(ISERROR(SEARCH("6- Moderado",A30)))</formula>
    </cfRule>
    <cfRule type="containsText" dxfId="211" priority="59" operator="containsText" text="3- Bajo">
      <formula>NOT(ISERROR(SEARCH("3- Bajo",A30)))</formula>
    </cfRule>
    <cfRule type="containsText" dxfId="210" priority="56" operator="containsText" text="3- Moderado">
      <formula>NOT(ISERROR(SEARCH("3- Moderado",A30)))</formula>
    </cfRule>
    <cfRule type="containsText" dxfId="209" priority="58" operator="containsText" text="4- Moderado">
      <formula>NOT(ISERROR(SEARCH("4- Moderado",A30)))</formula>
    </cfRule>
    <cfRule type="containsText" dxfId="208" priority="61" operator="containsText" text="1- Bajo">
      <formula>NOT(ISERROR(SEARCH("1- Bajo",A30)))</formula>
    </cfRule>
    <cfRule type="containsText" dxfId="207" priority="60" operator="containsText" text="4- Bajo">
      <formula>NOT(ISERROR(SEARCH("4- Bajo",A30)))</formula>
    </cfRule>
  </conditionalFormatting>
  <conditionalFormatting sqref="A40:E40">
    <cfRule type="containsText" dxfId="206" priority="54" operator="containsText" text="1- Bajo">
      <formula>NOT(ISERROR(SEARCH("1- Bajo",A40)))</formula>
    </cfRule>
    <cfRule type="containsText" dxfId="205" priority="50" operator="containsText" text="6- Moderado">
      <formula>NOT(ISERROR(SEARCH("6- Moderado",A40)))</formula>
    </cfRule>
    <cfRule type="containsText" dxfId="204" priority="51" operator="containsText" text="4- Moderado">
      <formula>NOT(ISERROR(SEARCH("4- Moderado",A40)))</formula>
    </cfRule>
    <cfRule type="containsText" dxfId="203" priority="53" operator="containsText" text="4- Bajo">
      <formula>NOT(ISERROR(SEARCH("4- Bajo",A40)))</formula>
    </cfRule>
    <cfRule type="containsText" dxfId="202" priority="49" operator="containsText" text="3- Moderado">
      <formula>NOT(ISERROR(SEARCH("3- Moderado",A40)))</formula>
    </cfRule>
    <cfRule type="containsText" dxfId="201" priority="52" operator="containsText" text="3- Bajo">
      <formula>NOT(ISERROR(SEARCH("3- Bajo",A40)))</formula>
    </cfRule>
  </conditionalFormatting>
  <conditionalFormatting sqref="A50:E50">
    <cfRule type="containsText" dxfId="200" priority="39" operator="containsText" text="6- Moderado">
      <formula>NOT(ISERROR(SEARCH("6- Moderado",A50)))</formula>
    </cfRule>
    <cfRule type="containsText" dxfId="199" priority="40" operator="containsText" text="4- Moderado">
      <formula>NOT(ISERROR(SEARCH("4- Moderado",A50)))</formula>
    </cfRule>
    <cfRule type="containsText" dxfId="198" priority="42" operator="containsText" text="4- Bajo">
      <formula>NOT(ISERROR(SEARCH("4- Bajo",A50)))</formula>
    </cfRule>
    <cfRule type="containsText" dxfId="197" priority="41" operator="containsText" text="3- Bajo">
      <formula>NOT(ISERROR(SEARCH("3- Bajo",A50)))</formula>
    </cfRule>
    <cfRule type="containsText" dxfId="196" priority="43" operator="containsText" text="1- Bajo">
      <formula>NOT(ISERROR(SEARCH("1- Bajo",A50)))</formula>
    </cfRule>
    <cfRule type="containsText" dxfId="195" priority="38" operator="containsText" text="3- Moderado">
      <formula>NOT(ISERROR(SEARCH("3- Moderado",A50)))</formula>
    </cfRule>
  </conditionalFormatting>
  <conditionalFormatting sqref="A60:E60">
    <cfRule type="containsText" dxfId="194" priority="25" operator="containsText" text="3- Bajo">
      <formula>NOT(ISERROR(SEARCH("3- Bajo",A60)))</formula>
    </cfRule>
    <cfRule type="containsText" dxfId="193" priority="26" operator="containsText" text="4- Bajo">
      <formula>NOT(ISERROR(SEARCH("4- Bajo",A60)))</formula>
    </cfRule>
    <cfRule type="containsText" dxfId="192" priority="27" operator="containsText" text="1- Bajo">
      <formula>NOT(ISERROR(SEARCH("1- Bajo",A60)))</formula>
    </cfRule>
    <cfRule type="containsText" dxfId="191" priority="24" operator="containsText" text="4- Moderado">
      <formula>NOT(ISERROR(SEARCH("4- Moderado",A60)))</formula>
    </cfRule>
    <cfRule type="containsText" dxfId="190" priority="23" operator="containsText" text="6- Moderado">
      <formula>NOT(ISERROR(SEARCH("6- Moderado",A60)))</formula>
    </cfRule>
    <cfRule type="containsText" dxfId="189" priority="22" operator="containsText" text="3- Moderado">
      <formula>NOT(ISERROR(SEARCH("3- Moderado",A60)))</formula>
    </cfRule>
  </conditionalFormatting>
  <conditionalFormatting sqref="A70:E70">
    <cfRule type="containsText" dxfId="188" priority="16" operator="containsText" text="6- Moderado">
      <formula>NOT(ISERROR(SEARCH("6- Moderado",A70)))</formula>
    </cfRule>
    <cfRule type="containsText" dxfId="187" priority="15" operator="containsText" text="3- Moderado">
      <formula>NOT(ISERROR(SEARCH("3- Moderado",A70)))</formula>
    </cfRule>
    <cfRule type="containsText" dxfId="186" priority="20" operator="containsText" text="1- Bajo">
      <formula>NOT(ISERROR(SEARCH("1- Bajo",A70)))</formula>
    </cfRule>
    <cfRule type="containsText" dxfId="185" priority="18" operator="containsText" text="3- Bajo">
      <formula>NOT(ISERROR(SEARCH("3- Bajo",A70)))</formula>
    </cfRule>
    <cfRule type="containsText" dxfId="184" priority="19" operator="containsText" text="4- Bajo">
      <formula>NOT(ISERROR(SEARCH("4- Bajo",A70)))</formula>
    </cfRule>
    <cfRule type="containsText" dxfId="183" priority="17" operator="containsText" text="4- Moderado">
      <formula>NOT(ISERROR(SEARCH("4- Moderado",A70)))</formula>
    </cfRule>
  </conditionalFormatting>
  <conditionalFormatting sqref="A80:E80">
    <cfRule type="containsText" dxfId="182" priority="4" operator="containsText" text="3- Bajo">
      <formula>NOT(ISERROR(SEARCH("3- Bajo",A80)))</formula>
    </cfRule>
    <cfRule type="containsText" dxfId="181" priority="5" operator="containsText" text="4- Bajo">
      <formula>NOT(ISERROR(SEARCH("4- Bajo",A80)))</formula>
    </cfRule>
    <cfRule type="containsText" dxfId="180" priority="6" operator="containsText" text="1- Bajo">
      <formula>NOT(ISERROR(SEARCH("1- Bajo",A80)))</formula>
    </cfRule>
    <cfRule type="containsText" dxfId="179" priority="1" operator="containsText" text="3- Moderado">
      <formula>NOT(ISERROR(SEARCH("3- Moderado",A80)))</formula>
    </cfRule>
    <cfRule type="containsText" dxfId="178" priority="2" operator="containsText" text="6- Moderado">
      <formula>NOT(ISERROR(SEARCH("6- Moderado",A80)))</formula>
    </cfRule>
    <cfRule type="containsText" dxfId="177" priority="3" operator="containsText" text="4- Moderado">
      <formula>NOT(ISERROR(SEARCH("4- Moderado",A80)))</formula>
    </cfRule>
  </conditionalFormatting>
  <conditionalFormatting sqref="A90:E90">
    <cfRule type="containsText" dxfId="176" priority="10" operator="containsText" text="4- Moderado">
      <formula>NOT(ISERROR(SEARCH("4- Moderado",A90)))</formula>
    </cfRule>
    <cfRule type="containsText" dxfId="175" priority="13" operator="containsText" text="1- Bajo">
      <formula>NOT(ISERROR(SEARCH("1- Bajo",A90)))</formula>
    </cfRule>
    <cfRule type="containsText" dxfId="174" priority="12" operator="containsText" text="4- Bajo">
      <formula>NOT(ISERROR(SEARCH("4- Bajo",A90)))</formula>
    </cfRule>
    <cfRule type="containsText" dxfId="173" priority="11" operator="containsText" text="3- Bajo">
      <formula>NOT(ISERROR(SEARCH("3- Bajo",A90)))</formula>
    </cfRule>
    <cfRule type="containsText" dxfId="172" priority="9" operator="containsText" text="6- Moderado">
      <formula>NOT(ISERROR(SEARCH("6- Moderado",A90)))</formula>
    </cfRule>
    <cfRule type="containsText" dxfId="171" priority="8" operator="containsText" text="3- Moderado">
      <formula>NOT(ISERROR(SEARCH("3- Moderado",A90)))</formula>
    </cfRule>
  </conditionalFormatting>
  <conditionalFormatting sqref="C8:F8">
    <cfRule type="containsText" dxfId="170" priority="64" operator="containsText" text="6- Moderado">
      <formula>NOT(ISERROR(SEARCH("6- Moderado",C8)))</formula>
    </cfRule>
    <cfRule type="containsText" dxfId="169" priority="65" operator="containsText" text="4- Moderado">
      <formula>NOT(ISERROR(SEARCH("4- Moderado",C8)))</formula>
    </cfRule>
    <cfRule type="containsText" dxfId="168" priority="66" operator="containsText" text="3- Bajo">
      <formula>NOT(ISERROR(SEARCH("3- Bajo",C8)))</formula>
    </cfRule>
    <cfRule type="containsText" dxfId="167" priority="67" operator="containsText" text="4- Bajo">
      <formula>NOT(ISERROR(SEARCH("4- Bajo",C8)))</formula>
    </cfRule>
    <cfRule type="containsText" dxfId="166" priority="68" operator="containsText" text="1- Bajo">
      <formula>NOT(ISERROR(SEARCH("1- Bajo",C8)))</formula>
    </cfRule>
    <cfRule type="containsText" dxfId="165" priority="63" operator="containsText" text="3- Moderado">
      <formula>NOT(ISERROR(SEARCH("3- Moderado",C8)))</formula>
    </cfRule>
  </conditionalFormatting>
  <conditionalFormatting sqref="D10:D99">
    <cfRule type="containsText" dxfId="164" priority="33" operator="containsText" text="Alta">
      <formula>NOT(ISERROR(SEARCH("Alta",D10)))</formula>
    </cfRule>
    <cfRule type="containsText" dxfId="163" priority="34" operator="containsText" text="Baja">
      <formula>NOT(ISERROR(SEARCH("Baja",D10)))</formula>
    </cfRule>
    <cfRule type="containsText" dxfId="162" priority="32" operator="containsText" text="Muy Alta">
      <formula>NOT(ISERROR(SEARCH("Muy Alta",D10)))</formula>
    </cfRule>
    <cfRule type="containsText" dxfId="161" priority="37" operator="containsText" text="Media">
      <formula>NOT(ISERROR(SEARCH("Media",D10)))</formula>
    </cfRule>
    <cfRule type="containsText" dxfId="160" priority="35" operator="containsText" text="Muy Baja">
      <formula>NOT(ISERROR(SEARCH("Muy Baja",D10)))</formula>
    </cfRule>
  </conditionalFormatting>
  <conditionalFormatting sqref="E10:E99">
    <cfRule type="containsText" dxfId="159" priority="31" operator="containsText" text="Leve">
      <formula>NOT(ISERROR(SEARCH("Leve",E10)))</formula>
    </cfRule>
    <cfRule type="containsText" dxfId="158" priority="30" operator="containsText" text="Menor">
      <formula>NOT(ISERROR(SEARCH("Menor",E10)))</formula>
    </cfRule>
    <cfRule type="containsText" dxfId="157" priority="29" operator="containsText" text="Mayor">
      <formula>NOT(ISERROR(SEARCH("Mayor",E10)))</formula>
    </cfRule>
    <cfRule type="containsText" dxfId="156" priority="28" operator="containsText" text="Catastrófico">
      <formula>NOT(ISERROR(SEARCH("Catastrófico",E10)))</formula>
    </cfRule>
  </conditionalFormatting>
  <conditionalFormatting sqref="E10:F59">
    <cfRule type="containsText" dxfId="155" priority="36" operator="containsText" text="Moderado">
      <formula>NOT(ISERROR(SEARCH("Moderado",E10)))</formula>
    </cfRule>
  </conditionalFormatting>
  <conditionalFormatting sqref="E60:F99">
    <cfRule type="containsText" dxfId="154" priority="7" operator="containsText" text="Moderado">
      <formula>NOT(ISERROR(SEARCH("Moderado",E60)))</formula>
    </cfRule>
  </conditionalFormatting>
  <conditionalFormatting sqref="F10:F29">
    <cfRule type="colorScale" priority="81">
      <colorScale>
        <cfvo type="min"/>
        <cfvo type="max"/>
        <color rgb="FFFF7128"/>
        <color rgb="FFFFEF9C"/>
      </colorScale>
    </cfRule>
  </conditionalFormatting>
  <conditionalFormatting sqref="F10:F99">
    <cfRule type="containsText" dxfId="153" priority="44" operator="containsText" text="Bajo">
      <formula>NOT(ISERROR(SEARCH("Bajo",F10)))</formula>
    </cfRule>
    <cfRule type="containsText" dxfId="152" priority="45" operator="containsText" text="Moderado">
      <formula>NOT(ISERROR(SEARCH("Moderado",F10)))</formula>
    </cfRule>
    <cfRule type="containsText" dxfId="151" priority="46" operator="containsText" text="Alto">
      <formula>NOT(ISERROR(SEARCH("Alto",F10)))</formula>
    </cfRule>
    <cfRule type="containsText" dxfId="150" priority="47" operator="containsText" text="Extremo">
      <formula>NOT(ISERROR(SEARCH("Extremo",F10)))</formula>
    </cfRule>
  </conditionalFormatting>
  <conditionalFormatting sqref="F30:F39">
    <cfRule type="colorScale" priority="62">
      <colorScale>
        <cfvo type="min"/>
        <cfvo type="max"/>
        <color rgb="FFFF7128"/>
        <color rgb="FFFFEF9C"/>
      </colorScale>
    </cfRule>
  </conditionalFormatting>
  <conditionalFormatting sqref="F40:F49">
    <cfRule type="colorScale" priority="55">
      <colorScale>
        <cfvo type="min"/>
        <cfvo type="max"/>
        <color rgb="FFFF7128"/>
        <color rgb="FFFFEF9C"/>
      </colorScale>
    </cfRule>
  </conditionalFormatting>
  <conditionalFormatting sqref="F50:F99">
    <cfRule type="colorScale" priority="48">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B00-000000000000}"/>
    <dataValidation allowBlank="1" showInputMessage="1" showErrorMessage="1" prompt="Describir las actividades que se van a desarrollar para el proyecto" sqref="H7" xr:uid="{00000000-0002-0000-0B00-000001000000}"/>
    <dataValidation allowBlank="1" showInputMessage="1" showErrorMessage="1" prompt="Seleccionar si el responsable es el responsable de las acciones es el nivel central" sqref="I7:I8" xr:uid="{00000000-0002-0000-0B00-000002000000}"/>
    <dataValidation allowBlank="1" showInputMessage="1" showErrorMessage="1" prompt="seleccionar si el responsable de ejecutar las acciones es el nivel central" sqref="J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'9- Matriz de Calor '!$S$8:$S$11</xm:f>
          </x14:formula1>
          <xm:sqref>G10:G99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99"/>
  <sheetViews>
    <sheetView showGridLines="0" topLeftCell="A25" zoomScale="55" zoomScaleNormal="55" workbookViewId="0">
      <selection activeCell="K90" sqref="K90:K99"/>
    </sheetView>
  </sheetViews>
  <sheetFormatPr baseColWidth="10" defaultColWidth="11.42578125" defaultRowHeight="15" x14ac:dyDescent="0.25"/>
  <cols>
    <col min="1" max="1" width="18.42578125" style="5" customWidth="1"/>
    <col min="2" max="2" width="35.85546875" style="5" customWidth="1"/>
    <col min="3" max="3" width="40.28515625" customWidth="1"/>
    <col min="4" max="4" width="16.85546875" style="96"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x14ac:dyDescent="0.3">
      <c r="A1" s="747"/>
      <c r="B1" s="748"/>
      <c r="C1" s="751"/>
      <c r="D1" s="751"/>
      <c r="E1" s="751"/>
      <c r="F1" s="751"/>
      <c r="G1" s="751"/>
      <c r="H1" s="751"/>
      <c r="I1" s="751"/>
      <c r="J1" s="752"/>
      <c r="K1" s="746" t="s">
        <v>556</v>
      </c>
      <c r="L1" s="746"/>
      <c r="M1" s="746"/>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x14ac:dyDescent="0.3">
      <c r="A2" s="749"/>
      <c r="B2" s="750"/>
      <c r="C2" s="753"/>
      <c r="D2" s="753"/>
      <c r="E2" s="753"/>
      <c r="F2" s="753"/>
      <c r="G2" s="753"/>
      <c r="H2" s="753"/>
      <c r="I2" s="753"/>
      <c r="J2" s="754"/>
      <c r="K2" s="746"/>
      <c r="L2" s="746"/>
      <c r="M2" s="74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x14ac:dyDescent="0.3">
      <c r="A3" s="1"/>
      <c r="B3" s="1"/>
      <c r="C3" s="753"/>
      <c r="D3" s="753"/>
      <c r="E3" s="753"/>
      <c r="F3" s="753"/>
      <c r="G3" s="753"/>
      <c r="H3" s="753"/>
      <c r="I3" s="753"/>
      <c r="J3" s="754"/>
      <c r="K3" s="746"/>
      <c r="L3" s="746"/>
      <c r="M3" s="746"/>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x14ac:dyDescent="0.3">
      <c r="A4" s="520" t="s">
        <v>304</v>
      </c>
      <c r="B4" s="520"/>
      <c r="C4" s="613"/>
      <c r="D4" s="613"/>
      <c r="E4" s="613"/>
      <c r="F4" s="613"/>
      <c r="G4" s="613"/>
      <c r="H4" s="613"/>
      <c r="I4" s="613"/>
      <c r="J4" s="613"/>
      <c r="K4" s="613"/>
      <c r="L4" s="613"/>
      <c r="M4" s="613"/>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x14ac:dyDescent="0.3">
      <c r="A5" s="520" t="s">
        <v>305</v>
      </c>
      <c r="B5" s="520"/>
      <c r="C5" s="612"/>
      <c r="D5" s="612"/>
      <c r="E5" s="612"/>
      <c r="F5" s="612"/>
      <c r="G5" s="612"/>
      <c r="H5" s="612"/>
      <c r="I5" s="612"/>
      <c r="J5" s="612"/>
      <c r="K5" s="612"/>
      <c r="L5" s="612"/>
      <c r="M5" s="612"/>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x14ac:dyDescent="0.35">
      <c r="A6" s="520" t="s">
        <v>306</v>
      </c>
      <c r="B6" s="520"/>
      <c r="C6" s="739"/>
      <c r="D6" s="740"/>
      <c r="E6" s="740"/>
      <c r="F6" s="740"/>
      <c r="G6" s="740"/>
      <c r="H6" s="740"/>
      <c r="I6" s="740"/>
      <c r="J6" s="740"/>
      <c r="K6" s="740"/>
      <c r="L6" s="740"/>
      <c r="M6" s="741"/>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x14ac:dyDescent="0.3">
      <c r="A7" s="734" t="s">
        <v>557</v>
      </c>
      <c r="B7" s="735"/>
      <c r="C7" s="736"/>
      <c r="D7" s="737" t="s">
        <v>558</v>
      </c>
      <c r="E7" s="737"/>
      <c r="F7" s="737"/>
      <c r="G7" s="738" t="s">
        <v>559</v>
      </c>
      <c r="H7" s="729" t="s">
        <v>560</v>
      </c>
      <c r="I7" s="731" t="s">
        <v>561</v>
      </c>
      <c r="J7" s="732"/>
      <c r="K7" s="731" t="s">
        <v>562</v>
      </c>
      <c r="L7" s="732"/>
      <c r="M7" s="733" t="s">
        <v>571</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x14ac:dyDescent="0.3">
      <c r="A8" s="35" t="s">
        <v>26</v>
      </c>
      <c r="B8" s="35" t="s">
        <v>246</v>
      </c>
      <c r="C8" s="35" t="s">
        <v>248</v>
      </c>
      <c r="D8" s="28" t="s">
        <v>258</v>
      </c>
      <c r="E8" s="28" t="s">
        <v>564</v>
      </c>
      <c r="F8" s="28" t="s">
        <v>565</v>
      </c>
      <c r="G8" s="738"/>
      <c r="H8" s="730"/>
      <c r="I8" s="29" t="s">
        <v>566</v>
      </c>
      <c r="J8" s="29" t="s">
        <v>567</v>
      </c>
      <c r="K8" s="29" t="s">
        <v>568</v>
      </c>
      <c r="L8" s="29" t="s">
        <v>569</v>
      </c>
      <c r="M8" s="733"/>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x14ac:dyDescent="0.3">
      <c r="A9" s="755"/>
      <c r="B9" s="756"/>
      <c r="C9" s="756"/>
      <c r="D9" s="756"/>
      <c r="E9" s="756"/>
      <c r="F9" s="756"/>
      <c r="G9" s="756"/>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x14ac:dyDescent="0.2">
      <c r="A10" s="757">
        <f>'7- Mapa Final'!A10</f>
        <v>1</v>
      </c>
      <c r="B10" s="742" t="str">
        <f>'7- Mapa Final'!B10</f>
        <v>Vencimiento de Términos</v>
      </c>
      <c r="C10" s="742" t="str">
        <f>'7- Mapa Final'!C10</f>
        <v>Se realizan  actuaciones procesales ose da  respuesta a las solicitudes de los usuarios de la administración de justicia en materia penal, después del  término legal establecido para decidir sobre los conflictos presentados a los jueces.</v>
      </c>
      <c r="D10" s="744" t="str">
        <f>'7- Mapa Final'!J10</f>
        <v>Muy Baja - 1</v>
      </c>
      <c r="E10" s="745" t="str">
        <f>'7- Mapa Final'!K10</f>
        <v>Menor - 2</v>
      </c>
      <c r="F10" s="760" t="str">
        <f>'7- Mapa Final'!M10</f>
        <v>Bajo - 2</v>
      </c>
      <c r="G10" s="511"/>
      <c r="H10" s="758"/>
      <c r="I10" s="758"/>
      <c r="J10" s="758"/>
      <c r="K10" s="758"/>
      <c r="L10" s="758"/>
      <c r="M10" s="759"/>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x14ac:dyDescent="0.2">
      <c r="A11" s="743"/>
      <c r="B11" s="715"/>
      <c r="C11" s="715"/>
      <c r="D11" s="718"/>
      <c r="E11" s="721"/>
      <c r="F11" s="723"/>
      <c r="G11" s="512"/>
      <c r="H11" s="709"/>
      <c r="I11" s="709"/>
      <c r="J11" s="709"/>
      <c r="K11" s="709"/>
      <c r="L11" s="709"/>
      <c r="M11" s="711"/>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x14ac:dyDescent="0.2">
      <c r="A12" s="743"/>
      <c r="B12" s="715"/>
      <c r="C12" s="715"/>
      <c r="D12" s="718"/>
      <c r="E12" s="721"/>
      <c r="F12" s="723"/>
      <c r="G12" s="512"/>
      <c r="H12" s="709"/>
      <c r="I12" s="709"/>
      <c r="J12" s="709"/>
      <c r="K12" s="709"/>
      <c r="L12" s="709"/>
      <c r="M12" s="711"/>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x14ac:dyDescent="0.2">
      <c r="A13" s="743"/>
      <c r="B13" s="715"/>
      <c r="C13" s="715"/>
      <c r="D13" s="718"/>
      <c r="E13" s="721"/>
      <c r="F13" s="723"/>
      <c r="G13" s="512"/>
      <c r="H13" s="709"/>
      <c r="I13" s="709"/>
      <c r="J13" s="709"/>
      <c r="K13" s="709"/>
      <c r="L13" s="709"/>
      <c r="M13" s="711"/>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x14ac:dyDescent="0.2">
      <c r="A14" s="743"/>
      <c r="B14" s="715"/>
      <c r="C14" s="715"/>
      <c r="D14" s="718"/>
      <c r="E14" s="721"/>
      <c r="F14" s="723"/>
      <c r="G14" s="512"/>
      <c r="H14" s="709"/>
      <c r="I14" s="709"/>
      <c r="J14" s="709"/>
      <c r="K14" s="709"/>
      <c r="L14" s="709"/>
      <c r="M14" s="711"/>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x14ac:dyDescent="0.2">
      <c r="A15" s="743"/>
      <c r="B15" s="715"/>
      <c r="C15" s="715"/>
      <c r="D15" s="718"/>
      <c r="E15" s="721"/>
      <c r="F15" s="723"/>
      <c r="G15" s="512"/>
      <c r="H15" s="709"/>
      <c r="I15" s="709"/>
      <c r="J15" s="709"/>
      <c r="K15" s="709"/>
      <c r="L15" s="709"/>
      <c r="M15" s="711"/>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x14ac:dyDescent="0.2">
      <c r="A16" s="743"/>
      <c r="B16" s="715"/>
      <c r="C16" s="715"/>
      <c r="D16" s="718"/>
      <c r="E16" s="721"/>
      <c r="F16" s="723"/>
      <c r="G16" s="512"/>
      <c r="H16" s="709"/>
      <c r="I16" s="709"/>
      <c r="J16" s="709"/>
      <c r="K16" s="709"/>
      <c r="L16" s="709"/>
      <c r="M16" s="711"/>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x14ac:dyDescent="0.2">
      <c r="A17" s="743"/>
      <c r="B17" s="715"/>
      <c r="C17" s="715"/>
      <c r="D17" s="718"/>
      <c r="E17" s="721"/>
      <c r="F17" s="723"/>
      <c r="G17" s="512"/>
      <c r="H17" s="709"/>
      <c r="I17" s="709"/>
      <c r="J17" s="709"/>
      <c r="K17" s="709"/>
      <c r="L17" s="709"/>
      <c r="M17" s="711"/>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x14ac:dyDescent="0.2">
      <c r="A18" s="743"/>
      <c r="B18" s="715"/>
      <c r="C18" s="715"/>
      <c r="D18" s="718"/>
      <c r="E18" s="721"/>
      <c r="F18" s="723"/>
      <c r="G18" s="512"/>
      <c r="H18" s="709"/>
      <c r="I18" s="709"/>
      <c r="J18" s="709"/>
      <c r="K18" s="709"/>
      <c r="L18" s="709"/>
      <c r="M18" s="711"/>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x14ac:dyDescent="0.2">
      <c r="A19" s="743"/>
      <c r="B19" s="715"/>
      <c r="C19" s="715"/>
      <c r="D19" s="718"/>
      <c r="E19" s="721"/>
      <c r="F19" s="723"/>
      <c r="G19" s="512"/>
      <c r="H19" s="709"/>
      <c r="I19" s="709"/>
      <c r="J19" s="709"/>
      <c r="K19" s="709"/>
      <c r="L19" s="709"/>
      <c r="M19" s="711"/>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x14ac:dyDescent="0.2">
      <c r="A20" s="743">
        <f>'7- Mapa Final'!A20</f>
        <v>2</v>
      </c>
      <c r="B20" s="715" t="str">
        <f>'7- Mapa Final'!B20</f>
        <v xml:space="preserve">Incumplimientos en la realizacion de audiencias </v>
      </c>
      <c r="C20" s="715" t="str">
        <f>'7- Mapa Final'!C20</f>
        <v xml:space="preserve">No se atiende la  solicitud  de un fiscal o parte interesada para la realización de una audiencia preliminar o no se cumple  la programción de audiencias de Conocimiento. </v>
      </c>
      <c r="D20" s="717" t="str">
        <f>'7- Mapa Final'!J20</f>
        <v>Muy Baja - 1</v>
      </c>
      <c r="E20" s="720" t="str">
        <f>'7- Mapa Final'!K20</f>
        <v>Menor - 2</v>
      </c>
      <c r="F20" s="723" t="str">
        <f>'7- Mapa Final'!M20</f>
        <v>Bajo - 2</v>
      </c>
      <c r="G20" s="512"/>
      <c r="H20" s="709"/>
      <c r="I20" s="709"/>
      <c r="J20" s="709"/>
      <c r="K20" s="709"/>
      <c r="L20" s="709"/>
      <c r="M20" s="711"/>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x14ac:dyDescent="0.2">
      <c r="A21" s="743"/>
      <c r="B21" s="715"/>
      <c r="C21" s="715"/>
      <c r="D21" s="718"/>
      <c r="E21" s="721"/>
      <c r="F21" s="723"/>
      <c r="G21" s="512"/>
      <c r="H21" s="709"/>
      <c r="I21" s="709"/>
      <c r="J21" s="709"/>
      <c r="K21" s="709"/>
      <c r="L21" s="709"/>
      <c r="M21" s="711"/>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x14ac:dyDescent="0.2">
      <c r="A22" s="743"/>
      <c r="B22" s="715"/>
      <c r="C22" s="715"/>
      <c r="D22" s="718"/>
      <c r="E22" s="721"/>
      <c r="F22" s="723"/>
      <c r="G22" s="512"/>
      <c r="H22" s="709"/>
      <c r="I22" s="709"/>
      <c r="J22" s="709"/>
      <c r="K22" s="709"/>
      <c r="L22" s="709"/>
      <c r="M22" s="711"/>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x14ac:dyDescent="0.2">
      <c r="A23" s="743"/>
      <c r="B23" s="715"/>
      <c r="C23" s="715"/>
      <c r="D23" s="718"/>
      <c r="E23" s="721"/>
      <c r="F23" s="723"/>
      <c r="G23" s="512"/>
      <c r="H23" s="709"/>
      <c r="I23" s="709"/>
      <c r="J23" s="709"/>
      <c r="K23" s="709"/>
      <c r="L23" s="709"/>
      <c r="M23" s="711"/>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x14ac:dyDescent="0.2">
      <c r="A24" s="743"/>
      <c r="B24" s="715"/>
      <c r="C24" s="715"/>
      <c r="D24" s="718"/>
      <c r="E24" s="721"/>
      <c r="F24" s="723"/>
      <c r="G24" s="512"/>
      <c r="H24" s="709"/>
      <c r="I24" s="709"/>
      <c r="J24" s="709"/>
      <c r="K24" s="709"/>
      <c r="L24" s="709"/>
      <c r="M24" s="711"/>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x14ac:dyDescent="0.25">
      <c r="A25" s="743"/>
      <c r="B25" s="715"/>
      <c r="C25" s="715"/>
      <c r="D25" s="718"/>
      <c r="E25" s="721"/>
      <c r="F25" s="723"/>
      <c r="G25" s="512"/>
      <c r="H25" s="709"/>
      <c r="I25" s="709"/>
      <c r="J25" s="709"/>
      <c r="K25" s="709"/>
      <c r="L25" s="709"/>
      <c r="M25" s="711"/>
      <c r="N25" s="34"/>
      <c r="O25" s="34"/>
    </row>
    <row r="26" spans="1:169" x14ac:dyDescent="0.25">
      <c r="A26" s="743"/>
      <c r="B26" s="715"/>
      <c r="C26" s="715"/>
      <c r="D26" s="718"/>
      <c r="E26" s="721"/>
      <c r="F26" s="723"/>
      <c r="G26" s="512"/>
      <c r="H26" s="709"/>
      <c r="I26" s="709"/>
      <c r="J26" s="709"/>
      <c r="K26" s="709"/>
      <c r="L26" s="709"/>
      <c r="M26" s="711"/>
      <c r="N26" s="34"/>
      <c r="O26" s="34"/>
    </row>
    <row r="27" spans="1:169" x14ac:dyDescent="0.25">
      <c r="A27" s="743"/>
      <c r="B27" s="715"/>
      <c r="C27" s="715"/>
      <c r="D27" s="718"/>
      <c r="E27" s="721"/>
      <c r="F27" s="723"/>
      <c r="G27" s="512"/>
      <c r="H27" s="709"/>
      <c r="I27" s="709"/>
      <c r="J27" s="709"/>
      <c r="K27" s="709"/>
      <c r="L27" s="709"/>
      <c r="M27" s="711"/>
      <c r="N27" s="34"/>
      <c r="O27" s="34"/>
    </row>
    <row r="28" spans="1:169" x14ac:dyDescent="0.25">
      <c r="A28" s="743"/>
      <c r="B28" s="715"/>
      <c r="C28" s="715"/>
      <c r="D28" s="718"/>
      <c r="E28" s="721"/>
      <c r="F28" s="723"/>
      <c r="G28" s="512"/>
      <c r="H28" s="709"/>
      <c r="I28" s="709"/>
      <c r="J28" s="709"/>
      <c r="K28" s="709"/>
      <c r="L28" s="709"/>
      <c r="M28" s="711"/>
      <c r="N28" s="34"/>
      <c r="O28" s="34"/>
    </row>
    <row r="29" spans="1:169" x14ac:dyDescent="0.25">
      <c r="A29" s="743"/>
      <c r="B29" s="715"/>
      <c r="C29" s="715"/>
      <c r="D29" s="718"/>
      <c r="E29" s="721"/>
      <c r="F29" s="723"/>
      <c r="G29" s="512"/>
      <c r="H29" s="709"/>
      <c r="I29" s="709"/>
      <c r="J29" s="709"/>
      <c r="K29" s="709"/>
      <c r="L29" s="709"/>
      <c r="M29" s="711"/>
      <c r="N29" s="34"/>
      <c r="O29" s="34"/>
    </row>
    <row r="30" spans="1:169" s="26" customFormat="1" ht="12.75" x14ac:dyDescent="0.2">
      <c r="A30" s="743">
        <f>'7- Mapa Final'!A30</f>
        <v>3</v>
      </c>
      <c r="B30" s="715" t="str">
        <f>'7- Mapa Final'!B30</f>
        <v xml:space="preserve"> Efectuar notificaciones que no cumplan con los requistos</v>
      </c>
      <c r="C30" s="715" t="str">
        <f>'7- Mapa Final'!C30</f>
        <v>No se realizan las  notificaciones , no se erfectuan  oportunamente o no se aplica aplicar la normatividad</v>
      </c>
      <c r="D30" s="717" t="str">
        <f>'7- Mapa Final'!J30</f>
        <v>Muy Baja - 1</v>
      </c>
      <c r="E30" s="720" t="str">
        <f>'7- Mapa Final'!K30</f>
        <v>Menor - 2</v>
      </c>
      <c r="F30" s="723" t="str">
        <f>'7- Mapa Final'!M30</f>
        <v>Bajo - 2</v>
      </c>
      <c r="G30" s="512"/>
      <c r="H30" s="709"/>
      <c r="I30" s="709"/>
      <c r="J30" s="709"/>
      <c r="K30" s="709"/>
      <c r="L30" s="709"/>
      <c r="M30" s="711"/>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x14ac:dyDescent="0.2">
      <c r="A31" s="743"/>
      <c r="B31" s="715"/>
      <c r="C31" s="715"/>
      <c r="D31" s="718"/>
      <c r="E31" s="721"/>
      <c r="F31" s="723"/>
      <c r="G31" s="512"/>
      <c r="H31" s="709"/>
      <c r="I31" s="709"/>
      <c r="J31" s="709"/>
      <c r="K31" s="709"/>
      <c r="L31" s="709"/>
      <c r="M31" s="711"/>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x14ac:dyDescent="0.2">
      <c r="A32" s="743"/>
      <c r="B32" s="715"/>
      <c r="C32" s="715"/>
      <c r="D32" s="718"/>
      <c r="E32" s="721"/>
      <c r="F32" s="723"/>
      <c r="G32" s="512"/>
      <c r="H32" s="709"/>
      <c r="I32" s="709"/>
      <c r="J32" s="709"/>
      <c r="K32" s="709"/>
      <c r="L32" s="709"/>
      <c r="M32" s="711"/>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x14ac:dyDescent="0.2">
      <c r="A33" s="743"/>
      <c r="B33" s="715"/>
      <c r="C33" s="715"/>
      <c r="D33" s="718"/>
      <c r="E33" s="721"/>
      <c r="F33" s="723"/>
      <c r="G33" s="512"/>
      <c r="H33" s="709"/>
      <c r="I33" s="709"/>
      <c r="J33" s="709"/>
      <c r="K33" s="709"/>
      <c r="L33" s="709"/>
      <c r="M33" s="711"/>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x14ac:dyDescent="0.2">
      <c r="A34" s="743"/>
      <c r="B34" s="715"/>
      <c r="C34" s="715"/>
      <c r="D34" s="718"/>
      <c r="E34" s="721"/>
      <c r="F34" s="723"/>
      <c r="G34" s="512"/>
      <c r="H34" s="709"/>
      <c r="I34" s="709"/>
      <c r="J34" s="709"/>
      <c r="K34" s="709"/>
      <c r="L34" s="709"/>
      <c r="M34" s="711"/>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x14ac:dyDescent="0.25">
      <c r="A35" s="743"/>
      <c r="B35" s="715"/>
      <c r="C35" s="715"/>
      <c r="D35" s="718"/>
      <c r="E35" s="721"/>
      <c r="F35" s="723"/>
      <c r="G35" s="512"/>
      <c r="H35" s="709"/>
      <c r="I35" s="709"/>
      <c r="J35" s="709"/>
      <c r="K35" s="709"/>
      <c r="L35" s="709"/>
      <c r="M35" s="711"/>
      <c r="N35" s="34"/>
      <c r="O35" s="34"/>
    </row>
    <row r="36" spans="1:169" x14ac:dyDescent="0.25">
      <c r="A36" s="743"/>
      <c r="B36" s="715"/>
      <c r="C36" s="715"/>
      <c r="D36" s="718"/>
      <c r="E36" s="721"/>
      <c r="F36" s="723"/>
      <c r="G36" s="512"/>
      <c r="H36" s="709"/>
      <c r="I36" s="709"/>
      <c r="J36" s="709"/>
      <c r="K36" s="709"/>
      <c r="L36" s="709"/>
      <c r="M36" s="711"/>
      <c r="N36" s="34"/>
      <c r="O36" s="34"/>
    </row>
    <row r="37" spans="1:169" x14ac:dyDescent="0.25">
      <c r="A37" s="743"/>
      <c r="B37" s="715"/>
      <c r="C37" s="715"/>
      <c r="D37" s="718"/>
      <c r="E37" s="721"/>
      <c r="F37" s="723"/>
      <c r="G37" s="512"/>
      <c r="H37" s="709"/>
      <c r="I37" s="709"/>
      <c r="J37" s="709"/>
      <c r="K37" s="709"/>
      <c r="L37" s="709"/>
      <c r="M37" s="711"/>
      <c r="N37" s="34"/>
      <c r="O37" s="34"/>
    </row>
    <row r="38" spans="1:169" x14ac:dyDescent="0.25">
      <c r="A38" s="743"/>
      <c r="B38" s="715"/>
      <c r="C38" s="715"/>
      <c r="D38" s="718"/>
      <c r="E38" s="721"/>
      <c r="F38" s="723"/>
      <c r="G38" s="512"/>
      <c r="H38" s="709"/>
      <c r="I38" s="709"/>
      <c r="J38" s="709"/>
      <c r="K38" s="709"/>
      <c r="L38" s="709"/>
      <c r="M38" s="711"/>
      <c r="N38" s="34"/>
      <c r="O38" s="34"/>
    </row>
    <row r="39" spans="1:169" x14ac:dyDescent="0.25">
      <c r="A39" s="743"/>
      <c r="B39" s="715"/>
      <c r="C39" s="715"/>
      <c r="D39" s="718"/>
      <c r="E39" s="721"/>
      <c r="F39" s="723"/>
      <c r="G39" s="512"/>
      <c r="H39" s="709"/>
      <c r="I39" s="709"/>
      <c r="J39" s="709"/>
      <c r="K39" s="709"/>
      <c r="L39" s="709"/>
      <c r="M39" s="711"/>
      <c r="N39" s="34"/>
      <c r="O39" s="34"/>
    </row>
    <row r="40" spans="1:169" s="26" customFormat="1" ht="12.75" x14ac:dyDescent="0.2">
      <c r="A40" s="743">
        <f>'7- Mapa Final'!A40</f>
        <v>4</v>
      </c>
      <c r="B40" s="715" t="str">
        <f>'7- Mapa Final'!B40</f>
        <v>Inexactitud o inoportunidad en el reparto de procesos</v>
      </c>
      <c r="C40" s="715" t="str">
        <f>'7- Mapa Final'!C40</f>
        <v>Posibilidad de no realizar, no hacerlo  oportunamente, no aplicar la normatividad para realizar el reparto.</v>
      </c>
      <c r="D40" s="717" t="str">
        <f>'7- Mapa Final'!J40</f>
        <v>Muy Baja - 1</v>
      </c>
      <c r="E40" s="720" t="str">
        <f>'7- Mapa Final'!K40</f>
        <v>Menor - 2</v>
      </c>
      <c r="F40" s="723" t="str">
        <f>'7- Mapa Final'!M40</f>
        <v>Bajo - 2</v>
      </c>
      <c r="G40" s="512"/>
      <c r="H40" s="709"/>
      <c r="I40" s="709"/>
      <c r="J40" s="709"/>
      <c r="K40" s="709"/>
      <c r="L40" s="709"/>
      <c r="M40" s="711"/>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x14ac:dyDescent="0.2">
      <c r="A41" s="743"/>
      <c r="B41" s="715"/>
      <c r="C41" s="715"/>
      <c r="D41" s="718"/>
      <c r="E41" s="721"/>
      <c r="F41" s="723"/>
      <c r="G41" s="512"/>
      <c r="H41" s="709"/>
      <c r="I41" s="709"/>
      <c r="J41" s="709"/>
      <c r="K41" s="709"/>
      <c r="L41" s="709"/>
      <c r="M41" s="711"/>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x14ac:dyDescent="0.2">
      <c r="A42" s="743"/>
      <c r="B42" s="715"/>
      <c r="C42" s="715"/>
      <c r="D42" s="718"/>
      <c r="E42" s="721"/>
      <c r="F42" s="723"/>
      <c r="G42" s="512"/>
      <c r="H42" s="709"/>
      <c r="I42" s="709"/>
      <c r="J42" s="709"/>
      <c r="K42" s="709"/>
      <c r="L42" s="709"/>
      <c r="M42" s="711"/>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x14ac:dyDescent="0.2">
      <c r="A43" s="743"/>
      <c r="B43" s="715"/>
      <c r="C43" s="715"/>
      <c r="D43" s="718"/>
      <c r="E43" s="721"/>
      <c r="F43" s="723"/>
      <c r="G43" s="512"/>
      <c r="H43" s="709"/>
      <c r="I43" s="709"/>
      <c r="J43" s="709"/>
      <c r="K43" s="709"/>
      <c r="L43" s="709"/>
      <c r="M43" s="711"/>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x14ac:dyDescent="0.2">
      <c r="A44" s="743"/>
      <c r="B44" s="715"/>
      <c r="C44" s="715"/>
      <c r="D44" s="718"/>
      <c r="E44" s="721"/>
      <c r="F44" s="723"/>
      <c r="G44" s="512"/>
      <c r="H44" s="709"/>
      <c r="I44" s="709"/>
      <c r="J44" s="709"/>
      <c r="K44" s="709"/>
      <c r="L44" s="709"/>
      <c r="M44" s="711"/>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x14ac:dyDescent="0.25">
      <c r="A45" s="743"/>
      <c r="B45" s="715"/>
      <c r="C45" s="715"/>
      <c r="D45" s="718"/>
      <c r="E45" s="721"/>
      <c r="F45" s="723"/>
      <c r="G45" s="512"/>
      <c r="H45" s="709"/>
      <c r="I45" s="709"/>
      <c r="J45" s="709"/>
      <c r="K45" s="709"/>
      <c r="L45" s="709"/>
      <c r="M45" s="711"/>
      <c r="N45" s="34"/>
      <c r="O45" s="34"/>
    </row>
    <row r="46" spans="1:169" x14ac:dyDescent="0.25">
      <c r="A46" s="743"/>
      <c r="B46" s="715"/>
      <c r="C46" s="715"/>
      <c r="D46" s="718"/>
      <c r="E46" s="721"/>
      <c r="F46" s="723"/>
      <c r="G46" s="512"/>
      <c r="H46" s="709"/>
      <c r="I46" s="709"/>
      <c r="J46" s="709"/>
      <c r="K46" s="709"/>
      <c r="L46" s="709"/>
      <c r="M46" s="711"/>
      <c r="N46" s="34"/>
      <c r="O46" s="34"/>
    </row>
    <row r="47" spans="1:169" x14ac:dyDescent="0.25">
      <c r="A47" s="743"/>
      <c r="B47" s="715"/>
      <c r="C47" s="715"/>
      <c r="D47" s="718"/>
      <c r="E47" s="721"/>
      <c r="F47" s="723"/>
      <c r="G47" s="512"/>
      <c r="H47" s="709"/>
      <c r="I47" s="709"/>
      <c r="J47" s="709"/>
      <c r="K47" s="709"/>
      <c r="L47" s="709"/>
      <c r="M47" s="711"/>
      <c r="N47" s="34"/>
      <c r="O47" s="34"/>
    </row>
    <row r="48" spans="1:169" x14ac:dyDescent="0.25">
      <c r="A48" s="743"/>
      <c r="B48" s="715"/>
      <c r="C48" s="715"/>
      <c r="D48" s="718"/>
      <c r="E48" s="721"/>
      <c r="F48" s="723"/>
      <c r="G48" s="512"/>
      <c r="H48" s="709"/>
      <c r="I48" s="709"/>
      <c r="J48" s="709"/>
      <c r="K48" s="709"/>
      <c r="L48" s="709"/>
      <c r="M48" s="711"/>
      <c r="N48" s="34"/>
      <c r="O48" s="34"/>
    </row>
    <row r="49" spans="1:169" x14ac:dyDescent="0.25">
      <c r="A49" s="743"/>
      <c r="B49" s="715"/>
      <c r="C49" s="715"/>
      <c r="D49" s="718"/>
      <c r="E49" s="721"/>
      <c r="F49" s="723"/>
      <c r="G49" s="512"/>
      <c r="H49" s="709"/>
      <c r="I49" s="709"/>
      <c r="J49" s="709"/>
      <c r="K49" s="709"/>
      <c r="L49" s="709"/>
      <c r="M49" s="711"/>
      <c r="N49" s="34"/>
      <c r="O49" s="34"/>
    </row>
    <row r="50" spans="1:169" s="26" customFormat="1" ht="12.75" x14ac:dyDescent="0.2">
      <c r="A50" s="743">
        <v>5</v>
      </c>
      <c r="B50" s="715" t="str">
        <f>'7- Mapa Final'!B50</f>
        <v>Pérdida de documentos</v>
      </c>
      <c r="C50" s="715" t="str">
        <f>'7- Mapa Final'!C50</f>
        <v>Extravío temporal o definitivo de los  documentos de los procesos judiciales</v>
      </c>
      <c r="D50" s="717" t="str">
        <f>'7- Mapa Final'!J50</f>
        <v>Muy Baja - 1</v>
      </c>
      <c r="E50" s="720" t="str">
        <f>'7- Mapa Final'!K50</f>
        <v>Moderado - 3</v>
      </c>
      <c r="F50" s="723" t="str">
        <f>'7- Mapa Final'!M50</f>
        <v>Moderado - 3</v>
      </c>
      <c r="G50" s="512"/>
      <c r="H50" s="709"/>
      <c r="I50" s="709"/>
      <c r="J50" s="709"/>
      <c r="K50" s="709"/>
      <c r="L50" s="709"/>
      <c r="M50" s="711"/>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x14ac:dyDescent="0.2">
      <c r="A51" s="743"/>
      <c r="B51" s="715"/>
      <c r="C51" s="715"/>
      <c r="D51" s="718"/>
      <c r="E51" s="721"/>
      <c r="F51" s="723"/>
      <c r="G51" s="512"/>
      <c r="H51" s="709"/>
      <c r="I51" s="709"/>
      <c r="J51" s="709"/>
      <c r="K51" s="709"/>
      <c r="L51" s="709"/>
      <c r="M51" s="711"/>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x14ac:dyDescent="0.2">
      <c r="A52" s="743"/>
      <c r="B52" s="715"/>
      <c r="C52" s="715"/>
      <c r="D52" s="718"/>
      <c r="E52" s="721"/>
      <c r="F52" s="723"/>
      <c r="G52" s="512"/>
      <c r="H52" s="709"/>
      <c r="I52" s="709"/>
      <c r="J52" s="709"/>
      <c r="K52" s="709"/>
      <c r="L52" s="709"/>
      <c r="M52" s="711"/>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x14ac:dyDescent="0.2">
      <c r="A53" s="743"/>
      <c r="B53" s="715"/>
      <c r="C53" s="715"/>
      <c r="D53" s="718"/>
      <c r="E53" s="721"/>
      <c r="F53" s="723"/>
      <c r="G53" s="512"/>
      <c r="H53" s="709"/>
      <c r="I53" s="709"/>
      <c r="J53" s="709"/>
      <c r="K53" s="709"/>
      <c r="L53" s="709"/>
      <c r="M53" s="711"/>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x14ac:dyDescent="0.2">
      <c r="A54" s="743"/>
      <c r="B54" s="715"/>
      <c r="C54" s="715"/>
      <c r="D54" s="718"/>
      <c r="E54" s="721"/>
      <c r="F54" s="723"/>
      <c r="G54" s="512"/>
      <c r="H54" s="709"/>
      <c r="I54" s="709"/>
      <c r="J54" s="709"/>
      <c r="K54" s="709"/>
      <c r="L54" s="709"/>
      <c r="M54" s="711"/>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x14ac:dyDescent="0.25">
      <c r="A55" s="743"/>
      <c r="B55" s="715"/>
      <c r="C55" s="715"/>
      <c r="D55" s="718"/>
      <c r="E55" s="721"/>
      <c r="F55" s="723"/>
      <c r="G55" s="512"/>
      <c r="H55" s="709"/>
      <c r="I55" s="709"/>
      <c r="J55" s="709"/>
      <c r="K55" s="709"/>
      <c r="L55" s="709"/>
      <c r="M55" s="711"/>
      <c r="N55" s="34"/>
      <c r="O55" s="34"/>
    </row>
    <row r="56" spans="1:169" x14ac:dyDescent="0.25">
      <c r="A56" s="743"/>
      <c r="B56" s="715"/>
      <c r="C56" s="715"/>
      <c r="D56" s="718"/>
      <c r="E56" s="721"/>
      <c r="F56" s="723"/>
      <c r="G56" s="512"/>
      <c r="H56" s="709"/>
      <c r="I56" s="709"/>
      <c r="J56" s="709"/>
      <c r="K56" s="709"/>
      <c r="L56" s="709"/>
      <c r="M56" s="711"/>
      <c r="N56" s="34"/>
      <c r="O56" s="34"/>
    </row>
    <row r="57" spans="1:169" x14ac:dyDescent="0.25">
      <c r="A57" s="743"/>
      <c r="B57" s="715"/>
      <c r="C57" s="715"/>
      <c r="D57" s="718"/>
      <c r="E57" s="721"/>
      <c r="F57" s="723"/>
      <c r="G57" s="512"/>
      <c r="H57" s="709"/>
      <c r="I57" s="709"/>
      <c r="J57" s="709"/>
      <c r="K57" s="709"/>
      <c r="L57" s="709"/>
      <c r="M57" s="711"/>
      <c r="N57" s="34"/>
      <c r="O57" s="34"/>
    </row>
    <row r="58" spans="1:169" x14ac:dyDescent="0.25">
      <c r="A58" s="743"/>
      <c r="B58" s="715"/>
      <c r="C58" s="715"/>
      <c r="D58" s="718"/>
      <c r="E58" s="721"/>
      <c r="F58" s="723"/>
      <c r="G58" s="512"/>
      <c r="H58" s="709"/>
      <c r="I58" s="709"/>
      <c r="J58" s="709"/>
      <c r="K58" s="709"/>
      <c r="L58" s="709"/>
      <c r="M58" s="711"/>
      <c r="N58" s="34"/>
      <c r="O58" s="34"/>
    </row>
    <row r="59" spans="1:169" ht="15.75" thickBot="1" x14ac:dyDescent="0.3">
      <c r="A59" s="761"/>
      <c r="B59" s="716"/>
      <c r="C59" s="716"/>
      <c r="D59" s="719"/>
      <c r="E59" s="722"/>
      <c r="F59" s="724"/>
      <c r="G59" s="513"/>
      <c r="H59" s="710"/>
      <c r="I59" s="710"/>
      <c r="J59" s="710"/>
      <c r="K59" s="710"/>
      <c r="L59" s="710"/>
      <c r="M59" s="712"/>
      <c r="N59" s="34"/>
      <c r="O59" s="34"/>
    </row>
    <row r="60" spans="1:169" s="26" customFormat="1" ht="12.75" x14ac:dyDescent="0.2">
      <c r="A60" s="727">
        <v>6</v>
      </c>
      <c r="B60" s="715" t="str">
        <f>'7- Mapa Final'!B60</f>
        <v xml:space="preserve">Afectaciones ambientales </v>
      </c>
      <c r="C60" s="715" t="str">
        <f>'7- Mapa Final'!C60</f>
        <v>Se tienen   afectaciones ambientales que generen impactos negativos en el entorno</v>
      </c>
      <c r="D60" s="717" t="str">
        <f>'7- Mapa Final'!J60</f>
        <v>Muy Baja - 1</v>
      </c>
      <c r="E60" s="720" t="str">
        <f>'7- Mapa Final'!K60</f>
        <v>Menor - 2</v>
      </c>
      <c r="F60" s="723" t="str">
        <f>'7- Mapa Final'!M60</f>
        <v>Bajo - 2</v>
      </c>
      <c r="G60" s="512"/>
      <c r="H60" s="709"/>
      <c r="I60" s="709"/>
      <c r="J60" s="709"/>
      <c r="K60" s="709"/>
      <c r="L60" s="709"/>
      <c r="M60" s="711"/>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x14ac:dyDescent="0.2">
      <c r="A61" s="727"/>
      <c r="B61" s="715"/>
      <c r="C61" s="715"/>
      <c r="D61" s="718"/>
      <c r="E61" s="721"/>
      <c r="F61" s="723"/>
      <c r="G61" s="512"/>
      <c r="H61" s="709"/>
      <c r="I61" s="709"/>
      <c r="J61" s="709"/>
      <c r="K61" s="709"/>
      <c r="L61" s="709"/>
      <c r="M61" s="711"/>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x14ac:dyDescent="0.2">
      <c r="A62" s="727"/>
      <c r="B62" s="715"/>
      <c r="C62" s="715"/>
      <c r="D62" s="718"/>
      <c r="E62" s="721"/>
      <c r="F62" s="723"/>
      <c r="G62" s="512"/>
      <c r="H62" s="709"/>
      <c r="I62" s="709"/>
      <c r="J62" s="709"/>
      <c r="K62" s="709"/>
      <c r="L62" s="709"/>
      <c r="M62" s="711"/>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x14ac:dyDescent="0.2">
      <c r="A63" s="727"/>
      <c r="B63" s="715"/>
      <c r="C63" s="715"/>
      <c r="D63" s="718"/>
      <c r="E63" s="721"/>
      <c r="F63" s="723"/>
      <c r="G63" s="512"/>
      <c r="H63" s="709"/>
      <c r="I63" s="709"/>
      <c r="J63" s="709"/>
      <c r="K63" s="709"/>
      <c r="L63" s="709"/>
      <c r="M63" s="711"/>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x14ac:dyDescent="0.2">
      <c r="A64" s="727"/>
      <c r="B64" s="715"/>
      <c r="C64" s="715"/>
      <c r="D64" s="718"/>
      <c r="E64" s="721"/>
      <c r="F64" s="723"/>
      <c r="G64" s="512"/>
      <c r="H64" s="709"/>
      <c r="I64" s="709"/>
      <c r="J64" s="709"/>
      <c r="K64" s="709"/>
      <c r="L64" s="709"/>
      <c r="M64" s="711"/>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x14ac:dyDescent="0.25">
      <c r="A65" s="727"/>
      <c r="B65" s="715"/>
      <c r="C65" s="715"/>
      <c r="D65" s="718"/>
      <c r="E65" s="721"/>
      <c r="F65" s="723"/>
      <c r="G65" s="512"/>
      <c r="H65" s="709"/>
      <c r="I65" s="709"/>
      <c r="J65" s="709"/>
      <c r="K65" s="709"/>
      <c r="L65" s="709"/>
      <c r="M65" s="711"/>
      <c r="N65" s="34"/>
      <c r="O65" s="34"/>
    </row>
    <row r="66" spans="1:169" x14ac:dyDescent="0.25">
      <c r="A66" s="727"/>
      <c r="B66" s="715"/>
      <c r="C66" s="715"/>
      <c r="D66" s="718"/>
      <c r="E66" s="721"/>
      <c r="F66" s="723"/>
      <c r="G66" s="512"/>
      <c r="H66" s="709"/>
      <c r="I66" s="709"/>
      <c r="J66" s="709"/>
      <c r="K66" s="709"/>
      <c r="L66" s="709"/>
      <c r="M66" s="711"/>
      <c r="N66" s="34"/>
      <c r="O66" s="34"/>
    </row>
    <row r="67" spans="1:169" x14ac:dyDescent="0.25">
      <c r="A67" s="727"/>
      <c r="B67" s="715"/>
      <c r="C67" s="715"/>
      <c r="D67" s="718"/>
      <c r="E67" s="721"/>
      <c r="F67" s="723"/>
      <c r="G67" s="512"/>
      <c r="H67" s="709"/>
      <c r="I67" s="709"/>
      <c r="J67" s="709"/>
      <c r="K67" s="709"/>
      <c r="L67" s="709"/>
      <c r="M67" s="711"/>
      <c r="N67" s="34"/>
      <c r="O67" s="34"/>
    </row>
    <row r="68" spans="1:169" x14ac:dyDescent="0.25">
      <c r="A68" s="727"/>
      <c r="B68" s="715"/>
      <c r="C68" s="715"/>
      <c r="D68" s="718"/>
      <c r="E68" s="721"/>
      <c r="F68" s="723"/>
      <c r="G68" s="512"/>
      <c r="H68" s="709"/>
      <c r="I68" s="709"/>
      <c r="J68" s="709"/>
      <c r="K68" s="709"/>
      <c r="L68" s="709"/>
      <c r="M68" s="711"/>
      <c r="N68" s="34"/>
      <c r="O68" s="34"/>
    </row>
    <row r="69" spans="1:169" ht="15.75" thickBot="1" x14ac:dyDescent="0.3">
      <c r="A69" s="728"/>
      <c r="B69" s="716"/>
      <c r="C69" s="716"/>
      <c r="D69" s="719"/>
      <c r="E69" s="722"/>
      <c r="F69" s="724"/>
      <c r="G69" s="513"/>
      <c r="H69" s="710"/>
      <c r="I69" s="710"/>
      <c r="J69" s="710"/>
      <c r="K69" s="710"/>
      <c r="L69" s="710"/>
      <c r="M69" s="712"/>
      <c r="N69" s="34"/>
      <c r="O69" s="34"/>
    </row>
    <row r="70" spans="1:169" s="26" customFormat="1" ht="12.75" customHeight="1" x14ac:dyDescent="0.2">
      <c r="A70" s="771">
        <v>7</v>
      </c>
      <c r="B70" s="777" t="str">
        <f>'7- Mapa Final'!B70</f>
        <v xml:space="preserve">Recibir , ofrecer, prometer , entregar o aceptar dádivas o beneficios a nombre propio o de terceros para  expedir, alterar,retener , extraviar o entregar  documentos  sin el lleno de requisitos legales </v>
      </c>
      <c r="C70" s="777" t="str">
        <f>'7- Mapa Final'!C70</f>
        <v xml:space="preserve"> Realizar trámites sin el cumplimiento de los requisitos legales  o  con informacion falsa</v>
      </c>
      <c r="D70" s="780" t="str">
        <f>'7- Mapa Final'!J70</f>
        <v>Muy Baja - 1</v>
      </c>
      <c r="E70" s="783" t="str">
        <f>'7- Mapa Final'!K70</f>
        <v>Moderado - 3</v>
      </c>
      <c r="F70" s="774" t="str">
        <f>'7- Mapa Final'!M70</f>
        <v>Moderado - 3</v>
      </c>
      <c r="G70" s="563"/>
      <c r="H70" s="765"/>
      <c r="I70" s="765"/>
      <c r="J70" s="765"/>
      <c r="K70" s="765"/>
      <c r="L70" s="765"/>
      <c r="M70" s="768"/>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row>
    <row r="71" spans="1:169" s="26" customFormat="1" ht="12.75" customHeight="1" x14ac:dyDescent="0.2">
      <c r="A71" s="772"/>
      <c r="B71" s="778"/>
      <c r="C71" s="778"/>
      <c r="D71" s="781"/>
      <c r="E71" s="784"/>
      <c r="F71" s="775"/>
      <c r="G71" s="564"/>
      <c r="H71" s="766"/>
      <c r="I71" s="766"/>
      <c r="J71" s="766"/>
      <c r="K71" s="766"/>
      <c r="L71" s="766"/>
      <c r="M71" s="769"/>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ustomHeight="1" x14ac:dyDescent="0.2">
      <c r="A72" s="772"/>
      <c r="B72" s="778"/>
      <c r="C72" s="778"/>
      <c r="D72" s="781"/>
      <c r="E72" s="784"/>
      <c r="F72" s="775"/>
      <c r="G72" s="564"/>
      <c r="H72" s="766"/>
      <c r="I72" s="766"/>
      <c r="J72" s="766"/>
      <c r="K72" s="766"/>
      <c r="L72" s="766"/>
      <c r="M72" s="769"/>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ustomHeight="1" x14ac:dyDescent="0.2">
      <c r="A73" s="772"/>
      <c r="B73" s="778"/>
      <c r="C73" s="778"/>
      <c r="D73" s="781"/>
      <c r="E73" s="784"/>
      <c r="F73" s="775"/>
      <c r="G73" s="564"/>
      <c r="H73" s="766"/>
      <c r="I73" s="766"/>
      <c r="J73" s="766"/>
      <c r="K73" s="766"/>
      <c r="L73" s="766"/>
      <c r="M73" s="769"/>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3.5" customHeight="1" x14ac:dyDescent="0.2">
      <c r="A74" s="772"/>
      <c r="B74" s="778"/>
      <c r="C74" s="778"/>
      <c r="D74" s="781"/>
      <c r="E74" s="784"/>
      <c r="F74" s="775"/>
      <c r="G74" s="564"/>
      <c r="H74" s="766"/>
      <c r="I74" s="766"/>
      <c r="J74" s="766"/>
      <c r="K74" s="766"/>
      <c r="L74" s="766"/>
      <c r="M74" s="769"/>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x14ac:dyDescent="0.25">
      <c r="A75" s="772"/>
      <c r="B75" s="778"/>
      <c r="C75" s="778"/>
      <c r="D75" s="781"/>
      <c r="E75" s="784"/>
      <c r="F75" s="775"/>
      <c r="G75" s="564"/>
      <c r="H75" s="766"/>
      <c r="I75" s="766"/>
      <c r="J75" s="766"/>
      <c r="K75" s="766"/>
      <c r="L75" s="766"/>
      <c r="M75" s="769"/>
      <c r="N75" s="34"/>
      <c r="O75" s="34"/>
    </row>
    <row r="76" spans="1:169" x14ac:dyDescent="0.25">
      <c r="A76" s="772"/>
      <c r="B76" s="778"/>
      <c r="C76" s="778"/>
      <c r="D76" s="781"/>
      <c r="E76" s="784"/>
      <c r="F76" s="775"/>
      <c r="G76" s="564"/>
      <c r="H76" s="766"/>
      <c r="I76" s="766"/>
      <c r="J76" s="766"/>
      <c r="K76" s="766"/>
      <c r="L76" s="766"/>
      <c r="M76" s="769"/>
      <c r="N76" s="34"/>
      <c r="O76" s="34"/>
    </row>
    <row r="77" spans="1:169" x14ac:dyDescent="0.25">
      <c r="A77" s="772"/>
      <c r="B77" s="778"/>
      <c r="C77" s="778"/>
      <c r="D77" s="781"/>
      <c r="E77" s="784"/>
      <c r="F77" s="775"/>
      <c r="G77" s="564"/>
      <c r="H77" s="766"/>
      <c r="I77" s="766"/>
      <c r="J77" s="766"/>
      <c r="K77" s="766"/>
      <c r="L77" s="766"/>
      <c r="M77" s="769"/>
      <c r="N77" s="34"/>
      <c r="O77" s="34"/>
    </row>
    <row r="78" spans="1:169" x14ac:dyDescent="0.25">
      <c r="A78" s="772"/>
      <c r="B78" s="778"/>
      <c r="C78" s="778"/>
      <c r="D78" s="781"/>
      <c r="E78" s="784"/>
      <c r="F78" s="775"/>
      <c r="G78" s="564"/>
      <c r="H78" s="766"/>
      <c r="I78" s="766"/>
      <c r="J78" s="766"/>
      <c r="K78" s="766"/>
      <c r="L78" s="766"/>
      <c r="M78" s="769"/>
      <c r="N78" s="34"/>
      <c r="O78" s="34"/>
    </row>
    <row r="79" spans="1:169" ht="15.75" thickBot="1" x14ac:dyDescent="0.3">
      <c r="A79" s="773"/>
      <c r="B79" s="779"/>
      <c r="C79" s="779"/>
      <c r="D79" s="782"/>
      <c r="E79" s="785"/>
      <c r="F79" s="776"/>
      <c r="G79" s="565"/>
      <c r="H79" s="767"/>
      <c r="I79" s="767"/>
      <c r="J79" s="767"/>
      <c r="K79" s="767"/>
      <c r="L79" s="767"/>
      <c r="M79" s="770"/>
      <c r="N79" s="34"/>
      <c r="O79" s="34"/>
    </row>
    <row r="80" spans="1:169" s="26" customFormat="1" ht="12.75" x14ac:dyDescent="0.2">
      <c r="A80" s="771">
        <v>8</v>
      </c>
      <c r="B80" s="715" t="str">
        <f>'7- Mapa Final'!B80</f>
        <v xml:space="preserve">Recibir, ofrecer, prometer, entregar o aceptar dadivas  o beneficios a nombre propio o de terceros para  demorar, retener, alterar o direccionar decisiones judiciales </v>
      </c>
      <c r="C80" s="715" t="str">
        <f>'7- Mapa Final'!C80</f>
        <v xml:space="preserve">Proferir  decisiones judiciales incumpliendo los principios de la administracion de justicia o sin la observancia de los Codigos  Procesales en la materia </v>
      </c>
      <c r="D80" s="717" t="str">
        <f>'7- Mapa Final'!J80</f>
        <v>Muy Baja - 1</v>
      </c>
      <c r="E80" s="720" t="str">
        <f>'7- Mapa Final'!K80</f>
        <v>Moderado - 3</v>
      </c>
      <c r="F80" s="723" t="str">
        <f>'7- Mapa Final'!M80</f>
        <v>Moderado - 3</v>
      </c>
      <c r="G80" s="512"/>
      <c r="H80" s="709"/>
      <c r="I80" s="709"/>
      <c r="J80" s="709"/>
      <c r="K80" s="709"/>
      <c r="L80" s="709"/>
      <c r="M80" s="711"/>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row>
    <row r="81" spans="1:169" s="26" customFormat="1" ht="12.75" customHeight="1" x14ac:dyDescent="0.2">
      <c r="A81" s="772"/>
      <c r="B81" s="715"/>
      <c r="C81" s="715"/>
      <c r="D81" s="718"/>
      <c r="E81" s="721"/>
      <c r="F81" s="723"/>
      <c r="G81" s="512"/>
      <c r="H81" s="709"/>
      <c r="I81" s="709"/>
      <c r="J81" s="709"/>
      <c r="K81" s="709"/>
      <c r="L81" s="709"/>
      <c r="M81" s="711"/>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row>
    <row r="82" spans="1:169" s="26" customFormat="1" ht="12.75" customHeight="1" x14ac:dyDescent="0.2">
      <c r="A82" s="772"/>
      <c r="B82" s="715"/>
      <c r="C82" s="715"/>
      <c r="D82" s="718"/>
      <c r="E82" s="721"/>
      <c r="F82" s="723"/>
      <c r="G82" s="512"/>
      <c r="H82" s="709"/>
      <c r="I82" s="709"/>
      <c r="J82" s="709"/>
      <c r="K82" s="709"/>
      <c r="L82" s="709"/>
      <c r="M82" s="711"/>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row>
    <row r="83" spans="1:169" s="26" customFormat="1" ht="12.75" customHeight="1" x14ac:dyDescent="0.2">
      <c r="A83" s="772"/>
      <c r="B83" s="715"/>
      <c r="C83" s="715"/>
      <c r="D83" s="718"/>
      <c r="E83" s="721"/>
      <c r="F83" s="723"/>
      <c r="G83" s="512"/>
      <c r="H83" s="709"/>
      <c r="I83" s="709"/>
      <c r="J83" s="709"/>
      <c r="K83" s="709"/>
      <c r="L83" s="709"/>
      <c r="M83" s="711"/>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row>
    <row r="84" spans="1:169" s="26" customFormat="1" ht="13.5" customHeight="1" x14ac:dyDescent="0.2">
      <c r="A84" s="772"/>
      <c r="B84" s="715"/>
      <c r="C84" s="715"/>
      <c r="D84" s="718"/>
      <c r="E84" s="721"/>
      <c r="F84" s="723"/>
      <c r="G84" s="512"/>
      <c r="H84" s="709"/>
      <c r="I84" s="709"/>
      <c r="J84" s="709"/>
      <c r="K84" s="709"/>
      <c r="L84" s="709"/>
      <c r="M84" s="711"/>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row>
    <row r="85" spans="1:169" x14ac:dyDescent="0.25">
      <c r="A85" s="772"/>
      <c r="B85" s="715"/>
      <c r="C85" s="715"/>
      <c r="D85" s="718"/>
      <c r="E85" s="721"/>
      <c r="F85" s="723"/>
      <c r="G85" s="512"/>
      <c r="H85" s="709"/>
      <c r="I85" s="709"/>
      <c r="J85" s="709"/>
      <c r="K85" s="709"/>
      <c r="L85" s="709"/>
      <c r="M85" s="711"/>
      <c r="N85" s="34"/>
      <c r="O85" s="34"/>
    </row>
    <row r="86" spans="1:169" x14ac:dyDescent="0.25">
      <c r="A86" s="772"/>
      <c r="B86" s="715"/>
      <c r="C86" s="715"/>
      <c r="D86" s="718"/>
      <c r="E86" s="721"/>
      <c r="F86" s="723"/>
      <c r="G86" s="512"/>
      <c r="H86" s="709"/>
      <c r="I86" s="709"/>
      <c r="J86" s="709"/>
      <c r="K86" s="709"/>
      <c r="L86" s="709"/>
      <c r="M86" s="711"/>
      <c r="N86" s="34"/>
      <c r="O86" s="34"/>
    </row>
    <row r="87" spans="1:169" x14ac:dyDescent="0.25">
      <c r="A87" s="772"/>
      <c r="B87" s="715"/>
      <c r="C87" s="715"/>
      <c r="D87" s="718"/>
      <c r="E87" s="721"/>
      <c r="F87" s="723"/>
      <c r="G87" s="512"/>
      <c r="H87" s="709"/>
      <c r="I87" s="709"/>
      <c r="J87" s="709"/>
      <c r="K87" s="709"/>
      <c r="L87" s="709"/>
      <c r="M87" s="711"/>
      <c r="N87" s="34"/>
      <c r="O87" s="34"/>
    </row>
    <row r="88" spans="1:169" x14ac:dyDescent="0.25">
      <c r="A88" s="772"/>
      <c r="B88" s="715"/>
      <c r="C88" s="715"/>
      <c r="D88" s="718"/>
      <c r="E88" s="721"/>
      <c r="F88" s="723"/>
      <c r="G88" s="512"/>
      <c r="H88" s="709"/>
      <c r="I88" s="709"/>
      <c r="J88" s="709"/>
      <c r="K88" s="709"/>
      <c r="L88" s="709"/>
      <c r="M88" s="711"/>
      <c r="N88" s="34"/>
      <c r="O88" s="34"/>
    </row>
    <row r="89" spans="1:169" ht="15.75" thickBot="1" x14ac:dyDescent="0.3">
      <c r="A89" s="773"/>
      <c r="B89" s="716"/>
      <c r="C89" s="716"/>
      <c r="D89" s="719"/>
      <c r="E89" s="722"/>
      <c r="F89" s="724"/>
      <c r="G89" s="513"/>
      <c r="H89" s="710"/>
      <c r="I89" s="710"/>
      <c r="J89" s="710"/>
      <c r="K89" s="710"/>
      <c r="L89" s="710"/>
      <c r="M89" s="712"/>
      <c r="N89" s="34"/>
      <c r="O89" s="34"/>
    </row>
    <row r="90" spans="1:169" s="26" customFormat="1" ht="12.75" x14ac:dyDescent="0.2">
      <c r="A90" s="762">
        <v>9</v>
      </c>
      <c r="B90" s="715" t="str">
        <f>'7- Mapa Final'!B90</f>
        <v>Ofrecer, prometer, entregar, aceptar o solicitar una ventaja indebida para no realizar una audiencia programada en la fecha establecida.</v>
      </c>
      <c r="C90" s="715" t="str">
        <f>'7- Mapa Final'!C90</f>
        <v>Cuando por indebido interés  no se realizar una audiencia programada en la fecha establecida</v>
      </c>
      <c r="D90" s="717" t="str">
        <f>'7- Mapa Final'!J90</f>
        <v>Muy Baja - 1</v>
      </c>
      <c r="E90" s="720" t="str">
        <f>'7- Mapa Final'!K90</f>
        <v>Moderado - 3</v>
      </c>
      <c r="F90" s="723" t="str">
        <f>'7- Mapa Final'!M90</f>
        <v>Moderado - 3</v>
      </c>
      <c r="G90" s="512"/>
      <c r="H90" s="709"/>
      <c r="I90" s="709"/>
      <c r="J90" s="709"/>
      <c r="K90" s="709"/>
      <c r="L90" s="709"/>
      <c r="M90" s="711"/>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row>
    <row r="91" spans="1:169" s="26" customFormat="1" ht="12.75" customHeight="1" x14ac:dyDescent="0.2">
      <c r="A91" s="763"/>
      <c r="B91" s="715"/>
      <c r="C91" s="715"/>
      <c r="D91" s="718"/>
      <c r="E91" s="721"/>
      <c r="F91" s="723"/>
      <c r="G91" s="512"/>
      <c r="H91" s="709"/>
      <c r="I91" s="709"/>
      <c r="J91" s="709"/>
      <c r="K91" s="709"/>
      <c r="L91" s="709"/>
      <c r="M91" s="711"/>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row>
    <row r="92" spans="1:169" s="26" customFormat="1" ht="12.75" customHeight="1" x14ac:dyDescent="0.2">
      <c r="A92" s="763"/>
      <c r="B92" s="715"/>
      <c r="C92" s="715"/>
      <c r="D92" s="718"/>
      <c r="E92" s="721"/>
      <c r="F92" s="723"/>
      <c r="G92" s="512"/>
      <c r="H92" s="709"/>
      <c r="I92" s="709"/>
      <c r="J92" s="709"/>
      <c r="K92" s="709"/>
      <c r="L92" s="709"/>
      <c r="M92" s="711"/>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row>
    <row r="93" spans="1:169" s="26" customFormat="1" ht="12.75" customHeight="1" x14ac:dyDescent="0.2">
      <c r="A93" s="763"/>
      <c r="B93" s="715"/>
      <c r="C93" s="715"/>
      <c r="D93" s="718"/>
      <c r="E93" s="721"/>
      <c r="F93" s="723"/>
      <c r="G93" s="512"/>
      <c r="H93" s="709"/>
      <c r="I93" s="709"/>
      <c r="J93" s="709"/>
      <c r="K93" s="709"/>
      <c r="L93" s="709"/>
      <c r="M93" s="711"/>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row>
    <row r="94" spans="1:169" s="26" customFormat="1" ht="13.5" customHeight="1" x14ac:dyDescent="0.2">
      <c r="A94" s="763"/>
      <c r="B94" s="715"/>
      <c r="C94" s="715"/>
      <c r="D94" s="718"/>
      <c r="E94" s="721"/>
      <c r="F94" s="723"/>
      <c r="G94" s="512"/>
      <c r="H94" s="709"/>
      <c r="I94" s="709"/>
      <c r="J94" s="709"/>
      <c r="K94" s="709"/>
      <c r="L94" s="709"/>
      <c r="M94" s="711"/>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row>
    <row r="95" spans="1:169" x14ac:dyDescent="0.25">
      <c r="A95" s="763"/>
      <c r="B95" s="715"/>
      <c r="C95" s="715"/>
      <c r="D95" s="718"/>
      <c r="E95" s="721"/>
      <c r="F95" s="723"/>
      <c r="G95" s="512"/>
      <c r="H95" s="709"/>
      <c r="I95" s="709"/>
      <c r="J95" s="709"/>
      <c r="K95" s="709"/>
      <c r="L95" s="709"/>
      <c r="M95" s="711"/>
      <c r="N95" s="34"/>
      <c r="O95" s="34"/>
    </row>
    <row r="96" spans="1:169" x14ac:dyDescent="0.25">
      <c r="A96" s="763"/>
      <c r="B96" s="715"/>
      <c r="C96" s="715"/>
      <c r="D96" s="718"/>
      <c r="E96" s="721"/>
      <c r="F96" s="723"/>
      <c r="G96" s="512"/>
      <c r="H96" s="709"/>
      <c r="I96" s="709"/>
      <c r="J96" s="709"/>
      <c r="K96" s="709"/>
      <c r="L96" s="709"/>
      <c r="M96" s="711"/>
      <c r="N96" s="34"/>
      <c r="O96" s="34"/>
    </row>
    <row r="97" spans="1:15" x14ac:dyDescent="0.25">
      <c r="A97" s="763"/>
      <c r="B97" s="715"/>
      <c r="C97" s="715"/>
      <c r="D97" s="718"/>
      <c r="E97" s="721"/>
      <c r="F97" s="723"/>
      <c r="G97" s="512"/>
      <c r="H97" s="709"/>
      <c r="I97" s="709"/>
      <c r="J97" s="709"/>
      <c r="K97" s="709"/>
      <c r="L97" s="709"/>
      <c r="M97" s="711"/>
      <c r="N97" s="34"/>
      <c r="O97" s="34"/>
    </row>
    <row r="98" spans="1:15" x14ac:dyDescent="0.25">
      <c r="A98" s="763"/>
      <c r="B98" s="715"/>
      <c r="C98" s="715"/>
      <c r="D98" s="718"/>
      <c r="E98" s="721"/>
      <c r="F98" s="723"/>
      <c r="G98" s="512"/>
      <c r="H98" s="709"/>
      <c r="I98" s="709"/>
      <c r="J98" s="709"/>
      <c r="K98" s="709"/>
      <c r="L98" s="709"/>
      <c r="M98" s="711"/>
      <c r="N98" s="34"/>
      <c r="O98" s="34"/>
    </row>
    <row r="99" spans="1:15" ht="15.75" thickBot="1" x14ac:dyDescent="0.3">
      <c r="A99" s="764"/>
      <c r="B99" s="716"/>
      <c r="C99" s="716"/>
      <c r="D99" s="719"/>
      <c r="E99" s="722"/>
      <c r="F99" s="724"/>
      <c r="G99" s="513"/>
      <c r="H99" s="710"/>
      <c r="I99" s="710"/>
      <c r="J99" s="710"/>
      <c r="K99" s="710"/>
      <c r="L99" s="710"/>
      <c r="M99" s="712"/>
      <c r="N99" s="34"/>
      <c r="O99" s="34"/>
    </row>
  </sheetData>
  <mergeCells count="134">
    <mergeCell ref="G50:G59"/>
    <mergeCell ref="H50:H59"/>
    <mergeCell ref="I50:I59"/>
    <mergeCell ref="F60:F69"/>
    <mergeCell ref="M60:M69"/>
    <mergeCell ref="G60:G69"/>
    <mergeCell ref="H60:H69"/>
    <mergeCell ref="I60:I69"/>
    <mergeCell ref="J60:J69"/>
    <mergeCell ref="K60:K69"/>
    <mergeCell ref="L60:L6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70:K79"/>
    <mergeCell ref="L70:L79"/>
    <mergeCell ref="M70:M79"/>
    <mergeCell ref="A80:A89"/>
    <mergeCell ref="B80:B89"/>
    <mergeCell ref="C80:C89"/>
    <mergeCell ref="D80:D89"/>
    <mergeCell ref="E80:E89"/>
    <mergeCell ref="F80:F89"/>
    <mergeCell ref="G80:G89"/>
    <mergeCell ref="H80:H89"/>
    <mergeCell ref="I80:I89"/>
    <mergeCell ref="J80:J89"/>
    <mergeCell ref="K80:K89"/>
    <mergeCell ref="L80:L89"/>
    <mergeCell ref="M80:M89"/>
    <mergeCell ref="F70:F79"/>
    <mergeCell ref="G70:G79"/>
    <mergeCell ref="H70:H79"/>
    <mergeCell ref="I70:I79"/>
    <mergeCell ref="J70:J79"/>
    <mergeCell ref="A70:A79"/>
    <mergeCell ref="B70:B79"/>
    <mergeCell ref="C70:C79"/>
    <mergeCell ref="J90:J99"/>
    <mergeCell ref="K90:K99"/>
    <mergeCell ref="L90:L99"/>
    <mergeCell ref="M90:M99"/>
    <mergeCell ref="A90:A99"/>
    <mergeCell ref="B90:B99"/>
    <mergeCell ref="C90:C99"/>
    <mergeCell ref="D90:D99"/>
    <mergeCell ref="E90:E99"/>
    <mergeCell ref="F90:F99"/>
    <mergeCell ref="G90:G99"/>
    <mergeCell ref="H90:H99"/>
    <mergeCell ref="I90:I99"/>
  </mergeCells>
  <conditionalFormatting sqref="A7:B7">
    <cfRule type="containsText" dxfId="149" priority="87" operator="containsText" text="1- Bajo">
      <formula>NOT(ISERROR(SEARCH("1- Bajo",A7)))</formula>
    </cfRule>
    <cfRule type="containsText" dxfId="148" priority="82" operator="containsText" text="3- Moderado">
      <formula>NOT(ISERROR(SEARCH("3- Moderado",A7)))</formula>
    </cfRule>
    <cfRule type="containsText" dxfId="147" priority="83" operator="containsText" text="6- Moderado">
      <formula>NOT(ISERROR(SEARCH("6- Moderado",A7)))</formula>
    </cfRule>
    <cfRule type="containsText" dxfId="146" priority="84" operator="containsText" text="4- Moderado">
      <formula>NOT(ISERROR(SEARCH("4- Moderado",A7)))</formula>
    </cfRule>
    <cfRule type="containsText" dxfId="145" priority="85" operator="containsText" text="3- Bajo">
      <formula>NOT(ISERROR(SEARCH("3- Bajo",A7)))</formula>
    </cfRule>
    <cfRule type="containsText" dxfId="144" priority="86" operator="containsText" text="4- Bajo">
      <formula>NOT(ISERROR(SEARCH("4- Bajo",A7)))</formula>
    </cfRule>
  </conditionalFormatting>
  <conditionalFormatting sqref="A10:E10 A20:E20">
    <cfRule type="containsText" dxfId="143" priority="78" operator="containsText" text="4- Moderado">
      <formula>NOT(ISERROR(SEARCH("4- Moderado",A10)))</formula>
    </cfRule>
    <cfRule type="containsText" dxfId="142" priority="77" operator="containsText" text="6- Moderado">
      <formula>NOT(ISERROR(SEARCH("6- Moderado",A10)))</formula>
    </cfRule>
    <cfRule type="containsText" dxfId="141" priority="76" operator="containsText" text="3- Moderado">
      <formula>NOT(ISERROR(SEARCH("3- Moderado",A10)))</formula>
    </cfRule>
    <cfRule type="containsText" dxfId="140" priority="79" operator="containsText" text="3- Bajo">
      <formula>NOT(ISERROR(SEARCH("3- Bajo",A10)))</formula>
    </cfRule>
    <cfRule type="containsText" dxfId="139" priority="80" operator="containsText" text="4- Bajo">
      <formula>NOT(ISERROR(SEARCH("4- Bajo",A10)))</formula>
    </cfRule>
    <cfRule type="containsText" dxfId="138" priority="81" operator="containsText" text="1- Bajo">
      <formula>NOT(ISERROR(SEARCH("1- Bajo",A10)))</formula>
    </cfRule>
  </conditionalFormatting>
  <conditionalFormatting sqref="A30:E30">
    <cfRule type="containsText" dxfId="137" priority="68" operator="containsText" text="1- Bajo">
      <formula>NOT(ISERROR(SEARCH("1- Bajo",A30)))</formula>
    </cfRule>
    <cfRule type="containsText" dxfId="136" priority="67" operator="containsText" text="4- Bajo">
      <formula>NOT(ISERROR(SEARCH("4- Bajo",A30)))</formula>
    </cfRule>
    <cfRule type="containsText" dxfId="135" priority="64" operator="containsText" text="6- Moderado">
      <formula>NOT(ISERROR(SEARCH("6- Moderado",A30)))</formula>
    </cfRule>
    <cfRule type="containsText" dxfId="134" priority="66" operator="containsText" text="3- Bajo">
      <formula>NOT(ISERROR(SEARCH("3- Bajo",A30)))</formula>
    </cfRule>
    <cfRule type="containsText" dxfId="133" priority="63" operator="containsText" text="3- Moderado">
      <formula>NOT(ISERROR(SEARCH("3- Moderado",A30)))</formula>
    </cfRule>
    <cfRule type="containsText" dxfId="132" priority="65" operator="containsText" text="4- Moderado">
      <formula>NOT(ISERROR(SEARCH("4- Moderado",A30)))</formula>
    </cfRule>
  </conditionalFormatting>
  <conditionalFormatting sqref="A40:E40">
    <cfRule type="containsText" dxfId="131" priority="61" operator="containsText" text="1- Bajo">
      <formula>NOT(ISERROR(SEARCH("1- Bajo",A40)))</formula>
    </cfRule>
    <cfRule type="containsText" dxfId="130" priority="57" operator="containsText" text="6- Moderado">
      <formula>NOT(ISERROR(SEARCH("6- Moderado",A40)))</formula>
    </cfRule>
    <cfRule type="containsText" dxfId="129" priority="58" operator="containsText" text="4- Moderado">
      <formula>NOT(ISERROR(SEARCH("4- Moderado",A40)))</formula>
    </cfRule>
    <cfRule type="containsText" dxfId="128" priority="60" operator="containsText" text="4- Bajo">
      <formula>NOT(ISERROR(SEARCH("4- Bajo",A40)))</formula>
    </cfRule>
    <cfRule type="containsText" dxfId="127" priority="56" operator="containsText" text="3- Moderado">
      <formula>NOT(ISERROR(SEARCH("3- Moderado",A40)))</formula>
    </cfRule>
    <cfRule type="containsText" dxfId="126" priority="59" operator="containsText" text="3- Bajo">
      <formula>NOT(ISERROR(SEARCH("3- Bajo",A40)))</formula>
    </cfRule>
  </conditionalFormatting>
  <conditionalFormatting sqref="A50:E50">
    <cfRule type="containsText" dxfId="125" priority="49" operator="containsText" text="4- Bajo">
      <formula>NOT(ISERROR(SEARCH("4- Bajo",A50)))</formula>
    </cfRule>
    <cfRule type="containsText" dxfId="124" priority="47" operator="containsText" text="4- Moderado">
      <formula>NOT(ISERROR(SEARCH("4- Moderado",A50)))</formula>
    </cfRule>
    <cfRule type="containsText" dxfId="123" priority="48" operator="containsText" text="3- Bajo">
      <formula>NOT(ISERROR(SEARCH("3- Bajo",A50)))</formula>
    </cfRule>
    <cfRule type="containsText" dxfId="122" priority="46" operator="containsText" text="6- Moderado">
      <formula>NOT(ISERROR(SEARCH("6- Moderado",A50)))</formula>
    </cfRule>
    <cfRule type="containsText" dxfId="121" priority="50" operator="containsText" text="1- Bajo">
      <formula>NOT(ISERROR(SEARCH("1- Bajo",A50)))</formula>
    </cfRule>
    <cfRule type="containsText" dxfId="120" priority="45" operator="containsText" text="3- Moderado">
      <formula>NOT(ISERROR(SEARCH("3- Moderado",A50)))</formula>
    </cfRule>
  </conditionalFormatting>
  <conditionalFormatting sqref="A60:E60">
    <cfRule type="containsText" dxfId="119" priority="32" operator="containsText" text="3- Bajo">
      <formula>NOT(ISERROR(SEARCH("3- Bajo",A60)))</formula>
    </cfRule>
    <cfRule type="containsText" dxfId="118" priority="33" operator="containsText" text="4- Bajo">
      <formula>NOT(ISERROR(SEARCH("4- Bajo",A60)))</formula>
    </cfRule>
    <cfRule type="containsText" dxfId="117" priority="34" operator="containsText" text="1- Bajo">
      <formula>NOT(ISERROR(SEARCH("1- Bajo",A60)))</formula>
    </cfRule>
    <cfRule type="containsText" dxfId="116" priority="31" operator="containsText" text="4- Moderado">
      <formula>NOT(ISERROR(SEARCH("4- Moderado",A60)))</formula>
    </cfRule>
    <cfRule type="containsText" dxfId="115" priority="30" operator="containsText" text="6- Moderado">
      <formula>NOT(ISERROR(SEARCH("6- Moderado",A60)))</formula>
    </cfRule>
    <cfRule type="containsText" dxfId="114" priority="29" operator="containsText" text="3- Moderado">
      <formula>NOT(ISERROR(SEARCH("3- Moderado",A60)))</formula>
    </cfRule>
  </conditionalFormatting>
  <conditionalFormatting sqref="A70:E70">
    <cfRule type="containsText" dxfId="113" priority="23" operator="containsText" text="6- Moderado">
      <formula>NOT(ISERROR(SEARCH("6- Moderado",A70)))</formula>
    </cfRule>
    <cfRule type="containsText" dxfId="112" priority="22" operator="containsText" text="3- Moderado">
      <formula>NOT(ISERROR(SEARCH("3- Moderado",A70)))</formula>
    </cfRule>
    <cfRule type="containsText" dxfId="111" priority="27" operator="containsText" text="1- Bajo">
      <formula>NOT(ISERROR(SEARCH("1- Bajo",A70)))</formula>
    </cfRule>
    <cfRule type="containsText" dxfId="110" priority="25" operator="containsText" text="3- Bajo">
      <formula>NOT(ISERROR(SEARCH("3- Bajo",A70)))</formula>
    </cfRule>
    <cfRule type="containsText" dxfId="109" priority="26" operator="containsText" text="4- Bajo">
      <formula>NOT(ISERROR(SEARCH("4- Bajo",A70)))</formula>
    </cfRule>
    <cfRule type="containsText" dxfId="108" priority="24" operator="containsText" text="4- Moderado">
      <formula>NOT(ISERROR(SEARCH("4- Moderado",A70)))</formula>
    </cfRule>
  </conditionalFormatting>
  <conditionalFormatting sqref="A80:E80">
    <cfRule type="containsText" dxfId="107" priority="18" operator="containsText" text="3- Bajo">
      <formula>NOT(ISERROR(SEARCH("3- Bajo",A80)))</formula>
    </cfRule>
    <cfRule type="containsText" dxfId="106" priority="19" operator="containsText" text="4- Bajo">
      <formula>NOT(ISERROR(SEARCH("4- Bajo",A80)))</formula>
    </cfRule>
    <cfRule type="containsText" dxfId="105" priority="20" operator="containsText" text="1- Bajo">
      <formula>NOT(ISERROR(SEARCH("1- Bajo",A80)))</formula>
    </cfRule>
    <cfRule type="containsText" dxfId="104" priority="17" operator="containsText" text="4- Moderado">
      <formula>NOT(ISERROR(SEARCH("4- Moderado",A80)))</formula>
    </cfRule>
    <cfRule type="containsText" dxfId="103" priority="15" operator="containsText" text="3- Moderado">
      <formula>NOT(ISERROR(SEARCH("3- Moderado",A80)))</formula>
    </cfRule>
    <cfRule type="containsText" dxfId="102" priority="16" operator="containsText" text="6- Moderado">
      <formula>NOT(ISERROR(SEARCH("6- Moderado",A80)))</formula>
    </cfRule>
  </conditionalFormatting>
  <conditionalFormatting sqref="A90:E90">
    <cfRule type="containsText" dxfId="101" priority="7" operator="containsText" text="1- Bajo">
      <formula>NOT(ISERROR(SEARCH("1- Bajo",A90)))</formula>
    </cfRule>
    <cfRule type="containsText" dxfId="100" priority="6" operator="containsText" text="4- Bajo">
      <formula>NOT(ISERROR(SEARCH("4- Bajo",A90)))</formula>
    </cfRule>
    <cfRule type="containsText" dxfId="99" priority="5" operator="containsText" text="3- Bajo">
      <formula>NOT(ISERROR(SEARCH("3- Bajo",A90)))</formula>
    </cfRule>
    <cfRule type="containsText" dxfId="98" priority="4" operator="containsText" text="4- Moderado">
      <formula>NOT(ISERROR(SEARCH("4- Moderado",A90)))</formula>
    </cfRule>
    <cfRule type="containsText" dxfId="97" priority="3" operator="containsText" text="6- Moderado">
      <formula>NOT(ISERROR(SEARCH("6- Moderado",A90)))</formula>
    </cfRule>
    <cfRule type="containsText" dxfId="96" priority="2" operator="containsText" text="3- Moderado">
      <formula>NOT(ISERROR(SEARCH("3- Moderado",A90)))</formula>
    </cfRule>
  </conditionalFormatting>
  <conditionalFormatting sqref="C8:F8">
    <cfRule type="containsText" dxfId="95" priority="71" operator="containsText" text="6- Moderado">
      <formula>NOT(ISERROR(SEARCH("6- Moderado",C8)))</formula>
    </cfRule>
    <cfRule type="containsText" dxfId="94" priority="72" operator="containsText" text="4- Moderado">
      <formula>NOT(ISERROR(SEARCH("4- Moderado",C8)))</formula>
    </cfRule>
    <cfRule type="containsText" dxfId="93" priority="73" operator="containsText" text="3- Bajo">
      <formula>NOT(ISERROR(SEARCH("3- Bajo",C8)))</formula>
    </cfRule>
    <cfRule type="containsText" dxfId="92" priority="74" operator="containsText" text="4- Bajo">
      <formula>NOT(ISERROR(SEARCH("4- Bajo",C8)))</formula>
    </cfRule>
    <cfRule type="containsText" dxfId="91" priority="75" operator="containsText" text="1- Bajo">
      <formula>NOT(ISERROR(SEARCH("1- Bajo",C8)))</formula>
    </cfRule>
    <cfRule type="containsText" dxfId="90" priority="70" operator="containsText" text="3- Moderado">
      <formula>NOT(ISERROR(SEARCH("3- Moderado",C8)))</formula>
    </cfRule>
  </conditionalFormatting>
  <conditionalFormatting sqref="D10:D99">
    <cfRule type="containsText" dxfId="89" priority="40" operator="containsText" text="Alta">
      <formula>NOT(ISERROR(SEARCH("Alta",D10)))</formula>
    </cfRule>
    <cfRule type="containsText" dxfId="88" priority="41" operator="containsText" text="Baja">
      <formula>NOT(ISERROR(SEARCH("Baja",D10)))</formula>
    </cfRule>
    <cfRule type="containsText" dxfId="87" priority="39" operator="containsText" text="Muy Alta">
      <formula>NOT(ISERROR(SEARCH("Muy Alta",D10)))</formula>
    </cfRule>
    <cfRule type="containsText" dxfId="86" priority="44" operator="containsText" text="Media">
      <formula>NOT(ISERROR(SEARCH("Media",D10)))</formula>
    </cfRule>
    <cfRule type="containsText" dxfId="85" priority="42" operator="containsText" text="Muy Baja">
      <formula>NOT(ISERROR(SEARCH("Muy Baja",D10)))</formula>
    </cfRule>
  </conditionalFormatting>
  <conditionalFormatting sqref="E10:E99">
    <cfRule type="containsText" dxfId="84" priority="38" operator="containsText" text="Leve">
      <formula>NOT(ISERROR(SEARCH("Leve",E10)))</formula>
    </cfRule>
    <cfRule type="containsText" dxfId="83" priority="37" operator="containsText" text="Menor">
      <formula>NOT(ISERROR(SEARCH("Menor",E10)))</formula>
    </cfRule>
    <cfRule type="containsText" dxfId="82" priority="36" operator="containsText" text="Mayor">
      <formula>NOT(ISERROR(SEARCH("Mayor",E10)))</formula>
    </cfRule>
    <cfRule type="containsText" dxfId="81" priority="35" operator="containsText" text="Catastrófico">
      <formula>NOT(ISERROR(SEARCH("Catastrófico",E10)))</formula>
    </cfRule>
  </conditionalFormatting>
  <conditionalFormatting sqref="E10:F59">
    <cfRule type="containsText" dxfId="80" priority="43" operator="containsText" text="Moderado">
      <formula>NOT(ISERROR(SEARCH("Moderado",E10)))</formula>
    </cfRule>
  </conditionalFormatting>
  <conditionalFormatting sqref="E60:F99">
    <cfRule type="containsText" dxfId="79" priority="1" operator="containsText" text="Moderado">
      <formula>NOT(ISERROR(SEARCH("Moderado",E60)))</formula>
    </cfRule>
  </conditionalFormatting>
  <conditionalFormatting sqref="F10:F29">
    <cfRule type="colorScale" priority="88">
      <colorScale>
        <cfvo type="min"/>
        <cfvo type="max"/>
        <color rgb="FFFF7128"/>
        <color rgb="FFFFEF9C"/>
      </colorScale>
    </cfRule>
  </conditionalFormatting>
  <conditionalFormatting sqref="F10:F99">
    <cfRule type="containsText" dxfId="78" priority="51" operator="containsText" text="Bajo">
      <formula>NOT(ISERROR(SEARCH("Bajo",F10)))</formula>
    </cfRule>
    <cfRule type="containsText" dxfId="77" priority="52" operator="containsText" text="Moderado">
      <formula>NOT(ISERROR(SEARCH("Moderado",F10)))</formula>
    </cfRule>
    <cfRule type="containsText" dxfId="76" priority="53" operator="containsText" text="Alto">
      <formula>NOT(ISERROR(SEARCH("Alto",F10)))</formula>
    </cfRule>
    <cfRule type="containsText" dxfId="75" priority="54" operator="containsText" text="Extremo">
      <formula>NOT(ISERROR(SEARCH("Extremo",F10)))</formula>
    </cfRule>
  </conditionalFormatting>
  <conditionalFormatting sqref="F30:F39">
    <cfRule type="colorScale" priority="69">
      <colorScale>
        <cfvo type="min"/>
        <cfvo type="max"/>
        <color rgb="FFFF7128"/>
        <color rgb="FFFFEF9C"/>
      </colorScale>
    </cfRule>
  </conditionalFormatting>
  <conditionalFormatting sqref="F40:F49">
    <cfRule type="colorScale" priority="62">
      <colorScale>
        <cfvo type="min"/>
        <cfvo type="max"/>
        <color rgb="FFFF7128"/>
        <color rgb="FFFFEF9C"/>
      </colorScale>
    </cfRule>
  </conditionalFormatting>
  <conditionalFormatting sqref="F50:F99">
    <cfRule type="colorScale" priority="55">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C00-000000000000}"/>
    <dataValidation allowBlank="1" showInputMessage="1" showErrorMessage="1" prompt="Seleccionar si el responsable es el responsable de las acciones es el nivel central" sqref="I7:I8" xr:uid="{00000000-0002-0000-0C00-000001000000}"/>
    <dataValidation allowBlank="1" showInputMessage="1" showErrorMessage="1" prompt="Describir las actividades que se van a desarrollar para el proyecto" sqref="H7" xr:uid="{00000000-0002-0000-0C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4000000}">
          <x14:formula1>
            <xm:f>'9- Matriz de Calor '!$S$8:$S$11</xm:f>
          </x14:formula1>
          <xm:sqref>G10:G99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JK99"/>
  <sheetViews>
    <sheetView showGridLines="0" topLeftCell="A44" zoomScale="55" zoomScaleNormal="55" workbookViewId="0">
      <selection activeCell="P54" sqref="P54"/>
    </sheetView>
  </sheetViews>
  <sheetFormatPr baseColWidth="10" defaultColWidth="11.42578125" defaultRowHeight="15" x14ac:dyDescent="0.25"/>
  <cols>
    <col min="1" max="1" width="18.42578125" style="5" customWidth="1"/>
    <col min="2" max="2" width="35.85546875" style="5" customWidth="1"/>
    <col min="3" max="3" width="40.28515625" customWidth="1"/>
    <col min="4" max="4" width="16.85546875" style="96"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x14ac:dyDescent="0.3">
      <c r="A1" s="747"/>
      <c r="B1" s="748"/>
      <c r="C1" s="751"/>
      <c r="D1" s="751"/>
      <c r="E1" s="751"/>
      <c r="F1" s="751"/>
      <c r="G1" s="751"/>
      <c r="H1" s="751"/>
      <c r="I1" s="751"/>
      <c r="J1" s="752"/>
      <c r="K1" s="746" t="s">
        <v>556</v>
      </c>
      <c r="L1" s="746"/>
      <c r="M1" s="746"/>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x14ac:dyDescent="0.3">
      <c r="A2" s="749"/>
      <c r="B2" s="750"/>
      <c r="C2" s="753"/>
      <c r="D2" s="753"/>
      <c r="E2" s="753"/>
      <c r="F2" s="753"/>
      <c r="G2" s="753"/>
      <c r="H2" s="753"/>
      <c r="I2" s="753"/>
      <c r="J2" s="754"/>
      <c r="K2" s="746"/>
      <c r="L2" s="746"/>
      <c r="M2" s="74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x14ac:dyDescent="0.3">
      <c r="A3" s="1"/>
      <c r="B3" s="1"/>
      <c r="C3" s="753"/>
      <c r="D3" s="753"/>
      <c r="E3" s="753"/>
      <c r="F3" s="753"/>
      <c r="G3" s="753"/>
      <c r="H3" s="753"/>
      <c r="I3" s="753"/>
      <c r="J3" s="754"/>
      <c r="K3" s="746"/>
      <c r="L3" s="746"/>
      <c r="M3" s="746"/>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x14ac:dyDescent="0.3">
      <c r="A4" s="520" t="s">
        <v>304</v>
      </c>
      <c r="B4" s="520"/>
      <c r="C4" s="613"/>
      <c r="D4" s="613"/>
      <c r="E4" s="613"/>
      <c r="F4" s="613"/>
      <c r="G4" s="613"/>
      <c r="H4" s="613"/>
      <c r="I4" s="613"/>
      <c r="J4" s="613"/>
      <c r="K4" s="613"/>
      <c r="L4" s="613"/>
      <c r="M4" s="613"/>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62.45" customHeight="1" x14ac:dyDescent="0.3">
      <c r="A5" s="520" t="s">
        <v>305</v>
      </c>
      <c r="B5" s="520"/>
      <c r="C5" s="612"/>
      <c r="D5" s="612"/>
      <c r="E5" s="612"/>
      <c r="F5" s="612"/>
      <c r="G5" s="612"/>
      <c r="H5" s="612"/>
      <c r="I5" s="612"/>
      <c r="J5" s="612"/>
      <c r="K5" s="612"/>
      <c r="L5" s="612"/>
      <c r="M5" s="612"/>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x14ac:dyDescent="0.35">
      <c r="A6" s="520" t="s">
        <v>306</v>
      </c>
      <c r="B6" s="520"/>
      <c r="C6" s="739"/>
      <c r="D6" s="740"/>
      <c r="E6" s="740"/>
      <c r="F6" s="740"/>
      <c r="G6" s="740"/>
      <c r="H6" s="740"/>
      <c r="I6" s="740"/>
      <c r="J6" s="740"/>
      <c r="K6" s="740"/>
      <c r="L6" s="740"/>
      <c r="M6" s="741"/>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x14ac:dyDescent="0.3">
      <c r="A7" s="734" t="s">
        <v>557</v>
      </c>
      <c r="B7" s="735"/>
      <c r="C7" s="736"/>
      <c r="D7" s="737" t="s">
        <v>558</v>
      </c>
      <c r="E7" s="737"/>
      <c r="F7" s="737"/>
      <c r="G7" s="738" t="s">
        <v>559</v>
      </c>
      <c r="H7" s="729" t="s">
        <v>560</v>
      </c>
      <c r="I7" s="731" t="s">
        <v>561</v>
      </c>
      <c r="J7" s="732"/>
      <c r="K7" s="731" t="s">
        <v>562</v>
      </c>
      <c r="L7" s="732"/>
      <c r="M7" s="733" t="s">
        <v>572</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x14ac:dyDescent="0.3">
      <c r="A8" s="35" t="s">
        <v>26</v>
      </c>
      <c r="B8" s="35" t="s">
        <v>246</v>
      </c>
      <c r="C8" s="35" t="s">
        <v>248</v>
      </c>
      <c r="D8" s="28" t="s">
        <v>258</v>
      </c>
      <c r="E8" s="28" t="s">
        <v>564</v>
      </c>
      <c r="F8" s="28" t="s">
        <v>565</v>
      </c>
      <c r="G8" s="738"/>
      <c r="H8" s="730"/>
      <c r="I8" s="29" t="s">
        <v>566</v>
      </c>
      <c r="J8" s="29" t="s">
        <v>567</v>
      </c>
      <c r="K8" s="29" t="s">
        <v>568</v>
      </c>
      <c r="L8" s="29" t="s">
        <v>569</v>
      </c>
      <c r="M8" s="733"/>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x14ac:dyDescent="0.3">
      <c r="A9" s="755"/>
      <c r="B9" s="756"/>
      <c r="C9" s="756"/>
      <c r="D9" s="756"/>
      <c r="E9" s="756"/>
      <c r="F9" s="756"/>
      <c r="G9" s="756"/>
      <c r="H9" s="30"/>
      <c r="I9" s="30"/>
      <c r="J9" s="30"/>
      <c r="K9" s="30"/>
      <c r="L9" s="30"/>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x14ac:dyDescent="0.2">
      <c r="A10" s="757">
        <f>'7- Mapa Final'!A10</f>
        <v>1</v>
      </c>
      <c r="B10" s="742" t="str">
        <f>'7- Mapa Final'!B10</f>
        <v>Vencimiento de Términos</v>
      </c>
      <c r="C10" s="742" t="str">
        <f>'7- Mapa Final'!C10</f>
        <v>Se realizan  actuaciones procesales ose da  respuesta a las solicitudes de los usuarios de la administración de justicia en materia penal, después del  término legal establecido para decidir sobre los conflictos presentados a los jueces.</v>
      </c>
      <c r="D10" s="744" t="str">
        <f>'7- Mapa Final'!J10</f>
        <v>Muy Baja - 1</v>
      </c>
      <c r="E10" s="745" t="str">
        <f>'7- Mapa Final'!K10</f>
        <v>Menor - 2</v>
      </c>
      <c r="F10" s="760" t="str">
        <f>'7- Mapa Final'!M10</f>
        <v>Bajo - 2</v>
      </c>
      <c r="G10" s="511"/>
      <c r="H10" s="758"/>
      <c r="I10" s="758"/>
      <c r="J10" s="758"/>
      <c r="K10" s="758"/>
      <c r="L10" s="758"/>
      <c r="M10" s="759"/>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x14ac:dyDescent="0.2">
      <c r="A11" s="743"/>
      <c r="B11" s="715"/>
      <c r="C11" s="715"/>
      <c r="D11" s="718"/>
      <c r="E11" s="721"/>
      <c r="F11" s="723"/>
      <c r="G11" s="512"/>
      <c r="H11" s="709"/>
      <c r="I11" s="709"/>
      <c r="J11" s="709"/>
      <c r="K11" s="709"/>
      <c r="L11" s="709"/>
      <c r="M11" s="711"/>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x14ac:dyDescent="0.2">
      <c r="A12" s="743"/>
      <c r="B12" s="715"/>
      <c r="C12" s="715"/>
      <c r="D12" s="718"/>
      <c r="E12" s="721"/>
      <c r="F12" s="723"/>
      <c r="G12" s="512"/>
      <c r="H12" s="709"/>
      <c r="I12" s="709"/>
      <c r="J12" s="709"/>
      <c r="K12" s="709"/>
      <c r="L12" s="709"/>
      <c r="M12" s="711"/>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x14ac:dyDescent="0.2">
      <c r="A13" s="743"/>
      <c r="B13" s="715"/>
      <c r="C13" s="715"/>
      <c r="D13" s="718"/>
      <c r="E13" s="721"/>
      <c r="F13" s="723"/>
      <c r="G13" s="512"/>
      <c r="H13" s="709"/>
      <c r="I13" s="709"/>
      <c r="J13" s="709"/>
      <c r="K13" s="709"/>
      <c r="L13" s="709"/>
      <c r="M13" s="711"/>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x14ac:dyDescent="0.2">
      <c r="A14" s="743"/>
      <c r="B14" s="715"/>
      <c r="C14" s="715"/>
      <c r="D14" s="718"/>
      <c r="E14" s="721"/>
      <c r="F14" s="723"/>
      <c r="G14" s="512"/>
      <c r="H14" s="709"/>
      <c r="I14" s="709"/>
      <c r="J14" s="709"/>
      <c r="K14" s="709"/>
      <c r="L14" s="709"/>
      <c r="M14" s="711"/>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x14ac:dyDescent="0.2">
      <c r="A15" s="743"/>
      <c r="B15" s="715"/>
      <c r="C15" s="715"/>
      <c r="D15" s="718"/>
      <c r="E15" s="721"/>
      <c r="F15" s="723"/>
      <c r="G15" s="512"/>
      <c r="H15" s="709"/>
      <c r="I15" s="709"/>
      <c r="J15" s="709"/>
      <c r="K15" s="709"/>
      <c r="L15" s="709"/>
      <c r="M15" s="711"/>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x14ac:dyDescent="0.2">
      <c r="A16" s="743"/>
      <c r="B16" s="715"/>
      <c r="C16" s="715"/>
      <c r="D16" s="718"/>
      <c r="E16" s="721"/>
      <c r="F16" s="723"/>
      <c r="G16" s="512"/>
      <c r="H16" s="709"/>
      <c r="I16" s="709"/>
      <c r="J16" s="709"/>
      <c r="K16" s="709"/>
      <c r="L16" s="709"/>
      <c r="M16" s="711"/>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x14ac:dyDescent="0.2">
      <c r="A17" s="743"/>
      <c r="B17" s="715"/>
      <c r="C17" s="715"/>
      <c r="D17" s="718"/>
      <c r="E17" s="721"/>
      <c r="F17" s="723"/>
      <c r="G17" s="512"/>
      <c r="H17" s="709"/>
      <c r="I17" s="709"/>
      <c r="J17" s="709"/>
      <c r="K17" s="709"/>
      <c r="L17" s="709"/>
      <c r="M17" s="711"/>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x14ac:dyDescent="0.2">
      <c r="A18" s="743"/>
      <c r="B18" s="715"/>
      <c r="C18" s="715"/>
      <c r="D18" s="718"/>
      <c r="E18" s="721"/>
      <c r="F18" s="723"/>
      <c r="G18" s="512"/>
      <c r="H18" s="709"/>
      <c r="I18" s="709"/>
      <c r="J18" s="709"/>
      <c r="K18" s="709"/>
      <c r="L18" s="709"/>
      <c r="M18" s="711"/>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x14ac:dyDescent="0.2">
      <c r="A19" s="743"/>
      <c r="B19" s="715"/>
      <c r="C19" s="715"/>
      <c r="D19" s="718"/>
      <c r="E19" s="721"/>
      <c r="F19" s="723"/>
      <c r="G19" s="512"/>
      <c r="H19" s="709"/>
      <c r="I19" s="709"/>
      <c r="J19" s="709"/>
      <c r="K19" s="709"/>
      <c r="L19" s="709"/>
      <c r="M19" s="711"/>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x14ac:dyDescent="0.2">
      <c r="A20" s="743">
        <f>'7- Mapa Final'!A20</f>
        <v>2</v>
      </c>
      <c r="B20" s="715" t="str">
        <f>'7- Mapa Final'!B20</f>
        <v xml:space="preserve">Incumplimientos en la realizacion de audiencias </v>
      </c>
      <c r="C20" s="715" t="str">
        <f>'7- Mapa Final'!C20</f>
        <v xml:space="preserve">No se atiende la  solicitud  de un fiscal o parte interesada para la realización de una audiencia preliminar o no se cumple  la programción de audiencias de Conocimiento. </v>
      </c>
      <c r="D20" s="717" t="str">
        <f>'7- Mapa Final'!J20</f>
        <v>Muy Baja - 1</v>
      </c>
      <c r="E20" s="720" t="str">
        <f>'7- Mapa Final'!K20</f>
        <v>Menor - 2</v>
      </c>
      <c r="F20" s="723" t="str">
        <f>'7- Mapa Final'!M20</f>
        <v>Bajo - 2</v>
      </c>
      <c r="G20" s="512"/>
      <c r="H20" s="709"/>
      <c r="I20" s="709"/>
      <c r="J20" s="709"/>
      <c r="K20" s="709"/>
      <c r="L20" s="709"/>
      <c r="M20" s="711"/>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x14ac:dyDescent="0.2">
      <c r="A21" s="743"/>
      <c r="B21" s="715"/>
      <c r="C21" s="715"/>
      <c r="D21" s="718"/>
      <c r="E21" s="721"/>
      <c r="F21" s="723"/>
      <c r="G21" s="512"/>
      <c r="H21" s="709"/>
      <c r="I21" s="709"/>
      <c r="J21" s="709"/>
      <c r="K21" s="709"/>
      <c r="L21" s="709"/>
      <c r="M21" s="711"/>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x14ac:dyDescent="0.2">
      <c r="A22" s="743"/>
      <c r="B22" s="715"/>
      <c r="C22" s="715"/>
      <c r="D22" s="718"/>
      <c r="E22" s="721"/>
      <c r="F22" s="723"/>
      <c r="G22" s="512"/>
      <c r="H22" s="709"/>
      <c r="I22" s="709"/>
      <c r="J22" s="709"/>
      <c r="K22" s="709"/>
      <c r="L22" s="709"/>
      <c r="M22" s="711"/>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x14ac:dyDescent="0.2">
      <c r="A23" s="743"/>
      <c r="B23" s="715"/>
      <c r="C23" s="715"/>
      <c r="D23" s="718"/>
      <c r="E23" s="721"/>
      <c r="F23" s="723"/>
      <c r="G23" s="512"/>
      <c r="H23" s="709"/>
      <c r="I23" s="709"/>
      <c r="J23" s="709"/>
      <c r="K23" s="709"/>
      <c r="L23" s="709"/>
      <c r="M23" s="711"/>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x14ac:dyDescent="0.2">
      <c r="A24" s="743"/>
      <c r="B24" s="715"/>
      <c r="C24" s="715"/>
      <c r="D24" s="718"/>
      <c r="E24" s="721"/>
      <c r="F24" s="723"/>
      <c r="G24" s="512"/>
      <c r="H24" s="709"/>
      <c r="I24" s="709"/>
      <c r="J24" s="709"/>
      <c r="K24" s="709"/>
      <c r="L24" s="709"/>
      <c r="M24" s="711"/>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x14ac:dyDescent="0.25">
      <c r="A25" s="743"/>
      <c r="B25" s="715"/>
      <c r="C25" s="715"/>
      <c r="D25" s="718"/>
      <c r="E25" s="721"/>
      <c r="F25" s="723"/>
      <c r="G25" s="512"/>
      <c r="H25" s="709"/>
      <c r="I25" s="709"/>
      <c r="J25" s="709"/>
      <c r="K25" s="709"/>
      <c r="L25" s="709"/>
      <c r="M25" s="711"/>
      <c r="N25" s="34"/>
      <c r="O25" s="34"/>
    </row>
    <row r="26" spans="1:169" x14ac:dyDescent="0.25">
      <c r="A26" s="743"/>
      <c r="B26" s="715"/>
      <c r="C26" s="715"/>
      <c r="D26" s="718"/>
      <c r="E26" s="721"/>
      <c r="F26" s="723"/>
      <c r="G26" s="512"/>
      <c r="H26" s="709"/>
      <c r="I26" s="709"/>
      <c r="J26" s="709"/>
      <c r="K26" s="709"/>
      <c r="L26" s="709"/>
      <c r="M26" s="711"/>
      <c r="N26" s="34"/>
      <c r="O26" s="34"/>
    </row>
    <row r="27" spans="1:169" x14ac:dyDescent="0.25">
      <c r="A27" s="743"/>
      <c r="B27" s="715"/>
      <c r="C27" s="715"/>
      <c r="D27" s="718"/>
      <c r="E27" s="721"/>
      <c r="F27" s="723"/>
      <c r="G27" s="512"/>
      <c r="H27" s="709"/>
      <c r="I27" s="709"/>
      <c r="J27" s="709"/>
      <c r="K27" s="709"/>
      <c r="L27" s="709"/>
      <c r="M27" s="711"/>
      <c r="N27" s="34"/>
      <c r="O27" s="34"/>
    </row>
    <row r="28" spans="1:169" x14ac:dyDescent="0.25">
      <c r="A28" s="743"/>
      <c r="B28" s="715"/>
      <c r="C28" s="715"/>
      <c r="D28" s="718"/>
      <c r="E28" s="721"/>
      <c r="F28" s="723"/>
      <c r="G28" s="512"/>
      <c r="H28" s="709"/>
      <c r="I28" s="709"/>
      <c r="J28" s="709"/>
      <c r="K28" s="709"/>
      <c r="L28" s="709"/>
      <c r="M28" s="711"/>
      <c r="N28" s="34"/>
      <c r="O28" s="34"/>
    </row>
    <row r="29" spans="1:169" x14ac:dyDescent="0.25">
      <c r="A29" s="743"/>
      <c r="B29" s="715"/>
      <c r="C29" s="715"/>
      <c r="D29" s="718"/>
      <c r="E29" s="721"/>
      <c r="F29" s="723"/>
      <c r="G29" s="512"/>
      <c r="H29" s="709"/>
      <c r="I29" s="709"/>
      <c r="J29" s="709"/>
      <c r="K29" s="709"/>
      <c r="L29" s="709"/>
      <c r="M29" s="711"/>
      <c r="N29" s="34"/>
      <c r="O29" s="34"/>
    </row>
    <row r="30" spans="1:169" s="26" customFormat="1" ht="12.75" x14ac:dyDescent="0.2">
      <c r="A30" s="743">
        <f>'7- Mapa Final'!A30</f>
        <v>3</v>
      </c>
      <c r="B30" s="715" t="str">
        <f>'7- Mapa Final'!B30</f>
        <v xml:space="preserve"> Efectuar notificaciones que no cumplan con los requistos</v>
      </c>
      <c r="C30" s="715" t="str">
        <f>'7- Mapa Final'!C30</f>
        <v>No se realizan las  notificaciones , no se erfectuan  oportunamente o no se aplica aplicar la normatividad</v>
      </c>
      <c r="D30" s="717" t="str">
        <f>'7- Mapa Final'!J30</f>
        <v>Muy Baja - 1</v>
      </c>
      <c r="E30" s="720" t="str">
        <f>'7- Mapa Final'!K30</f>
        <v>Menor - 2</v>
      </c>
      <c r="F30" s="723" t="str">
        <f>'7- Mapa Final'!M30</f>
        <v>Bajo - 2</v>
      </c>
      <c r="G30" s="512"/>
      <c r="H30" s="709"/>
      <c r="I30" s="709"/>
      <c r="J30" s="709"/>
      <c r="K30" s="709"/>
      <c r="L30" s="709"/>
      <c r="M30" s="711"/>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x14ac:dyDescent="0.2">
      <c r="A31" s="743"/>
      <c r="B31" s="715"/>
      <c r="C31" s="715"/>
      <c r="D31" s="718"/>
      <c r="E31" s="721"/>
      <c r="F31" s="723"/>
      <c r="G31" s="512"/>
      <c r="H31" s="709"/>
      <c r="I31" s="709"/>
      <c r="J31" s="709"/>
      <c r="K31" s="709"/>
      <c r="L31" s="709"/>
      <c r="M31" s="711"/>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x14ac:dyDescent="0.2">
      <c r="A32" s="743"/>
      <c r="B32" s="715"/>
      <c r="C32" s="715"/>
      <c r="D32" s="718"/>
      <c r="E32" s="721"/>
      <c r="F32" s="723"/>
      <c r="G32" s="512"/>
      <c r="H32" s="709"/>
      <c r="I32" s="709"/>
      <c r="J32" s="709"/>
      <c r="K32" s="709"/>
      <c r="L32" s="709"/>
      <c r="M32" s="711"/>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x14ac:dyDescent="0.2">
      <c r="A33" s="743"/>
      <c r="B33" s="715"/>
      <c r="C33" s="715"/>
      <c r="D33" s="718"/>
      <c r="E33" s="721"/>
      <c r="F33" s="723"/>
      <c r="G33" s="512"/>
      <c r="H33" s="709"/>
      <c r="I33" s="709"/>
      <c r="J33" s="709"/>
      <c r="K33" s="709"/>
      <c r="L33" s="709"/>
      <c r="M33" s="711"/>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x14ac:dyDescent="0.2">
      <c r="A34" s="743"/>
      <c r="B34" s="715"/>
      <c r="C34" s="715"/>
      <c r="D34" s="718"/>
      <c r="E34" s="721"/>
      <c r="F34" s="723"/>
      <c r="G34" s="512"/>
      <c r="H34" s="709"/>
      <c r="I34" s="709"/>
      <c r="J34" s="709"/>
      <c r="K34" s="709"/>
      <c r="L34" s="709"/>
      <c r="M34" s="711"/>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x14ac:dyDescent="0.25">
      <c r="A35" s="743"/>
      <c r="B35" s="715"/>
      <c r="C35" s="715"/>
      <c r="D35" s="718"/>
      <c r="E35" s="721"/>
      <c r="F35" s="723"/>
      <c r="G35" s="512"/>
      <c r="H35" s="709"/>
      <c r="I35" s="709"/>
      <c r="J35" s="709"/>
      <c r="K35" s="709"/>
      <c r="L35" s="709"/>
      <c r="M35" s="711"/>
      <c r="N35" s="34"/>
      <c r="O35" s="34"/>
    </row>
    <row r="36" spans="1:169" x14ac:dyDescent="0.25">
      <c r="A36" s="743"/>
      <c r="B36" s="715"/>
      <c r="C36" s="715"/>
      <c r="D36" s="718"/>
      <c r="E36" s="721"/>
      <c r="F36" s="723"/>
      <c r="G36" s="512"/>
      <c r="H36" s="709"/>
      <c r="I36" s="709"/>
      <c r="J36" s="709"/>
      <c r="K36" s="709"/>
      <c r="L36" s="709"/>
      <c r="M36" s="711"/>
      <c r="N36" s="34"/>
      <c r="O36" s="34"/>
    </row>
    <row r="37" spans="1:169" x14ac:dyDescent="0.25">
      <c r="A37" s="743"/>
      <c r="B37" s="715"/>
      <c r="C37" s="715"/>
      <c r="D37" s="718"/>
      <c r="E37" s="721"/>
      <c r="F37" s="723"/>
      <c r="G37" s="512"/>
      <c r="H37" s="709"/>
      <c r="I37" s="709"/>
      <c r="J37" s="709"/>
      <c r="K37" s="709"/>
      <c r="L37" s="709"/>
      <c r="M37" s="711"/>
      <c r="N37" s="34"/>
      <c r="O37" s="34"/>
    </row>
    <row r="38" spans="1:169" x14ac:dyDescent="0.25">
      <c r="A38" s="743"/>
      <c r="B38" s="715"/>
      <c r="C38" s="715"/>
      <c r="D38" s="718"/>
      <c r="E38" s="721"/>
      <c r="F38" s="723"/>
      <c r="G38" s="512"/>
      <c r="H38" s="709"/>
      <c r="I38" s="709"/>
      <c r="J38" s="709"/>
      <c r="K38" s="709"/>
      <c r="L38" s="709"/>
      <c r="M38" s="711"/>
      <c r="N38" s="34"/>
      <c r="O38" s="34"/>
    </row>
    <row r="39" spans="1:169" x14ac:dyDescent="0.25">
      <c r="A39" s="743"/>
      <c r="B39" s="715"/>
      <c r="C39" s="715"/>
      <c r="D39" s="718"/>
      <c r="E39" s="721"/>
      <c r="F39" s="723"/>
      <c r="G39" s="512"/>
      <c r="H39" s="709"/>
      <c r="I39" s="709"/>
      <c r="J39" s="709"/>
      <c r="K39" s="709"/>
      <c r="L39" s="709"/>
      <c r="M39" s="711"/>
      <c r="N39" s="34"/>
      <c r="O39" s="34"/>
    </row>
    <row r="40" spans="1:169" s="26" customFormat="1" ht="12.75" x14ac:dyDescent="0.2">
      <c r="A40" s="743">
        <f>'7- Mapa Final'!A40</f>
        <v>4</v>
      </c>
      <c r="B40" s="715" t="str">
        <f>'7- Mapa Final'!B40</f>
        <v>Inexactitud o inoportunidad en el reparto de procesos</v>
      </c>
      <c r="C40" s="715" t="str">
        <f>'7- Mapa Final'!C40</f>
        <v>Posibilidad de no realizar, no hacerlo  oportunamente, no aplicar la normatividad para realizar el reparto.</v>
      </c>
      <c r="D40" s="717" t="str">
        <f>'7- Mapa Final'!J40</f>
        <v>Muy Baja - 1</v>
      </c>
      <c r="E40" s="720" t="str">
        <f>'7- Mapa Final'!K40</f>
        <v>Menor - 2</v>
      </c>
      <c r="F40" s="723" t="str">
        <f>'7- Mapa Final'!M40</f>
        <v>Bajo - 2</v>
      </c>
      <c r="G40" s="512"/>
      <c r="H40" s="709"/>
      <c r="I40" s="709"/>
      <c r="J40" s="709"/>
      <c r="K40" s="709"/>
      <c r="L40" s="709"/>
      <c r="M40" s="711"/>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x14ac:dyDescent="0.2">
      <c r="A41" s="743"/>
      <c r="B41" s="715"/>
      <c r="C41" s="715"/>
      <c r="D41" s="718"/>
      <c r="E41" s="721"/>
      <c r="F41" s="723"/>
      <c r="G41" s="512"/>
      <c r="H41" s="709"/>
      <c r="I41" s="709"/>
      <c r="J41" s="709"/>
      <c r="K41" s="709"/>
      <c r="L41" s="709"/>
      <c r="M41" s="711"/>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x14ac:dyDescent="0.2">
      <c r="A42" s="743"/>
      <c r="B42" s="715"/>
      <c r="C42" s="715"/>
      <c r="D42" s="718"/>
      <c r="E42" s="721"/>
      <c r="F42" s="723"/>
      <c r="G42" s="512"/>
      <c r="H42" s="709"/>
      <c r="I42" s="709"/>
      <c r="J42" s="709"/>
      <c r="K42" s="709"/>
      <c r="L42" s="709"/>
      <c r="M42" s="711"/>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x14ac:dyDescent="0.2">
      <c r="A43" s="743"/>
      <c r="B43" s="715"/>
      <c r="C43" s="715"/>
      <c r="D43" s="718"/>
      <c r="E43" s="721"/>
      <c r="F43" s="723"/>
      <c r="G43" s="512"/>
      <c r="H43" s="709"/>
      <c r="I43" s="709"/>
      <c r="J43" s="709"/>
      <c r="K43" s="709"/>
      <c r="L43" s="709"/>
      <c r="M43" s="711"/>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x14ac:dyDescent="0.2">
      <c r="A44" s="743"/>
      <c r="B44" s="715"/>
      <c r="C44" s="715"/>
      <c r="D44" s="718"/>
      <c r="E44" s="721"/>
      <c r="F44" s="723"/>
      <c r="G44" s="512"/>
      <c r="H44" s="709"/>
      <c r="I44" s="709"/>
      <c r="J44" s="709"/>
      <c r="K44" s="709"/>
      <c r="L44" s="709"/>
      <c r="M44" s="711"/>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x14ac:dyDescent="0.25">
      <c r="A45" s="743"/>
      <c r="B45" s="715"/>
      <c r="C45" s="715"/>
      <c r="D45" s="718"/>
      <c r="E45" s="721"/>
      <c r="F45" s="723"/>
      <c r="G45" s="512"/>
      <c r="H45" s="709"/>
      <c r="I45" s="709"/>
      <c r="J45" s="709"/>
      <c r="K45" s="709"/>
      <c r="L45" s="709"/>
      <c r="M45" s="711"/>
      <c r="N45" s="34"/>
      <c r="O45" s="34"/>
    </row>
    <row r="46" spans="1:169" x14ac:dyDescent="0.25">
      <c r="A46" s="743"/>
      <c r="B46" s="715"/>
      <c r="C46" s="715"/>
      <c r="D46" s="718"/>
      <c r="E46" s="721"/>
      <c r="F46" s="723"/>
      <c r="G46" s="512"/>
      <c r="H46" s="709"/>
      <c r="I46" s="709"/>
      <c r="J46" s="709"/>
      <c r="K46" s="709"/>
      <c r="L46" s="709"/>
      <c r="M46" s="711"/>
      <c r="N46" s="34"/>
      <c r="O46" s="34"/>
    </row>
    <row r="47" spans="1:169" x14ac:dyDescent="0.25">
      <c r="A47" s="743"/>
      <c r="B47" s="715"/>
      <c r="C47" s="715"/>
      <c r="D47" s="718"/>
      <c r="E47" s="721"/>
      <c r="F47" s="723"/>
      <c r="G47" s="512"/>
      <c r="H47" s="709"/>
      <c r="I47" s="709"/>
      <c r="J47" s="709"/>
      <c r="K47" s="709"/>
      <c r="L47" s="709"/>
      <c r="M47" s="711"/>
      <c r="N47" s="34"/>
      <c r="O47" s="34"/>
    </row>
    <row r="48" spans="1:169" x14ac:dyDescent="0.25">
      <c r="A48" s="743"/>
      <c r="B48" s="715"/>
      <c r="C48" s="715"/>
      <c r="D48" s="718"/>
      <c r="E48" s="721"/>
      <c r="F48" s="723"/>
      <c r="G48" s="512"/>
      <c r="H48" s="709"/>
      <c r="I48" s="709"/>
      <c r="J48" s="709"/>
      <c r="K48" s="709"/>
      <c r="L48" s="709"/>
      <c r="M48" s="711"/>
      <c r="N48" s="34"/>
      <c r="O48" s="34"/>
    </row>
    <row r="49" spans="1:169" x14ac:dyDescent="0.25">
      <c r="A49" s="743"/>
      <c r="B49" s="715"/>
      <c r="C49" s="715"/>
      <c r="D49" s="718"/>
      <c r="E49" s="721"/>
      <c r="F49" s="723"/>
      <c r="G49" s="512"/>
      <c r="H49" s="709"/>
      <c r="I49" s="709"/>
      <c r="J49" s="709"/>
      <c r="K49" s="709"/>
      <c r="L49" s="709"/>
      <c r="M49" s="711"/>
      <c r="N49" s="34"/>
      <c r="O49" s="34"/>
    </row>
    <row r="50" spans="1:169" s="26" customFormat="1" ht="12.75" x14ac:dyDescent="0.2">
      <c r="A50" s="743">
        <v>5</v>
      </c>
      <c r="B50" s="715" t="str">
        <f>'7- Mapa Final'!B50</f>
        <v>Pérdida de documentos</v>
      </c>
      <c r="C50" s="715" t="str">
        <f>'7- Mapa Final'!C50</f>
        <v>Extravío temporal o definitivo de los  documentos de los procesos judiciales</v>
      </c>
      <c r="D50" s="717" t="str">
        <f>'7- Mapa Final'!J50</f>
        <v>Muy Baja - 1</v>
      </c>
      <c r="E50" s="720" t="str">
        <f>'7- Mapa Final'!K50</f>
        <v>Moderado - 3</v>
      </c>
      <c r="F50" s="723" t="str">
        <f>'7- Mapa Final'!M50</f>
        <v>Moderado - 3</v>
      </c>
      <c r="G50" s="512"/>
      <c r="H50" s="709"/>
      <c r="I50" s="709"/>
      <c r="J50" s="709"/>
      <c r="K50" s="709"/>
      <c r="L50" s="709"/>
      <c r="M50" s="711"/>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x14ac:dyDescent="0.2">
      <c r="A51" s="743"/>
      <c r="B51" s="715"/>
      <c r="C51" s="715"/>
      <c r="D51" s="718"/>
      <c r="E51" s="721"/>
      <c r="F51" s="723"/>
      <c r="G51" s="512"/>
      <c r="H51" s="709"/>
      <c r="I51" s="709"/>
      <c r="J51" s="709"/>
      <c r="K51" s="709"/>
      <c r="L51" s="709"/>
      <c r="M51" s="711"/>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x14ac:dyDescent="0.2">
      <c r="A52" s="743"/>
      <c r="B52" s="715"/>
      <c r="C52" s="715"/>
      <c r="D52" s="718"/>
      <c r="E52" s="721"/>
      <c r="F52" s="723"/>
      <c r="G52" s="512"/>
      <c r="H52" s="709"/>
      <c r="I52" s="709"/>
      <c r="J52" s="709"/>
      <c r="K52" s="709"/>
      <c r="L52" s="709"/>
      <c r="M52" s="711"/>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2.75" customHeight="1" x14ac:dyDescent="0.2">
      <c r="A53" s="743"/>
      <c r="B53" s="715"/>
      <c r="C53" s="715"/>
      <c r="D53" s="718"/>
      <c r="E53" s="721"/>
      <c r="F53" s="723"/>
      <c r="G53" s="512"/>
      <c r="H53" s="709"/>
      <c r="I53" s="709"/>
      <c r="J53" s="709"/>
      <c r="K53" s="709"/>
      <c r="L53" s="709"/>
      <c r="M53" s="711"/>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s="26" customFormat="1" ht="13.5" customHeight="1" x14ac:dyDescent="0.2">
      <c r="A54" s="743"/>
      <c r="B54" s="715"/>
      <c r="C54" s="715"/>
      <c r="D54" s="718"/>
      <c r="E54" s="721"/>
      <c r="F54" s="723"/>
      <c r="G54" s="512"/>
      <c r="H54" s="709"/>
      <c r="I54" s="709"/>
      <c r="J54" s="709"/>
      <c r="K54" s="709"/>
      <c r="L54" s="709"/>
      <c r="M54" s="711"/>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c r="DH54" s="34"/>
      <c r="DI54" s="34"/>
      <c r="DJ54" s="34"/>
      <c r="DK54" s="34"/>
      <c r="DL54" s="34"/>
      <c r="DM54" s="34"/>
      <c r="DN54" s="34"/>
      <c r="DO54" s="34"/>
      <c r="DP54" s="34"/>
      <c r="DQ54" s="34"/>
      <c r="DR54" s="34"/>
      <c r="DS54" s="34"/>
      <c r="DT54" s="34"/>
      <c r="DU54" s="34"/>
      <c r="DV54" s="34"/>
      <c r="DW54" s="34"/>
      <c r="DX54" s="34"/>
      <c r="DY54" s="34"/>
      <c r="DZ54" s="34"/>
      <c r="EA54" s="34"/>
      <c r="EB54" s="34"/>
      <c r="EC54" s="34"/>
      <c r="ED54" s="34"/>
      <c r="EE54" s="34"/>
      <c r="EF54" s="34"/>
      <c r="EG54" s="34"/>
      <c r="EH54" s="34"/>
      <c r="EI54" s="34"/>
      <c r="EJ54" s="34"/>
      <c r="EK54" s="34"/>
      <c r="EL54" s="34"/>
      <c r="EM54" s="34"/>
      <c r="EN54" s="34"/>
      <c r="EO54" s="34"/>
      <c r="EP54" s="34"/>
      <c r="EQ54" s="34"/>
      <c r="ER54" s="34"/>
      <c r="ES54" s="34"/>
      <c r="ET54" s="34"/>
      <c r="EU54" s="34"/>
      <c r="EV54" s="34"/>
      <c r="EW54" s="34"/>
      <c r="EX54" s="34"/>
      <c r="EY54" s="34"/>
      <c r="EZ54" s="34"/>
      <c r="FA54" s="34"/>
      <c r="FB54" s="34"/>
      <c r="FC54" s="34"/>
      <c r="FD54" s="34"/>
      <c r="FE54" s="34"/>
      <c r="FF54" s="34"/>
      <c r="FG54" s="34"/>
      <c r="FH54" s="34"/>
      <c r="FI54" s="34"/>
      <c r="FJ54" s="34"/>
      <c r="FK54" s="34"/>
      <c r="FL54" s="34"/>
      <c r="FM54" s="34"/>
    </row>
    <row r="55" spans="1:169" x14ac:dyDescent="0.25">
      <c r="A55" s="743"/>
      <c r="B55" s="715"/>
      <c r="C55" s="715"/>
      <c r="D55" s="718"/>
      <c r="E55" s="721"/>
      <c r="F55" s="723"/>
      <c r="G55" s="512"/>
      <c r="H55" s="709"/>
      <c r="I55" s="709"/>
      <c r="J55" s="709"/>
      <c r="K55" s="709"/>
      <c r="L55" s="709"/>
      <c r="M55" s="711"/>
      <c r="N55" s="34"/>
      <c r="O55" s="34"/>
    </row>
    <row r="56" spans="1:169" x14ac:dyDescent="0.25">
      <c r="A56" s="743"/>
      <c r="B56" s="715"/>
      <c r="C56" s="715"/>
      <c r="D56" s="718"/>
      <c r="E56" s="721"/>
      <c r="F56" s="723"/>
      <c r="G56" s="512"/>
      <c r="H56" s="709"/>
      <c r="I56" s="709"/>
      <c r="J56" s="709"/>
      <c r="K56" s="709"/>
      <c r="L56" s="709"/>
      <c r="M56" s="711"/>
      <c r="N56" s="34"/>
      <c r="O56" s="34"/>
    </row>
    <row r="57" spans="1:169" x14ac:dyDescent="0.25">
      <c r="A57" s="743"/>
      <c r="B57" s="715"/>
      <c r="C57" s="715"/>
      <c r="D57" s="718"/>
      <c r="E57" s="721"/>
      <c r="F57" s="723"/>
      <c r="G57" s="512"/>
      <c r="H57" s="709"/>
      <c r="I57" s="709"/>
      <c r="J57" s="709"/>
      <c r="K57" s="709"/>
      <c r="L57" s="709"/>
      <c r="M57" s="711"/>
      <c r="N57" s="34"/>
      <c r="O57" s="34"/>
    </row>
    <row r="58" spans="1:169" x14ac:dyDescent="0.25">
      <c r="A58" s="743"/>
      <c r="B58" s="715"/>
      <c r="C58" s="715"/>
      <c r="D58" s="718"/>
      <c r="E58" s="721"/>
      <c r="F58" s="723"/>
      <c r="G58" s="512"/>
      <c r="H58" s="709"/>
      <c r="I58" s="709"/>
      <c r="J58" s="709"/>
      <c r="K58" s="709"/>
      <c r="L58" s="709"/>
      <c r="M58" s="711"/>
      <c r="N58" s="34"/>
      <c r="O58" s="34"/>
    </row>
    <row r="59" spans="1:169" ht="15.75" thickBot="1" x14ac:dyDescent="0.3">
      <c r="A59" s="761"/>
      <c r="B59" s="716"/>
      <c r="C59" s="716"/>
      <c r="D59" s="719"/>
      <c r="E59" s="722"/>
      <c r="F59" s="724"/>
      <c r="G59" s="513"/>
      <c r="H59" s="710"/>
      <c r="I59" s="710"/>
      <c r="J59" s="710"/>
      <c r="K59" s="710"/>
      <c r="L59" s="710"/>
      <c r="M59" s="712"/>
      <c r="N59" s="34"/>
      <c r="O59" s="34"/>
    </row>
    <row r="60" spans="1:169" s="26" customFormat="1" ht="12.75" x14ac:dyDescent="0.2">
      <c r="A60" s="727">
        <v>6</v>
      </c>
      <c r="B60" s="715" t="str">
        <f>'7- Mapa Final'!B60</f>
        <v xml:space="preserve">Afectaciones ambientales </v>
      </c>
      <c r="C60" s="715" t="str">
        <f>'7- Mapa Final'!C60</f>
        <v>Se tienen   afectaciones ambientales que generen impactos negativos en el entorno</v>
      </c>
      <c r="D60" s="717" t="str">
        <f>'7- Mapa Final'!J60</f>
        <v>Muy Baja - 1</v>
      </c>
      <c r="E60" s="720" t="str">
        <f>'7- Mapa Final'!K60</f>
        <v>Menor - 2</v>
      </c>
      <c r="F60" s="723" t="str">
        <f>'7- Mapa Final'!M60</f>
        <v>Bajo - 2</v>
      </c>
      <c r="G60" s="512"/>
      <c r="H60" s="709"/>
      <c r="I60" s="709"/>
      <c r="J60" s="709"/>
      <c r="K60" s="709"/>
      <c r="L60" s="709"/>
      <c r="M60" s="711"/>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x14ac:dyDescent="0.2">
      <c r="A61" s="727"/>
      <c r="B61" s="715"/>
      <c r="C61" s="715"/>
      <c r="D61" s="718"/>
      <c r="E61" s="721"/>
      <c r="F61" s="723"/>
      <c r="G61" s="512"/>
      <c r="H61" s="709"/>
      <c r="I61" s="709"/>
      <c r="J61" s="709"/>
      <c r="K61" s="709"/>
      <c r="L61" s="709"/>
      <c r="M61" s="711"/>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x14ac:dyDescent="0.2">
      <c r="A62" s="727"/>
      <c r="B62" s="715"/>
      <c r="C62" s="715"/>
      <c r="D62" s="718"/>
      <c r="E62" s="721"/>
      <c r="F62" s="723"/>
      <c r="G62" s="512"/>
      <c r="H62" s="709"/>
      <c r="I62" s="709"/>
      <c r="J62" s="709"/>
      <c r="K62" s="709"/>
      <c r="L62" s="709"/>
      <c r="M62" s="711"/>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x14ac:dyDescent="0.2">
      <c r="A63" s="727"/>
      <c r="B63" s="715"/>
      <c r="C63" s="715"/>
      <c r="D63" s="718"/>
      <c r="E63" s="721"/>
      <c r="F63" s="723"/>
      <c r="G63" s="512"/>
      <c r="H63" s="709"/>
      <c r="I63" s="709"/>
      <c r="J63" s="709"/>
      <c r="K63" s="709"/>
      <c r="L63" s="709"/>
      <c r="M63" s="711"/>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x14ac:dyDescent="0.2">
      <c r="A64" s="727"/>
      <c r="B64" s="715"/>
      <c r="C64" s="715"/>
      <c r="D64" s="718"/>
      <c r="E64" s="721"/>
      <c r="F64" s="723"/>
      <c r="G64" s="512"/>
      <c r="H64" s="709"/>
      <c r="I64" s="709"/>
      <c r="J64" s="709"/>
      <c r="K64" s="709"/>
      <c r="L64" s="709"/>
      <c r="M64" s="711"/>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x14ac:dyDescent="0.25">
      <c r="A65" s="727"/>
      <c r="B65" s="715"/>
      <c r="C65" s="715"/>
      <c r="D65" s="718"/>
      <c r="E65" s="721"/>
      <c r="F65" s="723"/>
      <c r="G65" s="512"/>
      <c r="H65" s="709"/>
      <c r="I65" s="709"/>
      <c r="J65" s="709"/>
      <c r="K65" s="709"/>
      <c r="L65" s="709"/>
      <c r="M65" s="711"/>
      <c r="N65" s="34"/>
      <c r="O65" s="34"/>
    </row>
    <row r="66" spans="1:169" x14ac:dyDescent="0.25">
      <c r="A66" s="727"/>
      <c r="B66" s="715"/>
      <c r="C66" s="715"/>
      <c r="D66" s="718"/>
      <c r="E66" s="721"/>
      <c r="F66" s="723"/>
      <c r="G66" s="512"/>
      <c r="H66" s="709"/>
      <c r="I66" s="709"/>
      <c r="J66" s="709"/>
      <c r="K66" s="709"/>
      <c r="L66" s="709"/>
      <c r="M66" s="711"/>
      <c r="N66" s="34"/>
      <c r="O66" s="34"/>
    </row>
    <row r="67" spans="1:169" x14ac:dyDescent="0.25">
      <c r="A67" s="727"/>
      <c r="B67" s="715"/>
      <c r="C67" s="715"/>
      <c r="D67" s="718"/>
      <c r="E67" s="721"/>
      <c r="F67" s="723"/>
      <c r="G67" s="512"/>
      <c r="H67" s="709"/>
      <c r="I67" s="709"/>
      <c r="J67" s="709"/>
      <c r="K67" s="709"/>
      <c r="L67" s="709"/>
      <c r="M67" s="711"/>
      <c r="N67" s="34"/>
      <c r="O67" s="34"/>
    </row>
    <row r="68" spans="1:169" x14ac:dyDescent="0.25">
      <c r="A68" s="727"/>
      <c r="B68" s="715"/>
      <c r="C68" s="715"/>
      <c r="D68" s="718"/>
      <c r="E68" s="721"/>
      <c r="F68" s="723"/>
      <c r="G68" s="512"/>
      <c r="H68" s="709"/>
      <c r="I68" s="709"/>
      <c r="J68" s="709"/>
      <c r="K68" s="709"/>
      <c r="L68" s="709"/>
      <c r="M68" s="711"/>
      <c r="N68" s="34"/>
      <c r="O68" s="34"/>
    </row>
    <row r="69" spans="1:169" ht="15.75" thickBot="1" x14ac:dyDescent="0.3">
      <c r="A69" s="728"/>
      <c r="B69" s="716"/>
      <c r="C69" s="716"/>
      <c r="D69" s="719"/>
      <c r="E69" s="722"/>
      <c r="F69" s="724"/>
      <c r="G69" s="513"/>
      <c r="H69" s="710"/>
      <c r="I69" s="710"/>
      <c r="J69" s="710"/>
      <c r="K69" s="710"/>
      <c r="L69" s="710"/>
      <c r="M69" s="712"/>
      <c r="N69" s="34"/>
      <c r="O69" s="34"/>
    </row>
    <row r="70" spans="1:169" s="26" customFormat="1" ht="12.75" x14ac:dyDescent="0.2">
      <c r="A70" s="725">
        <v>7</v>
      </c>
      <c r="B70" s="715" t="str">
        <f>'7- Mapa Final'!B70</f>
        <v xml:space="preserve">Recibir , ofrecer, prometer , entregar o aceptar dádivas o beneficios a nombre propio o de terceros para  expedir, alterar,retener , extraviar o entregar  documentos  sin el lleno de requisitos legales </v>
      </c>
      <c r="C70" s="715" t="str">
        <f>'7- Mapa Final'!C70</f>
        <v xml:space="preserve"> Realizar trámites sin el cumplimiento de los requisitos legales  o  con informacion falsa</v>
      </c>
      <c r="D70" s="717" t="str">
        <f>'7- Mapa Final'!J70</f>
        <v>Muy Baja - 1</v>
      </c>
      <c r="E70" s="720" t="str">
        <f>'7- Mapa Final'!K70</f>
        <v>Moderado - 3</v>
      </c>
      <c r="F70" s="723" t="str">
        <f>'7- Mapa Final'!M70</f>
        <v>Moderado - 3</v>
      </c>
      <c r="G70" s="512"/>
      <c r="H70" s="709"/>
      <c r="I70" s="709"/>
      <c r="J70" s="709"/>
      <c r="K70" s="709"/>
      <c r="L70" s="709"/>
      <c r="M70" s="711"/>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row>
    <row r="71" spans="1:169" s="26" customFormat="1" ht="12.75" customHeight="1" x14ac:dyDescent="0.2">
      <c r="A71" s="725"/>
      <c r="B71" s="715"/>
      <c r="C71" s="715"/>
      <c r="D71" s="718"/>
      <c r="E71" s="721"/>
      <c r="F71" s="723"/>
      <c r="G71" s="512"/>
      <c r="H71" s="709"/>
      <c r="I71" s="709"/>
      <c r="J71" s="709"/>
      <c r="K71" s="709"/>
      <c r="L71" s="709"/>
      <c r="M71" s="711"/>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ustomHeight="1" x14ac:dyDescent="0.2">
      <c r="A72" s="725"/>
      <c r="B72" s="715"/>
      <c r="C72" s="715"/>
      <c r="D72" s="718"/>
      <c r="E72" s="721"/>
      <c r="F72" s="723"/>
      <c r="G72" s="512"/>
      <c r="H72" s="709"/>
      <c r="I72" s="709"/>
      <c r="J72" s="709"/>
      <c r="K72" s="709"/>
      <c r="L72" s="709"/>
      <c r="M72" s="711"/>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ustomHeight="1" x14ac:dyDescent="0.2">
      <c r="A73" s="725"/>
      <c r="B73" s="715"/>
      <c r="C73" s="715"/>
      <c r="D73" s="718"/>
      <c r="E73" s="721"/>
      <c r="F73" s="723"/>
      <c r="G73" s="512"/>
      <c r="H73" s="709"/>
      <c r="I73" s="709"/>
      <c r="J73" s="709"/>
      <c r="K73" s="709"/>
      <c r="L73" s="709"/>
      <c r="M73" s="711"/>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3.5" customHeight="1" x14ac:dyDescent="0.2">
      <c r="A74" s="725"/>
      <c r="B74" s="715"/>
      <c r="C74" s="715"/>
      <c r="D74" s="718"/>
      <c r="E74" s="721"/>
      <c r="F74" s="723"/>
      <c r="G74" s="512"/>
      <c r="H74" s="709"/>
      <c r="I74" s="709"/>
      <c r="J74" s="709"/>
      <c r="K74" s="709"/>
      <c r="L74" s="709"/>
      <c r="M74" s="711"/>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x14ac:dyDescent="0.25">
      <c r="A75" s="725"/>
      <c r="B75" s="715"/>
      <c r="C75" s="715"/>
      <c r="D75" s="718"/>
      <c r="E75" s="721"/>
      <c r="F75" s="723"/>
      <c r="G75" s="512"/>
      <c r="H75" s="709"/>
      <c r="I75" s="709"/>
      <c r="J75" s="709"/>
      <c r="K75" s="709"/>
      <c r="L75" s="709"/>
      <c r="M75" s="711"/>
      <c r="N75" s="34"/>
      <c r="O75" s="34"/>
    </row>
    <row r="76" spans="1:169" x14ac:dyDescent="0.25">
      <c r="A76" s="725"/>
      <c r="B76" s="715"/>
      <c r="C76" s="715"/>
      <c r="D76" s="718"/>
      <c r="E76" s="721"/>
      <c r="F76" s="723"/>
      <c r="G76" s="512"/>
      <c r="H76" s="709"/>
      <c r="I76" s="709"/>
      <c r="J76" s="709"/>
      <c r="K76" s="709"/>
      <c r="L76" s="709"/>
      <c r="M76" s="711"/>
      <c r="N76" s="34"/>
      <c r="O76" s="34"/>
    </row>
    <row r="77" spans="1:169" x14ac:dyDescent="0.25">
      <c r="A77" s="725"/>
      <c r="B77" s="715"/>
      <c r="C77" s="715"/>
      <c r="D77" s="718"/>
      <c r="E77" s="721"/>
      <c r="F77" s="723"/>
      <c r="G77" s="512"/>
      <c r="H77" s="709"/>
      <c r="I77" s="709"/>
      <c r="J77" s="709"/>
      <c r="K77" s="709"/>
      <c r="L77" s="709"/>
      <c r="M77" s="711"/>
      <c r="N77" s="34"/>
      <c r="O77" s="34"/>
    </row>
    <row r="78" spans="1:169" x14ac:dyDescent="0.25">
      <c r="A78" s="725"/>
      <c r="B78" s="715"/>
      <c r="C78" s="715"/>
      <c r="D78" s="718"/>
      <c r="E78" s="721"/>
      <c r="F78" s="723"/>
      <c r="G78" s="512"/>
      <c r="H78" s="709"/>
      <c r="I78" s="709"/>
      <c r="J78" s="709"/>
      <c r="K78" s="709"/>
      <c r="L78" s="709"/>
      <c r="M78" s="711"/>
      <c r="N78" s="34"/>
      <c r="O78" s="34"/>
    </row>
    <row r="79" spans="1:169" ht="15.75" thickBot="1" x14ac:dyDescent="0.3">
      <c r="A79" s="726"/>
      <c r="B79" s="716"/>
      <c r="C79" s="716"/>
      <c r="D79" s="719"/>
      <c r="E79" s="722"/>
      <c r="F79" s="724"/>
      <c r="G79" s="513"/>
      <c r="H79" s="710"/>
      <c r="I79" s="710"/>
      <c r="J79" s="710"/>
      <c r="K79" s="710"/>
      <c r="L79" s="710"/>
      <c r="M79" s="712"/>
      <c r="N79" s="34"/>
      <c r="O79" s="34"/>
    </row>
    <row r="80" spans="1:169" s="26" customFormat="1" ht="12.75" x14ac:dyDescent="0.2">
      <c r="A80" s="725">
        <v>8</v>
      </c>
      <c r="B80" s="715" t="str">
        <f>'7- Mapa Final'!B80</f>
        <v xml:space="preserve">Recibir, ofrecer, prometer, entregar o aceptar dadivas  o beneficios a nombre propio o de terceros para  demorar, retener, alterar o direccionar decisiones judiciales </v>
      </c>
      <c r="C80" s="715" t="str">
        <f>'7- Mapa Final'!C80</f>
        <v xml:space="preserve">Proferir  decisiones judiciales incumpliendo los principios de la administracion de justicia o sin la observancia de los Codigos  Procesales en la materia </v>
      </c>
      <c r="D80" s="717" t="str">
        <f>'7- Mapa Final'!J80</f>
        <v>Muy Baja - 1</v>
      </c>
      <c r="E80" s="720" t="str">
        <f>'7- Mapa Final'!K80</f>
        <v>Moderado - 3</v>
      </c>
      <c r="F80" s="723" t="str">
        <f>'7- Mapa Final'!M80</f>
        <v>Moderado - 3</v>
      </c>
      <c r="G80" s="512"/>
      <c r="H80" s="709"/>
      <c r="I80" s="709"/>
      <c r="J80" s="709"/>
      <c r="K80" s="709"/>
      <c r="L80" s="709"/>
      <c r="M80" s="711"/>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34"/>
      <c r="CD80" s="34"/>
      <c r="CE80" s="34"/>
      <c r="CF80" s="34"/>
      <c r="CG80" s="34"/>
      <c r="CH80" s="34"/>
      <c r="CI80" s="34"/>
      <c r="CJ80" s="34"/>
      <c r="CK80" s="34"/>
      <c r="CL80" s="34"/>
      <c r="CM80" s="34"/>
      <c r="CN80" s="34"/>
      <c r="CO80" s="34"/>
      <c r="CP80" s="34"/>
      <c r="CQ80" s="34"/>
      <c r="CR80" s="34"/>
      <c r="CS80" s="34"/>
      <c r="CT80" s="34"/>
      <c r="CU80" s="34"/>
      <c r="CV80" s="34"/>
      <c r="CW80" s="34"/>
      <c r="CX80" s="34"/>
      <c r="CY80" s="34"/>
      <c r="CZ80" s="34"/>
      <c r="DA80" s="34"/>
      <c r="DB80" s="34"/>
      <c r="DC80" s="34"/>
      <c r="DD80" s="34"/>
      <c r="DE80" s="34"/>
      <c r="DF80" s="34"/>
      <c r="DG80" s="34"/>
      <c r="DH80" s="34"/>
      <c r="DI80" s="34"/>
      <c r="DJ80" s="34"/>
      <c r="DK80" s="34"/>
      <c r="DL80" s="34"/>
      <c r="DM80" s="34"/>
      <c r="DN80" s="34"/>
      <c r="DO80" s="34"/>
      <c r="DP80" s="34"/>
      <c r="DQ80" s="34"/>
      <c r="DR80" s="34"/>
      <c r="DS80" s="34"/>
      <c r="DT80" s="34"/>
      <c r="DU80" s="34"/>
      <c r="DV80" s="34"/>
      <c r="DW80" s="34"/>
      <c r="DX80" s="34"/>
      <c r="DY80" s="34"/>
      <c r="DZ80" s="34"/>
      <c r="EA80" s="34"/>
      <c r="EB80" s="34"/>
      <c r="EC80" s="34"/>
      <c r="ED80" s="34"/>
      <c r="EE80" s="34"/>
      <c r="EF80" s="34"/>
      <c r="EG80" s="34"/>
      <c r="EH80" s="34"/>
      <c r="EI80" s="34"/>
      <c r="EJ80" s="34"/>
      <c r="EK80" s="34"/>
      <c r="EL80" s="34"/>
      <c r="EM80" s="34"/>
      <c r="EN80" s="34"/>
      <c r="EO80" s="34"/>
      <c r="EP80" s="34"/>
      <c r="EQ80" s="34"/>
      <c r="ER80" s="34"/>
      <c r="ES80" s="34"/>
      <c r="ET80" s="34"/>
      <c r="EU80" s="34"/>
      <c r="EV80" s="34"/>
      <c r="EW80" s="34"/>
      <c r="EX80" s="34"/>
      <c r="EY80" s="34"/>
      <c r="EZ80" s="34"/>
      <c r="FA80" s="34"/>
      <c r="FB80" s="34"/>
      <c r="FC80" s="34"/>
      <c r="FD80" s="34"/>
      <c r="FE80" s="34"/>
      <c r="FF80" s="34"/>
      <c r="FG80" s="34"/>
      <c r="FH80" s="34"/>
      <c r="FI80" s="34"/>
      <c r="FJ80" s="34"/>
      <c r="FK80" s="34"/>
      <c r="FL80" s="34"/>
      <c r="FM80" s="34"/>
    </row>
    <row r="81" spans="1:169" s="26" customFormat="1" ht="12.75" customHeight="1" x14ac:dyDescent="0.2">
      <c r="A81" s="725"/>
      <c r="B81" s="715"/>
      <c r="C81" s="715"/>
      <c r="D81" s="718"/>
      <c r="E81" s="721"/>
      <c r="F81" s="723"/>
      <c r="G81" s="512"/>
      <c r="H81" s="709"/>
      <c r="I81" s="709"/>
      <c r="J81" s="709"/>
      <c r="K81" s="709"/>
      <c r="L81" s="709"/>
      <c r="M81" s="711"/>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4"/>
      <c r="CA81" s="34"/>
      <c r="CB81" s="34"/>
      <c r="CC81" s="34"/>
      <c r="CD81" s="34"/>
      <c r="CE81" s="34"/>
      <c r="CF81" s="34"/>
      <c r="CG81" s="34"/>
      <c r="CH81" s="34"/>
      <c r="CI81" s="34"/>
      <c r="CJ81" s="34"/>
      <c r="CK81" s="34"/>
      <c r="CL81" s="34"/>
      <c r="CM81" s="34"/>
      <c r="CN81" s="34"/>
      <c r="CO81" s="34"/>
      <c r="CP81" s="34"/>
      <c r="CQ81" s="34"/>
      <c r="CR81" s="34"/>
      <c r="CS81" s="34"/>
      <c r="CT81" s="34"/>
      <c r="CU81" s="34"/>
      <c r="CV81" s="34"/>
      <c r="CW81" s="34"/>
      <c r="CX81" s="34"/>
      <c r="CY81" s="34"/>
      <c r="CZ81" s="34"/>
      <c r="DA81" s="34"/>
      <c r="DB81" s="34"/>
      <c r="DC81" s="34"/>
      <c r="DD81" s="34"/>
      <c r="DE81" s="34"/>
      <c r="DF81" s="34"/>
      <c r="DG81" s="34"/>
      <c r="DH81" s="34"/>
      <c r="DI81" s="34"/>
      <c r="DJ81" s="34"/>
      <c r="DK81" s="34"/>
      <c r="DL81" s="34"/>
      <c r="DM81" s="34"/>
      <c r="DN81" s="34"/>
      <c r="DO81" s="34"/>
      <c r="DP81" s="34"/>
      <c r="DQ81" s="34"/>
      <c r="DR81" s="34"/>
      <c r="DS81" s="34"/>
      <c r="DT81" s="34"/>
      <c r="DU81" s="34"/>
      <c r="DV81" s="34"/>
      <c r="DW81" s="34"/>
      <c r="DX81" s="34"/>
      <c r="DY81" s="34"/>
      <c r="DZ81" s="34"/>
      <c r="EA81" s="34"/>
      <c r="EB81" s="34"/>
      <c r="EC81" s="34"/>
      <c r="ED81" s="34"/>
      <c r="EE81" s="34"/>
      <c r="EF81" s="34"/>
      <c r="EG81" s="34"/>
      <c r="EH81" s="34"/>
      <c r="EI81" s="34"/>
      <c r="EJ81" s="34"/>
      <c r="EK81" s="34"/>
      <c r="EL81" s="34"/>
      <c r="EM81" s="34"/>
      <c r="EN81" s="34"/>
      <c r="EO81" s="34"/>
      <c r="EP81" s="34"/>
      <c r="EQ81" s="34"/>
      <c r="ER81" s="34"/>
      <c r="ES81" s="34"/>
      <c r="ET81" s="34"/>
      <c r="EU81" s="34"/>
      <c r="EV81" s="34"/>
      <c r="EW81" s="34"/>
      <c r="EX81" s="34"/>
      <c r="EY81" s="34"/>
      <c r="EZ81" s="34"/>
      <c r="FA81" s="34"/>
      <c r="FB81" s="34"/>
      <c r="FC81" s="34"/>
      <c r="FD81" s="34"/>
      <c r="FE81" s="34"/>
      <c r="FF81" s="34"/>
      <c r="FG81" s="34"/>
      <c r="FH81" s="34"/>
      <c r="FI81" s="34"/>
      <c r="FJ81" s="34"/>
      <c r="FK81" s="34"/>
      <c r="FL81" s="34"/>
      <c r="FM81" s="34"/>
    </row>
    <row r="82" spans="1:169" s="26" customFormat="1" ht="12.75" customHeight="1" x14ac:dyDescent="0.2">
      <c r="A82" s="725"/>
      <c r="B82" s="715"/>
      <c r="C82" s="715"/>
      <c r="D82" s="718"/>
      <c r="E82" s="721"/>
      <c r="F82" s="723"/>
      <c r="G82" s="512"/>
      <c r="H82" s="709"/>
      <c r="I82" s="709"/>
      <c r="J82" s="709"/>
      <c r="K82" s="709"/>
      <c r="L82" s="709"/>
      <c r="M82" s="711"/>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c r="BH82" s="34"/>
      <c r="BI82" s="34"/>
      <c r="BJ82" s="34"/>
      <c r="BK82" s="34"/>
      <c r="BL82" s="34"/>
      <c r="BM82" s="34"/>
      <c r="BN82" s="34"/>
      <c r="BO82" s="34"/>
      <c r="BP82" s="34"/>
      <c r="BQ82" s="34"/>
      <c r="BR82" s="34"/>
      <c r="BS82" s="34"/>
      <c r="BT82" s="34"/>
      <c r="BU82" s="34"/>
      <c r="BV82" s="34"/>
      <c r="BW82" s="34"/>
      <c r="BX82" s="34"/>
      <c r="BY82" s="34"/>
      <c r="BZ82" s="34"/>
      <c r="CA82" s="34"/>
      <c r="CB82" s="34"/>
      <c r="CC82" s="34"/>
      <c r="CD82" s="34"/>
      <c r="CE82" s="34"/>
      <c r="CF82" s="34"/>
      <c r="CG82" s="34"/>
      <c r="CH82" s="34"/>
      <c r="CI82" s="34"/>
      <c r="CJ82" s="34"/>
      <c r="CK82" s="34"/>
      <c r="CL82" s="34"/>
      <c r="CM82" s="34"/>
      <c r="CN82" s="34"/>
      <c r="CO82" s="34"/>
      <c r="CP82" s="34"/>
      <c r="CQ82" s="34"/>
      <c r="CR82" s="34"/>
      <c r="CS82" s="34"/>
      <c r="CT82" s="34"/>
      <c r="CU82" s="34"/>
      <c r="CV82" s="34"/>
      <c r="CW82" s="34"/>
      <c r="CX82" s="34"/>
      <c r="CY82" s="34"/>
      <c r="CZ82" s="34"/>
      <c r="DA82" s="34"/>
      <c r="DB82" s="34"/>
      <c r="DC82" s="34"/>
      <c r="DD82" s="34"/>
      <c r="DE82" s="34"/>
      <c r="DF82" s="34"/>
      <c r="DG82" s="34"/>
      <c r="DH82" s="34"/>
      <c r="DI82" s="34"/>
      <c r="DJ82" s="34"/>
      <c r="DK82" s="34"/>
      <c r="DL82" s="34"/>
      <c r="DM82" s="34"/>
      <c r="DN82" s="34"/>
      <c r="DO82" s="34"/>
      <c r="DP82" s="34"/>
      <c r="DQ82" s="34"/>
      <c r="DR82" s="34"/>
      <c r="DS82" s="34"/>
      <c r="DT82" s="34"/>
      <c r="DU82" s="34"/>
      <c r="DV82" s="34"/>
      <c r="DW82" s="34"/>
      <c r="DX82" s="34"/>
      <c r="DY82" s="34"/>
      <c r="DZ82" s="34"/>
      <c r="EA82" s="34"/>
      <c r="EB82" s="34"/>
      <c r="EC82" s="34"/>
      <c r="ED82" s="34"/>
      <c r="EE82" s="34"/>
      <c r="EF82" s="34"/>
      <c r="EG82" s="34"/>
      <c r="EH82" s="34"/>
      <c r="EI82" s="34"/>
      <c r="EJ82" s="34"/>
      <c r="EK82" s="34"/>
      <c r="EL82" s="34"/>
      <c r="EM82" s="34"/>
      <c r="EN82" s="34"/>
      <c r="EO82" s="34"/>
      <c r="EP82" s="34"/>
      <c r="EQ82" s="34"/>
      <c r="ER82" s="34"/>
      <c r="ES82" s="34"/>
      <c r="ET82" s="34"/>
      <c r="EU82" s="34"/>
      <c r="EV82" s="34"/>
      <c r="EW82" s="34"/>
      <c r="EX82" s="34"/>
      <c r="EY82" s="34"/>
      <c r="EZ82" s="34"/>
      <c r="FA82" s="34"/>
      <c r="FB82" s="34"/>
      <c r="FC82" s="34"/>
      <c r="FD82" s="34"/>
      <c r="FE82" s="34"/>
      <c r="FF82" s="34"/>
      <c r="FG82" s="34"/>
      <c r="FH82" s="34"/>
      <c r="FI82" s="34"/>
      <c r="FJ82" s="34"/>
      <c r="FK82" s="34"/>
      <c r="FL82" s="34"/>
      <c r="FM82" s="34"/>
    </row>
    <row r="83" spans="1:169" s="26" customFormat="1" ht="12.75" customHeight="1" x14ac:dyDescent="0.2">
      <c r="A83" s="725"/>
      <c r="B83" s="715"/>
      <c r="C83" s="715"/>
      <c r="D83" s="718"/>
      <c r="E83" s="721"/>
      <c r="F83" s="723"/>
      <c r="G83" s="512"/>
      <c r="H83" s="709"/>
      <c r="I83" s="709"/>
      <c r="J83" s="709"/>
      <c r="K83" s="709"/>
      <c r="L83" s="709"/>
      <c r="M83" s="711"/>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4"/>
      <c r="BZ83" s="34"/>
      <c r="CA83" s="34"/>
      <c r="CB83" s="34"/>
      <c r="CC83" s="34"/>
      <c r="CD83" s="34"/>
      <c r="CE83" s="34"/>
      <c r="CF83" s="34"/>
      <c r="CG83" s="34"/>
      <c r="CH83" s="34"/>
      <c r="CI83" s="34"/>
      <c r="CJ83" s="34"/>
      <c r="CK83" s="34"/>
      <c r="CL83" s="34"/>
      <c r="CM83" s="34"/>
      <c r="CN83" s="34"/>
      <c r="CO83" s="34"/>
      <c r="CP83" s="34"/>
      <c r="CQ83" s="34"/>
      <c r="CR83" s="34"/>
      <c r="CS83" s="34"/>
      <c r="CT83" s="34"/>
      <c r="CU83" s="34"/>
      <c r="CV83" s="34"/>
      <c r="CW83" s="34"/>
      <c r="CX83" s="34"/>
      <c r="CY83" s="34"/>
      <c r="CZ83" s="34"/>
      <c r="DA83" s="34"/>
      <c r="DB83" s="34"/>
      <c r="DC83" s="34"/>
      <c r="DD83" s="34"/>
      <c r="DE83" s="34"/>
      <c r="DF83" s="34"/>
      <c r="DG83" s="34"/>
      <c r="DH83" s="34"/>
      <c r="DI83" s="34"/>
      <c r="DJ83" s="34"/>
      <c r="DK83" s="34"/>
      <c r="DL83" s="34"/>
      <c r="DM83" s="34"/>
      <c r="DN83" s="34"/>
      <c r="DO83" s="34"/>
      <c r="DP83" s="34"/>
      <c r="DQ83" s="34"/>
      <c r="DR83" s="34"/>
      <c r="DS83" s="34"/>
      <c r="DT83" s="34"/>
      <c r="DU83" s="34"/>
      <c r="DV83" s="34"/>
      <c r="DW83" s="34"/>
      <c r="DX83" s="34"/>
      <c r="DY83" s="34"/>
      <c r="DZ83" s="34"/>
      <c r="EA83" s="34"/>
      <c r="EB83" s="34"/>
      <c r="EC83" s="34"/>
      <c r="ED83" s="34"/>
      <c r="EE83" s="34"/>
      <c r="EF83" s="34"/>
      <c r="EG83" s="34"/>
      <c r="EH83" s="34"/>
      <c r="EI83" s="34"/>
      <c r="EJ83" s="34"/>
      <c r="EK83" s="34"/>
      <c r="EL83" s="34"/>
      <c r="EM83" s="34"/>
      <c r="EN83" s="34"/>
      <c r="EO83" s="34"/>
      <c r="EP83" s="34"/>
      <c r="EQ83" s="34"/>
      <c r="ER83" s="34"/>
      <c r="ES83" s="34"/>
      <c r="ET83" s="34"/>
      <c r="EU83" s="34"/>
      <c r="EV83" s="34"/>
      <c r="EW83" s="34"/>
      <c r="EX83" s="34"/>
      <c r="EY83" s="34"/>
      <c r="EZ83" s="34"/>
      <c r="FA83" s="34"/>
      <c r="FB83" s="34"/>
      <c r="FC83" s="34"/>
      <c r="FD83" s="34"/>
      <c r="FE83" s="34"/>
      <c r="FF83" s="34"/>
      <c r="FG83" s="34"/>
      <c r="FH83" s="34"/>
      <c r="FI83" s="34"/>
      <c r="FJ83" s="34"/>
      <c r="FK83" s="34"/>
      <c r="FL83" s="34"/>
      <c r="FM83" s="34"/>
    </row>
    <row r="84" spans="1:169" s="26" customFormat="1" ht="13.5" customHeight="1" x14ac:dyDescent="0.2">
      <c r="A84" s="725"/>
      <c r="B84" s="715"/>
      <c r="C84" s="715"/>
      <c r="D84" s="718"/>
      <c r="E84" s="721"/>
      <c r="F84" s="723"/>
      <c r="G84" s="512"/>
      <c r="H84" s="709"/>
      <c r="I84" s="709"/>
      <c r="J84" s="709"/>
      <c r="K84" s="709"/>
      <c r="L84" s="709"/>
      <c r="M84" s="711"/>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4"/>
      <c r="CD84" s="34"/>
      <c r="CE84" s="34"/>
      <c r="CF84" s="34"/>
      <c r="CG84" s="34"/>
      <c r="CH84" s="34"/>
      <c r="CI84" s="34"/>
      <c r="CJ84" s="34"/>
      <c r="CK84" s="34"/>
      <c r="CL84" s="34"/>
      <c r="CM84" s="34"/>
      <c r="CN84" s="34"/>
      <c r="CO84" s="34"/>
      <c r="CP84" s="34"/>
      <c r="CQ84" s="34"/>
      <c r="CR84" s="34"/>
      <c r="CS84" s="34"/>
      <c r="CT84" s="34"/>
      <c r="CU84" s="34"/>
      <c r="CV84" s="34"/>
      <c r="CW84" s="34"/>
      <c r="CX84" s="34"/>
      <c r="CY84" s="34"/>
      <c r="CZ84" s="34"/>
      <c r="DA84" s="34"/>
      <c r="DB84" s="34"/>
      <c r="DC84" s="34"/>
      <c r="DD84" s="34"/>
      <c r="DE84" s="34"/>
      <c r="DF84" s="34"/>
      <c r="DG84" s="34"/>
      <c r="DH84" s="34"/>
      <c r="DI84" s="34"/>
      <c r="DJ84" s="34"/>
      <c r="DK84" s="34"/>
      <c r="DL84" s="34"/>
      <c r="DM84" s="34"/>
      <c r="DN84" s="34"/>
      <c r="DO84" s="34"/>
      <c r="DP84" s="34"/>
      <c r="DQ84" s="34"/>
      <c r="DR84" s="34"/>
      <c r="DS84" s="34"/>
      <c r="DT84" s="34"/>
      <c r="DU84" s="34"/>
      <c r="DV84" s="34"/>
      <c r="DW84" s="34"/>
      <c r="DX84" s="34"/>
      <c r="DY84" s="34"/>
      <c r="DZ84" s="34"/>
      <c r="EA84" s="34"/>
      <c r="EB84" s="34"/>
      <c r="EC84" s="34"/>
      <c r="ED84" s="34"/>
      <c r="EE84" s="34"/>
      <c r="EF84" s="34"/>
      <c r="EG84" s="34"/>
      <c r="EH84" s="34"/>
      <c r="EI84" s="34"/>
      <c r="EJ84" s="34"/>
      <c r="EK84" s="34"/>
      <c r="EL84" s="34"/>
      <c r="EM84" s="34"/>
      <c r="EN84" s="34"/>
      <c r="EO84" s="34"/>
      <c r="EP84" s="34"/>
      <c r="EQ84" s="34"/>
      <c r="ER84" s="34"/>
      <c r="ES84" s="34"/>
      <c r="ET84" s="34"/>
      <c r="EU84" s="34"/>
      <c r="EV84" s="34"/>
      <c r="EW84" s="34"/>
      <c r="EX84" s="34"/>
      <c r="EY84" s="34"/>
      <c r="EZ84" s="34"/>
      <c r="FA84" s="34"/>
      <c r="FB84" s="34"/>
      <c r="FC84" s="34"/>
      <c r="FD84" s="34"/>
      <c r="FE84" s="34"/>
      <c r="FF84" s="34"/>
      <c r="FG84" s="34"/>
      <c r="FH84" s="34"/>
      <c r="FI84" s="34"/>
      <c r="FJ84" s="34"/>
      <c r="FK84" s="34"/>
      <c r="FL84" s="34"/>
      <c r="FM84" s="34"/>
    </row>
    <row r="85" spans="1:169" x14ac:dyDescent="0.25">
      <c r="A85" s="725"/>
      <c r="B85" s="715"/>
      <c r="C85" s="715"/>
      <c r="D85" s="718"/>
      <c r="E85" s="721"/>
      <c r="F85" s="723"/>
      <c r="G85" s="512"/>
      <c r="H85" s="709"/>
      <c r="I85" s="709"/>
      <c r="J85" s="709"/>
      <c r="K85" s="709"/>
      <c r="L85" s="709"/>
      <c r="M85" s="711"/>
      <c r="N85" s="34"/>
      <c r="O85" s="34"/>
    </row>
    <row r="86" spans="1:169" x14ac:dyDescent="0.25">
      <c r="A86" s="725"/>
      <c r="B86" s="715"/>
      <c r="C86" s="715"/>
      <c r="D86" s="718"/>
      <c r="E86" s="721"/>
      <c r="F86" s="723"/>
      <c r="G86" s="512"/>
      <c r="H86" s="709"/>
      <c r="I86" s="709"/>
      <c r="J86" s="709"/>
      <c r="K86" s="709"/>
      <c r="L86" s="709"/>
      <c r="M86" s="711"/>
      <c r="N86" s="34"/>
      <c r="O86" s="34"/>
    </row>
    <row r="87" spans="1:169" x14ac:dyDescent="0.25">
      <c r="A87" s="725"/>
      <c r="B87" s="715"/>
      <c r="C87" s="715"/>
      <c r="D87" s="718"/>
      <c r="E87" s="721"/>
      <c r="F87" s="723"/>
      <c r="G87" s="512"/>
      <c r="H87" s="709"/>
      <c r="I87" s="709"/>
      <c r="J87" s="709"/>
      <c r="K87" s="709"/>
      <c r="L87" s="709"/>
      <c r="M87" s="711"/>
      <c r="N87" s="34"/>
      <c r="O87" s="34"/>
    </row>
    <row r="88" spans="1:169" x14ac:dyDescent="0.25">
      <c r="A88" s="725"/>
      <c r="B88" s="715"/>
      <c r="C88" s="715"/>
      <c r="D88" s="718"/>
      <c r="E88" s="721"/>
      <c r="F88" s="723"/>
      <c r="G88" s="512"/>
      <c r="H88" s="709"/>
      <c r="I88" s="709"/>
      <c r="J88" s="709"/>
      <c r="K88" s="709"/>
      <c r="L88" s="709"/>
      <c r="M88" s="711"/>
      <c r="N88" s="34"/>
      <c r="O88" s="34"/>
    </row>
    <row r="89" spans="1:169" ht="15.75" thickBot="1" x14ac:dyDescent="0.3">
      <c r="A89" s="726"/>
      <c r="B89" s="716"/>
      <c r="C89" s="716"/>
      <c r="D89" s="719"/>
      <c r="E89" s="722"/>
      <c r="F89" s="724"/>
      <c r="G89" s="513"/>
      <c r="H89" s="710"/>
      <c r="I89" s="710"/>
      <c r="J89" s="710"/>
      <c r="K89" s="710"/>
      <c r="L89" s="710"/>
      <c r="M89" s="712"/>
      <c r="N89" s="34"/>
      <c r="O89" s="34"/>
    </row>
    <row r="90" spans="1:169" s="26" customFormat="1" ht="12.75" x14ac:dyDescent="0.2">
      <c r="A90" s="713">
        <v>9</v>
      </c>
      <c r="B90" s="715" t="str">
        <f>'7- Mapa Final'!B90</f>
        <v>Ofrecer, prometer, entregar, aceptar o solicitar una ventaja indebida para no realizar una audiencia programada en la fecha establecida.</v>
      </c>
      <c r="C90" s="715" t="str">
        <f>'7- Mapa Final'!C90</f>
        <v>Cuando por indebido interés  no se realizar una audiencia programada en la fecha establecida</v>
      </c>
      <c r="D90" s="717" t="str">
        <f>'7- Mapa Final'!J90</f>
        <v>Muy Baja - 1</v>
      </c>
      <c r="E90" s="720" t="str">
        <f>'7- Mapa Final'!K90</f>
        <v>Moderado - 3</v>
      </c>
      <c r="F90" s="723" t="str">
        <f>'7- Mapa Final'!M90</f>
        <v>Moderado - 3</v>
      </c>
      <c r="G90" s="512"/>
      <c r="H90" s="709"/>
      <c r="I90" s="709"/>
      <c r="J90" s="709"/>
      <c r="K90" s="709"/>
      <c r="L90" s="709"/>
      <c r="M90" s="711"/>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34"/>
      <c r="DH90" s="34"/>
      <c r="DI90" s="34"/>
      <c r="DJ90" s="34"/>
      <c r="DK90" s="34"/>
      <c r="DL90" s="34"/>
      <c r="DM90" s="34"/>
      <c r="DN90" s="34"/>
      <c r="DO90" s="34"/>
      <c r="DP90" s="34"/>
      <c r="DQ90" s="34"/>
      <c r="DR90" s="34"/>
      <c r="DS90" s="34"/>
      <c r="DT90" s="34"/>
      <c r="DU90" s="34"/>
      <c r="DV90" s="34"/>
      <c r="DW90" s="34"/>
      <c r="DX90" s="34"/>
      <c r="DY90" s="34"/>
      <c r="DZ90" s="34"/>
      <c r="EA90" s="34"/>
      <c r="EB90" s="34"/>
      <c r="EC90" s="34"/>
      <c r="ED90" s="34"/>
      <c r="EE90" s="34"/>
      <c r="EF90" s="34"/>
      <c r="EG90" s="34"/>
      <c r="EH90" s="34"/>
      <c r="EI90" s="34"/>
      <c r="EJ90" s="34"/>
      <c r="EK90" s="34"/>
      <c r="EL90" s="34"/>
      <c r="EM90" s="34"/>
      <c r="EN90" s="34"/>
      <c r="EO90" s="34"/>
      <c r="EP90" s="34"/>
      <c r="EQ90" s="34"/>
      <c r="ER90" s="34"/>
      <c r="ES90" s="34"/>
      <c r="ET90" s="34"/>
      <c r="EU90" s="34"/>
      <c r="EV90" s="34"/>
      <c r="EW90" s="34"/>
      <c r="EX90" s="34"/>
      <c r="EY90" s="34"/>
      <c r="EZ90" s="34"/>
      <c r="FA90" s="34"/>
      <c r="FB90" s="34"/>
      <c r="FC90" s="34"/>
      <c r="FD90" s="34"/>
      <c r="FE90" s="34"/>
      <c r="FF90" s="34"/>
      <c r="FG90" s="34"/>
      <c r="FH90" s="34"/>
      <c r="FI90" s="34"/>
      <c r="FJ90" s="34"/>
      <c r="FK90" s="34"/>
      <c r="FL90" s="34"/>
      <c r="FM90" s="34"/>
    </row>
    <row r="91" spans="1:169" s="26" customFormat="1" ht="12.75" customHeight="1" x14ac:dyDescent="0.2">
      <c r="A91" s="713"/>
      <c r="B91" s="715"/>
      <c r="C91" s="715"/>
      <c r="D91" s="718"/>
      <c r="E91" s="721"/>
      <c r="F91" s="723"/>
      <c r="G91" s="512"/>
      <c r="H91" s="709"/>
      <c r="I91" s="709"/>
      <c r="J91" s="709"/>
      <c r="K91" s="709"/>
      <c r="L91" s="709"/>
      <c r="M91" s="711"/>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34"/>
      <c r="DH91" s="34"/>
      <c r="DI91" s="34"/>
      <c r="DJ91" s="34"/>
      <c r="DK91" s="34"/>
      <c r="DL91" s="34"/>
      <c r="DM91" s="34"/>
      <c r="DN91" s="34"/>
      <c r="DO91" s="34"/>
      <c r="DP91" s="34"/>
      <c r="DQ91" s="34"/>
      <c r="DR91" s="34"/>
      <c r="DS91" s="34"/>
      <c r="DT91" s="34"/>
      <c r="DU91" s="34"/>
      <c r="DV91" s="34"/>
      <c r="DW91" s="34"/>
      <c r="DX91" s="34"/>
      <c r="DY91" s="34"/>
      <c r="DZ91" s="34"/>
      <c r="EA91" s="34"/>
      <c r="EB91" s="34"/>
      <c r="EC91" s="34"/>
      <c r="ED91" s="34"/>
      <c r="EE91" s="34"/>
      <c r="EF91" s="34"/>
      <c r="EG91" s="34"/>
      <c r="EH91" s="34"/>
      <c r="EI91" s="34"/>
      <c r="EJ91" s="34"/>
      <c r="EK91" s="34"/>
      <c r="EL91" s="34"/>
      <c r="EM91" s="34"/>
      <c r="EN91" s="34"/>
      <c r="EO91" s="34"/>
      <c r="EP91" s="34"/>
      <c r="EQ91" s="34"/>
      <c r="ER91" s="34"/>
      <c r="ES91" s="34"/>
      <c r="ET91" s="34"/>
      <c r="EU91" s="34"/>
      <c r="EV91" s="34"/>
      <c r="EW91" s="34"/>
      <c r="EX91" s="34"/>
      <c r="EY91" s="34"/>
      <c r="EZ91" s="34"/>
      <c r="FA91" s="34"/>
      <c r="FB91" s="34"/>
      <c r="FC91" s="34"/>
      <c r="FD91" s="34"/>
      <c r="FE91" s="34"/>
      <c r="FF91" s="34"/>
      <c r="FG91" s="34"/>
      <c r="FH91" s="34"/>
      <c r="FI91" s="34"/>
      <c r="FJ91" s="34"/>
      <c r="FK91" s="34"/>
      <c r="FL91" s="34"/>
      <c r="FM91" s="34"/>
    </row>
    <row r="92" spans="1:169" s="26" customFormat="1" ht="12.75" customHeight="1" x14ac:dyDescent="0.2">
      <c r="A92" s="713"/>
      <c r="B92" s="715"/>
      <c r="C92" s="715"/>
      <c r="D92" s="718"/>
      <c r="E92" s="721"/>
      <c r="F92" s="723"/>
      <c r="G92" s="512"/>
      <c r="H92" s="709"/>
      <c r="I92" s="709"/>
      <c r="J92" s="709"/>
      <c r="K92" s="709"/>
      <c r="L92" s="709"/>
      <c r="M92" s="711"/>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4"/>
      <c r="CD92" s="34"/>
      <c r="CE92" s="34"/>
      <c r="CF92" s="34"/>
      <c r="CG92" s="34"/>
      <c r="CH92" s="34"/>
      <c r="CI92" s="34"/>
      <c r="CJ92" s="34"/>
      <c r="CK92" s="34"/>
      <c r="CL92" s="34"/>
      <c r="CM92" s="34"/>
      <c r="CN92" s="34"/>
      <c r="CO92" s="34"/>
      <c r="CP92" s="34"/>
      <c r="CQ92" s="34"/>
      <c r="CR92" s="34"/>
      <c r="CS92" s="34"/>
      <c r="CT92" s="34"/>
      <c r="CU92" s="34"/>
      <c r="CV92" s="34"/>
      <c r="CW92" s="34"/>
      <c r="CX92" s="34"/>
      <c r="CY92" s="34"/>
      <c r="CZ92" s="34"/>
      <c r="DA92" s="34"/>
      <c r="DB92" s="34"/>
      <c r="DC92" s="34"/>
      <c r="DD92" s="34"/>
      <c r="DE92" s="34"/>
      <c r="DF92" s="34"/>
      <c r="DG92" s="34"/>
      <c r="DH92" s="34"/>
      <c r="DI92" s="34"/>
      <c r="DJ92" s="34"/>
      <c r="DK92" s="34"/>
      <c r="DL92" s="34"/>
      <c r="DM92" s="34"/>
      <c r="DN92" s="34"/>
      <c r="DO92" s="34"/>
      <c r="DP92" s="34"/>
      <c r="DQ92" s="34"/>
      <c r="DR92" s="34"/>
      <c r="DS92" s="34"/>
      <c r="DT92" s="34"/>
      <c r="DU92" s="34"/>
      <c r="DV92" s="34"/>
      <c r="DW92" s="34"/>
      <c r="DX92" s="34"/>
      <c r="DY92" s="34"/>
      <c r="DZ92" s="34"/>
      <c r="EA92" s="34"/>
      <c r="EB92" s="34"/>
      <c r="EC92" s="34"/>
      <c r="ED92" s="34"/>
      <c r="EE92" s="34"/>
      <c r="EF92" s="34"/>
      <c r="EG92" s="34"/>
      <c r="EH92" s="34"/>
      <c r="EI92" s="34"/>
      <c r="EJ92" s="34"/>
      <c r="EK92" s="34"/>
      <c r="EL92" s="34"/>
      <c r="EM92" s="34"/>
      <c r="EN92" s="34"/>
      <c r="EO92" s="34"/>
      <c r="EP92" s="34"/>
      <c r="EQ92" s="34"/>
      <c r="ER92" s="34"/>
      <c r="ES92" s="34"/>
      <c r="ET92" s="34"/>
      <c r="EU92" s="34"/>
      <c r="EV92" s="34"/>
      <c r="EW92" s="34"/>
      <c r="EX92" s="34"/>
      <c r="EY92" s="34"/>
      <c r="EZ92" s="34"/>
      <c r="FA92" s="34"/>
      <c r="FB92" s="34"/>
      <c r="FC92" s="34"/>
      <c r="FD92" s="34"/>
      <c r="FE92" s="34"/>
      <c r="FF92" s="34"/>
      <c r="FG92" s="34"/>
      <c r="FH92" s="34"/>
      <c r="FI92" s="34"/>
      <c r="FJ92" s="34"/>
      <c r="FK92" s="34"/>
      <c r="FL92" s="34"/>
      <c r="FM92" s="34"/>
    </row>
    <row r="93" spans="1:169" s="26" customFormat="1" ht="12.75" customHeight="1" x14ac:dyDescent="0.2">
      <c r="A93" s="713"/>
      <c r="B93" s="715"/>
      <c r="C93" s="715"/>
      <c r="D93" s="718"/>
      <c r="E93" s="721"/>
      <c r="F93" s="723"/>
      <c r="G93" s="512"/>
      <c r="H93" s="709"/>
      <c r="I93" s="709"/>
      <c r="J93" s="709"/>
      <c r="K93" s="709"/>
      <c r="L93" s="709"/>
      <c r="M93" s="711"/>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4"/>
      <c r="CD93" s="34"/>
      <c r="CE93" s="34"/>
      <c r="CF93" s="34"/>
      <c r="CG93" s="34"/>
      <c r="CH93" s="34"/>
      <c r="CI93" s="34"/>
      <c r="CJ93" s="34"/>
      <c r="CK93" s="34"/>
      <c r="CL93" s="34"/>
      <c r="CM93" s="34"/>
      <c r="CN93" s="34"/>
      <c r="CO93" s="34"/>
      <c r="CP93" s="34"/>
      <c r="CQ93" s="34"/>
      <c r="CR93" s="34"/>
      <c r="CS93" s="34"/>
      <c r="CT93" s="34"/>
      <c r="CU93" s="34"/>
      <c r="CV93" s="34"/>
      <c r="CW93" s="34"/>
      <c r="CX93" s="34"/>
      <c r="CY93" s="34"/>
      <c r="CZ93" s="34"/>
      <c r="DA93" s="34"/>
      <c r="DB93" s="34"/>
      <c r="DC93" s="34"/>
      <c r="DD93" s="34"/>
      <c r="DE93" s="34"/>
      <c r="DF93" s="34"/>
      <c r="DG93" s="34"/>
      <c r="DH93" s="34"/>
      <c r="DI93" s="34"/>
      <c r="DJ93" s="34"/>
      <c r="DK93" s="34"/>
      <c r="DL93" s="34"/>
      <c r="DM93" s="34"/>
      <c r="DN93" s="34"/>
      <c r="DO93" s="34"/>
      <c r="DP93" s="34"/>
      <c r="DQ93" s="34"/>
      <c r="DR93" s="34"/>
      <c r="DS93" s="34"/>
      <c r="DT93" s="34"/>
      <c r="DU93" s="34"/>
      <c r="DV93" s="34"/>
      <c r="DW93" s="34"/>
      <c r="DX93" s="34"/>
      <c r="DY93" s="34"/>
      <c r="DZ93" s="34"/>
      <c r="EA93" s="34"/>
      <c r="EB93" s="34"/>
      <c r="EC93" s="34"/>
      <c r="ED93" s="34"/>
      <c r="EE93" s="34"/>
      <c r="EF93" s="34"/>
      <c r="EG93" s="34"/>
      <c r="EH93" s="34"/>
      <c r="EI93" s="34"/>
      <c r="EJ93" s="34"/>
      <c r="EK93" s="34"/>
      <c r="EL93" s="34"/>
      <c r="EM93" s="34"/>
      <c r="EN93" s="34"/>
      <c r="EO93" s="34"/>
      <c r="EP93" s="34"/>
      <c r="EQ93" s="34"/>
      <c r="ER93" s="34"/>
      <c r="ES93" s="34"/>
      <c r="ET93" s="34"/>
      <c r="EU93" s="34"/>
      <c r="EV93" s="34"/>
      <c r="EW93" s="34"/>
      <c r="EX93" s="34"/>
      <c r="EY93" s="34"/>
      <c r="EZ93" s="34"/>
      <c r="FA93" s="34"/>
      <c r="FB93" s="34"/>
      <c r="FC93" s="34"/>
      <c r="FD93" s="34"/>
      <c r="FE93" s="34"/>
      <c r="FF93" s="34"/>
      <c r="FG93" s="34"/>
      <c r="FH93" s="34"/>
      <c r="FI93" s="34"/>
      <c r="FJ93" s="34"/>
      <c r="FK93" s="34"/>
      <c r="FL93" s="34"/>
      <c r="FM93" s="34"/>
    </row>
    <row r="94" spans="1:169" s="26" customFormat="1" ht="13.5" customHeight="1" x14ac:dyDescent="0.2">
      <c r="A94" s="713"/>
      <c r="B94" s="715"/>
      <c r="C94" s="715"/>
      <c r="D94" s="718"/>
      <c r="E94" s="721"/>
      <c r="F94" s="723"/>
      <c r="G94" s="512"/>
      <c r="H94" s="709"/>
      <c r="I94" s="709"/>
      <c r="J94" s="709"/>
      <c r="K94" s="709"/>
      <c r="L94" s="709"/>
      <c r="M94" s="711"/>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34"/>
      <c r="DH94" s="34"/>
      <c r="DI94" s="34"/>
      <c r="DJ94" s="34"/>
      <c r="DK94" s="34"/>
      <c r="DL94" s="34"/>
      <c r="DM94" s="34"/>
      <c r="DN94" s="34"/>
      <c r="DO94" s="34"/>
      <c r="DP94" s="34"/>
      <c r="DQ94" s="34"/>
      <c r="DR94" s="34"/>
      <c r="DS94" s="34"/>
      <c r="DT94" s="34"/>
      <c r="DU94" s="34"/>
      <c r="DV94" s="34"/>
      <c r="DW94" s="34"/>
      <c r="DX94" s="34"/>
      <c r="DY94" s="34"/>
      <c r="DZ94" s="34"/>
      <c r="EA94" s="34"/>
      <c r="EB94" s="34"/>
      <c r="EC94" s="34"/>
      <c r="ED94" s="34"/>
      <c r="EE94" s="34"/>
      <c r="EF94" s="34"/>
      <c r="EG94" s="34"/>
      <c r="EH94" s="34"/>
      <c r="EI94" s="34"/>
      <c r="EJ94" s="34"/>
      <c r="EK94" s="34"/>
      <c r="EL94" s="34"/>
      <c r="EM94" s="34"/>
      <c r="EN94" s="34"/>
      <c r="EO94" s="34"/>
      <c r="EP94" s="34"/>
      <c r="EQ94" s="34"/>
      <c r="ER94" s="34"/>
      <c r="ES94" s="34"/>
      <c r="ET94" s="34"/>
      <c r="EU94" s="34"/>
      <c r="EV94" s="34"/>
      <c r="EW94" s="34"/>
      <c r="EX94" s="34"/>
      <c r="EY94" s="34"/>
      <c r="EZ94" s="34"/>
      <c r="FA94" s="34"/>
      <c r="FB94" s="34"/>
      <c r="FC94" s="34"/>
      <c r="FD94" s="34"/>
      <c r="FE94" s="34"/>
      <c r="FF94" s="34"/>
      <c r="FG94" s="34"/>
      <c r="FH94" s="34"/>
      <c r="FI94" s="34"/>
      <c r="FJ94" s="34"/>
      <c r="FK94" s="34"/>
      <c r="FL94" s="34"/>
      <c r="FM94" s="34"/>
    </row>
    <row r="95" spans="1:169" x14ac:dyDescent="0.25">
      <c r="A95" s="713"/>
      <c r="B95" s="715"/>
      <c r="C95" s="715"/>
      <c r="D95" s="718"/>
      <c r="E95" s="721"/>
      <c r="F95" s="723"/>
      <c r="G95" s="512"/>
      <c r="H95" s="709"/>
      <c r="I95" s="709"/>
      <c r="J95" s="709"/>
      <c r="K95" s="709"/>
      <c r="L95" s="709"/>
      <c r="M95" s="711"/>
      <c r="N95" s="34"/>
      <c r="O95" s="34"/>
    </row>
    <row r="96" spans="1:169" x14ac:dyDescent="0.25">
      <c r="A96" s="713"/>
      <c r="B96" s="715"/>
      <c r="C96" s="715"/>
      <c r="D96" s="718"/>
      <c r="E96" s="721"/>
      <c r="F96" s="723"/>
      <c r="G96" s="512"/>
      <c r="H96" s="709"/>
      <c r="I96" s="709"/>
      <c r="J96" s="709"/>
      <c r="K96" s="709"/>
      <c r="L96" s="709"/>
      <c r="M96" s="711"/>
      <c r="N96" s="34"/>
      <c r="O96" s="34"/>
    </row>
    <row r="97" spans="1:15" x14ac:dyDescent="0.25">
      <c r="A97" s="713"/>
      <c r="B97" s="715"/>
      <c r="C97" s="715"/>
      <c r="D97" s="718"/>
      <c r="E97" s="721"/>
      <c r="F97" s="723"/>
      <c r="G97" s="512"/>
      <c r="H97" s="709"/>
      <c r="I97" s="709"/>
      <c r="J97" s="709"/>
      <c r="K97" s="709"/>
      <c r="L97" s="709"/>
      <c r="M97" s="711"/>
      <c r="N97" s="34"/>
      <c r="O97" s="34"/>
    </row>
    <row r="98" spans="1:15" x14ac:dyDescent="0.25">
      <c r="A98" s="713"/>
      <c r="B98" s="715"/>
      <c r="C98" s="715"/>
      <c r="D98" s="718"/>
      <c r="E98" s="721"/>
      <c r="F98" s="723"/>
      <c r="G98" s="512"/>
      <c r="H98" s="709"/>
      <c r="I98" s="709"/>
      <c r="J98" s="709"/>
      <c r="K98" s="709"/>
      <c r="L98" s="709"/>
      <c r="M98" s="711"/>
      <c r="N98" s="34"/>
      <c r="O98" s="34"/>
    </row>
    <row r="99" spans="1:15" ht="15.75" thickBot="1" x14ac:dyDescent="0.3">
      <c r="A99" s="714"/>
      <c r="B99" s="716"/>
      <c r="C99" s="716"/>
      <c r="D99" s="719"/>
      <c r="E99" s="722"/>
      <c r="F99" s="724"/>
      <c r="G99" s="513"/>
      <c r="H99" s="710"/>
      <c r="I99" s="710"/>
      <c r="J99" s="710"/>
      <c r="K99" s="710"/>
      <c r="L99" s="710"/>
      <c r="M99" s="712"/>
      <c r="N99" s="34"/>
      <c r="O99" s="34"/>
    </row>
  </sheetData>
  <mergeCells count="134">
    <mergeCell ref="G50:G59"/>
    <mergeCell ref="H50:H59"/>
    <mergeCell ref="I50:I59"/>
    <mergeCell ref="F60:F69"/>
    <mergeCell ref="M60:M69"/>
    <mergeCell ref="G60:G69"/>
    <mergeCell ref="H60:H69"/>
    <mergeCell ref="I60:I69"/>
    <mergeCell ref="J60:J69"/>
    <mergeCell ref="K60:K69"/>
    <mergeCell ref="L60:L69"/>
    <mergeCell ref="A60:A69"/>
    <mergeCell ref="B60:B69"/>
    <mergeCell ref="C60:C69"/>
    <mergeCell ref="D60:D69"/>
    <mergeCell ref="E60:E69"/>
    <mergeCell ref="M50:M59"/>
    <mergeCell ref="J50:J59"/>
    <mergeCell ref="L30:L39"/>
    <mergeCell ref="M30:M39"/>
    <mergeCell ref="A40:A49"/>
    <mergeCell ref="B40:B49"/>
    <mergeCell ref="C40:C49"/>
    <mergeCell ref="D40:D49"/>
    <mergeCell ref="E40:E49"/>
    <mergeCell ref="F40:F49"/>
    <mergeCell ref="M40:M49"/>
    <mergeCell ref="J40:J49"/>
    <mergeCell ref="K40:K49"/>
    <mergeCell ref="L40:L49"/>
    <mergeCell ref="G40:G49"/>
    <mergeCell ref="H40:H49"/>
    <mergeCell ref="K50:K59"/>
    <mergeCell ref="L50:L59"/>
    <mergeCell ref="A50:A59"/>
    <mergeCell ref="B50:B59"/>
    <mergeCell ref="C50:C59"/>
    <mergeCell ref="D50:D59"/>
    <mergeCell ref="E50:E59"/>
    <mergeCell ref="F50:F59"/>
    <mergeCell ref="A20:A29"/>
    <mergeCell ref="B20:B29"/>
    <mergeCell ref="C20:C29"/>
    <mergeCell ref="D20:D29"/>
    <mergeCell ref="E20:E29"/>
    <mergeCell ref="F20:F29"/>
    <mergeCell ref="I40:I4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J30:J39"/>
    <mergeCell ref="K30:K39"/>
    <mergeCell ref="E10:E19"/>
    <mergeCell ref="F10:F19"/>
    <mergeCell ref="G10:G19"/>
    <mergeCell ref="H10:H19"/>
    <mergeCell ref="I10:I19"/>
    <mergeCell ref="J10:J19"/>
    <mergeCell ref="K10:K19"/>
    <mergeCell ref="L10:L19"/>
    <mergeCell ref="L20:L29"/>
    <mergeCell ref="D70:D79"/>
    <mergeCell ref="E70:E79"/>
    <mergeCell ref="A5:B5"/>
    <mergeCell ref="C5:M5"/>
    <mergeCell ref="A1:B2"/>
    <mergeCell ref="C1:J3"/>
    <mergeCell ref="K1:M3"/>
    <mergeCell ref="A4:B4"/>
    <mergeCell ref="C4:M4"/>
    <mergeCell ref="A6:B6"/>
    <mergeCell ref="C6:M6"/>
    <mergeCell ref="A7:C7"/>
    <mergeCell ref="D7:F7"/>
    <mergeCell ref="G7:G8"/>
    <mergeCell ref="H7:H8"/>
    <mergeCell ref="I7:J7"/>
    <mergeCell ref="K7:L7"/>
    <mergeCell ref="M7:M8"/>
    <mergeCell ref="M10:M19"/>
    <mergeCell ref="A9:G9"/>
    <mergeCell ref="A10:A19"/>
    <mergeCell ref="B10:B19"/>
    <mergeCell ref="C10:C19"/>
    <mergeCell ref="D10:D19"/>
    <mergeCell ref="K70:K79"/>
    <mergeCell ref="L70:L79"/>
    <mergeCell ref="M70:M79"/>
    <mergeCell ref="A80:A89"/>
    <mergeCell ref="B80:B89"/>
    <mergeCell ref="C80:C89"/>
    <mergeCell ref="D80:D89"/>
    <mergeCell ref="E80:E89"/>
    <mergeCell ref="F80:F89"/>
    <mergeCell ref="G80:G89"/>
    <mergeCell ref="H80:H89"/>
    <mergeCell ref="I80:I89"/>
    <mergeCell ref="J80:J89"/>
    <mergeCell ref="K80:K89"/>
    <mergeCell ref="L80:L89"/>
    <mergeCell ref="M80:M89"/>
    <mergeCell ref="F70:F79"/>
    <mergeCell ref="G70:G79"/>
    <mergeCell ref="H70:H79"/>
    <mergeCell ref="I70:I79"/>
    <mergeCell ref="J70:J79"/>
    <mergeCell ref="A70:A79"/>
    <mergeCell ref="B70:B79"/>
    <mergeCell ref="C70:C79"/>
    <mergeCell ref="J90:J99"/>
    <mergeCell ref="K90:K99"/>
    <mergeCell ref="L90:L99"/>
    <mergeCell ref="M90:M99"/>
    <mergeCell ref="A90:A99"/>
    <mergeCell ref="B90:B99"/>
    <mergeCell ref="C90:C99"/>
    <mergeCell ref="D90:D99"/>
    <mergeCell ref="E90:E99"/>
    <mergeCell ref="F90:F99"/>
    <mergeCell ref="G90:G99"/>
    <mergeCell ref="H90:H99"/>
    <mergeCell ref="I90:I99"/>
  </mergeCells>
  <conditionalFormatting sqref="A7:B7">
    <cfRule type="containsText" dxfId="74" priority="81" operator="containsText" text="1- Bajo">
      <formula>NOT(ISERROR(SEARCH("1- Bajo",A7)))</formula>
    </cfRule>
    <cfRule type="containsText" dxfId="73" priority="76" operator="containsText" text="3- Moderado">
      <formula>NOT(ISERROR(SEARCH("3- Moderado",A7)))</formula>
    </cfRule>
    <cfRule type="containsText" dxfId="72" priority="77" operator="containsText" text="6- Moderado">
      <formula>NOT(ISERROR(SEARCH("6- Moderado",A7)))</formula>
    </cfRule>
    <cfRule type="containsText" dxfId="71" priority="78" operator="containsText" text="4- Moderado">
      <formula>NOT(ISERROR(SEARCH("4- Moderado",A7)))</formula>
    </cfRule>
    <cfRule type="containsText" dxfId="70" priority="79" operator="containsText" text="3- Bajo">
      <formula>NOT(ISERROR(SEARCH("3- Bajo",A7)))</formula>
    </cfRule>
    <cfRule type="containsText" dxfId="69" priority="80" operator="containsText" text="4- Bajo">
      <formula>NOT(ISERROR(SEARCH("4- Bajo",A7)))</formula>
    </cfRule>
  </conditionalFormatting>
  <conditionalFormatting sqref="A10:E10 A20:E20">
    <cfRule type="containsText" dxfId="68" priority="72" operator="containsText" text="4- Moderado">
      <formula>NOT(ISERROR(SEARCH("4- Moderado",A10)))</formula>
    </cfRule>
    <cfRule type="containsText" dxfId="67" priority="71" operator="containsText" text="6- Moderado">
      <formula>NOT(ISERROR(SEARCH("6- Moderado",A10)))</formula>
    </cfRule>
    <cfRule type="containsText" dxfId="66" priority="70" operator="containsText" text="3- Moderado">
      <formula>NOT(ISERROR(SEARCH("3- Moderado",A10)))</formula>
    </cfRule>
    <cfRule type="containsText" dxfId="65" priority="73" operator="containsText" text="3- Bajo">
      <formula>NOT(ISERROR(SEARCH("3- Bajo",A10)))</formula>
    </cfRule>
    <cfRule type="containsText" dxfId="64" priority="74" operator="containsText" text="4- Bajo">
      <formula>NOT(ISERROR(SEARCH("4- Bajo",A10)))</formula>
    </cfRule>
    <cfRule type="containsText" dxfId="63" priority="75" operator="containsText" text="1- Bajo">
      <formula>NOT(ISERROR(SEARCH("1- Bajo",A10)))</formula>
    </cfRule>
  </conditionalFormatting>
  <conditionalFormatting sqref="A30:E30">
    <cfRule type="containsText" dxfId="62" priority="62" operator="containsText" text="1- Bajo">
      <formula>NOT(ISERROR(SEARCH("1- Bajo",A30)))</formula>
    </cfRule>
    <cfRule type="containsText" dxfId="61" priority="61" operator="containsText" text="4- Bajo">
      <formula>NOT(ISERROR(SEARCH("4- Bajo",A30)))</formula>
    </cfRule>
    <cfRule type="containsText" dxfId="60" priority="58" operator="containsText" text="6- Moderado">
      <formula>NOT(ISERROR(SEARCH("6- Moderado",A30)))</formula>
    </cfRule>
    <cfRule type="containsText" dxfId="59" priority="60" operator="containsText" text="3- Bajo">
      <formula>NOT(ISERROR(SEARCH("3- Bajo",A30)))</formula>
    </cfRule>
    <cfRule type="containsText" dxfId="58" priority="57" operator="containsText" text="3- Moderado">
      <formula>NOT(ISERROR(SEARCH("3- Moderado",A30)))</formula>
    </cfRule>
    <cfRule type="containsText" dxfId="57" priority="59" operator="containsText" text="4- Moderado">
      <formula>NOT(ISERROR(SEARCH("4- Moderado",A30)))</formula>
    </cfRule>
  </conditionalFormatting>
  <conditionalFormatting sqref="A40:E40">
    <cfRule type="containsText" dxfId="56" priority="55" operator="containsText" text="1- Bajo">
      <formula>NOT(ISERROR(SEARCH("1- Bajo",A40)))</formula>
    </cfRule>
    <cfRule type="containsText" dxfId="55" priority="51" operator="containsText" text="6- Moderado">
      <formula>NOT(ISERROR(SEARCH("6- Moderado",A40)))</formula>
    </cfRule>
    <cfRule type="containsText" dxfId="54" priority="52" operator="containsText" text="4- Moderado">
      <formula>NOT(ISERROR(SEARCH("4- Moderado",A40)))</formula>
    </cfRule>
    <cfRule type="containsText" dxfId="53" priority="54" operator="containsText" text="4- Bajo">
      <formula>NOT(ISERROR(SEARCH("4- Bajo",A40)))</formula>
    </cfRule>
    <cfRule type="containsText" dxfId="52" priority="50" operator="containsText" text="3- Moderado">
      <formula>NOT(ISERROR(SEARCH("3- Moderado",A40)))</formula>
    </cfRule>
    <cfRule type="containsText" dxfId="51" priority="53" operator="containsText" text="3- Bajo">
      <formula>NOT(ISERROR(SEARCH("3- Bajo",A40)))</formula>
    </cfRule>
  </conditionalFormatting>
  <conditionalFormatting sqref="A50:E50">
    <cfRule type="containsText" dxfId="50" priority="43" operator="containsText" text="4- Bajo">
      <formula>NOT(ISERROR(SEARCH("4- Bajo",A50)))</formula>
    </cfRule>
    <cfRule type="containsText" dxfId="49" priority="41" operator="containsText" text="4- Moderado">
      <formula>NOT(ISERROR(SEARCH("4- Moderado",A50)))</formula>
    </cfRule>
    <cfRule type="containsText" dxfId="48" priority="42" operator="containsText" text="3- Bajo">
      <formula>NOT(ISERROR(SEARCH("3- Bajo",A50)))</formula>
    </cfRule>
    <cfRule type="containsText" dxfId="47" priority="40" operator="containsText" text="6- Moderado">
      <formula>NOT(ISERROR(SEARCH("6- Moderado",A50)))</formula>
    </cfRule>
    <cfRule type="containsText" dxfId="46" priority="44" operator="containsText" text="1- Bajo">
      <formula>NOT(ISERROR(SEARCH("1- Bajo",A50)))</formula>
    </cfRule>
    <cfRule type="containsText" dxfId="45" priority="39" operator="containsText" text="3- Moderado">
      <formula>NOT(ISERROR(SEARCH("3- Moderado",A50)))</formula>
    </cfRule>
  </conditionalFormatting>
  <conditionalFormatting sqref="A60:E60">
    <cfRule type="containsText" dxfId="44" priority="26" operator="containsText" text="3- Bajo">
      <formula>NOT(ISERROR(SEARCH("3- Bajo",A60)))</formula>
    </cfRule>
    <cfRule type="containsText" dxfId="43" priority="27" operator="containsText" text="4- Bajo">
      <formula>NOT(ISERROR(SEARCH("4- Bajo",A60)))</formula>
    </cfRule>
    <cfRule type="containsText" dxfId="42" priority="28" operator="containsText" text="1- Bajo">
      <formula>NOT(ISERROR(SEARCH("1- Bajo",A60)))</formula>
    </cfRule>
    <cfRule type="containsText" dxfId="41" priority="25" operator="containsText" text="4- Moderado">
      <formula>NOT(ISERROR(SEARCH("4- Moderado",A60)))</formula>
    </cfRule>
    <cfRule type="containsText" dxfId="40" priority="24" operator="containsText" text="6- Moderado">
      <formula>NOT(ISERROR(SEARCH("6- Moderado",A60)))</formula>
    </cfRule>
    <cfRule type="containsText" dxfId="39" priority="23" operator="containsText" text="3- Moderado">
      <formula>NOT(ISERROR(SEARCH("3- Moderado",A60)))</formula>
    </cfRule>
  </conditionalFormatting>
  <conditionalFormatting sqref="A70:E70">
    <cfRule type="containsText" dxfId="38" priority="17" operator="containsText" text="6- Moderado">
      <formula>NOT(ISERROR(SEARCH("6- Moderado",A70)))</formula>
    </cfRule>
    <cfRule type="containsText" dxfId="37" priority="16" operator="containsText" text="3- Moderado">
      <formula>NOT(ISERROR(SEARCH("3- Moderado",A70)))</formula>
    </cfRule>
    <cfRule type="containsText" dxfId="36" priority="21" operator="containsText" text="1- Bajo">
      <formula>NOT(ISERROR(SEARCH("1- Bajo",A70)))</formula>
    </cfRule>
    <cfRule type="containsText" dxfId="35" priority="19" operator="containsText" text="3- Bajo">
      <formula>NOT(ISERROR(SEARCH("3- Bajo",A70)))</formula>
    </cfRule>
    <cfRule type="containsText" dxfId="34" priority="20" operator="containsText" text="4- Bajo">
      <formula>NOT(ISERROR(SEARCH("4- Bajo",A70)))</formula>
    </cfRule>
    <cfRule type="containsText" dxfId="33" priority="18" operator="containsText" text="4- Moderado">
      <formula>NOT(ISERROR(SEARCH("4- Moderado",A70)))</formula>
    </cfRule>
  </conditionalFormatting>
  <conditionalFormatting sqref="A80:E80">
    <cfRule type="containsText" dxfId="32" priority="12" operator="containsText" text="3- Bajo">
      <formula>NOT(ISERROR(SEARCH("3- Bajo",A80)))</formula>
    </cfRule>
    <cfRule type="containsText" dxfId="31" priority="13" operator="containsText" text="4- Bajo">
      <formula>NOT(ISERROR(SEARCH("4- Bajo",A80)))</formula>
    </cfRule>
    <cfRule type="containsText" dxfId="30" priority="14" operator="containsText" text="1- Bajo">
      <formula>NOT(ISERROR(SEARCH("1- Bajo",A80)))</formula>
    </cfRule>
    <cfRule type="containsText" dxfId="29" priority="11" operator="containsText" text="4- Moderado">
      <formula>NOT(ISERROR(SEARCH("4- Moderado",A80)))</formula>
    </cfRule>
    <cfRule type="containsText" dxfId="28" priority="9" operator="containsText" text="3- Moderado">
      <formula>NOT(ISERROR(SEARCH("3- Moderado",A80)))</formula>
    </cfRule>
    <cfRule type="containsText" dxfId="27" priority="10" operator="containsText" text="6- Moderado">
      <formula>NOT(ISERROR(SEARCH("6- Moderado",A80)))</formula>
    </cfRule>
  </conditionalFormatting>
  <conditionalFormatting sqref="A90:E90">
    <cfRule type="containsText" dxfId="26" priority="7" operator="containsText" text="1- Bajo">
      <formula>NOT(ISERROR(SEARCH("1- Bajo",A90)))</formula>
    </cfRule>
    <cfRule type="containsText" dxfId="25" priority="6" operator="containsText" text="4- Bajo">
      <formula>NOT(ISERROR(SEARCH("4- Bajo",A90)))</formula>
    </cfRule>
    <cfRule type="containsText" dxfId="24" priority="5" operator="containsText" text="3- Bajo">
      <formula>NOT(ISERROR(SEARCH("3- Bajo",A90)))</formula>
    </cfRule>
    <cfRule type="containsText" dxfId="23" priority="4" operator="containsText" text="4- Moderado">
      <formula>NOT(ISERROR(SEARCH("4- Moderado",A90)))</formula>
    </cfRule>
    <cfRule type="containsText" dxfId="22" priority="3" operator="containsText" text="6- Moderado">
      <formula>NOT(ISERROR(SEARCH("6- Moderado",A90)))</formula>
    </cfRule>
    <cfRule type="containsText" dxfId="21" priority="2" operator="containsText" text="3- Moderado">
      <formula>NOT(ISERROR(SEARCH("3- Moderado",A90)))</formula>
    </cfRule>
  </conditionalFormatting>
  <conditionalFormatting sqref="C8:F8">
    <cfRule type="containsText" dxfId="20" priority="65" operator="containsText" text="6- Moderado">
      <formula>NOT(ISERROR(SEARCH("6- Moderado",C8)))</formula>
    </cfRule>
    <cfRule type="containsText" dxfId="19" priority="66" operator="containsText" text="4- Moderado">
      <formula>NOT(ISERROR(SEARCH("4- Moderado",C8)))</formula>
    </cfRule>
    <cfRule type="containsText" dxfId="18" priority="67" operator="containsText" text="3- Bajo">
      <formula>NOT(ISERROR(SEARCH("3- Bajo",C8)))</formula>
    </cfRule>
    <cfRule type="containsText" dxfId="17" priority="68" operator="containsText" text="4- Bajo">
      <formula>NOT(ISERROR(SEARCH("4- Bajo",C8)))</formula>
    </cfRule>
    <cfRule type="containsText" dxfId="16" priority="69" operator="containsText" text="1- Bajo">
      <formula>NOT(ISERROR(SEARCH("1- Bajo",C8)))</formula>
    </cfRule>
    <cfRule type="containsText" dxfId="15" priority="64" operator="containsText" text="3- Moderado">
      <formula>NOT(ISERROR(SEARCH("3- Moderado",C8)))</formula>
    </cfRule>
  </conditionalFormatting>
  <conditionalFormatting sqref="D10:D99">
    <cfRule type="containsText" dxfId="14" priority="34" operator="containsText" text="Alta">
      <formula>NOT(ISERROR(SEARCH("Alta",D10)))</formula>
    </cfRule>
    <cfRule type="containsText" dxfId="13" priority="35" operator="containsText" text="Baja">
      <formula>NOT(ISERROR(SEARCH("Baja",D10)))</formula>
    </cfRule>
    <cfRule type="containsText" dxfId="12" priority="33" operator="containsText" text="Muy Alta">
      <formula>NOT(ISERROR(SEARCH("Muy Alta",D10)))</formula>
    </cfRule>
    <cfRule type="containsText" dxfId="11" priority="38" operator="containsText" text="Media">
      <formula>NOT(ISERROR(SEARCH("Media",D10)))</formula>
    </cfRule>
    <cfRule type="containsText" dxfId="10" priority="36" operator="containsText" text="Muy Baja">
      <formula>NOT(ISERROR(SEARCH("Muy Baja",D10)))</formula>
    </cfRule>
  </conditionalFormatting>
  <conditionalFormatting sqref="E10:E99">
    <cfRule type="containsText" dxfId="9" priority="32" operator="containsText" text="Leve">
      <formula>NOT(ISERROR(SEARCH("Leve",E10)))</formula>
    </cfRule>
    <cfRule type="containsText" dxfId="8" priority="31" operator="containsText" text="Menor">
      <formula>NOT(ISERROR(SEARCH("Menor",E10)))</formula>
    </cfRule>
    <cfRule type="containsText" dxfId="7" priority="30" operator="containsText" text="Mayor">
      <formula>NOT(ISERROR(SEARCH("Mayor",E10)))</formula>
    </cfRule>
    <cfRule type="containsText" dxfId="6" priority="29" operator="containsText" text="Catastrófico">
      <formula>NOT(ISERROR(SEARCH("Catastrófico",E10)))</formula>
    </cfRule>
  </conditionalFormatting>
  <conditionalFormatting sqref="E10:F59">
    <cfRule type="containsText" dxfId="5" priority="37" operator="containsText" text="Moderado">
      <formula>NOT(ISERROR(SEARCH("Moderado",E10)))</formula>
    </cfRule>
  </conditionalFormatting>
  <conditionalFormatting sqref="E60:F99">
    <cfRule type="containsText" dxfId="4" priority="1" operator="containsText" text="Moderado">
      <formula>NOT(ISERROR(SEARCH("Moderado",E60)))</formula>
    </cfRule>
  </conditionalFormatting>
  <conditionalFormatting sqref="F10:F29">
    <cfRule type="colorScale" priority="82">
      <colorScale>
        <cfvo type="min"/>
        <cfvo type="max"/>
        <color rgb="FFFF7128"/>
        <color rgb="FFFFEF9C"/>
      </colorScale>
    </cfRule>
  </conditionalFormatting>
  <conditionalFormatting sqref="F10:F99">
    <cfRule type="containsText" dxfId="3" priority="45" operator="containsText" text="Bajo">
      <formula>NOT(ISERROR(SEARCH("Bajo",F10)))</formula>
    </cfRule>
    <cfRule type="containsText" dxfId="2" priority="46" operator="containsText" text="Moderado">
      <formula>NOT(ISERROR(SEARCH("Moderado",F10)))</formula>
    </cfRule>
    <cfRule type="containsText" dxfId="1" priority="47" operator="containsText" text="Alto">
      <formula>NOT(ISERROR(SEARCH("Alto",F10)))</formula>
    </cfRule>
    <cfRule type="containsText" dxfId="0" priority="48" operator="containsText" text="Extremo">
      <formula>NOT(ISERROR(SEARCH("Extremo",F10)))</formula>
    </cfRule>
  </conditionalFormatting>
  <conditionalFormatting sqref="F30:F39">
    <cfRule type="colorScale" priority="63">
      <colorScale>
        <cfvo type="min"/>
        <cfvo type="max"/>
        <color rgb="FFFF7128"/>
        <color rgb="FFFFEF9C"/>
      </colorScale>
    </cfRule>
  </conditionalFormatting>
  <conditionalFormatting sqref="F40:F49">
    <cfRule type="colorScale" priority="56">
      <colorScale>
        <cfvo type="min"/>
        <cfvo type="max"/>
        <color rgb="FFFF7128"/>
        <color rgb="FFFFEF9C"/>
      </colorScale>
    </cfRule>
  </conditionalFormatting>
  <conditionalFormatting sqref="F50:F99">
    <cfRule type="colorScale" priority="49">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D00-000000000000}"/>
    <dataValidation allowBlank="1" showInputMessage="1" showErrorMessage="1" prompt="Describir las actividades que se van a desarrollar para el proyecto" sqref="H7" xr:uid="{00000000-0002-0000-0D00-000001000000}"/>
    <dataValidation allowBlank="1" showInputMessage="1" showErrorMessage="1" prompt="Seleccionar si el responsable es el responsable de las acciones es el nivel central" sqref="I7:I8" xr:uid="{00000000-0002-0000-0D00-000002000000}"/>
    <dataValidation allowBlank="1" showInputMessage="1" showErrorMessage="1" prompt="seleccionar si el responsable de ejecutar las acciones es el nivel central" sqref="J8" xr:uid="{00000000-0002-0000-0D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4000000}">
          <x14:formula1>
            <xm:f>'9- Matriz de Calor '!$S$8:$S$11</xm:f>
          </x14:formula1>
          <xm:sqref>G10:G99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4" ma:contentTypeDescription="Crear nuevo documento." ma:contentTypeScope="" ma:versionID="4fa6dbe285f62167426b77e18804fe53">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d0fbb414d884bd469e20cd225f340412"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4940F7-9DED-4929-8BC3-4678D637A51F}">
  <ds:schemaRefs>
    <ds:schemaRef ds:uri="http://schemas.microsoft.com/sharepoint/v3/contenttype/forms"/>
  </ds:schemaRefs>
</ds:datastoreItem>
</file>

<file path=customXml/itemProps2.xml><?xml version="1.0" encoding="utf-8"?>
<ds:datastoreItem xmlns:ds="http://schemas.openxmlformats.org/officeDocument/2006/customXml" ds:itemID="{11541654-CA58-453C-AE28-5DF61635D730}">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3.xml><?xml version="1.0" encoding="utf-8"?>
<ds:datastoreItem xmlns:ds="http://schemas.openxmlformats.org/officeDocument/2006/customXml" ds:itemID="{919C07F4-4890-4CB8-9EE1-9F72A9CC4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2- Análisis de Contexto </vt:lpstr>
      <vt:lpstr>3- Estrategias </vt:lpstr>
      <vt:lpstr>Conceptos 37001 </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Coordinacion Nacional Calidad Seccional Bogotá</cp:lastModifiedBy>
  <cp:revision/>
  <dcterms:created xsi:type="dcterms:W3CDTF">2021-04-16T16:11:31Z</dcterms:created>
  <dcterms:modified xsi:type="dcterms:W3CDTF">2024-05-09T21:12:32Z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