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09"/>
  <workbookPr hidePivotFieldList="1" defaultThemeVersion="166925"/>
  <mc:AlternateContent xmlns:mc="http://schemas.openxmlformats.org/markup-compatibility/2006">
    <mc:Choice Requires="x15">
      <x15ac:absPath xmlns:x15ac="http://schemas.microsoft.com/office/spreadsheetml/2010/11/ac" url="https://etbcsj-my.sharepoint.com/personal/davilesc_cendoj_ramajudicial_gov_co1/Documents/GestiónDeCalidad/"/>
    </mc:Choice>
  </mc:AlternateContent>
  <xr:revisionPtr revIDLastSave="0" documentId="8_{C5764C0B-BA45-49F7-93A0-A22EA6558557}" xr6:coauthVersionLast="47" xr6:coauthVersionMax="47" xr10:uidLastSave="{00000000-0000-0000-0000-000000000000}"/>
  <bookViews>
    <workbookView xWindow="0" yWindow="0" windowWidth="14160" windowHeight="11115" tabRatio="898" firstSheet="10" activeTab="10" xr2:uid="{00000000-000D-0000-FFFF-FFFF00000000}"/>
  </bookViews>
  <sheets>
    <sheet name="1- Presentación " sheetId="10" r:id="rId1"/>
    <sheet name="Conceptos 37001 " sheetId="37" r:id="rId2"/>
    <sheet name="2- Analisis de Contexto" sheetId="38" r:id="rId3"/>
    <sheet name="3- Estrategias" sheetId="39"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s>
  <definedNames>
    <definedName name="_xlnm.Print_Area" localSheetId="2">'2- Analisis de Contexto'!$A$1:$F$84</definedName>
    <definedName name="_xlnm.Print_Area" localSheetId="3">'3- Estrategias'!$A$1:$G$15</definedName>
    <definedName name="_xlnm.Print_Area" localSheetId="5">'5- Identificación de Riesgos'!$A$1:$N$17</definedName>
    <definedName name="_xlnm.Print_Area" localSheetId="6">'6- Valoración Controles'!$A$1:$V$25</definedName>
    <definedName name="_xlnm.Print_Area" localSheetId="7">'7- Mapa Final'!$A$1:$N$29</definedName>
    <definedName name="Data" localSheetId="2">'[1]Tabla de Valoración'!$I$2:$L$5</definedName>
    <definedName name="Data" localSheetId="3">'[1]Tabla de Valoración'!$I$2:$L$5</definedName>
    <definedName name="Data">'[1]Tabla de Valoración'!$I$2:$L$5</definedName>
    <definedName name="Diseño" localSheetId="2">'[1]Tabla de Valoración'!$I$2:$I$5</definedName>
    <definedName name="Diseño" localSheetId="3">'[1]Tabla de Valoración'!$I$2:$I$5</definedName>
    <definedName name="Diseño">'[1]Tabla de Valoración'!$I$2:$I$5</definedName>
    <definedName name="Ejecución" localSheetId="2">'[1]Tabla de Valoración'!$I$2:$L$2</definedName>
    <definedName name="Ejecución" localSheetId="3">'[1]Tabla de Valoración'!$I$2:$L$2</definedName>
    <definedName name="Ejecución">'[1]Tabla de Valoración'!$I$2:$L$2</definedName>
    <definedName name="GEST" localSheetId="2">[2]GESTION!#REF!</definedName>
    <definedName name="GEST" localSheetId="3">[2]GESTION!#REF!</definedName>
    <definedName name="GEST">[2]GESTION!#REF!</definedName>
    <definedName name="INV" localSheetId="2">[2]INVERSION!#REF!</definedName>
    <definedName name="INV" localSheetId="3">[2]INVERSION!#REF!</definedName>
    <definedName name="INV">[2]INVERSION!#REF!</definedName>
    <definedName name="INV_GEST" localSheetId="2">#REF!</definedName>
    <definedName name="INV_GEST" localSheetId="3">#REF!</definedName>
    <definedName name="INV_GEST">#REF!</definedName>
    <definedName name="Posibilidad" localSheetId="2">[3]Hoja2!$H$3:$H$7</definedName>
    <definedName name="Posibilidad" localSheetId="3">[3]Hoja2!$H$3:$H$7</definedName>
    <definedName name="Posibilidad">[3]Hoja2!$H$3:$H$7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 i="28" l="1"/>
  <c r="A22" i="28"/>
  <c r="A90" i="29" l="1"/>
  <c r="A90" i="18" s="1"/>
  <c r="A50" i="29"/>
  <c r="A50" i="18" s="1"/>
  <c r="A60" i="29"/>
  <c r="A60" i="18" s="1"/>
  <c r="A70" i="29"/>
  <c r="A70" i="18" s="1"/>
  <c r="A80" i="29"/>
  <c r="A80" i="18" s="1"/>
  <c r="A58" i="28"/>
  <c r="G10" i="27" l="1"/>
  <c r="R53" i="28" l="1"/>
  <c r="R54" i="28"/>
  <c r="R55" i="28"/>
  <c r="R52" i="28"/>
  <c r="J62" i="28"/>
  <c r="J63" i="28"/>
  <c r="L70" i="29"/>
  <c r="L80" i="29"/>
  <c r="L90" i="29"/>
  <c r="L100" i="29"/>
  <c r="C100" i="29"/>
  <c r="C90" i="29"/>
  <c r="C90" i="18" s="1"/>
  <c r="C80" i="29"/>
  <c r="C80" i="18" s="1"/>
  <c r="B100" i="29"/>
  <c r="B90" i="29"/>
  <c r="B90" i="18" s="1"/>
  <c r="B80" i="29"/>
  <c r="B80" i="18" s="1"/>
  <c r="B70" i="29"/>
  <c r="E100" i="29"/>
  <c r="E101" i="29"/>
  <c r="E102" i="29"/>
  <c r="E103" i="29"/>
  <c r="E104" i="29"/>
  <c r="E105" i="29"/>
  <c r="E106" i="29"/>
  <c r="E107" i="29"/>
  <c r="E108" i="29"/>
  <c r="E109" i="29"/>
  <c r="E80" i="29"/>
  <c r="E81" i="29"/>
  <c r="E82" i="29"/>
  <c r="E83" i="29"/>
  <c r="E84" i="29"/>
  <c r="E85" i="29"/>
  <c r="E86" i="29"/>
  <c r="E87" i="29"/>
  <c r="E88" i="29"/>
  <c r="E89" i="29"/>
  <c r="E90" i="29"/>
  <c r="E91" i="29"/>
  <c r="E92" i="29"/>
  <c r="E93" i="29"/>
  <c r="E94" i="29"/>
  <c r="E95" i="29"/>
  <c r="E96" i="29"/>
  <c r="E97" i="29"/>
  <c r="E98" i="29"/>
  <c r="E99" i="29"/>
  <c r="G62" i="27"/>
  <c r="G58" i="27"/>
  <c r="S52" i="28" l="1"/>
  <c r="R38" i="28"/>
  <c r="C58" i="28" l="1"/>
  <c r="C28" i="28" l="1"/>
  <c r="J11" i="28"/>
  <c r="R11" i="28"/>
  <c r="R10" i="28"/>
  <c r="S10" i="28" s="1"/>
  <c r="L14" i="28"/>
  <c r="L15" i="28"/>
  <c r="L18" i="28"/>
  <c r="L19" i="28"/>
  <c r="L22" i="28"/>
  <c r="L23" i="28"/>
  <c r="L24" i="28"/>
  <c r="L25" i="28"/>
  <c r="L26" i="28"/>
  <c r="L27" i="28"/>
  <c r="L28" i="28"/>
  <c r="L31" i="28"/>
  <c r="L32" i="28"/>
  <c r="L33" i="28"/>
  <c r="L34" i="28"/>
  <c r="L35" i="28"/>
  <c r="L38" i="28"/>
  <c r="L39" i="28"/>
  <c r="L40" i="28"/>
  <c r="L41" i="28"/>
  <c r="L42" i="28"/>
  <c r="L43" i="28"/>
  <c r="L46" i="28"/>
  <c r="L47" i="28"/>
  <c r="L48" i="28"/>
  <c r="L49" i="28"/>
  <c r="L52" i="28"/>
  <c r="L53" i="28"/>
  <c r="L54" i="28"/>
  <c r="L55" i="28"/>
  <c r="L58" i="28"/>
  <c r="L59" i="28"/>
  <c r="L62" i="28"/>
  <c r="L63" i="28"/>
  <c r="L64" i="28"/>
  <c r="L65" i="28"/>
  <c r="L66" i="28"/>
  <c r="L10" i="28"/>
  <c r="C26" i="28"/>
  <c r="C27" i="28"/>
  <c r="C31" i="28"/>
  <c r="C32" i="28"/>
  <c r="C33" i="28"/>
  <c r="C34" i="28"/>
  <c r="C35" i="28"/>
  <c r="C38" i="28"/>
  <c r="C39" i="28"/>
  <c r="C40" i="28"/>
  <c r="C41" i="28"/>
  <c r="C42" i="28"/>
  <c r="C43" i="28"/>
  <c r="C46" i="28"/>
  <c r="C47" i="28"/>
  <c r="C48" i="28"/>
  <c r="C49" i="28"/>
  <c r="C52" i="28"/>
  <c r="C53" i="28"/>
  <c r="C54" i="28"/>
  <c r="C55" i="28"/>
  <c r="C59" i="28"/>
  <c r="C62" i="28"/>
  <c r="C63" i="28"/>
  <c r="C64" i="28"/>
  <c r="C65" i="28"/>
  <c r="C66" i="28"/>
  <c r="C14" i="28"/>
  <c r="C15" i="28"/>
  <c r="C18" i="28"/>
  <c r="C19" i="28"/>
  <c r="C22" i="28"/>
  <c r="C23" i="28"/>
  <c r="C24" i="28"/>
  <c r="C25" i="28"/>
  <c r="C11" i="28"/>
  <c r="B62" i="28"/>
  <c r="B58" i="28"/>
  <c r="B52" i="28"/>
  <c r="L52" i="27"/>
  <c r="K52" i="27" s="1"/>
  <c r="L53" i="27"/>
  <c r="K53" i="27" s="1"/>
  <c r="L54" i="27"/>
  <c r="K54" i="27" s="1"/>
  <c r="L55" i="27"/>
  <c r="K55" i="27" s="1"/>
  <c r="L56" i="27"/>
  <c r="K56" i="27" s="1"/>
  <c r="L57" i="27"/>
  <c r="K57" i="27" s="1"/>
  <c r="L58" i="27"/>
  <c r="L59" i="27"/>
  <c r="L60" i="27"/>
  <c r="L61" i="27"/>
  <c r="K61" i="27" s="1"/>
  <c r="L62" i="27"/>
  <c r="L63" i="27"/>
  <c r="L64" i="27"/>
  <c r="L65" i="27"/>
  <c r="L66" i="27"/>
  <c r="K66" i="27" s="1"/>
  <c r="L67" i="27"/>
  <c r="L68" i="27"/>
  <c r="L50" i="27"/>
  <c r="K50" i="27" s="1"/>
  <c r="L46" i="27"/>
  <c r="K60" i="27"/>
  <c r="K63" i="27"/>
  <c r="K64" i="27"/>
  <c r="K65" i="27"/>
  <c r="K67" i="27"/>
  <c r="K68" i="27"/>
  <c r="G52" i="27"/>
  <c r="H52" i="27" s="1"/>
  <c r="H58" i="27"/>
  <c r="F90" i="29" s="1"/>
  <c r="H62" i="27"/>
  <c r="M58" i="27" l="1"/>
  <c r="G90" i="29" s="1"/>
  <c r="F80" i="29"/>
  <c r="K58" i="27"/>
  <c r="F100" i="29"/>
  <c r="K46" i="27"/>
  <c r="K62" i="27"/>
  <c r="M62" i="27"/>
  <c r="G100" i="29" s="1"/>
  <c r="M52" i="27"/>
  <c r="U52" i="28" s="1"/>
  <c r="K80" i="29" s="1"/>
  <c r="E80" i="18" s="1"/>
  <c r="K59" i="27"/>
  <c r="C70" i="29"/>
  <c r="C70" i="18" s="1"/>
  <c r="B70" i="34"/>
  <c r="E70" i="29"/>
  <c r="R66" i="28"/>
  <c r="J66" i="28"/>
  <c r="R65" i="28"/>
  <c r="J65" i="28"/>
  <c r="R64" i="28"/>
  <c r="J64" i="28"/>
  <c r="B46" i="28"/>
  <c r="L51" i="27"/>
  <c r="K51" i="27" s="1"/>
  <c r="L49" i="27"/>
  <c r="K49" i="27" s="1"/>
  <c r="L48" i="27"/>
  <c r="K48" i="27" s="1"/>
  <c r="L47" i="27"/>
  <c r="K47" i="27" s="1"/>
  <c r="G46" i="27"/>
  <c r="K62" i="28" l="1"/>
  <c r="T62" i="28" s="1"/>
  <c r="N62" i="27"/>
  <c r="H100" i="29" s="1"/>
  <c r="H46" i="27"/>
  <c r="M46" i="27"/>
  <c r="G80" i="29"/>
  <c r="N52" i="27"/>
  <c r="H80" i="29" s="1"/>
  <c r="C70" i="34"/>
  <c r="B70" i="18"/>
  <c r="F70" i="29" l="1"/>
  <c r="N46" i="27"/>
  <c r="H70" i="29" s="1"/>
  <c r="G70" i="29"/>
  <c r="E79" i="29" l="1"/>
  <c r="E78" i="29"/>
  <c r="E77" i="29"/>
  <c r="E76" i="29"/>
  <c r="E75" i="29"/>
  <c r="E74" i="29"/>
  <c r="E73" i="29"/>
  <c r="E72" i="29"/>
  <c r="E71" i="29"/>
  <c r="C70" i="36"/>
  <c r="R63" i="28"/>
  <c r="R62" i="28"/>
  <c r="E69" i="29"/>
  <c r="E68" i="29"/>
  <c r="E67" i="29"/>
  <c r="E66" i="29"/>
  <c r="E65" i="29"/>
  <c r="E64" i="29"/>
  <c r="E63" i="29"/>
  <c r="E62" i="29"/>
  <c r="E61" i="29"/>
  <c r="L60" i="29"/>
  <c r="E60" i="29"/>
  <c r="C60" i="29"/>
  <c r="C60" i="36" s="1"/>
  <c r="B60" i="29"/>
  <c r="B60" i="36" s="1"/>
  <c r="S62" i="28" l="1"/>
  <c r="U62" i="28" s="1"/>
  <c r="B60" i="18"/>
  <c r="B60" i="34"/>
  <c r="B60" i="35"/>
  <c r="C60" i="18"/>
  <c r="C60" i="34"/>
  <c r="C60" i="35"/>
  <c r="B70" i="35"/>
  <c r="B70" i="36"/>
  <c r="C70" i="35"/>
  <c r="V62" i="28" l="1"/>
  <c r="K100" i="29"/>
  <c r="B38" i="28"/>
  <c r="J55" i="28"/>
  <c r="J58" i="28"/>
  <c r="R58" i="28"/>
  <c r="J59" i="28"/>
  <c r="R59" i="28"/>
  <c r="L45" i="27"/>
  <c r="L44" i="27"/>
  <c r="K44" i="27" s="1"/>
  <c r="L43" i="27"/>
  <c r="K43" i="27" s="1"/>
  <c r="L42" i="27"/>
  <c r="K42" i="27" s="1"/>
  <c r="L41" i="27"/>
  <c r="K41" i="27" s="1"/>
  <c r="L40" i="27"/>
  <c r="K40" i="27" s="1"/>
  <c r="L39" i="27"/>
  <c r="K39" i="27" s="1"/>
  <c r="L38" i="27"/>
  <c r="G38" i="27"/>
  <c r="H38" i="27" s="1"/>
  <c r="L37" i="27"/>
  <c r="K37" i="27" s="1"/>
  <c r="L36" i="27"/>
  <c r="K36" i="27" s="1"/>
  <c r="L35" i="27"/>
  <c r="K35" i="27" s="1"/>
  <c r="L34" i="27"/>
  <c r="K34" i="27" s="1"/>
  <c r="L33" i="27"/>
  <c r="K33" i="27" s="1"/>
  <c r="L32" i="27"/>
  <c r="L31" i="27"/>
  <c r="L30" i="27"/>
  <c r="K30" i="27" s="1"/>
  <c r="L29" i="27"/>
  <c r="K29" i="27" s="1"/>
  <c r="L28" i="27"/>
  <c r="K28" i="27" s="1"/>
  <c r="L27" i="27"/>
  <c r="K27" i="27" s="1"/>
  <c r="L26" i="27"/>
  <c r="K26" i="27" s="1"/>
  <c r="L25" i="27"/>
  <c r="K25" i="27" s="1"/>
  <c r="L24" i="27"/>
  <c r="L23" i="27"/>
  <c r="K23" i="27" s="1"/>
  <c r="L22" i="27"/>
  <c r="K22" i="27" s="1"/>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E59" i="29"/>
  <c r="L11" i="27"/>
  <c r="K11" i="27" s="1"/>
  <c r="L12" i="27"/>
  <c r="K12" i="27" s="1"/>
  <c r="L13" i="27"/>
  <c r="K13" i="27" s="1"/>
  <c r="L14" i="27"/>
  <c r="K14" i="27" s="1"/>
  <c r="L15" i="27"/>
  <c r="K15" i="27" s="1"/>
  <c r="L16" i="27"/>
  <c r="K16" i="27" s="1"/>
  <c r="L17" i="27"/>
  <c r="K17" i="27" s="1"/>
  <c r="L18" i="27"/>
  <c r="L19" i="27"/>
  <c r="L20" i="27"/>
  <c r="K20" i="27" s="1"/>
  <c r="L21" i="27"/>
  <c r="K21" i="27" s="1"/>
  <c r="K32" i="27" l="1"/>
  <c r="M31" i="27"/>
  <c r="K24" i="27"/>
  <c r="M22" i="27"/>
  <c r="K19" i="27"/>
  <c r="M18" i="27"/>
  <c r="S58" i="28"/>
  <c r="F60" i="29"/>
  <c r="K31" i="27"/>
  <c r="M38" i="27"/>
  <c r="K18" i="27"/>
  <c r="K58" i="28"/>
  <c r="T58" i="28" s="1"/>
  <c r="K38" i="27"/>
  <c r="G60" i="29"/>
  <c r="K45" i="27"/>
  <c r="A18" i="28"/>
  <c r="A14" i="28"/>
  <c r="U58" i="28" l="1"/>
  <c r="K90" i="29" s="1"/>
  <c r="E90" i="18" s="1"/>
  <c r="J100" i="29"/>
  <c r="M100" i="29"/>
  <c r="N38" i="27"/>
  <c r="H60" i="29" s="1"/>
  <c r="B14" i="28"/>
  <c r="B18" i="28"/>
  <c r="B22" i="28"/>
  <c r="L11" i="28"/>
  <c r="L30" i="29"/>
  <c r="C50" i="29"/>
  <c r="B50" i="29"/>
  <c r="L40" i="29"/>
  <c r="C40" i="29"/>
  <c r="B40" i="29"/>
  <c r="A40" i="29"/>
  <c r="C30" i="29"/>
  <c r="B30" i="29"/>
  <c r="A30" i="29"/>
  <c r="A30" i="18" s="1"/>
  <c r="V58" i="28" l="1"/>
  <c r="M90" i="29" s="1"/>
  <c r="F90" i="18" s="1"/>
  <c r="J90" i="29"/>
  <c r="D90" i="18" s="1"/>
  <c r="B40" i="36"/>
  <c r="B40" i="35"/>
  <c r="B40" i="34"/>
  <c r="C40" i="34"/>
  <c r="C40" i="36"/>
  <c r="C40" i="35"/>
  <c r="A40" i="35"/>
  <c r="A40" i="34"/>
  <c r="A40" i="36"/>
  <c r="B50" i="36"/>
  <c r="B50" i="35"/>
  <c r="B50" i="34"/>
  <c r="C30" i="35"/>
  <c r="C30" i="36"/>
  <c r="C30" i="34"/>
  <c r="C50" i="36"/>
  <c r="C50" i="35"/>
  <c r="C50" i="34"/>
  <c r="A30" i="36"/>
  <c r="A30" i="35"/>
  <c r="A30" i="34"/>
  <c r="B30" i="36"/>
  <c r="B30" i="35"/>
  <c r="B30" i="34"/>
  <c r="B40" i="18"/>
  <c r="C50" i="18"/>
  <c r="C30" i="18"/>
  <c r="B50" i="18"/>
  <c r="B30" i="18"/>
  <c r="C40" i="18"/>
  <c r="A40" i="18"/>
  <c r="G50" i="29"/>
  <c r="G40" i="29" l="1"/>
  <c r="G18" i="27" l="1"/>
  <c r="H18" i="27" s="1"/>
  <c r="F30" i="29" l="1"/>
  <c r="G14" i="27"/>
  <c r="O18" i="27" l="1"/>
  <c r="G30" i="29"/>
  <c r="N18" i="27"/>
  <c r="H30" i="29" s="1"/>
  <c r="J18" i="28" l="1"/>
  <c r="R18" i="28"/>
  <c r="J19" i="28"/>
  <c r="R19" i="28"/>
  <c r="J22" i="28"/>
  <c r="R22" i="28"/>
  <c r="J23" i="28"/>
  <c r="R23" i="28"/>
  <c r="J24" i="28"/>
  <c r="R24" i="28"/>
  <c r="J25" i="28"/>
  <c r="R25" i="28"/>
  <c r="J26" i="28"/>
  <c r="R26" i="28"/>
  <c r="J27" i="28"/>
  <c r="R27" i="28"/>
  <c r="J28" i="28"/>
  <c r="R28" i="28"/>
  <c r="J31" i="28"/>
  <c r="R31" i="28"/>
  <c r="J32" i="28"/>
  <c r="R32" i="28"/>
  <c r="J33" i="28"/>
  <c r="R33" i="28"/>
  <c r="J34" i="28"/>
  <c r="R34" i="28"/>
  <c r="J35" i="28"/>
  <c r="R35" i="28"/>
  <c r="J38" i="28"/>
  <c r="J39" i="28"/>
  <c r="R39" i="28"/>
  <c r="J40" i="28"/>
  <c r="R40" i="28"/>
  <c r="J41" i="28"/>
  <c r="R41" i="28"/>
  <c r="J42" i="28"/>
  <c r="R42" i="28"/>
  <c r="J43" i="28"/>
  <c r="R43" i="28"/>
  <c r="J54" i="28"/>
  <c r="J53" i="28"/>
  <c r="J52" i="28"/>
  <c r="K52" i="28" s="1"/>
  <c r="T52" i="28" s="1"/>
  <c r="R49" i="28"/>
  <c r="J49" i="28"/>
  <c r="R48" i="28"/>
  <c r="J48" i="28"/>
  <c r="R47" i="28"/>
  <c r="J47" i="28"/>
  <c r="R46" i="28"/>
  <c r="J46" i="28"/>
  <c r="B31" i="28"/>
  <c r="K31" i="28" l="1"/>
  <c r="S46" i="28"/>
  <c r="U46" i="28" s="1"/>
  <c r="K70" i="29" s="1"/>
  <c r="E70" i="18" s="1"/>
  <c r="E70" i="36"/>
  <c r="E70" i="35"/>
  <c r="J80" i="29"/>
  <c r="D80" i="18" s="1"/>
  <c r="V52" i="28"/>
  <c r="M80" i="29" s="1"/>
  <c r="F80" i="18" s="1"/>
  <c r="S31" i="28"/>
  <c r="S38" i="28"/>
  <c r="U38" i="28" s="1"/>
  <c r="K60" i="29" s="1"/>
  <c r="K46" i="28"/>
  <c r="T46" i="28" s="1"/>
  <c r="K38" i="28"/>
  <c r="T38" i="28" s="1"/>
  <c r="S22" i="28"/>
  <c r="S18" i="28"/>
  <c r="K22" i="28"/>
  <c r="K18" i="28"/>
  <c r="T18" i="28" s="1"/>
  <c r="U18" i="28" l="1"/>
  <c r="K30" i="29" s="1"/>
  <c r="U22" i="28"/>
  <c r="K40" i="29" s="1"/>
  <c r="U31" i="28"/>
  <c r="K50" i="29" s="1"/>
  <c r="E70" i="34"/>
  <c r="V18" i="28"/>
  <c r="M30" i="29" s="1"/>
  <c r="J30" i="29"/>
  <c r="J60" i="29"/>
  <c r="V38" i="28"/>
  <c r="M60" i="29" s="1"/>
  <c r="F60" i="18" s="1"/>
  <c r="V46" i="28"/>
  <c r="M70" i="29" s="1"/>
  <c r="J70" i="29"/>
  <c r="E60" i="36"/>
  <c r="E60" i="34"/>
  <c r="E60" i="35"/>
  <c r="E60" i="18"/>
  <c r="D60" i="35"/>
  <c r="G22" i="27"/>
  <c r="H22" i="27" l="1"/>
  <c r="T22" i="28" s="1"/>
  <c r="F60" i="34"/>
  <c r="F60" i="35"/>
  <c r="F60" i="36"/>
  <c r="D70" i="18"/>
  <c r="D70" i="34"/>
  <c r="D70" i="36"/>
  <c r="D70" i="35"/>
  <c r="F70" i="34"/>
  <c r="F70" i="18"/>
  <c r="F70" i="36"/>
  <c r="F70" i="35"/>
  <c r="D60" i="18"/>
  <c r="D60" i="34"/>
  <c r="D60" i="36"/>
  <c r="F40" i="29" l="1"/>
  <c r="J40" i="29"/>
  <c r="V22" i="28"/>
  <c r="N22" i="27"/>
  <c r="H40" i="29" s="1"/>
  <c r="O22" i="27"/>
  <c r="G31" i="27" l="1"/>
  <c r="H31" i="27" s="1"/>
  <c r="T31" i="28" s="1"/>
  <c r="N31" i="27" l="1"/>
  <c r="H50" i="29" s="1"/>
  <c r="F50" i="29"/>
  <c r="J50" i="29" l="1"/>
  <c r="D50" i="34" s="1"/>
  <c r="V31" i="28"/>
  <c r="M50" i="29" s="1"/>
  <c r="D50" i="36"/>
  <c r="D50" i="35"/>
  <c r="D30" i="34"/>
  <c r="D30" i="36"/>
  <c r="D30" i="35"/>
  <c r="D30" i="18"/>
  <c r="D50" i="18"/>
  <c r="O31" i="27"/>
  <c r="E50" i="34" l="1"/>
  <c r="E50" i="36"/>
  <c r="E50" i="35"/>
  <c r="E30" i="36"/>
  <c r="E30" i="35"/>
  <c r="E30" i="34"/>
  <c r="D40" i="36"/>
  <c r="D40" i="35"/>
  <c r="D40" i="34"/>
  <c r="E50" i="18"/>
  <c r="E30" i="18"/>
  <c r="D40" i="18"/>
  <c r="F30" i="35" l="1"/>
  <c r="M40" i="29"/>
  <c r="F50" i="36"/>
  <c r="F50" i="35"/>
  <c r="F50" i="34"/>
  <c r="E40" i="35"/>
  <c r="E40" i="34"/>
  <c r="E40" i="36"/>
  <c r="F50" i="18"/>
  <c r="E40" i="18"/>
  <c r="A10" i="28"/>
  <c r="B10" i="28"/>
  <c r="I33" i="5" a="1"/>
  <c r="I33" i="5" s="1"/>
  <c r="F30" i="36" l="1"/>
  <c r="F30" i="18"/>
  <c r="F30" i="34"/>
  <c r="F40" i="36"/>
  <c r="F40" i="35"/>
  <c r="F40" i="34"/>
  <c r="F40" i="18"/>
  <c r="C20" i="29"/>
  <c r="C10" i="29"/>
  <c r="I27" i="5" a="1"/>
  <c r="C10" i="36" l="1"/>
  <c r="C10" i="35"/>
  <c r="C10" i="34"/>
  <c r="C20" i="36"/>
  <c r="C20" i="35"/>
  <c r="C20" i="34"/>
  <c r="I27" i="5"/>
  <c r="C10" i="28"/>
  <c r="L10" i="27" l="1"/>
  <c r="K10" i="27" s="1"/>
  <c r="I21" i="5"/>
  <c r="I22" i="5"/>
  <c r="C20" i="18" l="1"/>
  <c r="C10" i="18"/>
  <c r="M14" i="27" l="1"/>
  <c r="M10" i="27"/>
  <c r="U10" i="28" s="1"/>
  <c r="G20" i="29" l="1"/>
  <c r="G10" i="29"/>
  <c r="L20" i="29"/>
  <c r="E11" i="29"/>
  <c r="E12" i="29"/>
  <c r="A20" i="29"/>
  <c r="B20" i="29"/>
  <c r="R14" i="28"/>
  <c r="R15" i="28"/>
  <c r="J14" i="28"/>
  <c r="J15" i="28"/>
  <c r="J10" i="28"/>
  <c r="K10" i="28" s="1"/>
  <c r="S14" i="28" l="1"/>
  <c r="U14" i="28" s="1"/>
  <c r="K14" i="28"/>
  <c r="A20" i="36"/>
  <c r="A20" i="35"/>
  <c r="A20" i="34"/>
  <c r="B20" i="36"/>
  <c r="B20" i="35"/>
  <c r="B20" i="34"/>
  <c r="B20" i="18"/>
  <c r="A20" i="18"/>
  <c r="H10" i="27" l="1"/>
  <c r="T10" i="28" s="1"/>
  <c r="H14" i="27"/>
  <c r="T14" i="28" s="1"/>
  <c r="V14" i="28" s="1"/>
  <c r="V10" i="28" l="1"/>
  <c r="M10" i="29" s="1"/>
  <c r="J10" i="29"/>
  <c r="N14" i="27"/>
  <c r="H20" i="29" s="1"/>
  <c r="M20" i="29"/>
  <c r="N10" i="27"/>
  <c r="H10" i="29" s="1"/>
  <c r="O10" i="27"/>
  <c r="O14"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D10" i="34" l="1"/>
  <c r="D10" i="36"/>
  <c r="D10" i="35"/>
  <c r="D10" i="18"/>
  <c r="N58" i="27" l="1"/>
  <c r="H90"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4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<sst xmlns="http://schemas.openxmlformats.org/spreadsheetml/2006/main" count="1176" uniqueCount="560">
  <si>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</si>
  <si>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</si>
  <si>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</si>
  <si>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CONSEJO SUPERIOR DE LA JUDICATURA</t>
  </si>
  <si>
    <t>CONSEJO SECCIONAL DE LA JUDICATURA</t>
  </si>
  <si>
    <t>DIRECCIÓN SECCIONAL DE ADMINISTRACIÓN JUDICIAL</t>
  </si>
  <si>
    <t>DESPACHO JUDICIAL CERTIFICADO</t>
  </si>
  <si>
    <t>FECHA</t>
  </si>
  <si>
    <t>CÓDIGO</t>
  </si>
  <si>
    <t>ELABORÓ</t>
  </si>
  <si>
    <t>REVISÓ</t>
  </si>
  <si>
    <t>APROBÓ</t>
  </si>
  <si>
    <t>F-EVSG-11</t>
  </si>
  <si>
    <t>Líder de Proceso</t>
  </si>
  <si>
    <t xml:space="preserve">Coordinación Nacional SIGCMA </t>
  </si>
  <si>
    <t>Comité Nacional SIGCMA</t>
  </si>
  <si>
    <t>VERSIÓN</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</si>
  <si>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</si>
  <si>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</si>
  <si>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</si>
  <si>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</si>
  <si>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</si>
  <si>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ANÁLISIS DE CONTEXTO</t>
  </si>
  <si>
    <t>CONSEJO SECCIONAL/DIRECCIÓN SECCIONAL DE ADMINISTRACIÓN JUDICIAL Y/O DISTRITO JUDICIAL SEGÚN SEA EL CASO</t>
  </si>
  <si>
    <t>Seccional Caldas</t>
  </si>
  <si>
    <t xml:space="preserve">PROCESO </t>
  </si>
  <si>
    <t>TODOS LOS PROCESOS</t>
  </si>
  <si>
    <t xml:space="preserve">DEPENDENCIA ADMINISTRATIVA O JUDICIAL CERTIFICADA </t>
  </si>
  <si>
    <t>CENTRO DE SERVICIOS CIVIL FAMILIA</t>
  </si>
  <si>
    <t>OBJETIVO DEL PROCESO</t>
  </si>
  <si>
    <t>MAPA DE PROCESOS CONSEJO SUPERIOR DE LA JUDICATURA</t>
  </si>
  <si>
    <t>PROCESOS DEPENDENCIA JUDICIALES CERTIFICADAS</t>
  </si>
  <si>
    <t>Los objetivos de cada proceso se encuentran descritos en las caracterizaciones de cada proceso.</t>
  </si>
  <si>
    <t>1. Direccionamiento estrtégico.
2.Comunicaciones y notificaciones.
3. Gestión documental.
4. Reparto.
5. Depósitos judiciales y conciliaciones.
6. Trabajo social.
7. Archivo.
8 Desarrollo y soporte tecnológico.
9. Recursos humanos.
10. Insumos e inventarios.
11. Seguimiento, control y mejora</t>
  </si>
  <si>
    <t xml:space="preserve">CONTEXTO EXTERNO </t>
  </si>
  <si>
    <t>FACTORES TEMÁTICOS</t>
  </si>
  <si>
    <t>No.</t>
  </si>
  <si>
    <t xml:space="preserve">AMENAZAS (Factores específicos) </t>
  </si>
  <si>
    <t xml:space="preserve">No. </t>
  </si>
  <si>
    <t xml:space="preserve">OPORTUNIDADES (Factores específicos) </t>
  </si>
  <si>
    <t>Político (cambios de gobierno, legislación, políticas públicas, regulación)</t>
  </si>
  <si>
    <t>Falta de visibilidad institucional, en relación con la gestión y disponibilidad de los servicios implementados por el Centro de servicios Civil Familia.</t>
  </si>
  <si>
    <t>Ley 2213 de 2022, Por el cual se adoptan medidas para implementar las tecnologías de la información y las comunicaciones en las actuaciones judiciales, agilizar los procesos judiciales y flexibilizar la atención a los usuarios del servicio de justicia, en el marco del Estado de Emergencia Económica, Social y Ecológica</t>
  </si>
  <si>
    <t>Cambio de Normatividad y Regulaciones Expedidas por el Gobierno Nacional o el Congreso de la Republica que afecten la administración de Justicia.</t>
  </si>
  <si>
    <t>Divulgar y socializar con los usuarios externos la plataforma desarrollada para gestionar los tramites de los proceso a cargo del Centro de Servicios.</t>
  </si>
  <si>
    <t>Reestructuración de la Rama Judicial o del régimen de Carrera Judicial.</t>
  </si>
  <si>
    <t>Cualquier directriz de Nivel Central que afecte o modifique el funcionamiento del Centro de Servicios Civil Familia</t>
  </si>
  <si>
    <t>Económicos y Financieros (disponibilidad de capital, liquidez, mercados financieros, desempleo, competencia)</t>
  </si>
  <si>
    <t>Presupuesto insuficiente asignado para  la vigencia 2023 de la Rama Judicial</t>
  </si>
  <si>
    <t>Sociales  y culturales (cultura, religión, demografía, responsabilidad social, orden público)</t>
  </si>
  <si>
    <t>Interrupción del servicio público de Administrar Justicia a causa del conflicto armado de la región.</t>
  </si>
  <si>
    <t xml:space="preserve">Incremento de la credibilidad y confianza en la administración de justicia al implementar y certificar sus Sistemas de Gestión. 
</t>
  </si>
  <si>
    <t>Interrupción del servicio público de Administrar Justicia a causa del pandemias y sus variantes.</t>
  </si>
  <si>
    <t>Nuevas herramientas y canales de la información y la comunicación para fortalecer la relación de los usuarios externos y el Centro de Servicios Civil Familia.</t>
  </si>
  <si>
    <t>Interrupción del servicio público de Administrar Justicia por razones de orden público</t>
  </si>
  <si>
    <t xml:space="preserve">Limitaciones en  la movilidad asociados a factores del orden público </t>
  </si>
  <si>
    <t>Aumento de la demanda de Justicia a causa de la problemática social</t>
  </si>
  <si>
    <t>Amenazas a servidores judiciales en razón al ejercicio de sus funciones.</t>
  </si>
  <si>
    <t xml:space="preserve">Afectaciones a la infraestructura física de las sedes Judiciales </t>
  </si>
  <si>
    <t xml:space="preserve">Desconocimiento de los canales de comunicación por parte de la comunidad en general. Falta de conocimiento y capacitación de las partes interesadas externas en la totalidad de las herramientas tecnológicas dispuestas para prestar el servicio de justicia. </t>
  </si>
  <si>
    <t>Tecnológicos (desarrollo digital, avances en tecnología, acceso a sistemas de información externos, gobierno en línea)</t>
  </si>
  <si>
    <t>Perdida o hackeo de información derivada de ataques cibernéticos</t>
  </si>
  <si>
    <t>Marco regulatorio del  MINTICS, para la gobernanza, gobernabilidad y transformación digital</t>
  </si>
  <si>
    <t xml:space="preserve">Indisponibilidad y/o colapso de la infraestructura tecnológica </t>
  </si>
  <si>
    <t xml:space="preserve">Afectación de la prestación del servicio de conectividad </t>
  </si>
  <si>
    <t>Fortalecimiento de los modelos de atención al usuario, a través de medios o herramientas virtuales.</t>
  </si>
  <si>
    <t>Ausencia de portal único de información del Estado (Ramas del poder, órganos autónomos y demás entes especiales), que garantice la consulta de información en línea de toda la información oficial. Gobierno en Línea)</t>
  </si>
  <si>
    <t>Nuevas herramientas y canales de la información y la comunicación con los usurios internos y externos.</t>
  </si>
  <si>
    <t>Legales y reglamentarios (estándares nacionales, internacionales, regulación)</t>
  </si>
  <si>
    <t>Normas expedidas que afecten el desarrollo de las etapas propias de los procesos</t>
  </si>
  <si>
    <t>Ambientales (emisiones y residuos, energía, catástrofes naturales, desarrollo sostenible)</t>
  </si>
  <si>
    <t>Fenómenos naturales (Inundación, quema de bosques, sismo, vendavales, epidemias y plagas)</t>
  </si>
  <si>
    <t>Aumento de los impactos ambientales negativos por pandemias</t>
  </si>
  <si>
    <t xml:space="preserve">CONTEXTO INTERNO </t>
  </si>
  <si>
    <t xml:space="preserve">DEBILIDADES  (Factores específicos)  </t>
  </si>
  <si>
    <t>FORTALEZAS(Factores específicos)</t>
  </si>
  <si>
    <t>Estratégicos (direccionamiento estratégico, planeación institucional, liderazgo, trabajo en equipo)</t>
  </si>
  <si>
    <t>No realización oportuna del plan de acción, matriz de riesgos y demás documentos del SIGCMA, con su seguimiento correspondiente en los periodos establecidos,  conforme a los lineamientos emitidos desde el despacho de la Magistrada Líder del SIGCMA y la Coordinación Nacional del SIGCMA</t>
  </si>
  <si>
    <t>Contar con el Plan Sectorial de Desarrollo de la Rama Judicial</t>
  </si>
  <si>
    <t>Desconocimiento al realizar el trabajo de forma sistemática con enfoque pensamiento basado en riesgos.</t>
  </si>
  <si>
    <t xml:space="preserve">Formación del Coordinador como Lider de Proceso  con bases orientadas al  direccionamiento de la planeación y gestión del Centro de Servicios. </t>
  </si>
  <si>
    <t xml:space="preserve">Falta de liderazgo y trabajo en equipo de los líderes de proceso. </t>
  </si>
  <si>
    <t>Mantenimiento y ampliación de SIGCMA en los esquemas que se encuentra certificados la Rama Judicial</t>
  </si>
  <si>
    <t>Definición de roles y responsabilidades de los  líderes de proceso para el funcionamiento del SIGCMA</t>
  </si>
  <si>
    <t>Contar con la Norma Técnica de Calidad Actualizada NTC 6256 y GTC 286 2021</t>
  </si>
  <si>
    <t>El compromiso de la Alta Dirección y de los líderes de proceso para ampliar, mantener y mejorar el SIGCMA</t>
  </si>
  <si>
    <t>Recursos financieros (presupuesto de funcionamiento, recursos de inversión</t>
  </si>
  <si>
    <t xml:space="preserve">Desarrollos tecnológicos propios del Centro de Servicios elaborados a cero costos con personal de la dependencia. </t>
  </si>
  <si>
    <t xml:space="preserve">Aprovechamiento de licencias de Microsoft Office 365 y aplicativos de la Rama Judicial. </t>
  </si>
  <si>
    <t>Personal (competencia del personal, disponibilidad, suficiencia, seguridad y salud  en el trabajo)</t>
  </si>
  <si>
    <t>No contar con el recurso humano suficiente y necesario para responder a la demanda de Justicia</t>
  </si>
  <si>
    <t>Personal integrado por servidores judiciales  capacitados para llevar a cabo las funciones asignadas.</t>
  </si>
  <si>
    <t>Servidores Judiciales con comorbilidades y/o enfermedades laborales</t>
  </si>
  <si>
    <t xml:space="preserve">Seguimiento y capacitacion a los procesos de gestion, con el fin de brindar un servicio oportuno. </t>
  </si>
  <si>
    <t>Extensión en los horarios laborales de trabajo en casa y presencial, que afecta el bienestar físico, mental y emocional en los servidores judiciales y su entorno familiar</t>
  </si>
  <si>
    <t>Manual de funciones, manual de procesos y procedimientos actualizado.</t>
  </si>
  <si>
    <t>Debilidad en el desarrollo de competencias propias para el desarrollo de las actividades asignadas</t>
  </si>
  <si>
    <t>Capacitacion a los servidores judiciales, en el manejo de las herramientas tecnologicas implementadas por esta dependencia para el cumplimiento da las funciones.</t>
  </si>
  <si>
    <t>El desarrollo de competencia a través de procesos de sensibilización, capacitación y formación en modelo de gestión para el desarrollo de competencias de los servidores judiciales.</t>
  </si>
  <si>
    <t>Gestión del talento humano de acuerdo a las habilidades, conocimientos y experiencia</t>
  </si>
  <si>
    <t>Proceso (capacidad, diseño, ejecución, proveedores, entradas, salidas, gestión del conocimiento)</t>
  </si>
  <si>
    <t>Actualización de la plataforma estratégica para responder a los cambios normativos y legales</t>
  </si>
  <si>
    <t>Falta de tiempo para acceder a la formación  de alto interés, tales como: Sensibilizaciones, cursos, talleres,  capacitaciones, diplomados, entre otros</t>
  </si>
  <si>
    <t xml:space="preserve">Aplicabilidad de la Gestión del conocimiento generada por las experiencias de los servidores judiciales documentada en instructivos, manuales y protocolos.
</t>
  </si>
  <si>
    <t>Incremento de solicitudes vía correo electrónico como principal canal de comunicación conocido por los usuarios.</t>
  </si>
  <si>
    <t>Ampliación y divulgación de otros canales de comunicación y suministro de información a los usuarios a través de celular, whatsapp, correo, aplicativos virtuales, etc.</t>
  </si>
  <si>
    <t xml:space="preserve">Tecnológicos </t>
  </si>
  <si>
    <t>Debilidad de la plataforma tecnológica a nivel nacional de  software y hardware en las sedes administrativas y judiciales</t>
  </si>
  <si>
    <t>Accesibilidad a nuevas herramientas virtuales, que facilitan el acceso a la información, la optimización del tiempo y contribuyen a la disminución de los consumos de papel</t>
  </si>
  <si>
    <t>Falta de apropiación y aplicación del conocimiento de los avances tecnológicos</t>
  </si>
  <si>
    <t xml:space="preserve">Plataforma tecnológica desarrollada de acuerdo a las necesidades identificadas en lel Centro de Servicios y los Juzgados. </t>
  </si>
  <si>
    <t>Carencia de formación en tecnologías de la información y la comunicación aplicadas al desarrollo de la gestión Judicial estableciendo las diferencias entre:
Transformación digital, digitalización, expediente digital y estrategias para la digitalización</t>
  </si>
  <si>
    <t>Creación de herramientas tecnológicas que garantizan la atención virtual de los usuarios en la Seccional.</t>
  </si>
  <si>
    <t>Fallas de conectividad para la realización de las actividades propias del proceso.</t>
  </si>
  <si>
    <t xml:space="preserve">Capacitación para el uso de herramientas tecnológicas  </t>
  </si>
  <si>
    <t xml:space="preserve">Falta de cobertura tecnológica en las sedes judiciales </t>
  </si>
  <si>
    <t>Carencia del software de gestión para el manejo integral de la información.</t>
  </si>
  <si>
    <t>Debilidad en la generación de estrategias articuladas para la digitalización entre los proveedores y las dependencias Judiciales y Administrativas</t>
  </si>
  <si>
    <t>Deficiencia en el  mantenimiento de la pagina web de la Rama Judicial</t>
  </si>
  <si>
    <t xml:space="preserve">Documentación (actualización, coherencia, aplicabilidad) </t>
  </si>
  <si>
    <t>Los documentos actuales no están alineados al PETD 2021-2025</t>
  </si>
  <si>
    <t>La estandarización de la plataforma estratégica del SIGCMA y documentos impartidos  desde la Coordinación Nacional del SIGCMA para la mejor prestación del servicio</t>
  </si>
  <si>
    <t>Falta de comunicación y socialización de tablas de retención documental</t>
  </si>
  <si>
    <t>Implementación de Procedimientos, protocolos e instructivos con los cambios generados durante la virtualidad.</t>
  </si>
  <si>
    <t>Debilidad en  la estandarización de tablas de retención documental</t>
  </si>
  <si>
    <t>Seguimiento y capacitacion a los procesos de gestion,relacionados con las tablas de retencion, solicitudes de  actualizacion al nivel central y automatizacion de formatos documentales "FUID". Capacitacion a los despachos judiciales adcritos en la conformacion del expedente digital.</t>
  </si>
  <si>
    <t>Infraestructura física (suficiencia, comodidad)</t>
  </si>
  <si>
    <t>Falta de espacio en el centro de servicios  para la ubicación del personal.</t>
  </si>
  <si>
    <t>Falta de modernización y mantenimiento del mobiliario con que cuenta la Rama Judicial</t>
  </si>
  <si>
    <t>Elementos de trabajo (papel, equipos, herramientas)</t>
  </si>
  <si>
    <t>Uso adecuado de los elementos de trabajo</t>
  </si>
  <si>
    <t>Disminución del uso del papel, toners y demás insumos de oficina a causa de la implementación de medios tecnológicos.</t>
  </si>
  <si>
    <t>Comunicación Interna (canales utilizados y su efectividad, flujo de la información necesaria para el desarrollo de las actividades)</t>
  </si>
  <si>
    <t xml:space="preserve">Desconocimiento de los canales de atención por parte de los usuarios. </t>
  </si>
  <si>
    <t>Divulgacion de los canales de atencion a los usuarios externos.</t>
  </si>
  <si>
    <t>Desaprovechamiento de canales de comunicaciones, para generar mayor información a las partes interesadas</t>
  </si>
  <si>
    <t>Implementación de estrategias y mecanismos para el fortalecimiento de la atención al usuario</t>
  </si>
  <si>
    <t>Fortalecimiento de la pagina web institucional y mecanismos de comunicación</t>
  </si>
  <si>
    <t>Aplicativo del Centro de servicios como canal de comunicación interno.</t>
  </si>
  <si>
    <t>Uso adecuado de los correos electrónicos</t>
  </si>
  <si>
    <t xml:space="preserve">Seguimiento a las observaciones realizadas por parte de los usuarios externos  a traves de la ventanilla virtual de recepcion de memoriales. </t>
  </si>
  <si>
    <t>Fortalecimiento para el tratamiento de PQRS</t>
  </si>
  <si>
    <t>Uso adecuado de la imagen corporativa y los logos en los cuales se encuentra certificada la Rama Judicial</t>
  </si>
  <si>
    <t>Ambientales</t>
  </si>
  <si>
    <t>Desconocimiento del Plan de Gestión Ambiental que aplica para la Rama Judicial Acuerdo PSAA14-10160</t>
  </si>
  <si>
    <t>Disminución en el uso de papel, toners y demás elementos de oficina al implementar el uso de medios tecnológicos</t>
  </si>
  <si>
    <t>Ausencia de indicadores ambientales establecidos en los programas de gestión del Acuerdo PSAA14-10160</t>
  </si>
  <si>
    <t>Participación virtual es los espacios  de sensibilización ambiental, como el Día SIGCMA</t>
  </si>
  <si>
    <t>Baja implementación en sistemas ahorradores de agua  y energía en sedes judiciales y administrativas</t>
  </si>
  <si>
    <t>Mantener la certificación operaciones bioseguras: Sellos de bioseguridad huella de confianza</t>
  </si>
  <si>
    <t>Falta en la separación adecuada de residuos en la fuente </t>
  </si>
  <si>
    <t>Formación de Auditores en la Norma NTC ISO 14001:2015 y en la Norma Técnica de la Rama Judicial NTC 6256 :2018</t>
  </si>
  <si>
    <t xml:space="preserve"> </t>
  </si>
  <si>
    <t>Desconocimiento por parte de los brigadistas, servidores judiciales y contratistas de las acciones necesarias para actuar ante una emergencia ambiental</t>
  </si>
  <si>
    <t>Implementación de buenas practicas tendientes a la protección del medio ambiente</t>
  </si>
  <si>
    <t>ESTRATEGIAS</t>
  </si>
  <si>
    <t>ESTRATEGIAS  DOFA</t>
  </si>
  <si>
    <t>ESTRATEGIA/ACCIÓN/ PROYECTO</t>
  </si>
  <si>
    <t xml:space="preserve">GESTIONA </t>
  </si>
  <si>
    <t xml:space="preserve">DOCUMENTADA EN </t>
  </si>
  <si>
    <t>Fila actividades plan de acción</t>
  </si>
  <si>
    <t>A</t>
  </si>
  <si>
    <t>O</t>
  </si>
  <si>
    <t>D</t>
  </si>
  <si>
    <t>F</t>
  </si>
  <si>
    <t>Realizar seguimiento a los procesos, teniendo en cuenta las necesidades que se detecten en el cumplimiento de las funciones y si es necesario capacitar y realizar modificaciones a los procedimientos.</t>
  </si>
  <si>
    <t>9,10,11,12,13,14</t>
  </si>
  <si>
    <t xml:space="preserve">Plan de acción </t>
  </si>
  <si>
    <t>186,187,243</t>
  </si>
  <si>
    <t xml:space="preserve">Asistir y participar activamente en los procesos de sensibilización, capacitación y formación en los procesos SIGCMA. Capacitar al personal del Centro de Servicios en el Sistema de Gestion de Calidad. </t>
  </si>
  <si>
    <t>1,2,3</t>
  </si>
  <si>
    <t>2,3,4,5,6,36</t>
  </si>
  <si>
    <t>Realizar seguimiento al plan de acción y realizar el reporte oportuno</t>
  </si>
  <si>
    <t>3,4,5</t>
  </si>
  <si>
    <t>Ampliar y divulgar canales de comunicación con las partes interesadas, internas y  externas y  contribuir al aprestigiamento de la administración de justicia.Implementar mecanismos para la retroalimentación de las  partes interesadas</t>
  </si>
  <si>
    <t>2,5,6</t>
  </si>
  <si>
    <t xml:space="preserve"> 9,10,11,12,13,14,15,</t>
  </si>
  <si>
    <t>7,8,17,18,19,20,27,30</t>
  </si>
  <si>
    <t>Mantener, actualizar y documentar  el Sistema Integrado de Gestión SIGCMA, en el contexto especifico</t>
  </si>
  <si>
    <t>2,3,4,5,6,22</t>
  </si>
  <si>
    <t>238,239,240,241,242</t>
  </si>
  <si>
    <t xml:space="preserve">Organizar los expedientes digitales y cargar los memoriales nombrandolos deacuerdo al protocolo de gestión  documental de conformidad con las tablas de retencion documental. </t>
  </si>
  <si>
    <t>19,20</t>
  </si>
  <si>
    <t>Utilizar adecuadamente herramientas tecnológicas, que permitan garantizar una prestación oportuna de administrar justicia entre los servidores judiciales y las partes interesadas.</t>
  </si>
  <si>
    <t>10,11,12,13</t>
  </si>
  <si>
    <t>10,11,12,13,14,15,16,17</t>
  </si>
  <si>
    <t>7,8,17,18,19,20,21</t>
  </si>
  <si>
    <t>Motivar a los servidores judiciales en la Implementación del plan de gestión ambiental en cada sede administrativa o judicial</t>
  </si>
  <si>
    <t>25,26,27,28,29</t>
  </si>
  <si>
    <t>35,36,37,38,39,</t>
  </si>
  <si>
    <t>Realizar identificación y cumplimiento de los requisitos legales y reglamentarios</t>
  </si>
  <si>
    <t>2,14</t>
  </si>
  <si>
    <t>1,4</t>
  </si>
  <si>
    <t>5,15,38</t>
  </si>
  <si>
    <t>Matriz de riesgos</t>
  </si>
  <si>
    <t>Seguimiento control y mejora de las prestacion del servicio a los usuarios internos y externos.</t>
  </si>
  <si>
    <t>23,24</t>
  </si>
  <si>
    <t>10,27,28,30,17,20</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</si>
  <si>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</si>
  <si>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</si>
  <si>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</si>
  <si>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</si>
  <si>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</si>
  <si>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</si>
  <si>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</si>
  <si>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</si>
  <si>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</si>
  <si>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</si>
  <si>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</si>
  <si>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</si>
  <si>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</si>
  <si>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</si>
  <si>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</si>
  <si>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</si>
  <si>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</si>
  <si>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</si>
  <si>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</si>
  <si>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</si>
  <si>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</si>
  <si>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</si>
  <si>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</si>
  <si>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</si>
  <si>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</si>
  <si>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</si>
  <si>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</si>
  <si>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</si>
  <si>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</si>
  <si>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</si>
  <si>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</si>
  <si>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</si>
  <si>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</si>
  <si>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</si>
  <si>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</si>
  <si>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</si>
  <si>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</si>
  <si>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</si>
  <si>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</si>
  <si>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</si>
  <si>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</si>
  <si>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</si>
  <si>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</si>
  <si>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</si>
  <si>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</si>
  <si>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</si>
  <si>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</si>
  <si>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</si>
  <si>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</si>
  <si>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</si>
  <si>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</si>
  <si>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</si>
  <si>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</si>
  <si>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</si>
  <si>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</si>
  <si>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</si>
  <si>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</si>
  <si>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</si>
  <si>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</si>
  <si>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</si>
  <si>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</si>
  <si>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</si>
  <si>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</si>
  <si>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</si>
  <si>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</si>
  <si>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</si>
  <si>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</si>
  <si>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</si>
  <si>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</si>
  <si>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</si>
  <si>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</si>
  <si>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</si>
  <si>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</si>
  <si>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Proceso:</t>
  </si>
  <si>
    <t>Todos los procesos</t>
  </si>
  <si>
    <t>Objetivo:</t>
  </si>
  <si>
    <t>Establecer, orientar e implementar la planeación estratégica, con la implantación de la política  y los objetivos de calidad, dirigiendo las actividades del Centro al logro satisfactorio de programas, planes y desarrollos que contribuyan al cumplimiento de las metas establecidas, además de garantizar el mantenimiento y la mejora continua del sistema de Gestión de Calidad.</t>
  </si>
  <si>
    <t>Alcance:</t>
  </si>
  <si>
    <t>Centro de Servicios Civil - Familia</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</si>
  <si>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</si>
  <si>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</si>
  <si>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</si>
  <si>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</si>
  <si>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</si>
  <si>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</si>
  <si>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</si>
  <si>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</si>
  <si>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</si>
  <si>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</si>
  <si>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</si>
  <si>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</si>
  <si>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</si>
  <si>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</si>
  <si>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</si>
  <si>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</si>
  <si>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</si>
  <si>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</si>
  <si>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</si>
  <si>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</si>
  <si>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Reparto inequitativo</t>
  </si>
  <si>
    <t>No reporte de novedades, por parte de los despachos judiciales.</t>
  </si>
  <si>
    <t>1. No reporte de novedades de reparto por parte de los Juzgados y Fallas en la consulta en el sistema Justicia XXI.</t>
  </si>
  <si>
    <t>Afectación de reputacion,imagén,  credibilidad, satisfacción de usuarios y PI</t>
  </si>
  <si>
    <t xml:space="preserve">De un área del nivel central, seccional o despacho judicial </t>
  </si>
  <si>
    <t>2. Atraso en la consolidación semanal de la información estadística conforme a la Circular DESAJMZC15-63 de 2015.</t>
  </si>
  <si>
    <t>Tecnológicos- falla del sistema institucional de reparto (SARJ y Justicia XXI)</t>
  </si>
  <si>
    <t xml:space="preserve"> Falla tecnológica en los sistemas institucionales de reparto.</t>
  </si>
  <si>
    <t xml:space="preserve">1.Fallas en el servicio de internet,  conectividad  irregular.
</t>
  </si>
  <si>
    <t xml:space="preserve">2.Daños en las bases de datos del aplicativo de reparto que producen errores.
</t>
  </si>
  <si>
    <t>Efectuar el reparto judicial incumpliendo requisitos</t>
  </si>
  <si>
    <t>No  realizar el reparto, no hacerlo  oportunamente o no aplicar la normatividad.</t>
  </si>
  <si>
    <t>1.Incumplimiento del procedimiento de reparto.</t>
  </si>
  <si>
    <t>2.  Desconocimiento, omisión, falta de verificacion por parte del servidor judicial que realiza la tarea y desactualización de la normatividad vigente.</t>
  </si>
  <si>
    <t>Interrupción o afectación en la prestación del servicio judicial</t>
  </si>
  <si>
    <t>Entre  0 a 48 horas habiles al año o afectación mínima</t>
  </si>
  <si>
    <t xml:space="preserve"> Efectuar notificaciones que no cumplan con los requistos</t>
  </si>
  <si>
    <t>No  realizar las notificaciones , no hacerlo  oportunamente o no aplicar la normatividad.</t>
  </si>
  <si>
    <t>1. Errores en la digitación</t>
  </si>
  <si>
    <t>2.Confusión entre legislación vigente para realizar notificaciones (CGP y Ley 2213 de 2022).</t>
  </si>
  <si>
    <t xml:space="preserve">3. Falta de personal para atender el  volúmen de solicitudes recibidas. </t>
  </si>
  <si>
    <t>4. Errores en el conteo de términos relacionados con el trámite de notificación de procesos.</t>
  </si>
  <si>
    <t>5. Falta de revisión de los aplicativos SIGNOT y SIGCOM para la verificación de notificaciones.</t>
  </si>
  <si>
    <t xml:space="preserve">6, Direcciones físicas o electrónicas  de las partes interesadas erradas. </t>
  </si>
  <si>
    <t>7.  Falta de seguimiento y control al cumplimiento efectivo de la actividad asignada.</t>
  </si>
  <si>
    <t xml:space="preserve">Pérdida de documentos </t>
  </si>
  <si>
    <t>Extravío temporal o definitivo de los  documentos de los procesos judiciales.</t>
  </si>
  <si>
    <t>1. Falta control y revisión en los memoriales registrados en la ventanilla virtual.</t>
  </si>
  <si>
    <t>2.Falta de capacitación del personal.</t>
  </si>
  <si>
    <t>3. No dar aplicación al procedimiento y protocolo operacional.</t>
  </si>
  <si>
    <t xml:space="preserve">4.Volumen excesivo de ingreso de documentos para el personal asignado,  generando demoras en la organización del documento y confusión a la hora de adjuntar el documento correcto. </t>
  </si>
  <si>
    <t>5. Eliminación de documentos digitales por error involuntario.</t>
  </si>
  <si>
    <t>Pérdida de información</t>
  </si>
  <si>
    <t>Extravio de informacion al no realizar debidamente las copias de seguridad.</t>
  </si>
  <si>
    <t>1, Ataques cibernéticos a los sistemas de información de la entidad.</t>
  </si>
  <si>
    <t>2. Virus informáticos, Malware,</t>
  </si>
  <si>
    <t>3. Ocurrencia de fenómenos naturales (Inundación, quema de bosques, sismo, vendavales).</t>
  </si>
  <si>
    <t>4. Daños eléctricos.</t>
  </si>
  <si>
    <t>5. Mala manipulación de los equipos</t>
  </si>
  <si>
    <t>6. No realización de los procedimientos de copias de seguridad</t>
  </si>
  <si>
    <t xml:space="preserve">Tecnológicos-Fallas del sistema interno y externo del Centro de Servicios. </t>
  </si>
  <si>
    <t>Fallas tecnológicas en los aplicativos internos y externos del centro de servicios.</t>
  </si>
  <si>
    <t>1. .Concurrencia de usuarios  en la red del Palacio (Congestión)</t>
  </si>
  <si>
    <t>2. Lentitud en el sistema.</t>
  </si>
  <si>
    <t>3. Indisponibilidad del servicio de red.</t>
  </si>
  <si>
    <t>4. Fallas en el servicio de internet,  conectividad  irregular.</t>
  </si>
  <si>
    <t xml:space="preserve">Afectaciones ambientales </t>
  </si>
  <si>
    <t>Se tienen afectaciones ambientales que generen impactos negativos en el entorno.</t>
  </si>
  <si>
    <t xml:space="preserve">1. Falta de socialización del Acuerdo PSAA14-10160. </t>
  </si>
  <si>
    <t>Afectación Ambiental</t>
  </si>
  <si>
    <t xml:space="preserve">Si el hecho llegara a presentarse, tendría consecuencias o efectos mínimos sobre la entidad.
</t>
  </si>
  <si>
    <t>2.Baja participación de los funcionarios y servidores judiciales en las actividades de formación en el Sistema de Gestión Ambiental</t>
  </si>
  <si>
    <t>3.  Poco compromiso en la aplicabilidad y formación de la cultura ambiental</t>
  </si>
  <si>
    <t>4. Carencia del liderazgo en el Sistema de Gestión Ambiental</t>
  </si>
  <si>
    <t xml:space="preserve">Recibir , ofrecer, prometer , entregar o aceptar dádivas o beneficios a nombre propio o de terceros para  expedir, alterar,retener , extraviar o entregar  documentos  sin el lleno de requisitos legales </t>
  </si>
  <si>
    <t xml:space="preserve"> Realizar trámites sin el cumplimiento de los requisitos legales  o  con informacion falsa.</t>
  </si>
  <si>
    <t>1. Insuficientes programas de capacitación para la toma de conciencia debido al desconocimiento de la ley antisoborno (ISO 37001:2016) y   de los  valores y principios propios de la entidad.</t>
  </si>
  <si>
    <t xml:space="preserve">De la entidad, seccional, despachos a nivel local o municipal </t>
  </si>
  <si>
    <t xml:space="preserve">2. Desconocimiento del Código de Etica y Buen Gobierno.    </t>
  </si>
  <si>
    <t>Interrupción o demora en el Servicio Público de Administrar  Justicia.</t>
  </si>
  <si>
    <t>Suceso de fuerza mayor que imposibilitan la gestión judicial</t>
  </si>
  <si>
    <t xml:space="preserve">1. Paros que afecten la prestación del servicio. </t>
  </si>
  <si>
    <t>2.Huelgas, protestas ciudadana</t>
  </si>
  <si>
    <t>3.Disturbios o hechos violentos</t>
  </si>
  <si>
    <t>4. Pandemia</t>
  </si>
  <si>
    <t>5. Accesibilidad limitada a los servicios de administración de Justicia a personas que no cuenten con los recursos o capacidad para acceder a servicios virtuales</t>
  </si>
  <si>
    <t xml:space="preserve">MATRIZ DE RIESGOS </t>
  </si>
  <si>
    <t>EVALUACIÓN DE RIESGO - VALORACIÓN DE LOS CONTROLES</t>
  </si>
  <si>
    <t>EVALUACIÓN DEL RIESGO - NIVEL DEL RIESGO RESIDUAL</t>
  </si>
  <si>
    <t xml:space="preserve">RIESGO </t>
  </si>
  <si>
    <t>No. Control</t>
  </si>
  <si>
    <t>Criterios para valorar la eficacia de  los controles preventivos</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</si>
  <si>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</si>
  <si>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</si>
  <si>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</si>
  <si>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</si>
  <si>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</si>
  <si>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</si>
  <si>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</si>
  <si>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</si>
  <si>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</si>
  <si>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</si>
  <si>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</si>
  <si>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La Coordinadora del Centro de Servicios, diaramente revisa las novedades reportadas por los despachos judiciales en la consulta dinámica “Reporte de novedades”. En caso de que las novedades no sean reportadas trimestralmente se remite un consolidado de las mismas a los despachos correspondientes para su compensación. En el último trimestre del año la información se remite mensual con el fin de que se realicen los reportes en el reparto y se compensen en el año  vigente. Como evidencia se tienen los siguientes:
Base de datos de “Novedades”
Consulta dinámica “Reporte de novedades”</t>
  </si>
  <si>
    <t>SI</t>
  </si>
  <si>
    <t>Los Despachos Judicicales adscritos a esta dependencia si anualmente  no compensa las novedades de algun grupo de reparto, no se cierran puertas de reparto para el año siguiente con el fin de que se puedan compensar todos los procesos, por cada grupo de reparto. Como evidencia se tendría acta de reunión y circular con la comunicación de que ese año no se cierran las puertas para poder ser compensados.</t>
  </si>
  <si>
    <t>La Coordinadora del Centro de servicios semanalmente revisa la consulta dinámica “Consulta Puertas – Pendientes” verificando las diferencias existentes en los grupos de reparto. En caso de presentarse diferencias considerables (+ ó -3) se realiza una reunión junto con el Coordinador de Soporte Tecnológico Dirección Ejecutiva del Distrito, a fin de que proceda a equilibrar los grupos de reparto. Como evidencia se tienen: 
Las estadísticas de reparto “Estadística por grupo – SARJ”
Las actas de reunión con el Coordinador de SoporteTecnológico 
La Consulta dinámica “Consulta Puertas – Pendientes”</t>
  </si>
  <si>
    <t>No se tiene control correctivo.</t>
  </si>
  <si>
    <t>NO</t>
  </si>
  <si>
    <t>La coordindora del Centro de servicios en el momento que se presente alguna falla en el servicio de internet o conectividad, remite un correo electrónico al Coordinador de Soporte Tecnológico de la Seccional informando la situción. En caso der que el correo electrónico no sea atendido se realiza comunicaión telefónica con la dependencia. Como evidencia se tienen los correos electrónicos enviados al Coordinador de Soporte Tecnológico de la Seccional.</t>
  </si>
  <si>
    <t>Los servidores judiciales en el momento en el que se presente fallas en el servicio de internet comparten los datos desde los celulares a los computadores, si no se genera una conectividad estable, se recibe la documentación de manera física garantizando el acceso a la justicia a los usuarios. Como evidencia se tiene la documentación física recibida.</t>
  </si>
  <si>
    <t>El servidor judicial de reparto en el momento en el que se presentan los daños en el aplicativo de reparto radica los procesos de manera manual, revisa el manual de procesos y procedimientos y diligencia la plantilla el acta de reparto, como evidencia se tendría el manual de procedimiento del reparto manual y la plantilla del acta de reparto.</t>
  </si>
  <si>
    <t>La Coordinadora del Centro de Servicios en el momento en el que se actualiza el procedimiento de reparto, remite el manual de procesos y procedimientos y el protocolo operativo por medio de correo electrónico institucional a los servidores judiciales que intervienen en el proceso. En caso de evidenciarse un incumplimiento del procedimiento por parte del servidor judicial se realiza la respectivo llamado de atención y seguimiento. Como evidencia se tiene: 
El manual de procesos y procedimientos 
El protocolo operativo.</t>
  </si>
  <si>
    <t xml:space="preserve">Cuando el reparto no se realiza según el procedimiento establecido en la nomatividad, el Servidor Judicial realiza nuevamente el reparto o realiza el cambio de grupo de la demanda. Como evidencia se tiene:
Acta de Reparto o Cambio de Grupo
</t>
  </si>
  <si>
    <t>El servidor Judicial del proceso en el momento en el que va a realizar el reparto de las solicitudes o escritos, verifica que los datos aportados por el solicitante concuerden con los ingresados en el aplicativo "SARJ" confrontando la información suministrada con la información digitada e igualmente verifica la clase de proceso a repartir. En caso de presentarse alguna inconsistencia en los datos registrados o en la clase del proceso a repartir, el servidor judicial deberá revisar la guía de reparto y hacer las correccciones del caso antes de realizar el reparto. Como evidencia se tiene la guía de reparto, información en el aplicativo de reparto y el acta de reparto.</t>
  </si>
  <si>
    <t>El Servidor Judicial del proceso de Notificaciones en el momento en el que se va a realizar una notificación, revisa que información registrada en el SIGNOT sea igual a la aportada por el despacho judicial en los traslados a notificar a fin de identificar errores que se puedan presentar con la digitación de la misma.  En caso de hallar errores se corrigen y se procede a realizar el envío de la notificación, como evidencia se relacionan los errores en la digitación en la base de datos dispuesta para tal fin.</t>
  </si>
  <si>
    <t xml:space="preserve">Cuando no se realiza la notificación según el procedimiento establecido en la nomatividad o presenta errores, el servidor judicial elabora nuevamente la notificación y se envia al destinatario. Como evidencia se tiene:
Registro en los aplicativos SIGNOT y SIGCOM
</t>
  </si>
  <si>
    <t>La Coordinadora del Centro de Servicios en el momento en el que ingrese un servidor judicial al proceso de notificaciones, realiza inducción y capacitación para el desarrollo de sus funciones dentro del proceso explicandole la normatividad vigente, los procesos y los procedimientos asi como los protocolos.  Si no tiene conocimiento de la normatividad, se le indica al servidor judicial el lugar donde se encuentra  alojada toda la información y normatividad relacionada con el proceso y su funcionamiento, se tiene como evidencia las listas de inducciones y capacitaciones.</t>
  </si>
  <si>
    <t>La coordinadora del Centro de Servicios, anualmente revisa la información Estadística de cada proceso del Centro de Servicios. Analiza las cargas de trabajo y  la productividad de lde cada Servidor judicial. En caso de encontrar desequilibrios en las cargas laborales se procede a realizar redistribución de despachos teniendo en cuenta las estadísticas de cada uno. Como registro del control quedan actas de análisis, seguimiento y toma de acciones.</t>
  </si>
  <si>
    <t>El servidor Judicial del proceso de notificaciones en el momento en el que va a realizar la notificación, verifica los términos en el auto a notificar y/o en la orden dada por el Juez del Despacho. En caso de que la notificación no este acorde con lo ordenado por el Juez, se deben realizar las correcciones del caso antes de realizar el envio de la notificación. Se tienen como evidencia los registro en el aplicativo SIGNOT y SIGCOM.</t>
  </si>
  <si>
    <t>El servidor Judicial del proceso de notificaciones diariamente debe revisar los aplicativos SIGNOT y SIGCOM , verifica las solicitudes de notificación registradas por los depachos y realiza el conteo de términos de las notificaciones en curso. En caso de presentarse retrasos con los términos de notificaciones se debe evaluar la situación y subsanarla. Se tienen como evidencia los registro en el aplicativo SIGNOT y SIGCOM.</t>
  </si>
  <si>
    <t>El Servidor Judicial del proceso de Notificaciones en el momento en el que se va a realizar una notificación, verifica que las direcciones físicas y electrónicas diligenciadas en los aplicativos sea igual a la aportada por el despacho judicial en los traslados, confrontando la información aportada por el solicitante.  En caso de hallar errores se corrigen y se procede a realizar el envío de la notificación. Como evidencia se relacionan los errores en la digitación de la notificación en la base de datos dispuesta para tal fin.</t>
  </si>
  <si>
    <t>El servidor Judicial del proceso de notificaciones diariamente debe revisar los aplicativos SIGNOT y SIGCOM a fin de verificar las solicitudes de notificación registradas por los depachos y realizar el conteo de términos de las notificaciones en curso. En caso de presentarse retrasos en los términos de notificaciones se debe evaluar la situación y subsanarla. Se tienen como evidencia los registro en el aplicativo SIGNOT y SIGCOM.</t>
  </si>
  <si>
    <t>El servidor Judicial del proceso diariamente debe revisar en el aplicativo SDOJU a fin de corroborar que la información registrada por el usuario concuerde con la inforación plasmada en el documento a registrar . En caso de presentarse incosistencias en la información se procede a corregirlas dejando las anotaciones del caso en el aplicativo. En caso de que el documento deba ser corregido por el usuario se procede a devolver el documento a traves del correo electronico, asi mimos, se carga el comprobante de devolucion en el aplicativo  Se tiene como evidencia el registro en el aplicativo SIDOJU.</t>
  </si>
  <si>
    <t>Cuando se presenta el evento de perdida de algun documentos registrado por el usuario o que dicho documento se encuentre incompleto, el servidor judicial o el despacho judicial que identifica el error solicita al ingeniero de sistemas devolver a la bandeja de entrada el memorial registrado y se realiza nuevamente el procedimiento desde el incio. Como evidencia se tiene:
Registro en los aplicativos SIDOJU 
Registro requerimiento soporte tecnológico</t>
  </si>
  <si>
    <t>La Coordinadora del Centro de Servicios en el momento en el que ingrese un servidor judicial al proceso de Gestión Documental, realiza inducción y capacitación para el desarrollo de sus funciones dentro del proceso explicandole la normatividad vigente, los procesos y los procedimientos asi como los protocolos.  En caso de desconocer el procedimiento se refuerza capacitación y se le indica al servidor judicial el lugar donde se encuentra  alojada toda la información y normatividad relacionada con el proceso y su funcionamiento, se tiene como evidencia las listas de inducciones y capacitaciones.</t>
  </si>
  <si>
    <t>La Coordinadora del Centro de Servicios en el momento en el que se actualiza el procedimiento de gestión documental, remite el manual de procesos y procedimientos y el protocolo operativo por medio de correo electrónico institucional a los servidores judiciales que intervienen en el proceso. En caso de evidenciarse un incumplimiento del procedimiento por parte del servidor judicial se realiza la respectivo llamado de atención y se realiza el respectivo seguimiento. Como evidencia se tiene: 
El manual de procesos y procedimientos 
El protocolo operativo.
Correos electrónicos enviados a los servidores judiciales del proceso</t>
  </si>
  <si>
    <t xml:space="preserve">El servidor Judicial del proceso en el momento en que un documento ingresa a la bandeja de entrada del aplicativo SIDOJU, revisa las siguientes alertas en el sistema: 
Alerta que informa a los servidores judiciales que el número de documentos cargados por el usuario no corresponde al documento adjunto por el servidor, lo que genera que se deba realizar nuevamente la verificacion del documento.
Alerta que le informa al servidor judicial se el usurio externo radico un memorial el mismo dia para el mismo proceso.
Vista  en el sistema de memoriales que les permite visualizar a los despachos judiciales, el documento unido por el Centro de Servicios, así como los documentos cargados por el usuario externo, lo anterior, con el fin minimizar errores y con el fin de que los despachos lo puedan visualizar en color azul, con dos iconos de Pdf´s.  
Se tiene como evidencia el registro en el aplicativo SIDOJU.
</t>
  </si>
  <si>
    <t xml:space="preserve">La coordinadora del Centro de servicios con el apoyo del ingeniero de sistemas implementa desde el 24 de noviembre de 2021, un programa interno que une el 72% de los memoriales de forma automática con el fin de mitigar errores o perdida de documentos al momento de unificar los archivos en pdf. 
Se tiene como evidencia el registro en el aplicativo SIDOJU. </t>
  </si>
  <si>
    <t>El ingeniero de sistemas del centro de servicios diariamente realiza la copia de seguridad de las bases de datos de los aplicativos del centro de servicios en la unidad D del equipo de computo asignado. Como evidencia se tiene registro de copias de seguridad.</t>
  </si>
  <si>
    <t>La Coordinadora del Centro de Servicios en el momento en que atiende las manifestaciones por parte de los usuarios tanto internos como externos acerca de la funcionalidad y accesibilidad a  los aplicativos del Centro de Servicios y los sistemas de gestión de la información; tanto para carga como para consulta, reporta ante el Coordinador de Soporte Tecnológico Seccional las inconsistencias presentadas, mediante correo electrónico. Como evidencia se tienen los correos electrónicos enviados al Coordinador de Soporte Tecnológico de la Seccional.</t>
  </si>
  <si>
    <t>La Direccion Ejecutiva de la Seccional periodicamente
revisa las guías y los procedimientos del Plan de Gestión Ambiental, además del  acompañamiento y/o seguimiento a implementación del Acuerdo PSAA14-10160 y los remite por correo electrónico a los Servidores Judiciales del Distrito, si no hay claridad con los documentos remitidos, realizan capacitaciones y se tiene omo evidencia las sensibilizaciones realizadas por parte de nivel central.</t>
  </si>
  <si>
    <t xml:space="preserve">La coordinadora del Centro de Servicios en el momento que se presente un evento de afectación ambiental y una vez se tengan directrices de la Direccion Ejecutiva de la Seccional, genera e implementa acciones de gestión para su control. Como evidencia se tienen:
Acciones de Gestión. </t>
  </si>
  <si>
    <t>La Direccion Ejecutiva de la Seccional periodicamente
revisa las listas de asistencia de las sencibilizaciones y/o capacitacionnes e incentiva a los servidores judiciales a participar de las actividades de formacion en el sistema de Gestión ambiental y comunica por correo electrónico a todos los  Servidores Judiciales del Distrito, si aun hay baja participación se comunican con los Jueces coordinadores de los Despachos para que los Servidores Judiciales participen de las actividades, se pueden evidenciar los correos electronicos donde comunican las actividades o socializaciones que van a realizar y/o la participación a las mismas.</t>
  </si>
  <si>
    <t>La Coordinadora del Centro de Servicios anualmente realiza capacitación y/o socialización del Sistema de Gestión de la Calidad y del Plan anticorrupción de manera presencial asi como el envio trimestral de correos electrónicos infomativos a los servidores judiciales. En caso de que no quede clara la información brindada se recuerda a los Servidores Judiciales que toda la documentación relacionada se encuentra en la Intranet del Centro de Servicios. Como evidencia se tienen: 
Las actas de asistencia a las capacitaciones.
Intranet del Centro de Servicios.
Correos Electrónicos Informativos</t>
  </si>
  <si>
    <t>La Coordinadora del Centro de Servicios mensualmente realiza el cambio de las claves de reparto junto con los servidores judiciales de dicho proceso. Como evidencia se tienen: 
Las actas de cambio de claves de reparto.</t>
  </si>
  <si>
    <t>El consejo superior de la judicatura anualmente revisa la implementacion de herramientas tecnológicas propias de la entidad para el trabajo en casa, remite Acuerdo No. PCCJA22-12024 para la implementación del teletrabajo en la Rama Judicial, si no se acoge al teletrabajo adoptar herramientas tecnológicas que garanticen el trabajo desde casa a los Servidores Judiciales que no solicitaron el teletrabajo para los dias en los que haya paros
(evidencia) Acuerdo No. PCCJA22-12024</t>
  </si>
  <si>
    <t xml:space="preserve">La coordinadora del Centro de Servicios en el momento que se presente un evento de interrupción o demora en el servicio público de administrar justicia y una vez se tengan directrices de la Direccion Ejecutiva de la Seccional, genera e implementa acciones de gestión para su control. Como evidencia se tienen:
Acciones de Gestión. </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</si>
  <si>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</si>
  <si>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</si>
  <si>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</si>
  <si>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</si>
  <si>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</si>
  <si>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</si>
  <si>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</si>
  <si>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</si>
  <si>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</si>
  <si>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</si>
  <si>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</si>
  <si>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</si>
  <si>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</si>
  <si>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</si>
  <si>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Incumplimiento de las metas establecidas</t>
  </si>
  <si>
    <t>Reducir (Mitigar)</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</si>
  <si>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</si>
  <si>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</si>
  <si>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</si>
  <si>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</si>
  <si>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</si>
  <si>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</si>
  <si>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</si>
  <si>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</si>
  <si>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</si>
  <si>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</si>
  <si>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</si>
  <si>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</si>
  <si>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</si>
  <si>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</si>
  <si>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</si>
  <si>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</si>
  <si>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</si>
  <si>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</si>
  <si>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</si>
  <si>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</si>
  <si>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</si>
  <si>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</si>
  <si>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</si>
  <si>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</si>
  <si>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Afectación Económica</t>
  </si>
  <si>
    <t>Moderado</t>
  </si>
  <si>
    <t xml:space="preserve">De la entidad, seccional, despachos a nivel departamental </t>
  </si>
  <si>
    <t>Mayor</t>
  </si>
  <si>
    <t xml:space="preserve">De la entidad y sector justicia a nivel nacional </t>
  </si>
  <si>
    <t>Catastrófico</t>
  </si>
  <si>
    <t xml:space="preserve">De la entidad y sector justicia a nivel internacional </t>
  </si>
  <si>
    <t>Afectación al presupuesto en un valor ≥0,5%.</t>
  </si>
  <si>
    <t>Afectación al presupuesto en un valor &lt;0,5% y ≥1%.</t>
  </si>
  <si>
    <t>Afectación al presupuesto  en un valor  &lt;1% y ≥5%.</t>
  </si>
  <si>
    <t>Afectación al  presupuesto en un valor  &lt;5% y  ≥20%.</t>
  </si>
  <si>
    <t>Afectación al presupuesto en un valor ≥50%.</t>
  </si>
  <si>
    <t>Incumplimiento del 20% de los indicadores del proceso</t>
  </si>
  <si>
    <t>Incumplimiento del 40% de los indicadores del proceso</t>
  </si>
  <si>
    <t>Incumplimiento del 60% de los indicadores del proceso</t>
  </si>
  <si>
    <t>Incumplimiento del 80% de los indicadores del proceso</t>
  </si>
  <si>
    <t>Incumplimiento del 100% de los indicadores del proceso</t>
  </si>
  <si>
    <t>Entre 49 a 96 horas  habiles al año  o afectación baja</t>
  </si>
  <si>
    <t>Entre  97 a 144 horas   habiles al año  o afectación media</t>
  </si>
  <si>
    <t xml:space="preserve">Entre  145 a 192 horas  hábiles al año o afectación alta </t>
  </si>
  <si>
    <t xml:space="preserve">Entre e 193 a 240 horas  habiles al año   o afectación extrema </t>
  </si>
  <si>
    <t xml:space="preserve">     El riesgo afecta la imagen de la entidad con algunos usuarios de relevancia frente al logro de los objetivos</t>
  </si>
  <si>
    <t>Interrupción o afectación en la prestación del servicio administrativo</t>
  </si>
  <si>
    <t>Entre 0 a 96 horas habiles al año  o afectación minima</t>
  </si>
  <si>
    <t>Entre e 97 a 192 horas  habiles al año o afectación baja</t>
  </si>
  <si>
    <t>Entre 193 a 288 horas   habiles al año  o afectación media</t>
  </si>
  <si>
    <t>Entre  289 a 384 horas o afectación alta</t>
  </si>
  <si>
    <t>Entre  385 a 540 horas  habiles al año  o afectación extrema</t>
  </si>
  <si>
    <t xml:space="preserve">Si el hecho llegara a presentarse, tendría bajo impacto o efecto sobre la entidad.
</t>
  </si>
  <si>
    <t xml:space="preserve">Si el hecho llegara a presentarse, tendría medianas consecuencias o efectos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</si>
  <si>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</si>
  <si>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</si>
  <si>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</si>
  <si>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</si>
  <si>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</si>
  <si>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</si>
  <si>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</si>
  <si>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</si>
  <si>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</si>
  <si>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</si>
  <si>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</si>
  <si>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</si>
  <si>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</si>
  <si>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</si>
  <si>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</si>
  <si>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</si>
  <si>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</si>
  <si>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</si>
  <si>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</si>
  <si>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</si>
  <si>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</si>
  <si>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</si>
  <si>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</si>
  <si>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</si>
  <si>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</si>
  <si>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</si>
  <si>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</si>
  <si>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</si>
  <si>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</si>
  <si>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</si>
  <si>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</si>
  <si>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</si>
  <si>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</si>
  <si>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</si>
  <si>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</si>
  <si>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</si>
  <si>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</si>
  <si>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</si>
  <si>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</si>
  <si>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</si>
  <si>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</si>
  <si>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</si>
  <si>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</si>
  <si>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</si>
  <si>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</si>
  <si>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</si>
  <si>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</si>
  <si>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</si>
  <si>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</si>
  <si>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</si>
  <si>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</si>
  <si>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</si>
  <si>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</si>
  <si>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</si>
  <si>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</si>
  <si>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</si>
  <si>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</si>
  <si>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</si>
  <si>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</si>
  <si>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</si>
  <si>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</si>
  <si>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</si>
  <si>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</si>
  <si>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Envio de correo electrónico "Información Funciones Reparto".</t>
  </si>
  <si>
    <t>X</t>
  </si>
  <si>
    <t>Correo electrónico informativo enviado al servidor judicial nuevo en el proceso de reparto en el cual se dictan recomendaciones y reiterando la consulta de la guia de reparto de procesos.</t>
  </si>
  <si>
    <t xml:space="preserve">Verificación y análisis de los datos estadisticos del proceso de comunicaciones y notificaciones,  y posterior revisión de las cargas laborales </t>
  </si>
  <si>
    <t>Reunión con los servidores judiciales del proceso de comunicaciones y notificaciones en la cual se realiza redistribución de despachos a fin de equilibrar la carga laboral, teniendo en cuenta los datos estadísticos del último trimestre. Lista de asitencia a reunión área comunicaciones y notificaciones y correo electrónico informando al despacho judicial acerca del cambio asi como a los servidores judiciales implicados.</t>
  </si>
  <si>
    <t xml:space="preserve">Verificación y contraste de 139 memoriales registrados por los usuarios el dia 20 de marzo de 2024, los cuales presentaron errores debido a las fallas presentadas en los aplicativos. </t>
  </si>
  <si>
    <t>Envio de correo electrónico a los despachos judiciales informando la situación y las medidas correctivas que se tomaron y se implementron por parte del centro de servicios para subsanar los errores en el sistema.</t>
  </si>
  <si>
    <t>Socialización circular DESAJMZC15-63 de 2015 de Seguridad en el reparto, a todos los servidores judiciales del proceso de reparto.
Envio de correo electrónico reiterando la reserva de la información y confidencialidad por parte de los servidores en el ejercicio de sus funciones.</t>
  </si>
  <si>
    <t>Durante el trimestre se realizaron tres cambios de claves (1 cambio mensual) para los usuarios del aplicativo de reparto SARJ. Dichos cambios quedan registrados en la Actas de Cambios de calve.
Se envía correo electrónico informativo a todos los servidores judicales del centro de servicios.</t>
  </si>
  <si>
    <t>ANÁLISIS DEL RESULTADO FINAL 
2 TRIMESTRE</t>
  </si>
  <si>
    <t>ANÁLISIS DEL RESULTADO FINAL 
3 TRIMESTRE</t>
  </si>
  <si>
    <t>ANÁLISIS DEL RESULTADO FINAL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</si>
</sst>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97">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sz val="14"/>
      <color theme="1"/>
      <name val="Calibri"/>
      <family val="2"/>
      <scheme val="minor"/>
    </font>
    <font>
      <sz val="10"/>
      <name val="Calibri"/>
      <family val="2"/>
      <scheme val="minor"/>
    </font>
    <font>
      <b/>
      <sz val="1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0"/>
      <color rgb="FF00B050"/>
      <name val="Calibri"/>
      <family val="2"/>
      <scheme val="minor"/>
    </font>
    <font>
      <sz val="11"/>
      <color rgb="FF92D050"/>
      <name val="Calibri"/>
      <family val="2"/>
      <scheme val="minor"/>
    </font>
    <font>
      <sz val="10"/>
      <color theme="0"/>
      <name val="Calibri"/>
      <family val="2"/>
      <scheme val="minor"/>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sz val="11"/>
      <color rgb="FF000000"/>
      <name val="Calibri"/>
      <family val="2"/>
      <scheme val="minor"/>
    </font>
    <font>
      <sz val="11"/>
      <color rgb="FFFFFFFF"/>
      <name val="Calibri"/>
      <family val="2"/>
      <scheme val="minor"/>
    </font>
    <font>
      <b/>
      <sz val="8"/>
      <color rgb="FF000000"/>
      <name val="Times New Roman"/>
      <family val="1"/>
    </font>
    <font>
      <b/>
      <sz val="8"/>
      <color rgb="FF767171"/>
      <name val="Times New Roman"/>
      <family val="1"/>
    </font>
    <font>
      <sz val="11"/>
      <color theme="1"/>
      <name val="Azo Sans Medium"/>
    </font>
    <font>
      <sz val="16"/>
      <color theme="1"/>
      <name val="Azo Sans Medium"/>
    </font>
    <font>
      <sz val="11"/>
      <color theme="0"/>
      <name val="Azo Sans Medium"/>
    </font>
    <font>
      <sz val="11"/>
      <name val="Azo Sans Medium"/>
    </font>
    <font>
      <sz val="11"/>
      <color rgb="FF004D6D"/>
      <name val="Azo Sans Medium"/>
    </font>
    <font>
      <sz val="11"/>
      <color theme="0" tint="-4.9989318521683403E-2"/>
      <name val="Azo Sans Medium"/>
    </font>
    <font>
      <sz val="11"/>
      <color rgb="FF595959"/>
      <name val="Azo Sans Light"/>
    </font>
    <font>
      <sz val="12"/>
      <name val="Azo Sans Medium"/>
    </font>
    <font>
      <sz val="14"/>
      <color rgb="FF004D6D"/>
      <name val="Azo Sans Medium"/>
    </font>
    <font>
      <sz val="12"/>
      <color theme="1"/>
      <name val="Azo Sans Medium"/>
    </font>
    <font>
      <sz val="12"/>
      <color theme="0"/>
      <name val="Azo Sans Medium"/>
    </font>
    <font>
      <sz val="12"/>
      <color rgb="FF004D6D"/>
      <name val="Azo Sans Medium"/>
    </font>
    <font>
      <sz val="12"/>
      <name val="Azo Sans Light"/>
    </font>
    <font>
      <sz val="12"/>
      <color theme="1"/>
      <name val="Azo Sans Light"/>
    </font>
    <font>
      <sz val="12"/>
      <name val="Calibri"/>
      <family val="2"/>
      <scheme val="minor"/>
    </font>
    <font>
      <b/>
      <sz val="10"/>
      <color theme="4"/>
      <name val="Calibri"/>
      <family val="2"/>
      <scheme val="minor"/>
    </font>
  </fonts>
  <fills count="22">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0084B6"/>
        <bgColor indexed="64"/>
      </patternFill>
    </fill>
    <fill>
      <patternFill patternType="solid">
        <fgColor rgb="FF4DC0E3"/>
        <bgColor indexed="64"/>
      </patternFill>
    </fill>
    <fill>
      <patternFill patternType="solid">
        <fgColor rgb="FFFFFFFF"/>
        <bgColor indexed="64"/>
      </patternFill>
    </fill>
  </fills>
  <borders count="141">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hair">
        <color rgb="FF4DC0E3"/>
      </left>
      <right style="hair">
        <color rgb="FF4DC0E3"/>
      </right>
      <top style="hair">
        <color rgb="FF4DC0E3"/>
      </top>
      <bottom style="hair">
        <color rgb="FF4DC0E3"/>
      </bottom>
      <diagonal/>
    </border>
    <border>
      <left style="hair">
        <color rgb="FF4DC0E3"/>
      </left>
      <right/>
      <top style="hair">
        <color rgb="FF4DC0E3"/>
      </top>
      <bottom style="hair">
        <color rgb="FF4DC0E3"/>
      </bottom>
      <diagonal/>
    </border>
    <border>
      <left/>
      <right style="hair">
        <color rgb="FF4DC0E3"/>
      </right>
      <top style="hair">
        <color rgb="FF4DC0E3"/>
      </top>
      <bottom style="hair">
        <color rgb="FF4DC0E3"/>
      </bottom>
      <diagonal/>
    </border>
    <border>
      <left style="dotted">
        <color rgb="FF4DC0E3"/>
      </left>
      <right style="dotted">
        <color rgb="FF4DC0E3"/>
      </right>
      <top style="dotted">
        <color rgb="FF4DC0E3"/>
      </top>
      <bottom style="dotted">
        <color rgb="FF4DC0E3"/>
      </bottom>
      <diagonal/>
    </border>
    <border>
      <left style="dotted">
        <color rgb="FF4DC0E3"/>
      </left>
      <right style="dotted">
        <color rgb="FF4DC0E3"/>
      </right>
      <top style="dotted">
        <color rgb="FF4DC0E3"/>
      </top>
      <bottom/>
      <diagonal/>
    </border>
    <border>
      <left style="dotted">
        <color rgb="FF4DC0E3"/>
      </left>
      <right style="dotted">
        <color rgb="FF4DC0E3"/>
      </right>
      <top/>
      <bottom style="dotted">
        <color rgb="FF4DC0E3"/>
      </bottom>
      <diagonal/>
    </border>
    <border>
      <left style="dotted">
        <color rgb="FF4DC0E3"/>
      </left>
      <right style="dotted">
        <color rgb="FF4DC0E3"/>
      </right>
      <top/>
      <bottom/>
      <diagonal/>
    </border>
    <border>
      <left style="hair">
        <color rgb="FF4DC0E3"/>
      </left>
      <right/>
      <top style="hair">
        <color rgb="FF4DC0E3"/>
      </top>
      <bottom/>
      <diagonal/>
    </border>
    <border>
      <left style="hair">
        <color rgb="FF4DC0E3"/>
      </left>
      <right/>
      <top/>
      <bottom/>
      <diagonal/>
    </border>
    <border>
      <left style="hair">
        <color rgb="FF4DC0E3"/>
      </left>
      <right style="hair">
        <color rgb="FF4DC0E3"/>
      </right>
      <top style="hair">
        <color rgb="FF4DC0E3"/>
      </top>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thin">
        <color theme="0"/>
      </left>
      <right style="thin">
        <color indexed="64"/>
      </right>
      <top style="thin">
        <color indexed="64"/>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theme="0"/>
      </right>
      <top style="thin">
        <color theme="0"/>
      </top>
      <bottom style="thin">
        <color theme="0"/>
      </bottom>
      <diagonal/>
    </border>
    <border>
      <left style="dashed">
        <color theme="0"/>
      </left>
      <right style="dashed">
        <color theme="0"/>
      </right>
      <top style="thin">
        <color theme="0"/>
      </top>
      <bottom style="dashed">
        <color theme="0"/>
      </bottom>
      <diagonal/>
    </border>
    <border>
      <left style="dashed">
        <color theme="0"/>
      </left>
      <right style="dashed">
        <color theme="0"/>
      </right>
      <top style="thin">
        <color theme="0" tint="-4.9989318521683403E-2"/>
      </top>
      <bottom style="dashed">
        <color theme="0"/>
      </bottom>
      <diagonal/>
    </border>
    <border>
      <left style="dashed">
        <color theme="0"/>
      </left>
      <right style="dashed">
        <color theme="0"/>
      </right>
      <top/>
      <bottom style="dashed">
        <color theme="0"/>
      </bottom>
      <diagonal/>
    </border>
    <border>
      <left style="dashed">
        <color theme="0"/>
      </left>
      <right style="dashed">
        <color theme="0"/>
      </right>
      <top style="dashed">
        <color theme="0"/>
      </top>
      <bottom style="dashed">
        <color theme="0"/>
      </bottom>
      <diagonal/>
    </border>
    <border>
      <left style="dashed">
        <color theme="0"/>
      </left>
      <right style="dashed">
        <color theme="0"/>
      </right>
      <top style="dashed">
        <color theme="0"/>
      </top>
      <bottom style="thick">
        <color theme="0"/>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5">
    <xf numFmtId="0" fontId="0" fillId="0" borderId="0"/>
    <xf numFmtId="0" fontId="8" fillId="0" borderId="0"/>
    <xf numFmtId="0" fontId="9" fillId="0" borderId="0"/>
    <xf numFmtId="43" fontId="39" fillId="0" borderId="0" applyFont="0" applyFill="0" applyBorder="0" applyAlignment="0" applyProtection="0"/>
    <xf numFmtId="9" fontId="39" fillId="0" borderId="0" applyFont="0" applyFill="0" applyBorder="0" applyAlignment="0" applyProtection="0"/>
  </cellStyleXfs>
  <cellXfs count="707">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18" fillId="3" borderId="0" xfId="0" applyFont="1" applyFill="1"/>
    <xf numFmtId="0" fontId="11" fillId="3" borderId="0" xfId="0" applyFont="1" applyFill="1"/>
    <xf numFmtId="0" fontId="29" fillId="3" borderId="0" xfId="0" applyFont="1" applyFill="1"/>
    <xf numFmtId="0" fontId="29"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34" fillId="0" borderId="0" xfId="0" applyFont="1" applyAlignment="1" applyProtection="1">
      <alignment horizontal="center" vertical="center"/>
      <protection locked="0"/>
    </xf>
    <xf numFmtId="0" fontId="30" fillId="0" borderId="0" xfId="0" applyFont="1"/>
    <xf numFmtId="0" fontId="13" fillId="0" borderId="0" xfId="0" applyFont="1"/>
    <xf numFmtId="0" fontId="0" fillId="0" borderId="0" xfId="0" applyProtection="1">
      <protection locked="0"/>
    </xf>
    <xf numFmtId="0" fontId="36" fillId="16" borderId="35" xfId="0" applyFont="1" applyFill="1" applyBorder="1" applyAlignment="1" applyProtection="1">
      <alignment horizontal="center" vertical="center" textRotation="90"/>
      <protection locked="0"/>
    </xf>
    <xf numFmtId="0" fontId="37" fillId="4" borderId="35" xfId="0" applyFont="1" applyFill="1" applyBorder="1" applyAlignment="1">
      <alignment horizontal="center" vertical="center" wrapText="1"/>
    </xf>
    <xf numFmtId="0" fontId="30" fillId="17" borderId="0" xfId="0" applyFont="1" applyFill="1"/>
    <xf numFmtId="0" fontId="13" fillId="3" borderId="0" xfId="0" applyFont="1" applyFill="1" applyAlignment="1" applyProtection="1">
      <alignment vertical="center"/>
      <protection locked="0"/>
    </xf>
    <xf numFmtId="0" fontId="34" fillId="3" borderId="0" xfId="0" applyFont="1" applyFill="1" applyAlignment="1" applyProtection="1">
      <alignment horizontal="center" vertical="center"/>
      <protection locked="0"/>
    </xf>
    <xf numFmtId="0" fontId="30" fillId="3" borderId="0" xfId="0" applyFont="1" applyFill="1"/>
    <xf numFmtId="0" fontId="13" fillId="3" borderId="0" xfId="0" applyFont="1" applyFill="1"/>
    <xf numFmtId="0" fontId="36" fillId="4" borderId="35" xfId="0" applyFont="1" applyFill="1" applyBorder="1" applyAlignment="1" applyProtection="1">
      <alignment horizontal="center" vertical="center" wrapText="1"/>
      <protection locked="0"/>
    </xf>
    <xf numFmtId="0" fontId="28" fillId="4" borderId="0" xfId="0" applyFont="1" applyFill="1" applyAlignment="1">
      <alignment vertical="center"/>
    </xf>
    <xf numFmtId="0" fontId="28" fillId="4" borderId="0" xfId="0" applyFont="1" applyFill="1" applyAlignment="1">
      <alignment horizontal="left" vertical="center"/>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28" fillId="4" borderId="10" xfId="0" applyFont="1" applyFill="1" applyBorder="1" applyAlignment="1">
      <alignment horizontal="left" vertical="center"/>
    </xf>
    <xf numFmtId="0" fontId="28" fillId="4" borderId="10" xfId="0" applyFont="1" applyFill="1" applyBorder="1" applyAlignment="1">
      <alignment vertical="center"/>
    </xf>
    <xf numFmtId="0" fontId="28" fillId="4" borderId="34" xfId="0" applyFont="1" applyFill="1" applyBorder="1" applyAlignment="1">
      <alignment vertical="center"/>
    </xf>
    <xf numFmtId="0" fontId="28" fillId="4" borderId="33" xfId="0" applyFont="1" applyFill="1" applyBorder="1" applyAlignment="1">
      <alignment vertical="center"/>
    </xf>
    <xf numFmtId="0" fontId="1" fillId="3" borderId="31" xfId="0" applyFont="1" applyFill="1" applyBorder="1" applyAlignment="1">
      <alignment horizontal="center" vertical="center"/>
    </xf>
    <xf numFmtId="0" fontId="28"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2"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31"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18"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4" xfId="0" applyFont="1" applyFill="1" applyBorder="1" applyAlignment="1">
      <alignment horizontal="center" vertical="center" textRotation="90" wrapText="1"/>
    </xf>
    <xf numFmtId="0" fontId="4" fillId="4" borderId="65" xfId="0" applyFont="1" applyFill="1" applyBorder="1" applyAlignment="1">
      <alignment horizontal="center" vertical="center" textRotation="90" wrapText="1"/>
    </xf>
    <xf numFmtId="0" fontId="43" fillId="0" borderId="0" xfId="0" applyFont="1" applyAlignment="1">
      <alignment horizontal="center" vertical="center"/>
    </xf>
    <xf numFmtId="0" fontId="44" fillId="0" borderId="0" xfId="0" applyFont="1" applyAlignment="1">
      <alignment horizontal="center" vertical="center" wrapText="1"/>
    </xf>
    <xf numFmtId="0" fontId="45" fillId="6" borderId="0" xfId="0" applyFont="1" applyFill="1" applyAlignment="1">
      <alignment horizontal="center" vertical="center" wrapText="1" readingOrder="1"/>
    </xf>
    <xf numFmtId="0" fontId="46" fillId="3" borderId="0" xfId="0" applyFont="1" applyFill="1"/>
    <xf numFmtId="0" fontId="45" fillId="6" borderId="29" xfId="0" applyFont="1" applyFill="1" applyBorder="1" applyAlignment="1">
      <alignment horizontal="center" vertical="center" wrapText="1" readingOrder="1"/>
    </xf>
    <xf numFmtId="0" fontId="47" fillId="7" borderId="6" xfId="0" applyFont="1" applyFill="1" applyBorder="1" applyAlignment="1">
      <alignment horizontal="center" vertical="center" wrapText="1" readingOrder="1"/>
    </xf>
    <xf numFmtId="9" fontId="47" fillId="0" borderId="18" xfId="4" applyFont="1" applyBorder="1" applyAlignment="1">
      <alignment horizontal="center" vertical="center" wrapText="1" readingOrder="1"/>
    </xf>
    <xf numFmtId="0" fontId="47" fillId="0" borderId="18" xfId="0" applyFont="1" applyBorder="1" applyAlignment="1">
      <alignment horizontal="justify" vertical="center" wrapText="1" readingOrder="1"/>
    </xf>
    <xf numFmtId="1" fontId="47" fillId="0" borderId="19" xfId="3" applyNumberFormat="1" applyFont="1" applyBorder="1" applyAlignment="1">
      <alignment horizontal="center" vertical="center" wrapText="1" readingOrder="1"/>
    </xf>
    <xf numFmtId="0" fontId="47" fillId="8" borderId="6" xfId="0" applyFont="1" applyFill="1" applyBorder="1" applyAlignment="1">
      <alignment horizontal="center" vertical="center" wrapText="1" readingOrder="1"/>
    </xf>
    <xf numFmtId="0" fontId="47" fillId="9" borderId="6" xfId="0" applyFont="1" applyFill="1" applyBorder="1" applyAlignment="1">
      <alignment horizontal="center" vertical="center" wrapText="1" readingOrder="1"/>
    </xf>
    <xf numFmtId="0" fontId="47" fillId="10" borderId="6" xfId="0" applyFont="1" applyFill="1" applyBorder="1" applyAlignment="1">
      <alignment horizontal="center" vertical="center" wrapText="1" readingOrder="1"/>
    </xf>
    <xf numFmtId="0" fontId="48" fillId="11" borderId="6" xfId="0" applyFont="1" applyFill="1" applyBorder="1" applyAlignment="1">
      <alignment horizontal="center" vertical="center" wrapText="1" readingOrder="1"/>
    </xf>
    <xf numFmtId="0" fontId="47" fillId="3" borderId="0" xfId="0" applyFont="1" applyFill="1" applyAlignment="1">
      <alignment horizontal="justify" vertical="center" wrapText="1" readingOrder="1"/>
    </xf>
    <xf numFmtId="0" fontId="49" fillId="3" borderId="0" xfId="0" applyFont="1" applyFill="1"/>
    <xf numFmtId="0" fontId="44" fillId="3" borderId="0" xfId="0" applyFont="1" applyFill="1" applyAlignment="1">
      <alignment horizontal="center" vertical="center" wrapText="1"/>
    </xf>
    <xf numFmtId="0" fontId="49" fillId="0" borderId="0" xfId="0" applyFont="1"/>
    <xf numFmtId="0" fontId="47" fillId="7" borderId="18" xfId="0" applyFont="1" applyFill="1" applyBorder="1" applyAlignment="1">
      <alignment horizontal="center" vertical="center" wrapText="1" readingOrder="1"/>
    </xf>
    <xf numFmtId="0" fontId="47" fillId="8" borderId="19" xfId="0" applyFont="1" applyFill="1" applyBorder="1" applyAlignment="1">
      <alignment horizontal="center" vertical="center" wrapText="1" readingOrder="1"/>
    </xf>
    <xf numFmtId="0" fontId="47" fillId="9" borderId="19" xfId="0" applyFont="1" applyFill="1" applyBorder="1" applyAlignment="1">
      <alignment horizontal="center" vertical="center" wrapText="1" readingOrder="1"/>
    </xf>
    <xf numFmtId="0" fontId="47" fillId="10" borderId="19" xfId="0" applyFont="1" applyFill="1" applyBorder="1" applyAlignment="1">
      <alignment horizontal="center" vertical="center" wrapText="1" readingOrder="1"/>
    </xf>
    <xf numFmtId="0" fontId="48" fillId="11" borderId="19" xfId="0" applyFont="1" applyFill="1" applyBorder="1" applyAlignment="1">
      <alignment horizontal="center" vertical="center" wrapText="1" readingOrder="1"/>
    </xf>
    <xf numFmtId="0" fontId="50" fillId="3" borderId="0" xfId="0" applyFont="1" applyFill="1"/>
    <xf numFmtId="1" fontId="49" fillId="3" borderId="0" xfId="0" applyNumberFormat="1" applyFont="1" applyFill="1" applyAlignment="1">
      <alignment horizontal="center"/>
    </xf>
    <xf numFmtId="0" fontId="51" fillId="3" borderId="0" xfId="0" applyFont="1" applyFill="1" applyAlignment="1">
      <alignment vertical="center"/>
    </xf>
    <xf numFmtId="0" fontId="49" fillId="3" borderId="0" xfId="0" applyFont="1" applyFill="1" applyAlignment="1">
      <alignment horizontal="center" vertical="center"/>
    </xf>
    <xf numFmtId="0" fontId="0" fillId="3" borderId="67" xfId="0" applyFill="1" applyBorder="1"/>
    <xf numFmtId="0" fontId="4" fillId="4" borderId="66"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45"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44" fillId="3" borderId="6" xfId="0" applyFont="1" applyFill="1" applyBorder="1" applyAlignment="1">
      <alignment horizontal="center" vertical="center" wrapText="1"/>
    </xf>
    <xf numFmtId="0" fontId="49" fillId="3" borderId="6" xfId="0" applyFont="1" applyFill="1" applyBorder="1"/>
    <xf numFmtId="1" fontId="47" fillId="0" borderId="6" xfId="3" applyNumberFormat="1" applyFont="1" applyBorder="1" applyAlignment="1">
      <alignment horizontal="center" vertical="center" wrapText="1" readingOrder="1"/>
    </xf>
    <xf numFmtId="0" fontId="44" fillId="3" borderId="0" xfId="0" applyFont="1" applyFill="1"/>
    <xf numFmtId="1" fontId="47" fillId="0" borderId="77" xfId="3" applyNumberFormat="1" applyFont="1" applyBorder="1" applyAlignment="1">
      <alignment horizontal="center" vertical="center" wrapText="1" readingOrder="1"/>
    </xf>
    <xf numFmtId="0" fontId="47" fillId="7" borderId="78" xfId="0" applyFont="1" applyFill="1" applyBorder="1" applyAlignment="1">
      <alignment horizontal="center" vertical="center" wrapText="1" readingOrder="1"/>
    </xf>
    <xf numFmtId="0" fontId="47" fillId="8" borderId="79" xfId="0" applyFont="1" applyFill="1" applyBorder="1" applyAlignment="1">
      <alignment horizontal="center" vertical="center" wrapText="1" readingOrder="1"/>
    </xf>
    <xf numFmtId="0" fontId="47" fillId="9" borderId="79" xfId="0" applyFont="1" applyFill="1" applyBorder="1" applyAlignment="1">
      <alignment horizontal="center" vertical="center" wrapText="1" readingOrder="1"/>
    </xf>
    <xf numFmtId="0" fontId="47" fillId="10" borderId="79" xfId="0" applyFont="1" applyFill="1" applyBorder="1" applyAlignment="1">
      <alignment horizontal="center" vertical="center" wrapText="1" readingOrder="1"/>
    </xf>
    <xf numFmtId="0" fontId="48" fillId="11" borderId="79" xfId="0" applyFont="1" applyFill="1" applyBorder="1" applyAlignment="1">
      <alignment horizontal="center" vertical="center" wrapText="1" readingOrder="1"/>
    </xf>
    <xf numFmtId="0" fontId="47" fillId="0" borderId="18" xfId="0" applyFont="1" applyBorder="1" applyAlignment="1">
      <alignment horizontal="left" vertical="center" wrapText="1" readingOrder="1"/>
    </xf>
    <xf numFmtId="0" fontId="0" fillId="3" borderId="73" xfId="0" applyFill="1" applyBorder="1"/>
    <xf numFmtId="0" fontId="0" fillId="3" borderId="75" xfId="0" applyFill="1" applyBorder="1"/>
    <xf numFmtId="0" fontId="0" fillId="3" borderId="76" xfId="0" applyFill="1" applyBorder="1"/>
    <xf numFmtId="0" fontId="0" fillId="3" borderId="11" xfId="0" applyFill="1" applyBorder="1"/>
    <xf numFmtId="0" fontId="0" fillId="3" borderId="12" xfId="0" applyFill="1" applyBorder="1"/>
    <xf numFmtId="0" fontId="16" fillId="14" borderId="71" xfId="0" applyFont="1" applyFill="1" applyBorder="1" applyAlignment="1" applyProtection="1">
      <alignment horizontal="center" vertical="center" wrapText="1" readingOrder="1"/>
      <protection hidden="1"/>
    </xf>
    <xf numFmtId="0" fontId="0" fillId="3" borderId="15" xfId="0" applyFill="1" applyBorder="1"/>
    <xf numFmtId="0" fontId="31" fillId="0" borderId="15" xfId="0" applyFont="1" applyBorder="1" applyAlignment="1">
      <alignment horizontal="center" vertical="center" wrapText="1"/>
    </xf>
    <xf numFmtId="0" fontId="31" fillId="0" borderId="74" xfId="0" applyFont="1" applyBorder="1" applyAlignment="1">
      <alignment horizontal="center" vertical="center" wrapText="1"/>
    </xf>
    <xf numFmtId="0" fontId="54" fillId="0" borderId="0" xfId="0" applyFont="1" applyAlignment="1" applyProtection="1">
      <alignment horizontal="center" vertical="center" wrapText="1" readingOrder="1"/>
      <protection hidden="1"/>
    </xf>
    <xf numFmtId="0" fontId="57"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51" fillId="3" borderId="0" xfId="0" applyFont="1" applyFill="1"/>
    <xf numFmtId="0" fontId="65" fillId="3" borderId="0" xfId="0" applyFont="1" applyFill="1"/>
    <xf numFmtId="0" fontId="10" fillId="0" borderId="0" xfId="0" applyFont="1"/>
    <xf numFmtId="0" fontId="4" fillId="4" borderId="50" xfId="0" applyFont="1" applyFill="1" applyBorder="1" applyAlignment="1">
      <alignment horizontal="center" vertical="center"/>
    </xf>
    <xf numFmtId="0" fontId="42" fillId="4" borderId="36" xfId="0" applyFont="1" applyFill="1" applyBorder="1" applyAlignment="1">
      <alignment horizontal="center" vertical="center" textRotation="90"/>
    </xf>
    <xf numFmtId="0" fontId="57" fillId="3" borderId="0" xfId="1" quotePrefix="1" applyFont="1" applyFill="1" applyAlignment="1">
      <alignment horizontal="center" vertical="center" wrapText="1"/>
    </xf>
    <xf numFmtId="0" fontId="58" fillId="3" borderId="0" xfId="1" quotePrefix="1" applyFont="1" applyFill="1" applyAlignment="1">
      <alignment horizontal="center" vertical="center" wrapText="1"/>
    </xf>
    <xf numFmtId="0" fontId="58"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2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53" fillId="3" borderId="11" xfId="1" applyFont="1" applyFill="1" applyBorder="1" applyAlignment="1">
      <alignment horizontal="left" vertical="center" wrapText="1"/>
    </xf>
    <xf numFmtId="0" fontId="18" fillId="3" borderId="11" xfId="0" applyFont="1" applyFill="1" applyBorder="1"/>
    <xf numFmtId="0" fontId="59" fillId="3" borderId="0" xfId="0" applyFont="1" applyFill="1" applyAlignment="1">
      <alignment horizontal="center" vertical="center" wrapText="1"/>
    </xf>
    <xf numFmtId="0" fontId="59" fillId="3" borderId="0" xfId="0" applyFont="1" applyFill="1" applyAlignment="1">
      <alignment horizontal="left" vertical="center" wrapText="1"/>
    </xf>
    <xf numFmtId="0" fontId="53" fillId="3" borderId="0" xfId="1" applyFont="1" applyFill="1" applyAlignment="1">
      <alignment horizontal="justify" vertical="center" wrapText="1"/>
    </xf>
    <xf numFmtId="0" fontId="18" fillId="3" borderId="89" xfId="0" applyFont="1" applyFill="1" applyBorder="1" applyAlignment="1">
      <alignment horizontal="center" vertical="center"/>
    </xf>
    <xf numFmtId="0" fontId="8" fillId="3" borderId="0" xfId="1" applyFill="1" applyAlignment="1">
      <alignment horizontal="center" vertical="center"/>
    </xf>
    <xf numFmtId="0" fontId="18" fillId="3" borderId="75" xfId="0" applyFont="1" applyFill="1" applyBorder="1"/>
    <xf numFmtId="0" fontId="18" fillId="3" borderId="75" xfId="0" applyFont="1" applyFill="1" applyBorder="1" applyAlignment="1">
      <alignment horizontal="center" vertical="center"/>
    </xf>
    <xf numFmtId="0" fontId="2" fillId="3" borderId="6" xfId="0" applyFont="1" applyFill="1" applyBorder="1" applyAlignment="1" applyProtection="1">
      <alignment vertical="center" wrapText="1"/>
      <protection locked="0"/>
    </xf>
    <xf numFmtId="0" fontId="28"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2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2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24" fillId="0" borderId="21"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0"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2"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43" xfId="0" applyBorder="1" applyAlignment="1">
      <alignment horizontal="center" vertical="center" wrapText="1"/>
    </xf>
    <xf numFmtId="0" fontId="0" fillId="0" borderId="83" xfId="0" applyBorder="1" applyAlignment="1">
      <alignment horizontal="justify" vertical="center" wrapText="1"/>
    </xf>
    <xf numFmtId="0" fontId="0" fillId="0" borderId="84"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67" fillId="0" borderId="6" xfId="0" applyFont="1" applyBorder="1" applyAlignment="1">
      <alignment horizontal="justify" vertical="center" wrapText="1"/>
    </xf>
    <xf numFmtId="2" fontId="69" fillId="0" borderId="6" xfId="3" applyNumberFormat="1" applyFont="1" applyBorder="1" applyAlignment="1">
      <alignment horizontal="justify" vertical="center" wrapText="1"/>
    </xf>
    <xf numFmtId="2" fontId="30" fillId="0" borderId="6" xfId="3" applyNumberFormat="1" applyFont="1" applyBorder="1" applyAlignment="1">
      <alignment horizontal="justify" vertical="center" wrapText="1"/>
    </xf>
    <xf numFmtId="0" fontId="68" fillId="0" borderId="6" xfId="0" applyFont="1" applyBorder="1" applyAlignment="1" applyProtection="1">
      <alignment horizontal="justify" vertical="center" wrapText="1"/>
      <protection locked="0"/>
    </xf>
    <xf numFmtId="1" fontId="0" fillId="0" borderId="20" xfId="4" applyNumberFormat="1" applyFont="1" applyBorder="1" applyAlignment="1">
      <alignment horizontal="center" vertical="center" wrapText="1"/>
    </xf>
    <xf numFmtId="0" fontId="28" fillId="4" borderId="0" xfId="0" applyFont="1" applyFill="1" applyAlignment="1">
      <alignment horizontal="center" vertical="center"/>
    </xf>
    <xf numFmtId="0" fontId="20" fillId="4" borderId="32" xfId="1" applyFont="1" applyFill="1" applyBorder="1" applyAlignment="1">
      <alignment horizontal="center" vertical="center"/>
    </xf>
    <xf numFmtId="0" fontId="59" fillId="3" borderId="104" xfId="0" applyFont="1" applyFill="1" applyBorder="1" applyAlignment="1">
      <alignment vertical="center" wrapText="1"/>
    </xf>
    <xf numFmtId="0" fontId="59" fillId="3" borderId="100" xfId="0" applyFont="1" applyFill="1" applyBorder="1" applyAlignment="1">
      <alignment vertical="center" wrapText="1"/>
    </xf>
    <xf numFmtId="0" fontId="11" fillId="3" borderId="16" xfId="0" applyFont="1" applyFill="1" applyBorder="1"/>
    <xf numFmtId="0" fontId="11" fillId="0" borderId="16" xfId="0" applyFont="1" applyBorder="1"/>
    <xf numFmtId="2" fontId="69" fillId="0" borderId="21" xfId="3" applyNumberFormat="1" applyFont="1" applyBorder="1" applyAlignment="1">
      <alignment horizontal="justify" vertical="center" wrapText="1"/>
    </xf>
    <xf numFmtId="0" fontId="0" fillId="0" borderId="21" xfId="0" applyBorder="1" applyAlignment="1">
      <alignment horizontal="left" vertical="top" wrapText="1"/>
    </xf>
    <xf numFmtId="0" fontId="28" fillId="4" borderId="10" xfId="0" applyFont="1" applyFill="1" applyBorder="1" applyAlignment="1">
      <alignment horizontal="center" vertical="center"/>
    </xf>
    <xf numFmtId="0" fontId="0" fillId="0" borderId="0" xfId="0" applyAlignment="1">
      <alignment horizontal="center"/>
    </xf>
    <xf numFmtId="0" fontId="62" fillId="3" borderId="0" xfId="0" applyFont="1" applyFill="1"/>
    <xf numFmtId="0" fontId="66" fillId="0" borderId="0" xfId="0" applyFont="1" applyAlignment="1">
      <alignment horizontal="center" vertical="center" wrapText="1"/>
    </xf>
    <xf numFmtId="0" fontId="63" fillId="3" borderId="0" xfId="0" applyFont="1" applyFill="1"/>
    <xf numFmtId="0" fontId="64" fillId="0" borderId="0" xfId="0" applyFont="1" applyAlignment="1">
      <alignment horizontal="justify" vertical="center" wrapText="1" readingOrder="1"/>
    </xf>
    <xf numFmtId="0" fontId="64" fillId="0" borderId="0" xfId="0" applyFont="1" applyAlignment="1">
      <alignment horizontal="left" vertical="center" wrapText="1"/>
    </xf>
    <xf numFmtId="0" fontId="62" fillId="0" borderId="0" xfId="0" applyFont="1"/>
    <xf numFmtId="0" fontId="77" fillId="0" borderId="6" xfId="0" applyFont="1" applyBorder="1" applyAlignment="1">
      <alignment horizontal="justify" vertical="center" wrapText="1"/>
    </xf>
    <xf numFmtId="0" fontId="77" fillId="0" borderId="6" xfId="0" applyFont="1" applyBorder="1" applyAlignment="1">
      <alignment horizontal="left" vertical="top" wrapText="1"/>
    </xf>
    <xf numFmtId="0" fontId="78" fillId="0" borderId="6" xfId="0" applyFont="1" applyBorder="1" applyAlignment="1">
      <alignment horizontal="justify" vertical="center" wrapText="1"/>
    </xf>
    <xf numFmtId="0" fontId="77" fillId="0" borderId="21" xfId="0" applyFont="1" applyBorder="1" applyAlignment="1">
      <alignment horizontal="justify" vertical="center" wrapText="1"/>
    </xf>
    <xf numFmtId="0" fontId="12" fillId="3" borderId="20" xfId="0" applyFont="1" applyFill="1" applyBorder="1" applyAlignment="1">
      <alignment horizontal="center" vertical="center" wrapText="1"/>
    </xf>
    <xf numFmtId="0" fontId="79" fillId="3" borderId="109" xfId="0" applyFont="1" applyFill="1" applyBorder="1" applyAlignment="1">
      <alignment horizontal="center" vertical="center" wrapText="1"/>
    </xf>
    <xf numFmtId="0" fontId="79" fillId="3" borderId="76" xfId="0" applyFont="1" applyFill="1" applyBorder="1" applyAlignment="1">
      <alignment horizontal="center" vertical="center" wrapText="1"/>
    </xf>
    <xf numFmtId="0" fontId="80" fillId="3" borderId="74" xfId="0" applyFont="1" applyFill="1" applyBorder="1" applyAlignment="1">
      <alignment horizontal="center" vertical="center" wrapText="1"/>
    </xf>
    <xf numFmtId="0" fontId="80" fillId="3" borderId="17" xfId="0" applyFont="1" applyFill="1" applyBorder="1" applyAlignment="1">
      <alignment horizontal="center" vertical="center" wrapText="1"/>
    </xf>
    <xf numFmtId="0" fontId="79" fillId="3" borderId="110" xfId="0" applyFont="1" applyFill="1" applyBorder="1" applyAlignment="1">
      <alignment horizontal="center" vertical="center" wrapText="1"/>
    </xf>
    <xf numFmtId="0" fontId="79" fillId="3" borderId="12" xfId="0" applyFont="1" applyFill="1" applyBorder="1" applyAlignment="1">
      <alignment horizontal="center" vertical="center" wrapText="1"/>
    </xf>
    <xf numFmtId="14" fontId="80" fillId="3" borderId="17" xfId="0" applyNumberFormat="1" applyFont="1" applyFill="1" applyBorder="1" applyAlignment="1">
      <alignment horizontal="center" vertical="center" wrapText="1"/>
    </xf>
    <xf numFmtId="0" fontId="81" fillId="0" borderId="0" xfId="0" applyFont="1" applyAlignment="1" applyProtection="1">
      <alignment vertical="center"/>
      <protection locked="0"/>
    </xf>
    <xf numFmtId="0" fontId="81" fillId="0" borderId="0" xfId="0" applyFont="1" applyProtection="1">
      <protection locked="0"/>
    </xf>
    <xf numFmtId="0" fontId="81" fillId="0" borderId="0" xfId="0" applyFont="1"/>
    <xf numFmtId="0" fontId="83" fillId="19" borderId="111" xfId="0" applyFont="1" applyFill="1" applyBorder="1" applyAlignment="1" applyProtection="1">
      <alignment horizontal="left" vertical="center" wrapText="1"/>
      <protection locked="0"/>
    </xf>
    <xf numFmtId="0" fontId="83" fillId="19" borderId="111" xfId="0" applyFont="1" applyFill="1" applyBorder="1" applyAlignment="1" applyProtection="1">
      <alignment horizontal="center" vertical="center"/>
      <protection locked="0"/>
    </xf>
    <xf numFmtId="0" fontId="81" fillId="0" borderId="0" xfId="0" applyFont="1" applyAlignment="1" applyProtection="1">
      <alignment horizontal="left" vertical="center"/>
      <protection locked="0"/>
    </xf>
    <xf numFmtId="0" fontId="83" fillId="0" borderId="0" xfId="0" applyFont="1" applyAlignment="1" applyProtection="1">
      <alignment horizontal="center" vertical="center"/>
      <protection locked="0"/>
    </xf>
    <xf numFmtId="0" fontId="81" fillId="0" borderId="0" xfId="0" applyFont="1" applyAlignment="1" applyProtection="1">
      <alignment horizontal="center" vertical="center"/>
      <protection locked="0"/>
    </xf>
    <xf numFmtId="0" fontId="81" fillId="0" borderId="0" xfId="0" applyFont="1" applyAlignment="1" applyProtection="1">
      <alignment horizontal="left"/>
      <protection locked="0"/>
    </xf>
    <xf numFmtId="0" fontId="81" fillId="0" borderId="0" xfId="0" applyFont="1" applyAlignment="1" applyProtection="1">
      <alignment horizontal="center"/>
      <protection locked="0"/>
    </xf>
    <xf numFmtId="0" fontId="85" fillId="20" borderId="114" xfId="0" applyFont="1" applyFill="1" applyBorder="1" applyAlignment="1">
      <alignment horizontal="center" vertical="center" wrapText="1" readingOrder="1"/>
    </xf>
    <xf numFmtId="0" fontId="87" fillId="3" borderId="114" xfId="0" applyFont="1" applyFill="1" applyBorder="1" applyAlignment="1">
      <alignment horizontal="center" vertical="center" wrapText="1" readingOrder="1"/>
    </xf>
    <xf numFmtId="0" fontId="87" fillId="3" borderId="114" xfId="0" applyFont="1" applyFill="1" applyBorder="1" applyAlignment="1">
      <alignment horizontal="left" vertical="center" wrapText="1"/>
    </xf>
    <xf numFmtId="0" fontId="87" fillId="3" borderId="114" xfId="0" applyFont="1" applyFill="1" applyBorder="1" applyAlignment="1">
      <alignment horizontal="center" vertical="center" wrapText="1"/>
    </xf>
    <xf numFmtId="0" fontId="81" fillId="3" borderId="0" xfId="0" applyFont="1" applyFill="1"/>
    <xf numFmtId="0" fontId="87" fillId="0" borderId="114" xfId="0" applyFont="1" applyBorder="1" applyAlignment="1">
      <alignment horizontal="center" vertical="center" wrapText="1" readingOrder="1"/>
    </xf>
    <xf numFmtId="0" fontId="87" fillId="0" borderId="114" xfId="0" applyFont="1" applyBorder="1" applyAlignment="1">
      <alignment horizontal="left" vertical="center" wrapText="1"/>
    </xf>
    <xf numFmtId="0" fontId="87" fillId="21" borderId="114" xfId="0" applyFont="1" applyFill="1" applyBorder="1" applyAlignment="1">
      <alignment horizontal="left" vertical="center" wrapText="1"/>
    </xf>
    <xf numFmtId="0" fontId="84" fillId="0" borderId="0" xfId="0" applyFont="1" applyAlignment="1">
      <alignment vertical="center" wrapText="1"/>
    </xf>
    <xf numFmtId="0" fontId="85" fillId="0" borderId="114" xfId="0" applyFont="1" applyBorder="1" applyAlignment="1">
      <alignment vertical="center" wrapText="1" readingOrder="1"/>
    </xf>
    <xf numFmtId="0" fontId="87" fillId="3" borderId="114" xfId="0" applyFont="1" applyFill="1" applyBorder="1" applyAlignment="1">
      <alignment horizontal="left" vertical="center" wrapText="1" readingOrder="1"/>
    </xf>
    <xf numFmtId="0" fontId="83" fillId="0" borderId="0" xfId="0" applyFont="1"/>
    <xf numFmtId="0" fontId="87" fillId="3" borderId="114" xfId="0" applyFont="1" applyFill="1" applyBorder="1" applyAlignment="1">
      <alignment horizontal="left" vertical="center"/>
    </xf>
    <xf numFmtId="0" fontId="87" fillId="3" borderId="115" xfId="0" applyFont="1" applyFill="1" applyBorder="1" applyAlignment="1">
      <alignment horizontal="center" vertical="center" wrapText="1" readingOrder="1"/>
    </xf>
    <xf numFmtId="0" fontId="87" fillId="3" borderId="115" xfId="0" applyFont="1" applyFill="1" applyBorder="1" applyAlignment="1">
      <alignment horizontal="left" vertical="center" wrapText="1"/>
    </xf>
    <xf numFmtId="0" fontId="87" fillId="3" borderId="115" xfId="0" applyFont="1" applyFill="1" applyBorder="1" applyAlignment="1">
      <alignment horizontal="center" vertical="center"/>
    </xf>
    <xf numFmtId="0" fontId="85" fillId="0" borderId="0" xfId="0" applyFont="1" applyAlignment="1">
      <alignment vertical="center" wrapText="1" readingOrder="1"/>
    </xf>
    <xf numFmtId="0" fontId="87" fillId="3" borderId="0" xfId="0" applyFont="1" applyFill="1" applyAlignment="1">
      <alignment horizontal="center" vertical="center" wrapText="1" readingOrder="1"/>
    </xf>
    <xf numFmtId="0" fontId="87" fillId="0" borderId="0" xfId="0" applyFont="1" applyAlignment="1">
      <alignment vertical="center"/>
    </xf>
    <xf numFmtId="0" fontId="81" fillId="0" borderId="0" xfId="0" applyFont="1" applyAlignment="1">
      <alignment horizontal="left"/>
    </xf>
    <xf numFmtId="0" fontId="81" fillId="0" borderId="0" xfId="0" applyFont="1" applyAlignment="1">
      <alignment horizontal="center"/>
    </xf>
    <xf numFmtId="0" fontId="88" fillId="0" borderId="0" xfId="0" applyFont="1" applyAlignment="1">
      <alignment wrapText="1"/>
    </xf>
    <xf numFmtId="0" fontId="90" fillId="0" borderId="0" xfId="0" applyFont="1"/>
    <xf numFmtId="0" fontId="92" fillId="5" borderId="111" xfId="0" applyFont="1" applyFill="1" applyBorder="1" applyAlignment="1">
      <alignment horizontal="center" vertical="center"/>
    </xf>
    <xf numFmtId="0" fontId="92" fillId="5" borderId="111" xfId="0" applyFont="1" applyFill="1" applyBorder="1" applyAlignment="1">
      <alignment vertical="center" wrapText="1"/>
    </xf>
    <xf numFmtId="0" fontId="92" fillId="3" borderId="111" xfId="0" applyFont="1" applyFill="1" applyBorder="1" applyAlignment="1">
      <alignment horizontal="left" vertical="top" wrapText="1"/>
    </xf>
    <xf numFmtId="0" fontId="93" fillId="3" borderId="111" xfId="0" applyFont="1" applyFill="1" applyBorder="1" applyAlignment="1">
      <alignment horizontal="center" vertical="center" wrapText="1"/>
    </xf>
    <xf numFmtId="0" fontId="94" fillId="3" borderId="111" xfId="0" applyFont="1" applyFill="1" applyBorder="1" applyAlignment="1">
      <alignment horizontal="center" vertical="center" wrapText="1"/>
    </xf>
    <xf numFmtId="0" fontId="94" fillId="3" borderId="111" xfId="0" applyFont="1" applyFill="1" applyBorder="1" applyAlignment="1">
      <alignment horizontal="left" vertical="center"/>
    </xf>
    <xf numFmtId="0" fontId="92" fillId="0" borderId="111" xfId="0" applyFont="1" applyBorder="1" applyAlignment="1">
      <alignment vertical="top" wrapText="1"/>
    </xf>
    <xf numFmtId="0" fontId="93" fillId="3" borderId="111" xfId="0" applyFont="1" applyFill="1" applyBorder="1" applyAlignment="1">
      <alignment horizontal="center" vertical="center"/>
    </xf>
    <xf numFmtId="0" fontId="94" fillId="3" borderId="111" xfId="0" applyFont="1" applyFill="1" applyBorder="1" applyAlignment="1">
      <alignment horizontal="center" vertical="center"/>
    </xf>
    <xf numFmtId="0" fontId="92" fillId="3" borderId="111" xfId="0" applyFont="1" applyFill="1" applyBorder="1" applyAlignment="1">
      <alignment horizontal="left" vertical="center" wrapText="1"/>
    </xf>
    <xf numFmtId="0" fontId="92" fillId="0" borderId="111" xfId="0" applyFont="1" applyBorder="1" applyAlignment="1">
      <alignment horizontal="left" vertical="center" wrapText="1"/>
    </xf>
    <xf numFmtId="0" fontId="94" fillId="0" borderId="111" xfId="0" applyFont="1" applyBorder="1" applyAlignment="1">
      <alignment horizontal="left" vertical="center"/>
    </xf>
    <xf numFmtId="0" fontId="90" fillId="0" borderId="0" xfId="0" applyFont="1" applyAlignment="1">
      <alignment horizontal="left"/>
    </xf>
    <xf numFmtId="0" fontId="88" fillId="0" borderId="0" xfId="0" applyFont="1" applyAlignment="1">
      <alignment horizontal="center"/>
    </xf>
    <xf numFmtId="0" fontId="90" fillId="0" borderId="0" xfId="0" applyFont="1" applyAlignment="1">
      <alignment horizontal="center"/>
    </xf>
    <xf numFmtId="0" fontId="20" fillId="4" borderId="26" xfId="0" applyFont="1" applyFill="1" applyBorder="1" applyAlignment="1" applyProtection="1">
      <alignment horizontal="left" vertical="center" wrapText="1"/>
      <protection locked="0"/>
    </xf>
    <xf numFmtId="0" fontId="19" fillId="15" borderId="0" xfId="0" applyFont="1" applyFill="1" applyAlignment="1" applyProtection="1">
      <alignment vertical="center" wrapText="1"/>
      <protection locked="0"/>
    </xf>
    <xf numFmtId="0" fontId="84" fillId="5" borderId="111" xfId="0" applyFont="1" applyFill="1" applyBorder="1" applyAlignment="1" applyProtection="1">
      <alignment horizontal="center" vertical="center" wrapText="1"/>
      <protection locked="0"/>
    </xf>
    <xf numFmtId="0" fontId="92" fillId="20" borderId="111" xfId="0" applyFont="1" applyFill="1" applyBorder="1" applyAlignment="1">
      <alignment horizontal="center" vertical="center"/>
    </xf>
    <xf numFmtId="0" fontId="0" fillId="0" borderId="20" xfId="0" applyBorder="1" applyAlignment="1">
      <alignment horizontal="left" vertical="center" wrapText="1"/>
    </xf>
    <xf numFmtId="0" fontId="87" fillId="0" borderId="114" xfId="0" applyFont="1" applyBorder="1" applyAlignment="1">
      <alignment horizontal="center" vertical="center" wrapText="1"/>
    </xf>
    <xf numFmtId="0" fontId="87" fillId="3" borderId="0" xfId="0" applyFont="1" applyFill="1" applyAlignment="1">
      <alignment horizontal="left" vertical="center" wrapText="1"/>
    </xf>
    <xf numFmtId="0" fontId="81" fillId="3" borderId="0" xfId="0" applyFont="1" applyFill="1" applyAlignment="1">
      <alignment horizontal="center" vertical="center"/>
    </xf>
    <xf numFmtId="0" fontId="87" fillId="0" borderId="114" xfId="0" applyFont="1" applyBorder="1" applyAlignment="1">
      <alignment horizontal="left" vertical="center" wrapText="1" readingOrder="1"/>
    </xf>
    <xf numFmtId="0" fontId="87" fillId="0" borderId="114" xfId="0" applyFont="1" applyBorder="1" applyAlignment="1">
      <alignment vertical="center" wrapText="1"/>
    </xf>
    <xf numFmtId="0" fontId="87" fillId="0" borderId="114" xfId="0" applyFont="1" applyBorder="1" applyAlignment="1">
      <alignment vertical="center" wrapText="1" readingOrder="1"/>
    </xf>
    <xf numFmtId="0" fontId="87" fillId="0" borderId="114" xfId="0" applyFont="1" applyBorder="1" applyAlignment="1">
      <alignment vertical="center"/>
    </xf>
    <xf numFmtId="0" fontId="87" fillId="0" borderId="114" xfId="0" applyFont="1" applyBorder="1" applyAlignment="1">
      <alignment horizontal="center" vertical="center"/>
    </xf>
    <xf numFmtId="0" fontId="90" fillId="0" borderId="0" xfId="0" applyFont="1" applyAlignment="1">
      <alignment horizontal="center" vertical="center"/>
    </xf>
    <xf numFmtId="0" fontId="90" fillId="0" borderId="0" xfId="0" applyFont="1" applyAlignment="1">
      <alignment horizontal="center" vertical="center" wrapText="1"/>
    </xf>
    <xf numFmtId="0" fontId="92" fillId="3" borderId="111" xfId="0" applyFont="1" applyFill="1" applyBorder="1" applyAlignment="1">
      <alignment vertical="top" wrapText="1"/>
    </xf>
    <xf numFmtId="0" fontId="92" fillId="0" borderId="120" xfId="0" applyFont="1" applyBorder="1" applyAlignment="1">
      <alignment horizontal="left" vertical="center" wrapText="1"/>
    </xf>
    <xf numFmtId="0" fontId="93" fillId="3" borderId="120" xfId="0" applyFont="1" applyFill="1" applyBorder="1" applyAlignment="1">
      <alignment horizontal="center" vertical="center"/>
    </xf>
    <xf numFmtId="0" fontId="94" fillId="3" borderId="120" xfId="0" applyFont="1" applyFill="1" applyBorder="1" applyAlignment="1">
      <alignment horizontal="center" vertical="center"/>
    </xf>
    <xf numFmtId="0" fontId="94" fillId="0" borderId="120" xfId="0" applyFont="1" applyBorder="1" applyAlignment="1">
      <alignment horizontal="left" vertical="center"/>
    </xf>
    <xf numFmtId="0" fontId="0" fillId="0" borderId="32" xfId="0" applyBorder="1" applyAlignment="1">
      <alignment vertical="center" wrapText="1"/>
    </xf>
    <xf numFmtId="0" fontId="0" fillId="0" borderId="32" xfId="0" applyBorder="1" applyAlignment="1">
      <alignment horizontal="left" wrapText="1"/>
    </xf>
    <xf numFmtId="0" fontId="0" fillId="0" borderId="6" xfId="0" applyBorder="1" applyAlignment="1">
      <alignment horizontal="left"/>
    </xf>
    <xf numFmtId="0" fontId="0" fillId="0" borderId="21" xfId="0" applyBorder="1" applyAlignment="1">
      <alignment horizontal="left"/>
    </xf>
    <xf numFmtId="9" fontId="0" fillId="0" borderId="0" xfId="4" applyFont="1" applyBorder="1" applyAlignment="1">
      <alignment vertical="center" wrapText="1"/>
    </xf>
    <xf numFmtId="0" fontId="4" fillId="4" borderId="137" xfId="0" applyFont="1" applyFill="1" applyBorder="1" applyAlignment="1">
      <alignment horizontal="center" vertical="center"/>
    </xf>
    <xf numFmtId="0" fontId="4" fillId="4" borderId="137" xfId="0" applyFont="1" applyFill="1" applyBorder="1" applyAlignment="1">
      <alignment horizontal="center" vertical="center" wrapText="1"/>
    </xf>
    <xf numFmtId="0" fontId="4" fillId="4" borderId="138" xfId="0" applyFont="1" applyFill="1" applyBorder="1" applyAlignment="1">
      <alignment horizontal="center" vertical="center"/>
    </xf>
    <xf numFmtId="0" fontId="4" fillId="4" borderId="138" xfId="0" applyFont="1" applyFill="1" applyBorder="1" applyAlignment="1">
      <alignment horizontal="center" vertical="center" wrapText="1"/>
    </xf>
    <xf numFmtId="0" fontId="12" fillId="0" borderId="6" xfId="0" applyFont="1" applyBorder="1" applyAlignment="1" applyProtection="1">
      <alignment horizontal="justify" vertical="center" wrapText="1"/>
      <protection locked="0"/>
    </xf>
    <xf numFmtId="0" fontId="69" fillId="0" borderId="6" xfId="0" applyFont="1" applyBorder="1" applyAlignment="1">
      <alignment wrapText="1"/>
    </xf>
    <xf numFmtId="2" fontId="12" fillId="0" borderId="32" xfId="3" applyNumberFormat="1" applyFont="1" applyBorder="1" applyAlignment="1">
      <alignment horizontal="justify" vertical="center" wrapText="1"/>
    </xf>
    <xf numFmtId="2" fontId="12" fillId="0" borderId="6" xfId="3" applyNumberFormat="1" applyFont="1" applyBorder="1" applyAlignment="1">
      <alignment horizontal="justify" vertical="center" wrapText="1"/>
    </xf>
    <xf numFmtId="2" fontId="30" fillId="0" borderId="21" xfId="3" applyNumberFormat="1" applyFont="1" applyBorder="1" applyAlignment="1">
      <alignment horizontal="justify" vertical="center" wrapText="1"/>
    </xf>
    <xf numFmtId="2" fontId="0" fillId="0" borderId="32" xfId="3" applyNumberFormat="1" applyFont="1" applyBorder="1" applyAlignment="1">
      <alignment horizontal="justify" vertical="center" wrapText="1"/>
    </xf>
    <xf numFmtId="0" fontId="0" fillId="0" borderId="41" xfId="0" applyBorder="1" applyAlignment="1">
      <alignment horizontal="center"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0" fontId="12" fillId="0" borderId="6" xfId="0" applyFont="1" applyBorder="1" applyAlignment="1">
      <alignment horizontal="center" vertical="center" wrapText="1"/>
    </xf>
    <xf numFmtId="0" fontId="70" fillId="3" borderId="21" xfId="0" applyFont="1" applyFill="1" applyBorder="1" applyAlignment="1" applyProtection="1">
      <alignment horizontal="justify" vertical="center" wrapText="1"/>
      <protection locked="0"/>
    </xf>
    <xf numFmtId="0" fontId="12" fillId="0" borderId="32" xfId="0" applyFont="1" applyBorder="1" applyAlignment="1">
      <alignment horizontal="center" vertical="center" wrapText="1"/>
    </xf>
    <xf numFmtId="2" fontId="0" fillId="0" borderId="140" xfId="3" applyNumberFormat="1" applyFont="1" applyBorder="1" applyAlignment="1">
      <alignment horizontal="center" vertical="center" wrapText="1"/>
    </xf>
    <xf numFmtId="2" fontId="0" fillId="0" borderId="28" xfId="3" applyNumberFormat="1" applyFont="1" applyBorder="1" applyAlignment="1">
      <alignment horizontal="center" vertical="center" wrapText="1"/>
    </xf>
    <xf numFmtId="0" fontId="0" fillId="0" borderId="29" xfId="0" applyBorder="1" applyAlignment="1">
      <alignment horizontal="center" vertical="center" wrapText="1"/>
    </xf>
    <xf numFmtId="0" fontId="12" fillId="3" borderId="29" xfId="0" applyFont="1" applyFill="1" applyBorder="1" applyAlignment="1">
      <alignment horizontal="center" vertical="center" wrapText="1"/>
    </xf>
    <xf numFmtId="0" fontId="24" fillId="0" borderId="6" xfId="0" applyFont="1" applyBorder="1" applyAlignment="1" applyProtection="1">
      <alignment vertical="center" wrapText="1"/>
      <protection locked="0"/>
    </xf>
    <xf numFmtId="0" fontId="24" fillId="0" borderId="29" xfId="0" applyFont="1" applyBorder="1" applyAlignment="1" applyProtection="1">
      <alignment horizontal="justify" vertical="center" wrapText="1"/>
      <protection locked="0"/>
    </xf>
    <xf numFmtId="0" fontId="11" fillId="3" borderId="20" xfId="0" applyFont="1" applyFill="1" applyBorder="1" applyAlignment="1">
      <alignment horizontal="center" vertical="center"/>
    </xf>
    <xf numFmtId="0" fontId="11" fillId="3" borderId="127" xfId="0" applyFont="1" applyFill="1" applyBorder="1" applyAlignment="1">
      <alignment horizontal="center" vertical="center"/>
    </xf>
    <xf numFmtId="0" fontId="0" fillId="3" borderId="6" xfId="0" applyFill="1" applyBorder="1" applyAlignment="1">
      <alignment horizontal="center" vertical="center" wrapText="1"/>
    </xf>
    <xf numFmtId="14" fontId="19" fillId="15" borderId="0" xfId="0" applyNumberFormat="1" applyFont="1" applyFill="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51" fillId="15" borderId="0" xfId="0" applyFont="1" applyFill="1" applyAlignment="1" applyProtection="1">
      <alignment horizontal="center" vertical="center" wrapText="1"/>
      <protection locked="0"/>
    </xf>
    <xf numFmtId="0" fontId="26"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23" fillId="0" borderId="0" xfId="0" applyFont="1" applyAlignment="1">
      <alignment horizontal="center"/>
    </xf>
    <xf numFmtId="0" fontId="0" fillId="0" borderId="73" xfId="0" applyBorder="1" applyAlignment="1">
      <alignment horizontal="left" vertical="top" wrapText="1"/>
    </xf>
    <xf numFmtId="0" fontId="0" fillId="0" borderId="75" xfId="0" applyBorder="1" applyAlignment="1">
      <alignment horizontal="left" vertical="top" wrapText="1"/>
    </xf>
    <xf numFmtId="0" fontId="0" fillId="0" borderId="76"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85" fillId="0" borderId="114" xfId="0" applyFont="1" applyBorder="1" applyAlignment="1">
      <alignment horizontal="center" vertical="center" wrapText="1" readingOrder="1"/>
    </xf>
    <xf numFmtId="0" fontId="85" fillId="0" borderId="115" xfId="0" applyFont="1" applyBorder="1" applyAlignment="1">
      <alignment horizontal="center" vertical="center" wrapText="1" readingOrder="1"/>
    </xf>
    <xf numFmtId="0" fontId="85" fillId="0" borderId="116" xfId="0" applyFont="1" applyBorder="1" applyAlignment="1">
      <alignment horizontal="center" vertical="center" wrapText="1" readingOrder="1"/>
    </xf>
    <xf numFmtId="0" fontId="85" fillId="0" borderId="117" xfId="0" applyFont="1" applyBorder="1" applyAlignment="1">
      <alignment horizontal="center" vertical="center" wrapText="1" readingOrder="1"/>
    </xf>
    <xf numFmtId="0" fontId="86" fillId="19" borderId="114" xfId="0" applyFont="1" applyFill="1" applyBorder="1" applyAlignment="1">
      <alignment horizontal="center" vertical="center" wrapText="1" readingOrder="1"/>
    </xf>
    <xf numFmtId="0" fontId="85" fillId="3" borderId="114" xfId="0" applyFont="1" applyFill="1" applyBorder="1" applyAlignment="1">
      <alignment horizontal="center" vertical="center" wrapText="1" readingOrder="1"/>
    </xf>
    <xf numFmtId="0" fontId="85" fillId="0" borderId="114" xfId="0" applyFont="1" applyBorder="1" applyAlignment="1">
      <alignment horizontal="left" vertical="center" wrapText="1" readingOrder="1"/>
    </xf>
    <xf numFmtId="0" fontId="82" fillId="0" borderId="0" xfId="0" applyFont="1" applyAlignment="1" applyProtection="1">
      <alignment horizontal="center" vertical="center" wrapText="1"/>
      <protection locked="0"/>
    </xf>
    <xf numFmtId="0" fontId="84" fillId="5" borderId="112" xfId="0" applyFont="1" applyFill="1" applyBorder="1" applyAlignment="1" applyProtection="1">
      <alignment horizontal="center" vertical="center" wrapText="1"/>
      <protection locked="0"/>
    </xf>
    <xf numFmtId="0" fontId="84" fillId="5" borderId="113" xfId="0" applyFont="1" applyFill="1" applyBorder="1" applyAlignment="1" applyProtection="1">
      <alignment horizontal="center" vertical="center" wrapText="1"/>
      <protection locked="0"/>
    </xf>
    <xf numFmtId="0" fontId="84" fillId="5" borderId="111" xfId="0" applyFont="1" applyFill="1" applyBorder="1" applyAlignment="1" applyProtection="1">
      <alignment horizontal="center" vertical="center"/>
      <protection locked="0"/>
    </xf>
    <xf numFmtId="0" fontId="83" fillId="5" borderId="111" xfId="0" applyFont="1" applyFill="1" applyBorder="1" applyAlignment="1" applyProtection="1">
      <alignment horizontal="center" vertical="center"/>
      <protection locked="0"/>
    </xf>
    <xf numFmtId="0" fontId="85" fillId="0" borderId="111" xfId="0" applyFont="1" applyBorder="1" applyAlignment="1" applyProtection="1">
      <alignment horizontal="center" vertical="center"/>
      <protection locked="0"/>
    </xf>
    <xf numFmtId="0" fontId="85" fillId="20" borderId="111" xfId="0" applyFont="1" applyFill="1" applyBorder="1" applyAlignment="1" applyProtection="1">
      <alignment horizontal="center" vertical="center"/>
      <protection locked="0"/>
    </xf>
    <xf numFmtId="0" fontId="84" fillId="5" borderId="111" xfId="0" applyFont="1" applyFill="1" applyBorder="1" applyAlignment="1" applyProtection="1">
      <alignment horizontal="left" vertical="center" wrapText="1"/>
      <protection locked="0"/>
    </xf>
    <xf numFmtId="0" fontId="83" fillId="5" borderId="111" xfId="0" applyFont="1" applyFill="1" applyBorder="1" applyAlignment="1" applyProtection="1">
      <alignment horizontal="left" vertical="center"/>
      <protection locked="0"/>
    </xf>
    <xf numFmtId="0" fontId="89" fillId="0" borderId="0" xfId="0" applyFont="1" applyAlignment="1">
      <alignment horizontal="center" vertical="center" wrapText="1"/>
    </xf>
    <xf numFmtId="0" fontId="91" fillId="19" borderId="111" xfId="0" applyFont="1" applyFill="1" applyBorder="1" applyAlignment="1">
      <alignment horizontal="center"/>
    </xf>
    <xf numFmtId="0" fontId="92" fillId="20" borderId="111" xfId="0" applyFont="1" applyFill="1" applyBorder="1" applyAlignment="1">
      <alignment horizontal="center" vertical="center" wrapText="1"/>
    </xf>
    <xf numFmtId="0" fontId="92" fillId="20" borderId="111" xfId="0" applyFont="1" applyFill="1" applyBorder="1" applyAlignment="1">
      <alignment horizontal="center" vertical="center"/>
    </xf>
    <xf numFmtId="0" fontId="92" fillId="20" borderId="118" xfId="0" applyFont="1" applyFill="1" applyBorder="1" applyAlignment="1">
      <alignment horizontal="center" vertical="center" wrapText="1"/>
    </xf>
    <xf numFmtId="0" fontId="92" fillId="20" borderId="119" xfId="0" applyFont="1" applyFill="1" applyBorder="1" applyAlignment="1">
      <alignment horizontal="center" vertical="center" wrapText="1"/>
    </xf>
    <xf numFmtId="0" fontId="75" fillId="3" borderId="0" xfId="1" applyFont="1" applyFill="1" applyAlignment="1">
      <alignment horizontal="justify" vertical="center" wrapText="1"/>
    </xf>
    <xf numFmtId="0" fontId="75" fillId="3" borderId="0" xfId="1" applyFont="1" applyFill="1" applyAlignment="1">
      <alignment horizontal="left" vertical="center" wrapText="1"/>
    </xf>
    <xf numFmtId="0" fontId="75"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59" fillId="3" borderId="6" xfId="0" applyFont="1" applyFill="1" applyBorder="1" applyAlignment="1">
      <alignment horizontal="left" vertical="center" wrapText="1"/>
    </xf>
    <xf numFmtId="0" fontId="53" fillId="3" borderId="6" xfId="1" applyFont="1" applyFill="1" applyBorder="1" applyAlignment="1">
      <alignment horizontal="justify" vertical="center" wrapText="1"/>
    </xf>
    <xf numFmtId="0" fontId="53" fillId="3" borderId="71" xfId="1" applyFont="1" applyFill="1" applyBorder="1" applyAlignment="1">
      <alignment horizontal="justify" vertical="center" wrapText="1"/>
    </xf>
    <xf numFmtId="0" fontId="75" fillId="3" borderId="6" xfId="1" applyFont="1" applyFill="1" applyBorder="1" applyAlignment="1">
      <alignment horizontal="justify" vertical="center" wrapText="1"/>
    </xf>
    <xf numFmtId="0" fontId="75" fillId="3" borderId="71" xfId="1" applyFont="1" applyFill="1" applyBorder="1" applyAlignment="1">
      <alignment horizontal="justify" vertical="center" wrapText="1"/>
    </xf>
    <xf numFmtId="0" fontId="59" fillId="3" borderId="26" xfId="0" applyFont="1" applyFill="1" applyBorder="1" applyAlignment="1">
      <alignment horizontal="left" vertical="center" wrapText="1"/>
    </xf>
    <xf numFmtId="0" fontId="59" fillId="3" borderId="28" xfId="0" applyFont="1" applyFill="1" applyBorder="1" applyAlignment="1">
      <alignment horizontal="left" vertical="center" wrapText="1"/>
    </xf>
    <xf numFmtId="0" fontId="53" fillId="3" borderId="26" xfId="1" applyFont="1" applyFill="1" applyBorder="1" applyAlignment="1">
      <alignment horizontal="justify" vertical="center" wrapText="1"/>
    </xf>
    <xf numFmtId="0" fontId="53" fillId="3" borderId="91" xfId="1" applyFont="1" applyFill="1" applyBorder="1" applyAlignment="1">
      <alignment horizontal="justify" vertical="center" wrapText="1"/>
    </xf>
    <xf numFmtId="0" fontId="53"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53" fillId="3" borderId="11" xfId="1" applyFont="1" applyFill="1" applyBorder="1" applyAlignment="1">
      <alignment horizontal="left" vertical="top" wrapText="1"/>
    </xf>
    <xf numFmtId="0" fontId="53" fillId="3" borderId="0" xfId="1" applyFont="1" applyFill="1" applyAlignment="1">
      <alignment horizontal="left" vertical="top" wrapText="1"/>
    </xf>
    <xf numFmtId="0" fontId="53" fillId="3" borderId="12" xfId="1" applyFont="1" applyFill="1" applyBorder="1" applyAlignment="1">
      <alignment horizontal="left" vertical="top" wrapText="1"/>
    </xf>
    <xf numFmtId="0" fontId="60" fillId="4" borderId="80" xfId="2" applyFont="1" applyFill="1" applyBorder="1" applyAlignment="1">
      <alignment horizontal="center" vertical="center" wrapText="1"/>
    </xf>
    <xf numFmtId="0" fontId="60" fillId="4" borderId="80" xfId="1" applyFont="1" applyFill="1" applyBorder="1" applyAlignment="1">
      <alignment horizontal="center" vertical="center"/>
    </xf>
    <xf numFmtId="0" fontId="60" fillId="4" borderId="90" xfId="1" applyFont="1" applyFill="1" applyBorder="1" applyAlignment="1">
      <alignment horizontal="center" vertical="center"/>
    </xf>
    <xf numFmtId="0" fontId="59" fillId="7" borderId="6" xfId="0" applyFont="1" applyFill="1" applyBorder="1" applyAlignment="1">
      <alignment horizontal="left" vertical="center" wrapText="1"/>
    </xf>
    <xf numFmtId="0" fontId="53" fillId="3" borderId="107" xfId="1" applyFont="1" applyFill="1" applyBorder="1" applyAlignment="1">
      <alignment horizontal="justify" vertical="center" wrapText="1"/>
    </xf>
    <xf numFmtId="0" fontId="53" fillId="3" borderId="103" xfId="1" applyFont="1" applyFill="1" applyBorder="1" applyAlignment="1">
      <alignment horizontal="justify" vertical="center" wrapText="1"/>
    </xf>
    <xf numFmtId="0" fontId="59" fillId="7" borderId="26" xfId="0" applyFont="1" applyFill="1" applyBorder="1" applyAlignment="1">
      <alignment horizontal="left" vertical="center" wrapText="1"/>
    </xf>
    <xf numFmtId="0" fontId="59" fillId="7" borderId="28" xfId="0" applyFont="1" applyFill="1" applyBorder="1" applyAlignment="1">
      <alignment horizontal="left" vertical="center" wrapText="1"/>
    </xf>
    <xf numFmtId="0" fontId="53" fillId="3" borderId="102" xfId="1" applyFont="1" applyFill="1" applyBorder="1" applyAlignment="1">
      <alignment horizontal="justify" vertical="center" wrapText="1"/>
    </xf>
    <xf numFmtId="0" fontId="59" fillId="3" borderId="104" xfId="0" applyFont="1" applyFill="1" applyBorder="1" applyAlignment="1">
      <alignment vertical="center" wrapText="1"/>
    </xf>
    <xf numFmtId="0" fontId="59" fillId="3" borderId="100" xfId="0" applyFont="1" applyFill="1" applyBorder="1" applyAlignment="1">
      <alignment vertical="center" wrapText="1"/>
    </xf>
    <xf numFmtId="0" fontId="59" fillId="3" borderId="105" xfId="0" applyFont="1" applyFill="1" applyBorder="1" applyAlignment="1">
      <alignment vertical="center" wrapText="1"/>
    </xf>
    <xf numFmtId="0" fontId="59" fillId="3" borderId="106" xfId="0" applyFont="1" applyFill="1" applyBorder="1" applyAlignment="1">
      <alignment vertical="center" wrapText="1"/>
    </xf>
    <xf numFmtId="0" fontId="59" fillId="3" borderId="101" xfId="0" applyFont="1" applyFill="1" applyBorder="1" applyAlignment="1">
      <alignment vertical="center" wrapText="1"/>
    </xf>
    <xf numFmtId="0" fontId="59" fillId="3" borderId="100" xfId="0" applyFont="1" applyFill="1" applyBorder="1" applyAlignment="1">
      <alignment horizontal="left" vertical="center" wrapText="1"/>
    </xf>
    <xf numFmtId="0" fontId="59" fillId="3" borderId="101" xfId="0" applyFont="1" applyFill="1" applyBorder="1" applyAlignment="1">
      <alignment horizontal="left" vertical="center" wrapText="1"/>
    </xf>
    <xf numFmtId="0" fontId="56" fillId="4" borderId="7" xfId="1" applyFont="1" applyFill="1" applyBorder="1" applyAlignment="1">
      <alignment horizontal="center" vertical="center" wrapText="1"/>
    </xf>
    <xf numFmtId="0" fontId="56" fillId="4" borderId="8" xfId="1" applyFont="1" applyFill="1" applyBorder="1" applyAlignment="1">
      <alignment horizontal="center" vertical="center" wrapText="1"/>
    </xf>
    <xf numFmtId="0" fontId="56" fillId="4" borderId="85" xfId="1" applyFont="1" applyFill="1" applyBorder="1" applyAlignment="1">
      <alignment horizontal="center" vertical="center" wrapText="1"/>
    </xf>
    <xf numFmtId="0" fontId="57" fillId="3" borderId="9" xfId="1" quotePrefix="1" applyFont="1" applyFill="1" applyBorder="1" applyAlignment="1">
      <alignment horizontal="left" vertical="top" wrapText="1"/>
    </xf>
    <xf numFmtId="0" fontId="57" fillId="3" borderId="10" xfId="1" quotePrefix="1" applyFont="1" applyFill="1" applyBorder="1" applyAlignment="1">
      <alignment horizontal="left" vertical="top" wrapText="1"/>
    </xf>
    <xf numFmtId="0" fontId="58" fillId="3" borderId="10" xfId="1" quotePrefix="1" applyFont="1" applyFill="1" applyBorder="1" applyAlignment="1">
      <alignment horizontal="left" vertical="top" wrapText="1"/>
    </xf>
    <xf numFmtId="0" fontId="58" fillId="3" borderId="86" xfId="1" quotePrefix="1" applyFont="1" applyFill="1" applyBorder="1" applyAlignment="1">
      <alignment horizontal="left" vertical="top" wrapText="1"/>
    </xf>
    <xf numFmtId="0" fontId="52" fillId="3" borderId="13" xfId="1" quotePrefix="1" applyFont="1" applyFill="1" applyBorder="1" applyAlignment="1">
      <alignment horizontal="justify" vertical="center" wrapText="1"/>
    </xf>
    <xf numFmtId="0" fontId="52" fillId="3" borderId="14" xfId="1" quotePrefix="1" applyFont="1" applyFill="1" applyBorder="1" applyAlignment="1">
      <alignment horizontal="justify" vertical="center" wrapText="1"/>
    </xf>
    <xf numFmtId="0" fontId="52" fillId="3" borderId="87" xfId="1" quotePrefix="1" applyFont="1" applyFill="1" applyBorder="1" applyAlignment="1">
      <alignment horizontal="justify" vertical="center" wrapText="1"/>
    </xf>
    <xf numFmtId="0" fontId="53" fillId="0" borderId="11" xfId="1" quotePrefix="1" applyFont="1" applyBorder="1" applyAlignment="1">
      <alignment horizontal="left" vertical="top" wrapText="1"/>
    </xf>
    <xf numFmtId="0" fontId="53" fillId="0" borderId="0" xfId="1" quotePrefix="1" applyFont="1" applyAlignment="1">
      <alignment horizontal="left" vertical="top" wrapText="1"/>
    </xf>
    <xf numFmtId="0" fontId="53" fillId="0" borderId="12" xfId="1" quotePrefix="1" applyFont="1" applyBorder="1" applyAlignment="1">
      <alignment horizontal="left" vertical="top" wrapText="1"/>
    </xf>
    <xf numFmtId="0" fontId="60" fillId="4" borderId="75" xfId="2" applyFont="1" applyFill="1" applyBorder="1" applyAlignment="1">
      <alignment horizontal="center" vertical="center" wrapText="1"/>
    </xf>
    <xf numFmtId="0" fontId="60" fillId="4" borderId="88" xfId="2" applyFont="1" applyFill="1" applyBorder="1" applyAlignment="1">
      <alignment horizontal="center" vertical="center" wrapText="1"/>
    </xf>
    <xf numFmtId="0" fontId="60" fillId="4" borderId="99" xfId="1" applyFont="1" applyFill="1" applyBorder="1" applyAlignment="1">
      <alignment horizontal="center" vertical="center"/>
    </xf>
    <xf numFmtId="0" fontId="60" fillId="4" borderId="85" xfId="1" applyFont="1" applyFill="1" applyBorder="1" applyAlignment="1">
      <alignment horizontal="center" vertical="center"/>
    </xf>
    <xf numFmtId="0" fontId="0" fillId="0" borderId="20"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127" xfId="0" applyBorder="1" applyAlignment="1">
      <alignment horizontal="center" vertical="center" wrapText="1"/>
    </xf>
    <xf numFmtId="0" fontId="0" fillId="0" borderId="71" xfId="0" applyBorder="1" applyAlignment="1">
      <alignment horizontal="center" vertical="center" wrapText="1"/>
    </xf>
    <xf numFmtId="0" fontId="0" fillId="0" borderId="72" xfId="0" applyBorder="1" applyAlignment="1">
      <alignment horizontal="center" vertical="center" wrapText="1"/>
    </xf>
    <xf numFmtId="0" fontId="0" fillId="0" borderId="32" xfId="0" applyBorder="1" applyAlignment="1">
      <alignment horizontal="center" vertical="center" wrapText="1"/>
    </xf>
    <xf numFmtId="0" fontId="0" fillId="0" borderId="70"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27" fillId="0" borderId="32"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1" xfId="0" applyFont="1" applyBorder="1" applyAlignment="1">
      <alignment horizontal="center" vertical="center" wrapText="1"/>
    </xf>
    <xf numFmtId="9" fontId="0" fillId="0" borderId="20" xfId="4" applyFont="1" applyBorder="1" applyAlignment="1">
      <alignment horizontal="center" vertical="center" wrapText="1"/>
    </xf>
    <xf numFmtId="0" fontId="27" fillId="0" borderId="20" xfId="0" applyFont="1" applyBorder="1" applyAlignment="1">
      <alignment horizontal="center" vertical="center" wrapText="1"/>
    </xf>
    <xf numFmtId="0" fontId="77" fillId="11" borderId="92" xfId="0" applyFont="1" applyFill="1" applyBorder="1" applyAlignment="1">
      <alignment horizontal="center" vertical="center" wrapText="1"/>
    </xf>
    <xf numFmtId="0" fontId="77" fillId="11" borderId="83" xfId="0" applyFont="1" applyFill="1" applyBorder="1" applyAlignment="1">
      <alignment horizontal="center" vertical="center" wrapText="1"/>
    </xf>
    <xf numFmtId="0" fontId="77" fillId="11" borderId="84" xfId="0" applyFont="1" applyFill="1" applyBorder="1" applyAlignment="1">
      <alignment horizontal="center" vertical="center" wrapText="1"/>
    </xf>
    <xf numFmtId="0" fontId="77" fillId="0" borderId="82" xfId="0" applyFont="1" applyBorder="1" applyAlignment="1">
      <alignment horizontal="center" vertical="center" wrapText="1"/>
    </xf>
    <xf numFmtId="0" fontId="77" fillId="0" borderId="83" xfId="0" applyFont="1" applyBorder="1" applyAlignment="1">
      <alignment horizontal="center" vertical="center" wrapText="1"/>
    </xf>
    <xf numFmtId="0" fontId="77" fillId="0" borderId="84" xfId="0" applyFont="1" applyBorder="1" applyAlignment="1">
      <alignment horizontal="center" vertical="center" wrapText="1"/>
    </xf>
    <xf numFmtId="0" fontId="10" fillId="0" borderId="109" xfId="0" applyFont="1" applyBorder="1" applyAlignment="1">
      <alignment horizontal="center" vertical="center"/>
    </xf>
    <xf numFmtId="0" fontId="10" fillId="0" borderId="110" xfId="0" applyFont="1" applyBorder="1" applyAlignment="1">
      <alignment horizontal="center" vertical="center"/>
    </xf>
    <xf numFmtId="0" fontId="10" fillId="0" borderId="74" xfId="0" applyFont="1" applyBorder="1" applyAlignment="1">
      <alignment horizontal="center" vertical="center"/>
    </xf>
    <xf numFmtId="0" fontId="10" fillId="3" borderId="123" xfId="0" applyFont="1" applyFill="1" applyBorder="1" applyAlignment="1">
      <alignment horizontal="center" vertical="center" wrapText="1"/>
    </xf>
    <xf numFmtId="0" fontId="10" fillId="3" borderId="124" xfId="0" applyFont="1" applyFill="1" applyBorder="1" applyAlignment="1">
      <alignment horizontal="center" vertical="center" wrapText="1"/>
    </xf>
    <xf numFmtId="0" fontId="10" fillId="3" borderId="125"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81" xfId="0" applyBorder="1" applyAlignment="1">
      <alignment horizontal="center" vertical="center" wrapText="1"/>
    </xf>
    <xf numFmtId="0" fontId="0" fillId="0" borderId="41" xfId="0"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76" fillId="10" borderId="11" xfId="0" applyFont="1" applyFill="1" applyBorder="1" applyAlignment="1">
      <alignment horizontal="center" vertical="center" wrapText="1"/>
    </xf>
    <xf numFmtId="0" fontId="76" fillId="10" borderId="0" xfId="0" applyFont="1" applyFill="1" applyAlignment="1">
      <alignment horizontal="center" vertical="center" wrapText="1"/>
    </xf>
    <xf numFmtId="0" fontId="76" fillId="10" borderId="12" xfId="0" applyFont="1" applyFill="1" applyBorder="1" applyAlignment="1">
      <alignment horizontal="center" vertical="center" wrapText="1"/>
    </xf>
    <xf numFmtId="0" fontId="0" fillId="0" borderId="40" xfId="0" applyBorder="1" applyAlignment="1">
      <alignment horizontal="center" vertical="center" wrapText="1"/>
    </xf>
    <xf numFmtId="0" fontId="0" fillId="0" borderId="42" xfId="0" applyBorder="1" applyAlignment="1">
      <alignment horizontal="center" vertical="center" wrapText="1"/>
    </xf>
    <xf numFmtId="0" fontId="0" fillId="0" borderId="108" xfId="0" applyBorder="1" applyAlignment="1">
      <alignment horizontal="center" vertical="center" wrapText="1"/>
    </xf>
    <xf numFmtId="9" fontId="0" fillId="0" borderId="41" xfId="4" applyFont="1" applyBorder="1" applyAlignment="1">
      <alignment horizontal="center" vertical="center" wrapText="1"/>
    </xf>
    <xf numFmtId="9" fontId="0" fillId="0" borderId="25" xfId="4" applyFont="1" applyBorder="1" applyAlignment="1">
      <alignment horizontal="center" vertical="center" wrapText="1"/>
    </xf>
    <xf numFmtId="9" fontId="0" fillId="0" borderId="43" xfId="4" applyFont="1" applyBorder="1" applyAlignment="1">
      <alignment horizontal="center" vertical="center" wrapText="1"/>
    </xf>
    <xf numFmtId="0" fontId="27" fillId="0" borderId="41"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43" xfId="0" applyFont="1" applyBorder="1" applyAlignment="1">
      <alignment horizontal="center" vertical="center" wrapText="1"/>
    </xf>
    <xf numFmtId="0" fontId="0" fillId="0" borderId="96" xfId="0" applyBorder="1" applyAlignment="1">
      <alignment horizontal="center" vertical="center" wrapText="1"/>
    </xf>
    <xf numFmtId="0" fontId="0" fillId="0" borderId="97" xfId="0" applyBorder="1" applyAlignment="1">
      <alignment horizontal="center" vertical="center" wrapText="1"/>
    </xf>
    <xf numFmtId="0" fontId="0" fillId="0" borderId="98" xfId="0" applyBorder="1" applyAlignment="1">
      <alignment horizontal="center" vertical="center" wrapText="1"/>
    </xf>
    <xf numFmtId="0" fontId="4" fillId="16" borderId="137" xfId="0" applyFont="1" applyFill="1" applyBorder="1" applyAlignment="1" applyProtection="1">
      <alignment horizontal="center" vertical="center" wrapText="1"/>
      <protection locked="0"/>
    </xf>
    <xf numFmtId="0" fontId="4" fillId="16" borderId="138"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28" xfId="0" applyBorder="1" applyAlignment="1">
      <alignment horizontal="center" vertical="center" wrapText="1"/>
    </xf>
    <xf numFmtId="0" fontId="95" fillId="0" borderId="20" xfId="0" applyFont="1" applyBorder="1" applyAlignment="1">
      <alignment horizontal="center" vertical="center" wrapText="1"/>
    </xf>
    <xf numFmtId="0" fontId="95" fillId="0" borderId="6" xfId="0" applyFont="1" applyBorder="1" applyAlignment="1">
      <alignment horizontal="center" vertical="center" wrapText="1"/>
    </xf>
    <xf numFmtId="0" fontId="95" fillId="0" borderId="21" xfId="0" applyFont="1" applyBorder="1" applyAlignment="1">
      <alignment horizontal="center" vertical="center" wrapText="1"/>
    </xf>
    <xf numFmtId="0" fontId="4" fillId="4" borderId="137" xfId="0" applyFont="1" applyFill="1" applyBorder="1" applyAlignment="1">
      <alignment horizontal="center" vertical="center" wrapText="1"/>
    </xf>
    <xf numFmtId="0" fontId="4" fillId="4" borderId="138" xfId="0" applyFont="1" applyFill="1" applyBorder="1" applyAlignment="1">
      <alignment horizontal="center" vertical="center" wrapText="1"/>
    </xf>
    <xf numFmtId="9" fontId="12" fillId="0" borderId="20" xfId="4" applyFont="1" applyBorder="1" applyAlignment="1">
      <alignment horizontal="center" vertical="center" wrapText="1"/>
    </xf>
    <xf numFmtId="9" fontId="12" fillId="0" borderId="6" xfId="4" applyFont="1" applyBorder="1" applyAlignment="1">
      <alignment horizontal="center" vertical="center" wrapText="1"/>
    </xf>
    <xf numFmtId="9" fontId="12" fillId="0" borderId="21" xfId="4" applyFont="1" applyBorder="1" applyAlignment="1">
      <alignment horizontal="center" vertical="center" wrapText="1"/>
    </xf>
    <xf numFmtId="0" fontId="0" fillId="0" borderId="122" xfId="0" applyBorder="1" applyAlignment="1">
      <alignment horizontal="center" vertical="center" wrapText="1"/>
    </xf>
    <xf numFmtId="0" fontId="0" fillId="0" borderId="121" xfId="0" applyBorder="1" applyAlignment="1">
      <alignment horizontal="center" vertical="center" wrapText="1"/>
    </xf>
    <xf numFmtId="0" fontId="0" fillId="3" borderId="122" xfId="0" applyFill="1" applyBorder="1" applyAlignment="1">
      <alignment horizontal="center" vertical="center" wrapText="1"/>
    </xf>
    <xf numFmtId="0" fontId="0" fillId="3" borderId="33" xfId="0" applyFill="1" applyBorder="1" applyAlignment="1">
      <alignment horizontal="center" vertical="center" wrapText="1"/>
    </xf>
    <xf numFmtId="0" fontId="0" fillId="3" borderId="121" xfId="0" applyFill="1" applyBorder="1" applyAlignment="1">
      <alignment horizontal="center" vertical="center" wrapText="1"/>
    </xf>
    <xf numFmtId="0" fontId="0" fillId="0" borderId="94" xfId="0" applyBorder="1" applyAlignment="1">
      <alignment horizontal="center" vertical="center" wrapText="1"/>
    </xf>
    <xf numFmtId="0" fontId="0" fillId="0" borderId="31" xfId="0" applyBorder="1" applyAlignment="1">
      <alignment horizontal="center" vertical="center" wrapText="1"/>
    </xf>
    <xf numFmtId="0" fontId="0" fillId="0" borderId="95" xfId="0"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128" xfId="0" applyFont="1" applyFill="1" applyBorder="1" applyAlignment="1">
      <alignment horizontal="left" vertical="center"/>
    </xf>
    <xf numFmtId="0" fontId="5" fillId="4" borderId="129" xfId="0" applyFont="1" applyFill="1" applyBorder="1" applyAlignment="1">
      <alignment horizontal="left" vertical="center"/>
    </xf>
    <xf numFmtId="0" fontId="5" fillId="4" borderId="130" xfId="0" applyFont="1" applyFill="1" applyBorder="1" applyAlignment="1">
      <alignment horizontal="left" vertical="center"/>
    </xf>
    <xf numFmtId="0" fontId="4" fillId="4" borderId="137" xfId="0" applyFont="1" applyFill="1" applyBorder="1" applyAlignment="1">
      <alignment horizontal="center" vertical="center" textRotation="1"/>
    </xf>
    <xf numFmtId="0" fontId="4" fillId="4" borderId="138" xfId="0" applyFont="1" applyFill="1" applyBorder="1" applyAlignment="1">
      <alignment horizontal="center" vertical="center" textRotation="1"/>
    </xf>
    <xf numFmtId="0" fontId="4" fillId="4" borderId="138" xfId="0" applyFont="1" applyFill="1" applyBorder="1" applyAlignment="1">
      <alignment horizontal="center" vertical="center"/>
    </xf>
    <xf numFmtId="0" fontId="0" fillId="0" borderId="20"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10" fillId="3" borderId="126" xfId="0" applyFont="1" applyFill="1" applyBorder="1" applyAlignment="1">
      <alignment horizontal="center" vertical="center" wrapText="1"/>
    </xf>
    <xf numFmtId="0" fontId="2" fillId="3" borderId="27" xfId="0" applyFont="1" applyFill="1" applyBorder="1" applyAlignment="1" applyProtection="1">
      <alignment horizontal="justify" vertical="center"/>
      <protection locked="0"/>
    </xf>
    <xf numFmtId="0" fontId="0" fillId="0" borderId="27" xfId="0" applyBorder="1" applyAlignment="1">
      <alignment horizontal="justify" vertical="center"/>
    </xf>
    <xf numFmtId="0" fontId="0" fillId="0" borderId="28" xfId="0" applyBorder="1" applyAlignment="1">
      <alignment horizontal="justify" vertical="center"/>
    </xf>
    <xf numFmtId="0" fontId="5" fillId="4" borderId="131" xfId="0" applyFont="1" applyFill="1" applyBorder="1" applyAlignment="1">
      <alignment horizontal="left" vertical="center"/>
    </xf>
    <xf numFmtId="0" fontId="5" fillId="4" borderId="132" xfId="0" applyFont="1" applyFill="1" applyBorder="1" applyAlignment="1">
      <alignment horizontal="left" vertical="center"/>
    </xf>
    <xf numFmtId="0" fontId="5" fillId="4" borderId="133" xfId="0" applyFont="1" applyFill="1" applyBorder="1" applyAlignment="1">
      <alignment horizontal="left" vertical="center"/>
    </xf>
    <xf numFmtId="0" fontId="4" fillId="4" borderId="136" xfId="0" applyFont="1" applyFill="1" applyBorder="1" applyAlignment="1">
      <alignment horizontal="center" vertical="center"/>
    </xf>
    <xf numFmtId="0" fontId="4" fillId="4" borderId="135" xfId="0" applyFont="1" applyFill="1" applyBorder="1" applyAlignment="1">
      <alignment horizontal="center" vertical="center"/>
    </xf>
    <xf numFmtId="0" fontId="4" fillId="4" borderId="137" xfId="0" applyFont="1" applyFill="1" applyBorder="1" applyAlignment="1">
      <alignment horizontal="center" vertical="center"/>
    </xf>
    <xf numFmtId="0" fontId="4" fillId="4" borderId="134" xfId="0" applyFont="1" applyFill="1" applyBorder="1" applyAlignment="1">
      <alignment horizontal="center" vertical="center"/>
    </xf>
    <xf numFmtId="0" fontId="2" fillId="3" borderId="10" xfId="0" applyFont="1" applyFill="1" applyBorder="1" applyAlignment="1" applyProtection="1">
      <alignment horizontal="justify" vertical="center"/>
      <protection locked="0"/>
    </xf>
    <xf numFmtId="0" fontId="4" fillId="16" borderId="136" xfId="0" applyFont="1" applyFill="1" applyBorder="1" applyAlignment="1" applyProtection="1">
      <alignment horizontal="center" vertical="center"/>
      <protection locked="0"/>
    </xf>
    <xf numFmtId="0" fontId="62" fillId="3" borderId="123" xfId="0" applyFont="1" applyFill="1" applyBorder="1" applyAlignment="1">
      <alignment horizontal="center" vertical="center" wrapText="1"/>
    </xf>
    <xf numFmtId="0" fontId="62" fillId="3" borderId="124" xfId="0" applyFont="1" applyFill="1" applyBorder="1" applyAlignment="1">
      <alignment horizontal="center" vertical="center" wrapText="1"/>
    </xf>
    <xf numFmtId="0" fontId="62" fillId="3" borderId="125" xfId="0" applyFont="1" applyFill="1" applyBorder="1" applyAlignment="1">
      <alignment horizontal="center" vertical="center" wrapText="1"/>
    </xf>
    <xf numFmtId="0" fontId="77" fillId="0" borderId="40" xfId="0" applyFont="1" applyBorder="1" applyAlignment="1">
      <alignment horizontal="center" vertical="center" wrapText="1"/>
    </xf>
    <xf numFmtId="0" fontId="77" fillId="0" borderId="42" xfId="0" applyFont="1" applyBorder="1" applyAlignment="1">
      <alignment horizontal="center" vertical="center" wrapText="1"/>
    </xf>
    <xf numFmtId="0" fontId="77" fillId="0" borderId="108" xfId="0" applyFont="1" applyBorder="1" applyAlignment="1">
      <alignment horizontal="center" vertical="center" wrapText="1"/>
    </xf>
    <xf numFmtId="0" fontId="77" fillId="0" borderId="41" xfId="0" applyFont="1" applyBorder="1" applyAlignment="1">
      <alignment horizontal="center" vertical="center" wrapText="1"/>
    </xf>
    <xf numFmtId="0" fontId="77" fillId="0" borderId="25" xfId="0" applyFont="1" applyBorder="1" applyAlignment="1">
      <alignment horizontal="center" vertical="center" wrapText="1"/>
    </xf>
    <xf numFmtId="0" fontId="77" fillId="0" borderId="43" xfId="0" applyFont="1" applyBorder="1" applyAlignment="1">
      <alignment horizontal="center" vertical="center" wrapText="1"/>
    </xf>
    <xf numFmtId="0" fontId="12" fillId="0" borderId="12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121" xfId="0" applyFont="1" applyBorder="1" applyAlignment="1">
      <alignment horizontal="center" vertical="center" wrapText="1"/>
    </xf>
    <xf numFmtId="0" fontId="61" fillId="0" borderId="139" xfId="0" applyFont="1" applyBorder="1" applyAlignment="1" applyProtection="1">
      <alignment horizontal="left" vertical="center" wrapText="1"/>
      <protection locked="0"/>
    </xf>
    <xf numFmtId="0" fontId="61" fillId="0" borderId="26" xfId="0" applyFont="1" applyBorder="1" applyAlignment="1" applyProtection="1">
      <alignment horizontal="left" vertical="center" wrapText="1"/>
      <protection locked="0"/>
    </xf>
    <xf numFmtId="0" fontId="24" fillId="0" borderId="6" xfId="0" applyFont="1" applyBorder="1" applyAlignment="1" applyProtection="1">
      <alignment horizontal="left" vertical="center" wrapText="1"/>
      <protection locked="0"/>
    </xf>
    <xf numFmtId="2" fontId="12" fillId="0" borderId="32" xfId="3" applyNumberFormat="1" applyFont="1" applyBorder="1" applyAlignment="1">
      <alignment horizontal="left" vertical="center" wrapText="1"/>
    </xf>
    <xf numFmtId="2" fontId="12" fillId="0" borderId="6" xfId="3" applyNumberFormat="1" applyFont="1" applyBorder="1" applyAlignment="1">
      <alignment horizontal="left" vertical="center" wrapText="1"/>
    </xf>
    <xf numFmtId="2" fontId="0" fillId="0" borderId="32"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0" fontId="61" fillId="3" borderId="32" xfId="0" applyFont="1" applyFill="1" applyBorder="1" applyAlignment="1" applyProtection="1">
      <alignment horizontal="left" vertical="center" wrapText="1"/>
      <protection locked="0"/>
    </xf>
    <xf numFmtId="0" fontId="61" fillId="3" borderId="6" xfId="0" applyFont="1" applyFill="1" applyBorder="1" applyAlignment="1" applyProtection="1">
      <alignment horizontal="left" vertical="center" wrapText="1"/>
      <protection locked="0"/>
    </xf>
    <xf numFmtId="0" fontId="24" fillId="0" borderId="32" xfId="0" applyFont="1" applyBorder="1" applyAlignment="1" applyProtection="1">
      <alignment horizontal="left" vertical="center" wrapText="1"/>
      <protection locked="0"/>
    </xf>
    <xf numFmtId="2" fontId="0" fillId="0" borderId="32" xfId="3" applyNumberFormat="1" applyFont="1" applyBorder="1" applyAlignment="1">
      <alignment horizontal="left" vertical="center" wrapText="1"/>
    </xf>
    <xf numFmtId="2" fontId="0" fillId="0" borderId="6" xfId="3" applyNumberFormat="1" applyFont="1" applyBorder="1" applyAlignment="1">
      <alignment horizontal="left" vertical="center" wrapText="1"/>
    </xf>
    <xf numFmtId="0" fontId="10" fillId="0" borderId="82" xfId="0" applyFont="1" applyBorder="1" applyAlignment="1">
      <alignment horizontal="center"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10" fillId="3" borderId="82" xfId="0" applyFont="1" applyFill="1" applyBorder="1" applyAlignment="1">
      <alignment horizontal="center" vertical="center" wrapText="1"/>
    </xf>
    <xf numFmtId="0" fontId="10" fillId="3" borderId="83" xfId="0" applyFont="1" applyFill="1" applyBorder="1" applyAlignment="1">
      <alignment horizontal="center" vertical="center" wrapText="1"/>
    </xf>
    <xf numFmtId="0" fontId="10" fillId="3" borderId="84" xfId="0" applyFont="1" applyFill="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8" fillId="4" borderId="57" xfId="0" applyFont="1" applyFill="1" applyBorder="1" applyAlignment="1">
      <alignment horizontal="center" vertical="center"/>
    </xf>
    <xf numFmtId="0" fontId="28" fillId="4" borderId="58" xfId="0" applyFont="1" applyFill="1" applyBorder="1" applyAlignment="1">
      <alignment horizontal="center" vertical="center"/>
    </xf>
    <xf numFmtId="0" fontId="28" fillId="4" borderId="59" xfId="0" applyFont="1" applyFill="1" applyBorder="1" applyAlignment="1">
      <alignment horizontal="center" vertical="center"/>
    </xf>
    <xf numFmtId="0" fontId="28" fillId="4" borderId="0" xfId="0" applyFont="1" applyFill="1" applyAlignment="1">
      <alignment horizontal="center" vertical="center"/>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6"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6"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5" fillId="4" borderId="6" xfId="0" applyFont="1" applyFill="1" applyBorder="1" applyAlignment="1">
      <alignment horizontal="left" vertical="center"/>
    </xf>
    <xf numFmtId="0" fontId="2" fillId="3" borderId="6" xfId="0" applyFont="1" applyFill="1" applyBorder="1" applyAlignment="1" applyProtection="1">
      <alignment horizontal="left" vertical="center" wrapText="1"/>
      <protection locked="0"/>
    </xf>
    <xf numFmtId="9" fontId="0" fillId="0" borderId="6" xfId="0" applyNumberFormat="1" applyBorder="1" applyAlignment="1">
      <alignment horizontal="center" vertical="center" wrapText="1"/>
    </xf>
    <xf numFmtId="2" fontId="0" fillId="0" borderId="6" xfId="0" applyNumberFormat="1" applyBorder="1" applyAlignment="1">
      <alignment horizontal="center" vertical="center" wrapText="1"/>
    </xf>
    <xf numFmtId="0" fontId="10" fillId="3" borderId="6" xfId="0" applyFont="1" applyFill="1" applyBorder="1" applyAlignment="1">
      <alignment horizontal="center" vertical="center" wrapText="1"/>
    </xf>
    <xf numFmtId="0" fontId="10" fillId="0" borderId="6" xfId="0" applyFont="1" applyBorder="1" applyAlignment="1">
      <alignment horizontal="center" vertical="center" wrapText="1"/>
    </xf>
    <xf numFmtId="0" fontId="0" fillId="0" borderId="6" xfId="0" applyBorder="1" applyAlignment="1">
      <alignment horizontal="center" vertical="center"/>
    </xf>
    <xf numFmtId="0" fontId="4" fillId="4" borderId="6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93" xfId="0" applyFont="1" applyFill="1" applyBorder="1" applyAlignment="1">
      <alignment horizontal="center" vertical="center" wrapText="1"/>
    </xf>
    <xf numFmtId="0" fontId="4" fillId="3" borderId="62" xfId="0" applyFont="1" applyFill="1" applyBorder="1" applyAlignment="1">
      <alignment horizontal="center" vertical="center" wrapText="1"/>
    </xf>
    <xf numFmtId="2" fontId="0" fillId="0" borderId="41"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0" borderId="92" xfId="0" applyBorder="1" applyAlignment="1">
      <alignment horizontal="center" vertical="center" wrapText="1"/>
    </xf>
    <xf numFmtId="0" fontId="0" fillId="0" borderId="83" xfId="0" applyBorder="1" applyAlignment="1">
      <alignment horizontal="center" vertical="center" wrapText="1"/>
    </xf>
    <xf numFmtId="9" fontId="0" fillId="0" borderId="25" xfId="0" applyNumberFormat="1" applyBorder="1" applyAlignment="1">
      <alignment horizontal="center" vertical="center" wrapText="1"/>
    </xf>
    <xf numFmtId="9" fontId="0" fillId="0" borderId="20" xfId="0" applyNumberFormat="1" applyBorder="1" applyAlignment="1">
      <alignment horizontal="center" vertical="center" wrapText="1"/>
    </xf>
    <xf numFmtId="9" fontId="0" fillId="0" borderId="41" xfId="0" applyNumberFormat="1" applyBorder="1" applyAlignment="1">
      <alignment horizontal="center" vertical="center" wrapText="1"/>
    </xf>
    <xf numFmtId="0" fontId="0" fillId="0" borderId="82" xfId="0" applyBorder="1" applyAlignment="1">
      <alignment horizontal="center" vertical="center" wrapText="1"/>
    </xf>
    <xf numFmtId="0" fontId="28"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9"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0" fillId="0" borderId="84" xfId="0" applyBorder="1" applyAlignment="1">
      <alignment horizontal="center" vertical="center" wrapText="1"/>
    </xf>
    <xf numFmtId="0" fontId="0" fillId="0" borderId="21" xfId="0" applyBorder="1" applyAlignment="1">
      <alignment horizontal="center" vertical="center"/>
    </xf>
    <xf numFmtId="0" fontId="49" fillId="0" borderId="31" xfId="0" applyFont="1" applyBorder="1" applyAlignment="1">
      <alignment horizontal="left" vertical="top" wrapText="1"/>
    </xf>
    <xf numFmtId="0" fontId="49" fillId="0" borderId="0" xfId="0" applyFont="1" applyAlignment="1">
      <alignment horizontal="left" vertical="top" wrapText="1"/>
    </xf>
    <xf numFmtId="0" fontId="49" fillId="0" borderId="68" xfId="0" applyFont="1" applyBorder="1" applyAlignment="1">
      <alignment horizontal="left" vertical="top" wrapText="1"/>
    </xf>
    <xf numFmtId="0" fontId="49" fillId="0" borderId="31" xfId="0" applyFont="1" applyBorder="1" applyAlignment="1">
      <alignment horizontal="left" vertical="center" wrapText="1"/>
    </xf>
    <xf numFmtId="0" fontId="49" fillId="0" borderId="0" xfId="0" applyFont="1" applyAlignment="1">
      <alignment horizontal="left" vertical="center" wrapText="1"/>
    </xf>
    <xf numFmtId="0" fontId="49" fillId="0" borderId="68" xfId="0" applyFont="1" applyBorder="1" applyAlignment="1">
      <alignment horizontal="left" vertical="center" wrapText="1"/>
    </xf>
    <xf numFmtId="0" fontId="49" fillId="0" borderId="6" xfId="0" applyFont="1" applyBorder="1" applyAlignment="1">
      <alignment horizontal="left" vertical="center" wrapText="1"/>
    </xf>
    <xf numFmtId="0" fontId="45" fillId="6" borderId="0" xfId="0" applyFont="1" applyFill="1" applyAlignment="1">
      <alignment horizontal="center" vertical="center" wrapText="1" readingOrder="1"/>
    </xf>
    <xf numFmtId="0" fontId="45" fillId="6" borderId="6" xfId="0" applyFont="1" applyFill="1" applyBorder="1" applyAlignment="1">
      <alignment horizontal="center" vertical="center" wrapText="1" readingOrder="1"/>
    </xf>
    <xf numFmtId="0" fontId="43" fillId="0" borderId="67" xfId="0" applyFont="1" applyBorder="1" applyAlignment="1">
      <alignment horizontal="center" vertical="center"/>
    </xf>
    <xf numFmtId="0" fontId="43"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55" fillId="0" borderId="11" xfId="0" applyFont="1" applyBorder="1" applyAlignment="1">
      <alignment horizontal="center" vertical="center" wrapText="1"/>
    </xf>
    <xf numFmtId="0" fontId="55" fillId="0" borderId="0" xfId="0" applyFont="1" applyAlignment="1">
      <alignment horizontal="center" vertical="center" wrapText="1"/>
    </xf>
    <xf numFmtId="0" fontId="32" fillId="12" borderId="0" xfId="0" applyFont="1" applyFill="1" applyAlignment="1">
      <alignment horizontal="center" vertical="center" wrapText="1" readingOrder="1"/>
    </xf>
    <xf numFmtId="0" fontId="32"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32" fillId="12" borderId="11" xfId="0" applyFont="1" applyFill="1" applyBorder="1" applyAlignment="1">
      <alignment horizontal="center" vertical="center" textRotation="90" wrapText="1" readingOrder="1"/>
    </xf>
    <xf numFmtId="0" fontId="32" fillId="12" borderId="0" xfId="0" applyFont="1" applyFill="1" applyAlignment="1">
      <alignment horizontal="center" vertical="center" textRotation="90" wrapText="1" readingOrder="1"/>
    </xf>
    <xf numFmtId="0" fontId="33" fillId="14" borderId="22" xfId="0" applyFont="1" applyFill="1" applyBorder="1" applyAlignment="1">
      <alignment horizontal="center" vertical="center" wrapText="1" readingOrder="1"/>
    </xf>
    <xf numFmtId="0" fontId="33" fillId="14" borderId="23" xfId="0" applyFont="1" applyFill="1" applyBorder="1" applyAlignment="1">
      <alignment horizontal="center" vertical="center" wrapText="1" readingOrder="1"/>
    </xf>
    <xf numFmtId="0" fontId="33"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33" fillId="13" borderId="22" xfId="0" applyFont="1" applyFill="1" applyBorder="1" applyAlignment="1">
      <alignment horizontal="center" vertical="center" wrapText="1" readingOrder="1"/>
    </xf>
    <xf numFmtId="0" fontId="33"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33" fillId="18" borderId="22" xfId="0" applyFont="1" applyFill="1" applyBorder="1" applyAlignment="1">
      <alignment horizontal="center" vertical="center" wrapText="1" readingOrder="1"/>
    </xf>
    <xf numFmtId="0" fontId="33" fillId="18" borderId="23" xfId="0" applyFont="1" applyFill="1" applyBorder="1" applyAlignment="1">
      <alignment horizontal="center" vertical="center" wrapText="1" readingOrder="1"/>
    </xf>
    <xf numFmtId="0" fontId="33" fillId="7" borderId="22" xfId="0" applyFont="1" applyFill="1" applyBorder="1" applyAlignment="1">
      <alignment horizontal="center" vertical="center" wrapText="1" readingOrder="1"/>
    </xf>
    <xf numFmtId="0" fontId="33" fillId="7" borderId="23" xfId="0" applyFont="1" applyFill="1" applyBorder="1" applyAlignment="1">
      <alignment horizontal="center" vertical="center" wrapText="1" readingOrder="1"/>
    </xf>
    <xf numFmtId="0" fontId="14" fillId="0" borderId="6" xfId="0" applyFont="1" applyBorder="1" applyAlignment="1">
      <alignment horizontal="center" vertical="center" wrapText="1"/>
    </xf>
    <xf numFmtId="1" fontId="96" fillId="0" borderId="6" xfId="0" applyNumberFormat="1" applyFont="1" applyBorder="1" applyAlignment="1" applyProtection="1">
      <alignment horizontal="center" vertical="center" wrapText="1"/>
      <protection locked="0"/>
    </xf>
    <xf numFmtId="1" fontId="35" fillId="0" borderId="6" xfId="0" applyNumberFormat="1" applyFont="1" applyBorder="1" applyAlignment="1" applyProtection="1">
      <alignment horizontal="center" vertical="center" wrapText="1"/>
      <protection locked="0"/>
    </xf>
    <xf numFmtId="1" fontId="24" fillId="0" borderId="6" xfId="0" applyNumberFormat="1" applyFont="1" applyBorder="1" applyAlignment="1">
      <alignment horizontal="center" vertical="center"/>
    </xf>
    <xf numFmtId="0" fontId="24" fillId="0" borderId="6" xfId="0" applyFont="1" applyBorder="1" applyAlignment="1">
      <alignment horizontal="center" vertical="center"/>
    </xf>
    <xf numFmtId="1" fontId="35" fillId="0" borderId="6" xfId="0" applyNumberFormat="1" applyFont="1" applyBorder="1" applyAlignment="1">
      <alignment horizontal="center" vertical="center"/>
    </xf>
    <xf numFmtId="0" fontId="35" fillId="0" borderId="6" xfId="0" applyFont="1" applyBorder="1" applyAlignment="1">
      <alignment horizontal="center" vertical="center"/>
    </xf>
    <xf numFmtId="14" fontId="13"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13" fillId="0" borderId="6" xfId="0" applyFont="1" applyBorder="1" applyAlignment="1" applyProtection="1">
      <alignment horizontal="center" vertical="center"/>
      <protection locked="0"/>
    </xf>
    <xf numFmtId="1" fontId="35" fillId="0" borderId="83" xfId="0" applyNumberFormat="1" applyFont="1" applyBorder="1" applyAlignment="1" applyProtection="1">
      <alignment horizontal="center" vertical="center" wrapText="1"/>
      <protection locked="0"/>
    </xf>
    <xf numFmtId="1" fontId="24" fillId="0" borderId="32" xfId="0" applyNumberFormat="1" applyFont="1" applyBorder="1" applyAlignment="1">
      <alignment horizontal="center" vertical="center"/>
    </xf>
    <xf numFmtId="1" fontId="35" fillId="0" borderId="32" xfId="0" applyNumberFormat="1" applyFont="1" applyBorder="1" applyAlignment="1">
      <alignment horizontal="center" vertical="center"/>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38" fillId="4" borderId="2" xfId="0" applyFont="1" applyFill="1" applyBorder="1" applyAlignment="1">
      <alignment horizontal="center" vertical="center" wrapText="1"/>
    </xf>
    <xf numFmtId="0" fontId="38" fillId="4" borderId="47" xfId="0" applyFont="1" applyFill="1" applyBorder="1" applyAlignment="1">
      <alignment horizontal="center" vertical="center" wrapText="1"/>
    </xf>
    <xf numFmtId="0" fontId="38" fillId="4" borderId="0" xfId="0" applyFont="1" applyFill="1" applyAlignment="1">
      <alignment horizontal="center" vertical="center" wrapText="1"/>
    </xf>
    <xf numFmtId="0" fontId="38" fillId="4" borderId="33" xfId="0" applyFont="1" applyFill="1" applyBorder="1" applyAlignment="1">
      <alignment horizontal="center" vertical="center" wrapText="1"/>
    </xf>
    <xf numFmtId="0" fontId="30" fillId="17" borderId="44" xfId="0" applyFont="1" applyFill="1" applyBorder="1" applyAlignment="1">
      <alignment horizontal="center"/>
    </xf>
    <xf numFmtId="0" fontId="30" fillId="17" borderId="45" xfId="0" applyFont="1" applyFill="1" applyBorder="1" applyAlignment="1">
      <alignment horizontal="center"/>
    </xf>
    <xf numFmtId="1" fontId="35" fillId="0" borderId="82" xfId="0" applyNumberFormat="1" applyFont="1" applyBorder="1" applyAlignment="1" applyProtection="1">
      <alignment horizontal="center" vertical="center" wrapText="1"/>
      <protection locked="0"/>
    </xf>
    <xf numFmtId="1" fontId="35" fillId="0" borderId="32" xfId="0" applyNumberFormat="1" applyFont="1" applyBorder="1" applyAlignment="1" applyProtection="1">
      <alignment horizontal="center" vertical="center" wrapText="1"/>
      <protection locked="0"/>
    </xf>
    <xf numFmtId="14" fontId="13" fillId="0" borderId="32" xfId="0" applyNumberFormat="1" applyFont="1" applyBorder="1" applyAlignment="1">
      <alignment horizontal="center" vertical="center"/>
    </xf>
    <xf numFmtId="0" fontId="13" fillId="0" borderId="70" xfId="0" applyFont="1" applyBorder="1" applyAlignment="1">
      <alignment horizontal="center" vertical="center"/>
    </xf>
    <xf numFmtId="0" fontId="13" fillId="0" borderId="71" xfId="0" applyFont="1" applyBorder="1" applyAlignment="1">
      <alignment horizontal="center" vertical="center"/>
    </xf>
    <xf numFmtId="0" fontId="36" fillId="4" borderId="37" xfId="0" applyFont="1" applyFill="1" applyBorder="1" applyAlignment="1">
      <alignment horizontal="center" vertical="center"/>
    </xf>
    <xf numFmtId="0" fontId="36" fillId="4" borderId="46" xfId="0" applyFont="1" applyFill="1" applyBorder="1" applyAlignment="1">
      <alignment horizontal="center" vertical="center"/>
    </xf>
    <xf numFmtId="0" fontId="36" fillId="4" borderId="38" xfId="0" applyFont="1" applyFill="1" applyBorder="1" applyAlignment="1">
      <alignment horizontal="center" vertical="center"/>
    </xf>
    <xf numFmtId="0" fontId="36" fillId="16" borderId="35" xfId="0" applyFont="1" applyFill="1" applyBorder="1" applyAlignment="1" applyProtection="1">
      <alignment horizontal="center" vertical="center" wrapText="1"/>
      <protection locked="0"/>
    </xf>
    <xf numFmtId="0" fontId="36"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0" fontId="13" fillId="0" borderId="32" xfId="0" applyFont="1" applyBorder="1" applyAlignment="1" applyProtection="1">
      <alignment horizontal="center" vertical="center"/>
      <protection locked="0"/>
    </xf>
    <xf numFmtId="0" fontId="13" fillId="0" borderId="32" xfId="0" applyFont="1" applyBorder="1" applyAlignment="1">
      <alignment horizontal="center" vertical="center"/>
    </xf>
    <xf numFmtId="0" fontId="37" fillId="4" borderId="36" xfId="0" applyFont="1" applyFill="1" applyBorder="1" applyAlignment="1">
      <alignment horizontal="center" vertical="center" wrapText="1"/>
    </xf>
    <xf numFmtId="0" fontId="37" fillId="4" borderId="39" xfId="0" applyFont="1" applyFill="1" applyBorder="1" applyAlignment="1">
      <alignment horizontal="center" vertical="center" wrapText="1"/>
    </xf>
    <xf numFmtId="0" fontId="37" fillId="4" borderId="37" xfId="0" applyFont="1" applyFill="1" applyBorder="1" applyAlignment="1">
      <alignment horizontal="center" vertical="center" wrapText="1"/>
    </xf>
    <xf numFmtId="0" fontId="37" fillId="4" borderId="38" xfId="0" applyFont="1" applyFill="1" applyBorder="1" applyAlignment="1">
      <alignment horizontal="center" vertical="center" wrapText="1"/>
    </xf>
    <xf numFmtId="0" fontId="36" fillId="4" borderId="37" xfId="0" applyFont="1" applyFill="1" applyBorder="1" applyAlignment="1" applyProtection="1">
      <alignment horizontal="center" vertical="center" wrapText="1"/>
      <protection locked="0"/>
    </xf>
    <xf numFmtId="0" fontId="13" fillId="0" borderId="72" xfId="0" applyFont="1" applyBorder="1" applyAlignment="1">
      <alignment horizontal="center" vertical="center"/>
    </xf>
    <xf numFmtId="0" fontId="13" fillId="0" borderId="21" xfId="0" applyFont="1" applyBorder="1" applyAlignment="1">
      <alignment horizontal="center" vertical="center"/>
    </xf>
    <xf numFmtId="1" fontId="35" fillId="0" borderId="84" xfId="0" applyNumberFormat="1" applyFont="1" applyBorder="1" applyAlignment="1" applyProtection="1">
      <alignment horizontal="center" vertical="center" wrapText="1"/>
      <protection locked="0"/>
    </xf>
    <xf numFmtId="1" fontId="35" fillId="0" borderId="21" xfId="0" applyNumberFormat="1" applyFont="1" applyBorder="1" applyAlignment="1" applyProtection="1">
      <alignment horizontal="center" vertical="center" wrapText="1"/>
      <protection locked="0"/>
    </xf>
    <xf numFmtId="0" fontId="24" fillId="0" borderId="21" xfId="0" applyFont="1" applyBorder="1" applyAlignment="1">
      <alignment horizontal="center" vertical="center"/>
    </xf>
    <xf numFmtId="0" fontId="35" fillId="0" borderId="21" xfId="0" applyFont="1" applyBorder="1" applyAlignment="1">
      <alignment horizontal="center" vertical="center"/>
    </xf>
    <xf numFmtId="0" fontId="13" fillId="0" borderId="21" xfId="0" applyFont="1" applyBorder="1" applyAlignment="1" applyProtection="1">
      <alignment horizontal="center" vertical="center"/>
      <protection locked="0"/>
    </xf>
    <xf numFmtId="1" fontId="24" fillId="0" borderId="41" xfId="0" applyNumberFormat="1" applyFont="1" applyBorder="1" applyAlignment="1">
      <alignment horizontal="center" vertical="center"/>
    </xf>
    <xf numFmtId="1" fontId="24" fillId="0" borderId="25" xfId="0" applyNumberFormat="1" applyFont="1" applyBorder="1" applyAlignment="1">
      <alignment horizontal="center" vertical="center"/>
    </xf>
    <xf numFmtId="1" fontId="24" fillId="0" borderId="43" xfId="0" applyNumberFormat="1" applyFont="1" applyBorder="1" applyAlignment="1">
      <alignment horizontal="center" vertical="center"/>
    </xf>
    <xf numFmtId="1" fontId="35" fillId="0" borderId="41" xfId="0" applyNumberFormat="1" applyFont="1" applyBorder="1" applyAlignment="1">
      <alignment horizontal="center" vertical="center"/>
    </xf>
    <xf numFmtId="1" fontId="35" fillId="0" borderId="25" xfId="0" applyNumberFormat="1" applyFont="1" applyBorder="1" applyAlignment="1">
      <alignment horizontal="center" vertical="center"/>
    </xf>
    <xf numFmtId="1" fontId="35" fillId="0" borderId="43" xfId="0" applyNumberFormat="1"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96" xfId="0" applyFont="1" applyBorder="1" applyAlignment="1">
      <alignment horizontal="center" vertical="center"/>
    </xf>
    <xf numFmtId="0" fontId="13" fillId="0" borderId="97" xfId="0" applyFont="1" applyBorder="1" applyAlignment="1">
      <alignment horizontal="center" vertical="center"/>
    </xf>
    <xf numFmtId="0" fontId="13" fillId="0" borderId="98" xfId="0" applyFont="1" applyBorder="1" applyAlignment="1">
      <alignment horizontal="center" vertical="center"/>
    </xf>
    <xf numFmtId="1" fontId="35" fillId="11" borderId="40" xfId="0" applyNumberFormat="1" applyFont="1" applyFill="1" applyBorder="1" applyAlignment="1" applyProtection="1">
      <alignment horizontal="center" vertical="center" wrapText="1"/>
      <protection locked="0"/>
    </xf>
    <xf numFmtId="1" fontId="35" fillId="11" borderId="42" xfId="0" applyNumberFormat="1" applyFont="1" applyFill="1" applyBorder="1" applyAlignment="1" applyProtection="1">
      <alignment horizontal="center" vertical="center" wrapText="1"/>
      <protection locked="0"/>
    </xf>
    <xf numFmtId="1" fontId="35" fillId="11" borderId="108"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35" fillId="0" borderId="41" xfId="0" applyNumberFormat="1" applyFont="1" applyBorder="1" applyAlignment="1" applyProtection="1">
      <alignment horizontal="center" vertical="center" wrapText="1"/>
      <protection locked="0"/>
    </xf>
    <xf numFmtId="1" fontId="35" fillId="0" borderId="25" xfId="0" applyNumberFormat="1" applyFont="1" applyBorder="1" applyAlignment="1" applyProtection="1">
      <alignment horizontal="center" vertical="center" wrapText="1"/>
      <protection locked="0"/>
    </xf>
    <xf numFmtId="1" fontId="35" fillId="0" borderId="43" xfId="0" applyNumberFormat="1" applyFont="1" applyBorder="1" applyAlignment="1" applyProtection="1">
      <alignment horizontal="center" vertical="center" wrapText="1"/>
      <protection locked="0"/>
    </xf>
  </cellXfs>
  <cellStyles count="5">
    <cellStyle name="Millares" xfId="3" builtinId="3"/>
    <cellStyle name="Normal" xfId="0" builtinId="0"/>
    <cellStyle name="Normal - Style1 2" xfId="1" xr:uid="{00000000-0005-0000-0000-000002000000}"/>
    <cellStyle name="Normal 2 2" xfId="2" xr:uid="{00000000-0005-0000-0000-000003000000}"/>
    <cellStyle name="Porcentaje" xfId="4" builtinId="5"/>
  </cellStyles>
  <dxfs count="834">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editAs="oneCell">
    <xdr:from>
      <xdr:col>7</xdr:col>
      <xdr:colOff>58615</xdr:colOff>
      <xdr:row>1</xdr:row>
      <xdr:rowOff>43962</xdr:rowOff>
    </xdr:from>
    <xdr:to>
      <xdr:col>8</xdr:col>
      <xdr:colOff>553590</xdr:colOff>
      <xdr:row>3</xdr:row>
      <xdr:rowOff>139212</xdr:rowOff>
    </xdr:to>
    <xdr:pic>
      <xdr:nvPicPr>
        <xdr:cNvPr id="17" name="Picture 9">
          <a:extLst>
            <a:ext uri="{FF2B5EF4-FFF2-40B4-BE49-F238E27FC236}">
              <a16:creationId xmlns:a16="http://schemas.microsoft.com/office/drawing/2014/main" id="{E24DB9D3-89E2-4B84-AF61-92A2672D7A2A}"/>
            </a:ext>
          </a:extLst>
        </xdr:cNvPr>
        <xdr:cNvPicPr>
          <a:picLocks noChangeAspect="1"/>
        </xdr:cNvPicPr>
      </xdr:nvPicPr>
      <xdr:blipFill>
        <a:blip xmlns:r="http://schemas.openxmlformats.org/officeDocument/2006/relationships" r:embed="rId2"/>
        <a:stretch>
          <a:fillRect/>
        </a:stretch>
      </xdr:blipFill>
      <xdr:spPr>
        <a:xfrm>
          <a:off x="7392865" y="307731"/>
          <a:ext cx="1322917" cy="476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173180</xdr:colOff>
      <xdr:row>0</xdr:row>
      <xdr:rowOff>190501</xdr:rowOff>
    </xdr:from>
    <xdr:to>
      <xdr:col>1</xdr:col>
      <xdr:colOff>2008908</xdr:colOff>
      <xdr:row>1</xdr:row>
      <xdr:rowOff>899103</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180" y="190501"/>
          <a:ext cx="3065319" cy="916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398319</xdr:colOff>
      <xdr:row>1</xdr:row>
      <xdr:rowOff>69273</xdr:rowOff>
    </xdr:from>
    <xdr:to>
      <xdr:col>12</xdr:col>
      <xdr:colOff>1442345</xdr:colOff>
      <xdr:row>1</xdr:row>
      <xdr:rowOff>910648</xdr:rowOff>
    </xdr:to>
    <xdr:pic>
      <xdr:nvPicPr>
        <xdr:cNvPr id="6" name="Picture 10">
          <a:extLst>
            <a:ext uri="{FF2B5EF4-FFF2-40B4-BE49-F238E27FC236}">
              <a16:creationId xmlns:a16="http://schemas.microsoft.com/office/drawing/2014/main" id="{4E16FCE1-1CD9-4FFD-ABB1-3AB34424306B}"/>
            </a:ext>
          </a:extLst>
        </xdr:cNvPr>
        <xdr:cNvPicPr>
          <a:picLocks noChangeAspect="1"/>
        </xdr:cNvPicPr>
      </xdr:nvPicPr>
      <xdr:blipFill>
        <a:blip xmlns:r="http://schemas.openxmlformats.org/officeDocument/2006/relationships" r:embed="rId2"/>
        <a:stretch>
          <a:fillRect/>
        </a:stretch>
      </xdr:blipFill>
      <xdr:spPr>
        <a:xfrm>
          <a:off x="16919864" y="277091"/>
          <a:ext cx="2221663" cy="841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5</xdr:col>
      <xdr:colOff>441960</xdr:colOff>
      <xdr:row>7</xdr:row>
      <xdr:rowOff>243840</xdr:rowOff>
    </xdr:from>
    <xdr:ext cx="1539240" cy="1508760"/>
    <xdr:sp macro="" textlink="">
      <xdr:nvSpPr>
        <xdr:cNvPr id="2" name="CuadroTexto 1">
          <a:extLst>
            <a:ext uri="{FF2B5EF4-FFF2-40B4-BE49-F238E27FC236}">
              <a16:creationId xmlns:a16="http://schemas.microsoft.com/office/drawing/2014/main" id="{1B6961D3-FD41-484D-ACCE-21CA12FFE98F}"/>
            </a:ext>
          </a:extLst>
        </xdr:cNvPr>
        <xdr:cNvSpPr txBox="1"/>
      </xdr:nvSpPr>
      <xdr:spPr>
        <a:xfrm>
          <a:off x="13957935" y="5015865"/>
          <a:ext cx="1539240" cy="150876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solidFill>
                <a:srgbClr val="595959"/>
              </a:solidFill>
              <a:latin typeface="Azo Sans" panose="020B0603030303020204" pitchFamily="34" charset="77"/>
            </a:rPr>
            <a:t>Columnas</a:t>
          </a:r>
          <a:r>
            <a:rPr lang="es-CO" sz="1100" baseline="0">
              <a:solidFill>
                <a:srgbClr val="595959"/>
              </a:solidFill>
              <a:latin typeface="Azo Sans" panose="020B0603030303020204" pitchFamily="34" charset="77"/>
            </a:rPr>
            <a:t> B y D, (No.) enumerar secuencialmente .</a:t>
          </a:r>
        </a:p>
        <a:p>
          <a:r>
            <a:rPr lang="es-CO" sz="1100" baseline="0">
              <a:solidFill>
                <a:srgbClr val="595959"/>
              </a:solidFill>
              <a:latin typeface="Azo Sans" panose="020B0603030303020204" pitchFamily="34" charset="77"/>
            </a:rPr>
            <a:t>Un factor temático puede tener muchos factores específicos, no siempre es una relacion 1 a 1</a:t>
          </a:r>
        </a:p>
        <a:p>
          <a:endParaRPr lang="es-CO" sz="1100" baseline="0">
            <a:solidFill>
              <a:srgbClr val="595959"/>
            </a:solidFill>
            <a:latin typeface="Azo Sans" panose="020B0603030303020204" pitchFamily="34" charset="77"/>
          </a:endParaRPr>
        </a:p>
      </xdr:txBody>
    </xdr:sp>
    <xdr:clientData/>
  </xdr:oneCellAnchor>
  <xdr:twoCellAnchor editAs="oneCell">
    <xdr:from>
      <xdr:col>0</xdr:col>
      <xdr:colOff>283104</xdr:colOff>
      <xdr:row>0</xdr:row>
      <xdr:rowOff>65768</xdr:rowOff>
    </xdr:from>
    <xdr:to>
      <xdr:col>0</xdr:col>
      <xdr:colOff>3207272</xdr:colOff>
      <xdr:row>0</xdr:row>
      <xdr:rowOff>888728</xdr:rowOff>
    </xdr:to>
    <xdr:pic>
      <xdr:nvPicPr>
        <xdr:cNvPr id="3" name="Picture 8">
          <a:extLst>
            <a:ext uri="{FF2B5EF4-FFF2-40B4-BE49-F238E27FC236}">
              <a16:creationId xmlns:a16="http://schemas.microsoft.com/office/drawing/2014/main" id="{2ED3A53B-6ADB-4DC3-A6DC-636FBB1E0F41}"/>
            </a:ext>
          </a:extLst>
        </xdr:cNvPr>
        <xdr:cNvPicPr>
          <a:picLocks noChangeAspect="1"/>
        </xdr:cNvPicPr>
      </xdr:nvPicPr>
      <xdr:blipFill>
        <a:blip xmlns:r="http://schemas.openxmlformats.org/officeDocument/2006/relationships" r:embed="rId1"/>
        <a:stretch>
          <a:fillRect/>
        </a:stretch>
      </xdr:blipFill>
      <xdr:spPr>
        <a:xfrm>
          <a:off x="283104" y="65768"/>
          <a:ext cx="2924168" cy="822960"/>
        </a:xfrm>
        <a:prstGeom prst="rect">
          <a:avLst/>
        </a:prstGeom>
      </xdr:spPr>
    </xdr:pic>
    <xdr:clientData/>
  </xdr:twoCellAnchor>
  <xdr:twoCellAnchor editAs="oneCell">
    <xdr:from>
      <xdr:col>4</xdr:col>
      <xdr:colOff>2196043</xdr:colOff>
      <xdr:row>0</xdr:row>
      <xdr:rowOff>224895</xdr:rowOff>
    </xdr:from>
    <xdr:to>
      <xdr:col>5</xdr:col>
      <xdr:colOff>1281</xdr:colOff>
      <xdr:row>0</xdr:row>
      <xdr:rowOff>773535</xdr:rowOff>
    </xdr:to>
    <xdr:pic>
      <xdr:nvPicPr>
        <xdr:cNvPr id="4" name="Picture 9">
          <a:extLst>
            <a:ext uri="{FF2B5EF4-FFF2-40B4-BE49-F238E27FC236}">
              <a16:creationId xmlns:a16="http://schemas.microsoft.com/office/drawing/2014/main" id="{36B6A6F2-192C-4E30-8254-04764EB86733}"/>
            </a:ext>
          </a:extLst>
        </xdr:cNvPr>
        <xdr:cNvPicPr>
          <a:picLocks noChangeAspect="1"/>
        </xdr:cNvPicPr>
      </xdr:nvPicPr>
      <xdr:blipFill>
        <a:blip xmlns:r="http://schemas.openxmlformats.org/officeDocument/2006/relationships" r:embed="rId2"/>
        <a:stretch>
          <a:fillRect/>
        </a:stretch>
      </xdr:blipFill>
      <xdr:spPr>
        <a:xfrm>
          <a:off x="12111568" y="224895"/>
          <a:ext cx="1529513" cy="5486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565784</xdr:colOff>
      <xdr:row>1</xdr:row>
      <xdr:rowOff>72390</xdr:rowOff>
    </xdr:from>
    <xdr:ext cx="2624385" cy="5844540"/>
    <xdr:sp macro="" textlink="">
      <xdr:nvSpPr>
        <xdr:cNvPr id="2" name="CuadroTexto 1">
          <a:extLst>
            <a:ext uri="{FF2B5EF4-FFF2-40B4-BE49-F238E27FC236}">
              <a16:creationId xmlns:a16="http://schemas.microsoft.com/office/drawing/2014/main" id="{813F35AC-8954-4702-AA23-B87521FDD7CE}"/>
            </a:ext>
          </a:extLst>
        </xdr:cNvPr>
        <xdr:cNvSpPr txBox="1"/>
      </xdr:nvSpPr>
      <xdr:spPr>
        <a:xfrm>
          <a:off x="13672184" y="1082040"/>
          <a:ext cx="2624385" cy="5844540"/>
        </a:xfrm>
        <a:prstGeom prst="rect">
          <a:avLst/>
        </a:prstGeom>
        <a:solidFill>
          <a:srgbClr val="F2C76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b="1">
              <a:solidFill>
                <a:srgbClr val="595959"/>
              </a:solidFill>
              <a:latin typeface="Azo Sans" panose="020B0603030303020204" pitchFamily="34" charset="77"/>
            </a:rPr>
            <a:t>Tener en</a:t>
          </a:r>
          <a:r>
            <a:rPr lang="es-CO" sz="1100" b="1" baseline="0">
              <a:solidFill>
                <a:srgbClr val="595959"/>
              </a:solidFill>
              <a:latin typeface="Azo Sans" panose="020B0603030303020204" pitchFamily="34" charset="77"/>
            </a:rPr>
            <a:t> cuenta-</a:t>
          </a:r>
        </a:p>
        <a:p>
          <a:endParaRPr lang="es-CO" sz="1100" b="1"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1- La estrategia ( Columna A),  es la forma como se va a gestionar la debilidad o la fortaleza( contexto interno) o la amenaza y la oportunidad</a:t>
          </a:r>
        </a:p>
        <a:p>
          <a:r>
            <a:rPr lang="es-CO" sz="1100" baseline="0">
              <a:solidFill>
                <a:srgbClr val="595959"/>
              </a:solidFill>
              <a:latin typeface="Azo Sans" panose="020B0603030303020204" pitchFamily="34" charset="77"/>
            </a:rPr>
            <a:t> ( contexto externo).</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2. Columnas (B,C;D;E)</a:t>
          </a:r>
        </a:p>
        <a:p>
          <a:r>
            <a:rPr lang="es-CO" sz="1100" baseline="0">
              <a:solidFill>
                <a:srgbClr val="595959"/>
              </a:solidFill>
              <a:latin typeface="Azo Sans" panose="020B0603030303020204" pitchFamily="34" charset="77"/>
            </a:rPr>
            <a:t>Copiar el numero que corresponde, segun la debilidad , oportunidad, fortaleza o amenaza identificada.</a:t>
          </a:r>
        </a:p>
        <a:p>
          <a:r>
            <a:rPr lang="es-CO" sz="1100" baseline="0">
              <a:solidFill>
                <a:srgbClr val="595959"/>
              </a:solidFill>
              <a:latin typeface="Azo Sans" panose="020B0603030303020204" pitchFamily="34" charset="77"/>
            </a:rPr>
            <a:t> </a:t>
          </a:r>
        </a:p>
        <a:p>
          <a:r>
            <a:rPr lang="es-CO" sz="1100">
              <a:solidFill>
                <a:srgbClr val="595959"/>
              </a:solidFill>
              <a:latin typeface="Azo Sans" panose="020B0603030303020204" pitchFamily="34" charset="77"/>
            </a:rPr>
            <a:t>3.</a:t>
          </a:r>
          <a:r>
            <a:rPr lang="es-CO" sz="1100" baseline="0">
              <a:solidFill>
                <a:srgbClr val="595959"/>
              </a:solidFill>
              <a:latin typeface="Azo Sans" panose="020B0603030303020204" pitchFamily="34" charset="77"/>
            </a:rPr>
            <a:t> Las oportunidades y fortalezas se pueden gestionar  a traves de acciónes o proyectos  que se incluyen en el plan de accion ( mejoras), si se considera que aportan valor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Las debilidades y amenazas si  afectan los objetivos estrategicos y requieren recursos se documentan en este plan de acción  .</a:t>
          </a:r>
        </a:p>
        <a:p>
          <a:endParaRPr lang="es-CO" sz="1100" baseline="0">
            <a:solidFill>
              <a:srgbClr val="595959"/>
            </a:solidFill>
            <a:latin typeface="Azo Sans" panose="020B0603030303020204" pitchFamily="34" charset="77"/>
          </a:endParaRPr>
        </a:p>
        <a:p>
          <a:r>
            <a:rPr lang="es-CO" sz="1100" baseline="0">
              <a:solidFill>
                <a:srgbClr val="595959"/>
              </a:solidFill>
              <a:latin typeface="Azo Sans" panose="020B0603030303020204" pitchFamily="34" charset="77"/>
            </a:rPr>
            <a:t>Si la debiidad o amenaza afecta la parte operativa ( errores, demoras, etc) se llevan como causa  de los riesgos, en el Plan de riesgos respectivo.</a:t>
          </a:r>
        </a:p>
      </xdr:txBody>
    </xdr:sp>
    <xdr:clientData/>
  </xdr:oneCellAnchor>
  <xdr:twoCellAnchor editAs="oneCell">
    <xdr:from>
      <xdr:col>0</xdr:col>
      <xdr:colOff>169336</xdr:colOff>
      <xdr:row>0</xdr:row>
      <xdr:rowOff>98777</xdr:rowOff>
    </xdr:from>
    <xdr:to>
      <xdr:col>0</xdr:col>
      <xdr:colOff>3093504</xdr:colOff>
      <xdr:row>0</xdr:row>
      <xdr:rowOff>921737</xdr:rowOff>
    </xdr:to>
    <xdr:pic>
      <xdr:nvPicPr>
        <xdr:cNvPr id="3" name="Picture 9">
          <a:extLst>
            <a:ext uri="{FF2B5EF4-FFF2-40B4-BE49-F238E27FC236}">
              <a16:creationId xmlns:a16="http://schemas.microsoft.com/office/drawing/2014/main" id="{E4F8F79B-FDF0-4958-B3D9-35F368E43E10}"/>
            </a:ext>
          </a:extLst>
        </xdr:cNvPr>
        <xdr:cNvPicPr>
          <a:picLocks noChangeAspect="1"/>
        </xdr:cNvPicPr>
      </xdr:nvPicPr>
      <xdr:blipFill>
        <a:blip xmlns:r="http://schemas.openxmlformats.org/officeDocument/2006/relationships" r:embed="rId1"/>
        <a:stretch>
          <a:fillRect/>
        </a:stretch>
      </xdr:blipFill>
      <xdr:spPr>
        <a:xfrm>
          <a:off x="169336" y="98777"/>
          <a:ext cx="2924168" cy="822960"/>
        </a:xfrm>
        <a:prstGeom prst="rect">
          <a:avLst/>
        </a:prstGeom>
      </xdr:spPr>
    </xdr:pic>
    <xdr:clientData/>
  </xdr:twoCellAnchor>
  <xdr:twoCellAnchor editAs="oneCell">
    <xdr:from>
      <xdr:col>5</xdr:col>
      <xdr:colOff>811392</xdr:colOff>
      <xdr:row>0</xdr:row>
      <xdr:rowOff>258408</xdr:rowOff>
    </xdr:from>
    <xdr:to>
      <xdr:col>5</xdr:col>
      <xdr:colOff>2550455</xdr:colOff>
      <xdr:row>0</xdr:row>
      <xdr:rowOff>807048</xdr:rowOff>
    </xdr:to>
    <xdr:pic>
      <xdr:nvPicPr>
        <xdr:cNvPr id="4" name="Picture 10">
          <a:extLst>
            <a:ext uri="{FF2B5EF4-FFF2-40B4-BE49-F238E27FC236}">
              <a16:creationId xmlns:a16="http://schemas.microsoft.com/office/drawing/2014/main" id="{770F6E08-11D3-4FA9-A8A4-0220F9B3CD98}"/>
            </a:ext>
          </a:extLst>
        </xdr:cNvPr>
        <xdr:cNvPicPr>
          <a:picLocks noChangeAspect="1"/>
        </xdr:cNvPicPr>
      </xdr:nvPicPr>
      <xdr:blipFill>
        <a:blip xmlns:r="http://schemas.openxmlformats.org/officeDocument/2006/relationships" r:embed="rId2"/>
        <a:stretch>
          <a:fillRect/>
        </a:stretch>
      </xdr:blipFill>
      <xdr:spPr>
        <a:xfrm>
          <a:off x="9098142" y="258408"/>
          <a:ext cx="1739063" cy="5486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117328</xdr:colOff>
      <xdr:row>2</xdr:row>
      <xdr:rowOff>283353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238124</xdr:colOff>
      <xdr:row>0</xdr:row>
      <xdr:rowOff>111126</xdr:rowOff>
    </xdr:from>
    <xdr:to>
      <xdr:col>1</xdr:col>
      <xdr:colOff>2079624</xdr:colOff>
      <xdr:row>1</xdr:row>
      <xdr:rowOff>968375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4" y="111126"/>
          <a:ext cx="3063875" cy="1063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254000</xdr:colOff>
      <xdr:row>1</xdr:row>
      <xdr:rowOff>95250</xdr:rowOff>
    </xdr:from>
    <xdr:to>
      <xdr:col>12</xdr:col>
      <xdr:colOff>1300913</xdr:colOff>
      <xdr:row>1</xdr:row>
      <xdr:rowOff>936625</xdr:rowOff>
    </xdr:to>
    <xdr:pic>
      <xdr:nvPicPr>
        <xdr:cNvPr id="3" name="Picture 10">
          <a:extLst>
            <a:ext uri="{FF2B5EF4-FFF2-40B4-BE49-F238E27FC236}">
              <a16:creationId xmlns:a16="http://schemas.microsoft.com/office/drawing/2014/main" id="{288C446E-1C5A-4CB3-8745-C16E3B4C43A4}"/>
            </a:ext>
          </a:extLst>
        </xdr:cNvPr>
        <xdr:cNvPicPr>
          <a:picLocks noChangeAspect="1"/>
        </xdr:cNvPicPr>
      </xdr:nvPicPr>
      <xdr:blipFill>
        <a:blip xmlns:r="http://schemas.openxmlformats.org/officeDocument/2006/relationships" r:embed="rId2"/>
        <a:stretch>
          <a:fillRect/>
        </a:stretch>
      </xdr:blipFill>
      <xdr:spPr>
        <a:xfrm>
          <a:off x="16779875" y="301625"/>
          <a:ext cx="2221663" cy="8413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103908</xdr:colOff>
      <xdr:row>0</xdr:row>
      <xdr:rowOff>121228</xdr:rowOff>
    </xdr:from>
    <xdr:to>
      <xdr:col>1</xdr:col>
      <xdr:colOff>2060862</xdr:colOff>
      <xdr:row>1</xdr:row>
      <xdr:rowOff>883227</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908" y="121228"/>
          <a:ext cx="3186545" cy="9698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450274</xdr:colOff>
      <xdr:row>0</xdr:row>
      <xdr:rowOff>155863</xdr:rowOff>
    </xdr:from>
    <xdr:to>
      <xdr:col>12</xdr:col>
      <xdr:colOff>1494300</xdr:colOff>
      <xdr:row>1</xdr:row>
      <xdr:rowOff>789420</xdr:rowOff>
    </xdr:to>
    <xdr:pic>
      <xdr:nvPicPr>
        <xdr:cNvPr id="4" name="Picture 10">
          <a:extLst>
            <a:ext uri="{FF2B5EF4-FFF2-40B4-BE49-F238E27FC236}">
              <a16:creationId xmlns:a16="http://schemas.microsoft.com/office/drawing/2014/main" id="{D10636CA-11EC-4703-BAA4-E5442C6BA06C}"/>
            </a:ext>
          </a:extLst>
        </xdr:cNvPr>
        <xdr:cNvPicPr>
          <a:picLocks noChangeAspect="1"/>
        </xdr:cNvPicPr>
      </xdr:nvPicPr>
      <xdr:blipFill>
        <a:blip xmlns:r="http://schemas.openxmlformats.org/officeDocument/2006/relationships" r:embed="rId2"/>
        <a:stretch>
          <a:fillRect/>
        </a:stretch>
      </xdr:blipFill>
      <xdr:spPr>
        <a:xfrm>
          <a:off x="16971819" y="155863"/>
          <a:ext cx="2221663" cy="8413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17319</xdr:rowOff>
    </xdr:from>
    <xdr:to>
      <xdr:col>1</xdr:col>
      <xdr:colOff>2078182</xdr:colOff>
      <xdr:row>1</xdr:row>
      <xdr:rowOff>1281546</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5137"/>
          <a:ext cx="3307773" cy="12642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744683</xdr:colOff>
      <xdr:row>1</xdr:row>
      <xdr:rowOff>277091</xdr:rowOff>
    </xdr:from>
    <xdr:to>
      <xdr:col>12</xdr:col>
      <xdr:colOff>1788710</xdr:colOff>
      <xdr:row>1</xdr:row>
      <xdr:rowOff>1118466</xdr:rowOff>
    </xdr:to>
    <xdr:pic>
      <xdr:nvPicPr>
        <xdr:cNvPr id="5" name="Picture 10">
          <a:extLst>
            <a:ext uri="{FF2B5EF4-FFF2-40B4-BE49-F238E27FC236}">
              <a16:creationId xmlns:a16="http://schemas.microsoft.com/office/drawing/2014/main" id="{1FBBF691-0F34-437B-8AB0-C2C1D753BB7E}"/>
            </a:ext>
          </a:extLst>
        </xdr:cNvPr>
        <xdr:cNvPicPr>
          <a:picLocks noChangeAspect="1"/>
        </xdr:cNvPicPr>
      </xdr:nvPicPr>
      <xdr:blipFill>
        <a:blip xmlns:r="http://schemas.openxmlformats.org/officeDocument/2006/relationships" r:embed="rId2"/>
        <a:stretch>
          <a:fillRect/>
        </a:stretch>
      </xdr:blipFill>
      <xdr:spPr>
        <a:xfrm>
          <a:off x="17266228" y="484909"/>
          <a:ext cx="2221663" cy="8413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16.175.124\area%20de%20coordinacion\GESTION%20DE%20CALIDAD\SISTEMA%20GESTION%20DE%20LA%20CALIDAD\6.PLANIFICACI&#211;N\PlanAcci&#243;n\PLAN%20DE%20ACCI&#211;N%202024\PlanAccion202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DE ACCION CONSOLIDACION"/>
      <sheetName val="INFO_ANÁLISIS DE CONTEXTO"/>
      <sheetName val="INFO_ESTRATEGIAS"/>
      <sheetName val="PLAN DE ACCION"/>
      <sheetName val="GESTION"/>
      <sheetName val="INVERSION"/>
      <sheetName val="JURISDICCIONAL"/>
    </sheetNames>
    <sheetDataSet>
      <sheetData sheetId="0" refreshError="1"/>
      <sheetData sheetId="1"/>
      <sheetData sheetId="2"/>
      <sheetData sheetId="3" refreshError="1"/>
      <sheetData sheetId="4"/>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24"/>
  <sheetViews>
    <sheetView showGridLines="0" topLeftCell="A10" zoomScale="90" zoomScaleNormal="90" workbookViewId="0">
      <selection activeCell="B14" sqref="B14:I14"/>
    </sheetView>
  </sheetViews>
  <sheetFormatPr defaultColWidth="11.42578125" defaultRowHeight="15"/>
  <cols>
    <col min="1" max="1" width="28.140625" customWidth="1"/>
    <col min="2" max="2" width="18" customWidth="1"/>
    <col min="3" max="3" width="28.42578125" style="6" customWidth="1"/>
    <col min="4" max="5" width="28.42578125" customWidth="1"/>
    <col min="6" max="8" width="12.42578125" customWidth="1"/>
  </cols>
  <sheetData>
    <row r="1" spans="1:9" ht="21">
      <c r="A1" s="330"/>
      <c r="B1" s="330"/>
      <c r="C1" s="330"/>
      <c r="D1" s="330"/>
      <c r="E1" s="330"/>
      <c r="F1" s="330"/>
    </row>
    <row r="5" spans="1:9">
      <c r="D5" s="14"/>
      <c r="E5" s="14"/>
      <c r="F5" s="14"/>
      <c r="G5" s="14"/>
      <c r="H5" s="14"/>
    </row>
    <row r="6" spans="1:9" ht="16.7" customHeight="1">
      <c r="D6" s="14"/>
      <c r="E6" s="14"/>
      <c r="F6" s="14"/>
      <c r="G6" s="14"/>
      <c r="H6" s="14"/>
    </row>
    <row r="7" spans="1:9" ht="33.75">
      <c r="A7" s="331" t="s">
        <v>0</v>
      </c>
      <c r="B7" s="331"/>
      <c r="C7" s="331"/>
      <c r="D7" s="331"/>
      <c r="E7" s="331"/>
      <c r="F7" s="331"/>
      <c r="G7" s="331"/>
      <c r="H7" s="331"/>
      <c r="I7" s="331"/>
    </row>
    <row r="9" spans="1:9" s="7" customFormat="1" ht="63.75">
      <c r="A9" s="8" t="s">
        <v>1</v>
      </c>
      <c r="B9" s="332"/>
      <c r="C9" s="332"/>
      <c r="D9" s="332"/>
      <c r="E9" s="332"/>
      <c r="F9" s="332"/>
      <c r="G9" s="332"/>
      <c r="H9" s="332"/>
      <c r="I9" s="332"/>
    </row>
    <row r="10" spans="1:9" s="7" customFormat="1" ht="21" customHeight="1">
      <c r="A10" s="12"/>
      <c r="B10" s="13"/>
      <c r="C10" s="13"/>
      <c r="D10" s="12"/>
      <c r="E10" s="11"/>
    </row>
    <row r="11" spans="1:9" s="7" customFormat="1" ht="63.75">
      <c r="A11" s="8" t="s">
        <v>2</v>
      </c>
      <c r="B11" s="277"/>
      <c r="C11" s="328"/>
      <c r="D11" s="328"/>
      <c r="E11" s="328"/>
      <c r="F11" s="328"/>
      <c r="G11" s="328"/>
      <c r="H11" s="328"/>
      <c r="I11" s="328"/>
    </row>
    <row r="12" spans="1:9" ht="12.75" customHeight="1">
      <c r="A12" s="276" t="s">
        <v>2</v>
      </c>
      <c r="B12" s="277"/>
      <c r="C12" s="328"/>
      <c r="D12" s="328"/>
      <c r="E12" s="328"/>
      <c r="F12" s="328"/>
      <c r="G12" s="328"/>
      <c r="H12" s="328"/>
      <c r="I12" s="328"/>
    </row>
    <row r="13" spans="1:9" ht="12.75" customHeight="1">
      <c r="A13" s="9" t="s">
        <v>3</v>
      </c>
      <c r="B13" s="328"/>
      <c r="C13" s="328"/>
      <c r="D13" s="328"/>
      <c r="E13" s="328"/>
      <c r="F13" s="328"/>
      <c r="G13" s="328"/>
      <c r="H13" s="328"/>
      <c r="I13" s="328"/>
    </row>
    <row r="14" spans="1:9" s="7" customFormat="1" ht="25.5">
      <c r="A14" s="9" t="s">
        <v>4</v>
      </c>
      <c r="B14" s="328"/>
      <c r="C14" s="328"/>
      <c r="D14" s="328"/>
      <c r="E14" s="328"/>
      <c r="F14" s="328"/>
      <c r="G14" s="328"/>
      <c r="H14" s="328"/>
      <c r="I14" s="328"/>
    </row>
    <row r="15" spans="1:9" s="7" customFormat="1" ht="25.5">
      <c r="A15" s="9" t="s">
        <v>5</v>
      </c>
      <c r="B15" s="328"/>
      <c r="C15" s="328"/>
      <c r="D15" s="328"/>
      <c r="E15" s="328"/>
      <c r="F15" s="328"/>
      <c r="G15" s="328"/>
      <c r="H15" s="328"/>
      <c r="I15" s="328"/>
    </row>
    <row r="16" spans="1:9" s="7" customFormat="1" ht="25.5">
      <c r="A16" s="8" t="s">
        <v>6</v>
      </c>
      <c r="B16" s="329"/>
      <c r="C16" s="329"/>
      <c r="D16" s="329"/>
      <c r="E16" s="329"/>
      <c r="F16" s="329"/>
      <c r="G16" s="329"/>
      <c r="H16" s="329"/>
      <c r="I16" s="329"/>
    </row>
    <row r="18" spans="1:9" s="7" customFormat="1" ht="24.75" customHeight="1">
      <c r="A18" s="8" t="s">
        <v>7</v>
      </c>
      <c r="B18" s="327"/>
      <c r="C18" s="327"/>
      <c r="D18" s="327"/>
      <c r="E18" s="327"/>
      <c r="F18" s="327"/>
      <c r="G18" s="327"/>
      <c r="H18" s="327"/>
      <c r="I18" s="327"/>
    </row>
    <row r="20" spans="1:9" ht="15.75" thickBot="1"/>
    <row r="21" spans="1:9" ht="12.75" customHeight="1">
      <c r="B21" s="221" t="s">
        <v>8</v>
      </c>
      <c r="C21" s="222" t="s">
        <v>9</v>
      </c>
      <c r="D21" s="222" t="s">
        <v>10</v>
      </c>
      <c r="E21" s="222" t="s">
        <v>11</v>
      </c>
    </row>
    <row r="22" spans="1:9" ht="12.75" customHeight="1" thickBot="1">
      <c r="B22" s="223" t="s">
        <v>12</v>
      </c>
      <c r="C22" s="224" t="s">
        <v>13</v>
      </c>
      <c r="D22" s="224" t="s">
        <v>14</v>
      </c>
      <c r="E22" s="224" t="s">
        <v>15</v>
      </c>
    </row>
    <row r="23" spans="1:9" ht="12.75" customHeight="1">
      <c r="B23" s="225" t="s">
        <v>16</v>
      </c>
      <c r="C23" s="226" t="s">
        <v>7</v>
      </c>
      <c r="D23" s="226" t="s">
        <v>7</v>
      </c>
      <c r="E23" s="226" t="s">
        <v>7</v>
      </c>
    </row>
    <row r="24" spans="1:9" ht="12.75" customHeight="1" thickBot="1">
      <c r="B24" s="223">
        <v>1</v>
      </c>
      <c r="C24" s="227">
        <v>45243</v>
      </c>
      <c r="D24" s="227">
        <v>45272</v>
      </c>
      <c r="E24" s="227">
        <v>45273</v>
      </c>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D3545716-0F6C-4CE0-9126-9C66E70C8230}"/>
    <dataValidation type="list" allowBlank="1" showInputMessage="1" showErrorMessage="1" sqref="B11:B12" xr:uid="{60908070-CC84-4231-8A5E-B95A3102D65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pageSetUpPr fitToPage="1"/>
  </sheetPr>
  <dimension ref="B2:S43"/>
  <sheetViews>
    <sheetView showGridLines="0" topLeftCell="C1" zoomScale="70" zoomScaleNormal="70" workbookViewId="0">
      <selection activeCell="M40" sqref="M40"/>
    </sheetView>
  </sheetViews>
  <sheetFormatPr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13"/>
      <c r="C3" s="114"/>
      <c r="D3" s="114"/>
      <c r="E3" s="114"/>
      <c r="F3" s="114"/>
      <c r="G3" s="114"/>
      <c r="H3" s="114"/>
      <c r="I3" s="115"/>
    </row>
    <row r="4" spans="2:19">
      <c r="B4" s="615" t="s">
        <v>487</v>
      </c>
      <c r="C4" s="616"/>
      <c r="D4" s="616"/>
      <c r="E4" s="617" t="s">
        <v>488</v>
      </c>
      <c r="F4" s="617"/>
      <c r="G4" s="617"/>
      <c r="H4" s="617"/>
      <c r="I4" s="618"/>
      <c r="Q4" s="619" t="s">
        <v>489</v>
      </c>
      <c r="R4" s="619"/>
    </row>
    <row r="5" spans="2:19">
      <c r="B5" s="615"/>
      <c r="C5" s="616"/>
      <c r="D5" s="616"/>
      <c r="E5" s="617"/>
      <c r="F5" s="617"/>
      <c r="G5" s="617"/>
      <c r="H5" s="617"/>
      <c r="I5" s="618"/>
      <c r="Q5" s="619"/>
      <c r="R5" s="619"/>
    </row>
    <row r="6" spans="2:19">
      <c r="B6" s="615"/>
      <c r="C6" s="616"/>
      <c r="D6" s="616"/>
      <c r="E6" s="617"/>
      <c r="F6" s="617"/>
      <c r="G6" s="617"/>
      <c r="H6" s="617"/>
      <c r="I6" s="618"/>
      <c r="Q6" s="619"/>
      <c r="R6" s="619"/>
    </row>
    <row r="7" spans="2:19" ht="15.75" thickBot="1">
      <c r="B7" s="116"/>
      <c r="I7" s="117"/>
    </row>
    <row r="8" spans="2:19" ht="62.25" customHeight="1" thickBot="1">
      <c r="B8" s="620" t="s">
        <v>434</v>
      </c>
      <c r="C8" s="621"/>
      <c r="D8" s="56" t="s">
        <v>490</v>
      </c>
      <c r="E8" s="57">
        <v>5</v>
      </c>
      <c r="F8" s="57">
        <v>10</v>
      </c>
      <c r="G8" s="57">
        <v>15</v>
      </c>
      <c r="H8" s="57">
        <v>20</v>
      </c>
      <c r="I8" s="118">
        <v>25</v>
      </c>
      <c r="K8" s="622" t="s">
        <v>491</v>
      </c>
      <c r="L8" s="623"/>
      <c r="M8" s="623"/>
      <c r="N8" s="623"/>
      <c r="O8" s="623"/>
      <c r="P8" s="624"/>
      <c r="Q8" s="625" t="s">
        <v>492</v>
      </c>
      <c r="R8" s="625"/>
      <c r="S8" s="16" t="s">
        <v>493</v>
      </c>
    </row>
    <row r="9" spans="2:19" ht="62.25" customHeight="1" thickBot="1">
      <c r="B9" s="620"/>
      <c r="C9" s="621"/>
      <c r="D9" s="56" t="s">
        <v>494</v>
      </c>
      <c r="E9" s="58">
        <v>4</v>
      </c>
      <c r="F9" s="58">
        <v>8</v>
      </c>
      <c r="G9" s="57">
        <v>12</v>
      </c>
      <c r="H9" s="57">
        <v>16</v>
      </c>
      <c r="I9" s="118">
        <v>20</v>
      </c>
      <c r="K9" s="626" t="s">
        <v>495</v>
      </c>
      <c r="L9" s="627"/>
      <c r="M9" s="627"/>
      <c r="N9" s="627"/>
      <c r="O9" s="627"/>
      <c r="P9" s="627"/>
      <c r="Q9" s="628" t="s">
        <v>496</v>
      </c>
      <c r="R9" s="629"/>
      <c r="S9" s="16" t="s">
        <v>430</v>
      </c>
    </row>
    <row r="10" spans="2:19" ht="62.25" customHeight="1" thickBot="1">
      <c r="B10" s="620"/>
      <c r="C10" s="621"/>
      <c r="D10" s="56" t="s">
        <v>497</v>
      </c>
      <c r="E10" s="58">
        <v>3</v>
      </c>
      <c r="F10" s="58">
        <v>6</v>
      </c>
      <c r="G10" s="58">
        <v>9</v>
      </c>
      <c r="H10" s="57">
        <v>12</v>
      </c>
      <c r="I10" s="118">
        <v>15</v>
      </c>
      <c r="K10" s="630" t="s">
        <v>456</v>
      </c>
      <c r="L10" s="631"/>
      <c r="M10" s="631"/>
      <c r="N10" s="631"/>
      <c r="O10" s="631"/>
      <c r="P10" s="631"/>
      <c r="Q10" s="625" t="s">
        <v>498</v>
      </c>
      <c r="R10" s="625"/>
      <c r="S10" s="16" t="s">
        <v>499</v>
      </c>
    </row>
    <row r="11" spans="2:19" ht="62.25" customHeight="1">
      <c r="B11" s="620"/>
      <c r="C11" s="621"/>
      <c r="D11" s="56" t="s">
        <v>500</v>
      </c>
      <c r="E11" s="59">
        <v>2</v>
      </c>
      <c r="F11" s="58">
        <v>4</v>
      </c>
      <c r="G11" s="58">
        <v>6</v>
      </c>
      <c r="H11" s="57">
        <v>8</v>
      </c>
      <c r="I11" s="118">
        <v>10</v>
      </c>
      <c r="K11" s="632" t="s">
        <v>501</v>
      </c>
      <c r="L11" s="633"/>
      <c r="M11" s="633"/>
      <c r="N11" s="633"/>
      <c r="O11" s="633"/>
      <c r="P11" s="633"/>
      <c r="Q11" s="625" t="s">
        <v>431</v>
      </c>
      <c r="R11" s="634"/>
      <c r="S11" s="16" t="s">
        <v>431</v>
      </c>
    </row>
    <row r="12" spans="2:19" ht="62.25" customHeight="1">
      <c r="B12" s="620"/>
      <c r="C12" s="621"/>
      <c r="D12" s="56" t="s">
        <v>502</v>
      </c>
      <c r="E12" s="59">
        <v>1</v>
      </c>
      <c r="F12" s="59">
        <v>2</v>
      </c>
      <c r="G12" s="58">
        <v>3</v>
      </c>
      <c r="H12" s="57">
        <v>4</v>
      </c>
      <c r="I12" s="118">
        <v>5</v>
      </c>
    </row>
    <row r="13" spans="2:19" ht="62.25" customHeight="1" thickBot="1">
      <c r="B13" s="119"/>
      <c r="C13" s="613" t="s">
        <v>503</v>
      </c>
      <c r="D13" s="614"/>
      <c r="E13" s="120" t="s">
        <v>504</v>
      </c>
      <c r="F13" s="120" t="s">
        <v>505</v>
      </c>
      <c r="G13" s="120" t="s">
        <v>506</v>
      </c>
      <c r="H13" s="120" t="s">
        <v>507</v>
      </c>
      <c r="I13" s="121" t="s">
        <v>508</v>
      </c>
    </row>
    <row r="17" spans="4:6">
      <c r="D17" s="16"/>
      <c r="E17" s="16"/>
      <c r="F17" s="16"/>
    </row>
    <row r="18" spans="4:6" ht="15.75">
      <c r="D18" s="21" t="s">
        <v>509</v>
      </c>
      <c r="E18" s="122" t="s">
        <v>501</v>
      </c>
      <c r="F18" s="122">
        <v>1</v>
      </c>
    </row>
    <row r="19" spans="4:6">
      <c r="D19" s="21" t="s">
        <v>510</v>
      </c>
      <c r="E19" s="21" t="s">
        <v>501</v>
      </c>
      <c r="F19" s="21">
        <v>2</v>
      </c>
    </row>
    <row r="20" spans="4:6">
      <c r="D20" s="21" t="s">
        <v>511</v>
      </c>
      <c r="E20" s="21" t="s">
        <v>456</v>
      </c>
      <c r="F20" s="21">
        <v>2</v>
      </c>
    </row>
    <row r="21" spans="4:6">
      <c r="D21" s="21" t="s">
        <v>512</v>
      </c>
      <c r="E21" s="21" t="s">
        <v>513</v>
      </c>
      <c r="F21" s="21">
        <v>3</v>
      </c>
    </row>
    <row r="22" spans="4:6">
      <c r="D22" s="21" t="s">
        <v>514</v>
      </c>
      <c r="E22" s="21" t="s">
        <v>491</v>
      </c>
      <c r="F22" s="21">
        <v>4</v>
      </c>
    </row>
    <row r="23" spans="4:6">
      <c r="D23" s="21" t="s">
        <v>515</v>
      </c>
      <c r="E23" s="21" t="s">
        <v>501</v>
      </c>
      <c r="F23" s="21">
        <v>1</v>
      </c>
    </row>
    <row r="24" spans="4:6">
      <c r="D24" s="21" t="s">
        <v>516</v>
      </c>
      <c r="E24" s="21" t="s">
        <v>456</v>
      </c>
      <c r="F24" s="21">
        <v>2</v>
      </c>
    </row>
    <row r="25" spans="4:6">
      <c r="D25" s="21" t="s">
        <v>517</v>
      </c>
      <c r="E25" s="21" t="s">
        <v>456</v>
      </c>
      <c r="F25" s="21">
        <v>2</v>
      </c>
    </row>
    <row r="26" spans="4:6">
      <c r="D26" s="21" t="s">
        <v>518</v>
      </c>
      <c r="E26" s="21" t="s">
        <v>495</v>
      </c>
      <c r="F26" s="21">
        <v>3</v>
      </c>
    </row>
    <row r="27" spans="4:6">
      <c r="D27" s="21" t="s">
        <v>519</v>
      </c>
      <c r="E27" s="21" t="s">
        <v>491</v>
      </c>
      <c r="F27" s="21">
        <v>4</v>
      </c>
    </row>
    <row r="28" spans="4:6">
      <c r="D28" s="21" t="s">
        <v>520</v>
      </c>
      <c r="E28" s="21" t="s">
        <v>456</v>
      </c>
      <c r="F28" s="21">
        <v>2</v>
      </c>
    </row>
    <row r="29" spans="4:6">
      <c r="D29" s="21" t="s">
        <v>521</v>
      </c>
      <c r="E29" s="21" t="s">
        <v>456</v>
      </c>
      <c r="F29" s="21">
        <v>2</v>
      </c>
    </row>
    <row r="30" spans="4:6">
      <c r="D30" s="21" t="s">
        <v>522</v>
      </c>
      <c r="E30" s="21" t="s">
        <v>456</v>
      </c>
      <c r="F30" s="21">
        <v>2</v>
      </c>
    </row>
    <row r="31" spans="4:6">
      <c r="D31" s="21" t="s">
        <v>523</v>
      </c>
      <c r="E31" s="21" t="s">
        <v>495</v>
      </c>
      <c r="F31" s="21">
        <v>3</v>
      </c>
    </row>
    <row r="32" spans="4:6">
      <c r="D32" s="21" t="s">
        <v>524</v>
      </c>
      <c r="E32" s="21" t="s">
        <v>491</v>
      </c>
      <c r="F32" s="21">
        <v>4</v>
      </c>
    </row>
    <row r="33" spans="4:6">
      <c r="D33" s="21" t="s">
        <v>525</v>
      </c>
      <c r="E33" s="21" t="s">
        <v>456</v>
      </c>
      <c r="F33" s="21">
        <v>2</v>
      </c>
    </row>
    <row r="34" spans="4:6">
      <c r="D34" s="21" t="s">
        <v>526</v>
      </c>
      <c r="E34" s="21" t="s">
        <v>456</v>
      </c>
      <c r="F34" s="21">
        <v>2</v>
      </c>
    </row>
    <row r="35" spans="4:6">
      <c r="D35" s="21" t="s">
        <v>527</v>
      </c>
      <c r="E35" s="21" t="s">
        <v>495</v>
      </c>
      <c r="F35" s="21">
        <v>3</v>
      </c>
    </row>
    <row r="36" spans="4:6">
      <c r="D36" s="21" t="s">
        <v>528</v>
      </c>
      <c r="E36" s="21" t="s">
        <v>495</v>
      </c>
      <c r="F36" s="21">
        <v>3</v>
      </c>
    </row>
    <row r="37" spans="4:6">
      <c r="D37" s="21" t="s">
        <v>529</v>
      </c>
      <c r="E37" s="21" t="s">
        <v>491</v>
      </c>
      <c r="F37" s="21">
        <v>4</v>
      </c>
    </row>
    <row r="38" spans="4:6">
      <c r="D38" s="21" t="s">
        <v>530</v>
      </c>
      <c r="E38" s="21" t="s">
        <v>495</v>
      </c>
      <c r="F38" s="21">
        <v>3</v>
      </c>
    </row>
    <row r="39" spans="4:6">
      <c r="D39" s="21" t="s">
        <v>531</v>
      </c>
      <c r="E39" s="21" t="s">
        <v>495</v>
      </c>
      <c r="F39" s="21">
        <v>3</v>
      </c>
    </row>
    <row r="40" spans="4:6">
      <c r="D40" s="21" t="s">
        <v>532</v>
      </c>
      <c r="E40" s="21" t="s">
        <v>495</v>
      </c>
      <c r="F40" s="21">
        <v>3</v>
      </c>
    </row>
    <row r="41" spans="4:6">
      <c r="D41" s="21" t="s">
        <v>533</v>
      </c>
      <c r="E41" s="21" t="s">
        <v>495</v>
      </c>
      <c r="F41" s="21">
        <v>3</v>
      </c>
    </row>
    <row r="42" spans="4:6">
      <c r="D42" s="21" t="s">
        <v>534</v>
      </c>
      <c r="E42" s="21" t="s">
        <v>491</v>
      </c>
      <c r="F42" s="21">
        <v>4</v>
      </c>
    </row>
    <row r="43" spans="4:6">
      <c r="D43" s="16"/>
      <c r="E43" s="16"/>
      <c r="F43" s="16"/>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pageSetUpPr fitToPage="1"/>
  </sheetPr>
  <dimension ref="A1:JK99"/>
  <sheetViews>
    <sheetView showGridLines="0" tabSelected="1" topLeftCell="B49" zoomScale="60" zoomScaleNormal="60" workbookViewId="0">
      <selection activeCell="H103" sqref="H103"/>
    </sheetView>
  </sheetViews>
  <sheetFormatPr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49"/>
      <c r="B1" s="650"/>
      <c r="C1" s="653"/>
      <c r="D1" s="653"/>
      <c r="E1" s="653"/>
      <c r="F1" s="653"/>
      <c r="G1" s="653"/>
      <c r="H1" s="653"/>
      <c r="I1" s="653"/>
      <c r="J1" s="654"/>
      <c r="K1" s="648"/>
      <c r="L1" s="648"/>
      <c r="M1" s="64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92.25" customHeight="1">
      <c r="A2" s="651"/>
      <c r="B2" s="652"/>
      <c r="C2" s="655"/>
      <c r="D2" s="655"/>
      <c r="E2" s="655"/>
      <c r="F2" s="655"/>
      <c r="G2" s="655"/>
      <c r="H2" s="655"/>
      <c r="I2" s="655"/>
      <c r="J2" s="656"/>
      <c r="K2" s="648"/>
      <c r="L2" s="648"/>
      <c r="M2" s="64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55"/>
      <c r="D3" s="655"/>
      <c r="E3" s="655"/>
      <c r="F3" s="655"/>
      <c r="G3" s="655"/>
      <c r="H3" s="655"/>
      <c r="I3" s="655"/>
      <c r="J3" s="656"/>
      <c r="K3" s="648"/>
      <c r="L3" s="648"/>
      <c r="M3" s="64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4" t="s">
        <v>271</v>
      </c>
      <c r="B4" s="574"/>
      <c r="C4" s="547" t="s">
        <v>272</v>
      </c>
      <c r="D4" s="547"/>
      <c r="E4" s="547"/>
      <c r="F4" s="547"/>
      <c r="G4" s="547"/>
      <c r="H4" s="547"/>
      <c r="I4" s="547"/>
      <c r="J4" s="547"/>
      <c r="K4" s="547"/>
      <c r="L4" s="547"/>
      <c r="M4" s="54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4" t="s">
        <v>273</v>
      </c>
      <c r="B5" s="574"/>
      <c r="C5" s="575" t="s">
        <v>274</v>
      </c>
      <c r="D5" s="575"/>
      <c r="E5" s="575"/>
      <c r="F5" s="575"/>
      <c r="G5" s="575"/>
      <c r="H5" s="575"/>
      <c r="I5" s="575"/>
      <c r="J5" s="575"/>
      <c r="K5" s="575"/>
      <c r="L5" s="575"/>
      <c r="M5" s="57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4" t="s">
        <v>275</v>
      </c>
      <c r="B6" s="574"/>
      <c r="C6" s="669" t="s">
        <v>276</v>
      </c>
      <c r="D6" s="670"/>
      <c r="E6" s="670"/>
      <c r="F6" s="670"/>
      <c r="G6" s="670"/>
      <c r="H6" s="670"/>
      <c r="I6" s="670"/>
      <c r="J6" s="670"/>
      <c r="K6" s="670"/>
      <c r="L6" s="670"/>
      <c r="M6" s="671"/>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4" t="s">
        <v>535</v>
      </c>
      <c r="B7" s="665"/>
      <c r="C7" s="666"/>
      <c r="D7" s="667" t="s">
        <v>536</v>
      </c>
      <c r="E7" s="667"/>
      <c r="F7" s="667"/>
      <c r="G7" s="668" t="s">
        <v>537</v>
      </c>
      <c r="H7" s="674" t="s">
        <v>538</v>
      </c>
      <c r="I7" s="676" t="s">
        <v>539</v>
      </c>
      <c r="J7" s="677"/>
      <c r="K7" s="676" t="s">
        <v>540</v>
      </c>
      <c r="L7" s="677"/>
      <c r="M7" s="678" t="s">
        <v>541</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213</v>
      </c>
      <c r="C8" s="34" t="s">
        <v>215</v>
      </c>
      <c r="D8" s="27" t="s">
        <v>225</v>
      </c>
      <c r="E8" s="27" t="s">
        <v>542</v>
      </c>
      <c r="F8" s="27" t="s">
        <v>543</v>
      </c>
      <c r="G8" s="668"/>
      <c r="H8" s="675"/>
      <c r="I8" s="28" t="s">
        <v>544</v>
      </c>
      <c r="J8" s="28" t="s">
        <v>545</v>
      </c>
      <c r="K8" s="28" t="s">
        <v>546</v>
      </c>
      <c r="L8" s="28" t="s">
        <v>547</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57"/>
      <c r="B9" s="658"/>
      <c r="C9" s="658"/>
      <c r="D9" s="658"/>
      <c r="E9" s="658"/>
      <c r="F9" s="658"/>
      <c r="G9" s="65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hidden="1" customHeight="1">
      <c r="A10" s="659">
        <f>'7- Mapa Final'!A10</f>
        <v>1</v>
      </c>
      <c r="B10" s="660" t="str">
        <f>'7- Mapa Final'!B10</f>
        <v>Reparto inequitativo</v>
      </c>
      <c r="C10" s="660" t="str">
        <f>'7- Mapa Final'!C10</f>
        <v>No reporte de novedades, por parte de los despachos judiciales.</v>
      </c>
      <c r="D10" s="646" t="str">
        <f>'7- Mapa Final'!J10</f>
        <v>Muy Baja - 1</v>
      </c>
      <c r="E10" s="647" t="str">
        <f>'7- Mapa Final'!K10</f>
        <v>Leve - 1</v>
      </c>
      <c r="F10" s="672" t="str">
        <f>'7- Mapa Final'!M10</f>
        <v>Bajo - 1</v>
      </c>
      <c r="G10" s="428" t="s">
        <v>431</v>
      </c>
      <c r="H10" s="673"/>
      <c r="I10" s="673"/>
      <c r="J10" s="673"/>
      <c r="K10" s="661">
        <v>45292</v>
      </c>
      <c r="L10" s="661">
        <v>45382</v>
      </c>
      <c r="M10" s="66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hidden="1" customHeight="1">
      <c r="A11" s="645"/>
      <c r="B11" s="636"/>
      <c r="C11" s="636"/>
      <c r="D11" s="638"/>
      <c r="E11" s="640"/>
      <c r="F11" s="644"/>
      <c r="G11" s="423"/>
      <c r="H11" s="642"/>
      <c r="I11" s="642"/>
      <c r="J11" s="642"/>
      <c r="K11" s="642"/>
      <c r="L11" s="642"/>
      <c r="M11" s="66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hidden="1" customHeight="1">
      <c r="A12" s="645"/>
      <c r="B12" s="636"/>
      <c r="C12" s="636"/>
      <c r="D12" s="638"/>
      <c r="E12" s="640"/>
      <c r="F12" s="644"/>
      <c r="G12" s="423"/>
      <c r="H12" s="642"/>
      <c r="I12" s="642"/>
      <c r="J12" s="642"/>
      <c r="K12" s="642"/>
      <c r="L12" s="642"/>
      <c r="M12" s="66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hidden="1" customHeight="1">
      <c r="A13" s="645"/>
      <c r="B13" s="636"/>
      <c r="C13" s="636"/>
      <c r="D13" s="638"/>
      <c r="E13" s="640"/>
      <c r="F13" s="644"/>
      <c r="G13" s="423"/>
      <c r="H13" s="642"/>
      <c r="I13" s="642"/>
      <c r="J13" s="642"/>
      <c r="K13" s="642"/>
      <c r="L13" s="642"/>
      <c r="M13" s="66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hidden="1" customHeight="1">
      <c r="A14" s="645"/>
      <c r="B14" s="636"/>
      <c r="C14" s="636"/>
      <c r="D14" s="638"/>
      <c r="E14" s="640"/>
      <c r="F14" s="644"/>
      <c r="G14" s="423"/>
      <c r="H14" s="642"/>
      <c r="I14" s="642"/>
      <c r="J14" s="642"/>
      <c r="K14" s="642"/>
      <c r="L14" s="642"/>
      <c r="M14" s="66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hidden="1" customHeight="1">
      <c r="A15" s="645"/>
      <c r="B15" s="636"/>
      <c r="C15" s="636"/>
      <c r="D15" s="638"/>
      <c r="E15" s="640"/>
      <c r="F15" s="644"/>
      <c r="G15" s="423"/>
      <c r="H15" s="642"/>
      <c r="I15" s="642"/>
      <c r="J15" s="642"/>
      <c r="K15" s="642"/>
      <c r="L15" s="642"/>
      <c r="M15" s="66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hidden="1" customHeight="1">
      <c r="A16" s="645"/>
      <c r="B16" s="636"/>
      <c r="C16" s="636"/>
      <c r="D16" s="638"/>
      <c r="E16" s="640"/>
      <c r="F16" s="644"/>
      <c r="G16" s="423"/>
      <c r="H16" s="642"/>
      <c r="I16" s="642"/>
      <c r="J16" s="642"/>
      <c r="K16" s="642"/>
      <c r="L16" s="642"/>
      <c r="M16" s="66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hidden="1" customHeight="1">
      <c r="A17" s="645"/>
      <c r="B17" s="636"/>
      <c r="C17" s="636"/>
      <c r="D17" s="638"/>
      <c r="E17" s="640"/>
      <c r="F17" s="644"/>
      <c r="G17" s="423"/>
      <c r="H17" s="642"/>
      <c r="I17" s="642"/>
      <c r="J17" s="642"/>
      <c r="K17" s="642"/>
      <c r="L17" s="642"/>
      <c r="M17" s="66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hidden="1" customHeight="1">
      <c r="A18" s="645"/>
      <c r="B18" s="636"/>
      <c r="C18" s="636"/>
      <c r="D18" s="638"/>
      <c r="E18" s="640"/>
      <c r="F18" s="644"/>
      <c r="G18" s="423"/>
      <c r="H18" s="642"/>
      <c r="I18" s="642"/>
      <c r="J18" s="642"/>
      <c r="K18" s="642"/>
      <c r="L18" s="642"/>
      <c r="M18" s="66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hidden="1" customHeight="1">
      <c r="A19" s="645"/>
      <c r="B19" s="636"/>
      <c r="C19" s="636"/>
      <c r="D19" s="638"/>
      <c r="E19" s="640"/>
      <c r="F19" s="644"/>
      <c r="G19" s="423"/>
      <c r="H19" s="642"/>
      <c r="I19" s="642"/>
      <c r="J19" s="642"/>
      <c r="K19" s="642"/>
      <c r="L19" s="642"/>
      <c r="M19" s="66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hidden="1">
      <c r="A20" s="645">
        <f>'7- Mapa Final'!A20</f>
        <v>2</v>
      </c>
      <c r="B20" s="636" t="str">
        <f>'7- Mapa Final'!B20</f>
        <v>Tecnológicos- falla del sistema institucional de reparto (SARJ y Justicia XXI)</v>
      </c>
      <c r="C20" s="636" t="str">
        <f>'7- Mapa Final'!C20</f>
        <v xml:space="preserve"> Falla tecnológica en los sistemas institucionales de reparto.</v>
      </c>
      <c r="D20" s="637" t="str">
        <f>'7- Mapa Final'!J20</f>
        <v>Muy Baja - 1</v>
      </c>
      <c r="E20" s="639" t="str">
        <f>'7- Mapa Final'!K20</f>
        <v>Leve - 1</v>
      </c>
      <c r="F20" s="644" t="str">
        <f>'7- Mapa Final'!M20</f>
        <v>Bajo - 1</v>
      </c>
      <c r="G20" s="423" t="s">
        <v>493</v>
      </c>
      <c r="H20" s="642"/>
      <c r="I20" s="642"/>
      <c r="J20" s="642"/>
      <c r="K20" s="642"/>
      <c r="L20" s="642"/>
      <c r="M20" s="66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hidden="1" customHeight="1">
      <c r="A21" s="645"/>
      <c r="B21" s="636"/>
      <c r="C21" s="636"/>
      <c r="D21" s="638"/>
      <c r="E21" s="640"/>
      <c r="F21" s="644"/>
      <c r="G21" s="423"/>
      <c r="H21" s="642"/>
      <c r="I21" s="642"/>
      <c r="J21" s="642"/>
      <c r="K21" s="642"/>
      <c r="L21" s="642"/>
      <c r="M21" s="66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hidden="1" customHeight="1">
      <c r="A22" s="645"/>
      <c r="B22" s="636"/>
      <c r="C22" s="636"/>
      <c r="D22" s="638"/>
      <c r="E22" s="640"/>
      <c r="F22" s="644"/>
      <c r="G22" s="423"/>
      <c r="H22" s="642"/>
      <c r="I22" s="642"/>
      <c r="J22" s="642"/>
      <c r="K22" s="642"/>
      <c r="L22" s="642"/>
      <c r="M22" s="66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hidden="1" customHeight="1">
      <c r="A23" s="645"/>
      <c r="B23" s="636"/>
      <c r="C23" s="636"/>
      <c r="D23" s="638"/>
      <c r="E23" s="640"/>
      <c r="F23" s="644"/>
      <c r="G23" s="423"/>
      <c r="H23" s="642"/>
      <c r="I23" s="642"/>
      <c r="J23" s="642"/>
      <c r="K23" s="642"/>
      <c r="L23" s="642"/>
      <c r="M23" s="66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hidden="1" customHeight="1">
      <c r="A24" s="645"/>
      <c r="B24" s="636"/>
      <c r="C24" s="636"/>
      <c r="D24" s="638"/>
      <c r="E24" s="640"/>
      <c r="F24" s="644"/>
      <c r="G24" s="423"/>
      <c r="H24" s="642"/>
      <c r="I24" s="642"/>
      <c r="J24" s="642"/>
      <c r="K24" s="642"/>
      <c r="L24" s="642"/>
      <c r="M24" s="66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hidden="1">
      <c r="A25" s="645"/>
      <c r="B25" s="636"/>
      <c r="C25" s="636"/>
      <c r="D25" s="638"/>
      <c r="E25" s="640"/>
      <c r="F25" s="644"/>
      <c r="G25" s="423"/>
      <c r="H25" s="642"/>
      <c r="I25" s="642"/>
      <c r="J25" s="642"/>
      <c r="K25" s="642"/>
      <c r="L25" s="642"/>
      <c r="M25" s="663"/>
      <c r="N25" s="33"/>
      <c r="O25" s="33"/>
    </row>
    <row r="26" spans="1:169" hidden="1">
      <c r="A26" s="645"/>
      <c r="B26" s="636"/>
      <c r="C26" s="636"/>
      <c r="D26" s="638"/>
      <c r="E26" s="640"/>
      <c r="F26" s="644"/>
      <c r="G26" s="423"/>
      <c r="H26" s="642"/>
      <c r="I26" s="642"/>
      <c r="J26" s="642"/>
      <c r="K26" s="642"/>
      <c r="L26" s="642"/>
      <c r="M26" s="663"/>
      <c r="N26" s="33"/>
      <c r="O26" s="33"/>
    </row>
    <row r="27" spans="1:169" hidden="1">
      <c r="A27" s="645"/>
      <c r="B27" s="636"/>
      <c r="C27" s="636"/>
      <c r="D27" s="638"/>
      <c r="E27" s="640"/>
      <c r="F27" s="644"/>
      <c r="G27" s="423"/>
      <c r="H27" s="642"/>
      <c r="I27" s="642"/>
      <c r="J27" s="642"/>
      <c r="K27" s="642"/>
      <c r="L27" s="642"/>
      <c r="M27" s="663"/>
      <c r="N27" s="33"/>
      <c r="O27" s="33"/>
    </row>
    <row r="28" spans="1:169" hidden="1">
      <c r="A28" s="645"/>
      <c r="B28" s="636"/>
      <c r="C28" s="636"/>
      <c r="D28" s="638"/>
      <c r="E28" s="640"/>
      <c r="F28" s="644"/>
      <c r="G28" s="423"/>
      <c r="H28" s="642"/>
      <c r="I28" s="642"/>
      <c r="J28" s="642"/>
      <c r="K28" s="642"/>
      <c r="L28" s="642"/>
      <c r="M28" s="663"/>
      <c r="N28" s="33"/>
      <c r="O28" s="33"/>
    </row>
    <row r="29" spans="1:169" hidden="1">
      <c r="A29" s="645"/>
      <c r="B29" s="636"/>
      <c r="C29" s="636"/>
      <c r="D29" s="638"/>
      <c r="E29" s="640"/>
      <c r="F29" s="644"/>
      <c r="G29" s="423"/>
      <c r="H29" s="642"/>
      <c r="I29" s="642"/>
      <c r="J29" s="642"/>
      <c r="K29" s="642"/>
      <c r="L29" s="642"/>
      <c r="M29" s="663"/>
      <c r="N29" s="33"/>
      <c r="O29" s="33"/>
    </row>
    <row r="30" spans="1:169" s="25" customFormat="1" ht="12.75">
      <c r="A30" s="635">
        <f>'7- Mapa Final'!A30</f>
        <v>1</v>
      </c>
      <c r="B30" s="636" t="str">
        <f>'7- Mapa Final'!B30</f>
        <v>Efectuar el reparto judicial incumpliendo requisitos</v>
      </c>
      <c r="C30" s="636" t="str">
        <f>'7- Mapa Final'!C30</f>
        <v>No  realizar el reparto, no hacerlo  oportunamente o no aplicar la normatividad.</v>
      </c>
      <c r="D30" s="637" t="str">
        <f>'7- Mapa Final'!J30</f>
        <v>Muy Baja - 1</v>
      </c>
      <c r="E30" s="639" t="str">
        <f>'7- Mapa Final'!K30</f>
        <v>Leve - 1</v>
      </c>
      <c r="F30" s="644" t="str">
        <f>'7- Mapa Final'!M30</f>
        <v>Bajo - 1</v>
      </c>
      <c r="G30" s="423" t="s">
        <v>431</v>
      </c>
      <c r="H30" s="643" t="s">
        <v>548</v>
      </c>
      <c r="I30" s="642"/>
      <c r="J30" s="642" t="s">
        <v>549</v>
      </c>
      <c r="K30" s="641">
        <v>45302</v>
      </c>
      <c r="L30" s="641">
        <v>45382</v>
      </c>
      <c r="M30" s="643" t="s">
        <v>550</v>
      </c>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35"/>
      <c r="B31" s="636"/>
      <c r="C31" s="636"/>
      <c r="D31" s="638"/>
      <c r="E31" s="640"/>
      <c r="F31" s="644"/>
      <c r="G31" s="423"/>
      <c r="H31" s="643"/>
      <c r="I31" s="642"/>
      <c r="J31" s="642"/>
      <c r="K31" s="642"/>
      <c r="L31" s="642"/>
      <c r="M31" s="64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35"/>
      <c r="B32" s="636"/>
      <c r="C32" s="636"/>
      <c r="D32" s="638"/>
      <c r="E32" s="640"/>
      <c r="F32" s="644"/>
      <c r="G32" s="423"/>
      <c r="H32" s="643"/>
      <c r="I32" s="642"/>
      <c r="J32" s="642"/>
      <c r="K32" s="642"/>
      <c r="L32" s="642"/>
      <c r="M32" s="64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35"/>
      <c r="B33" s="636"/>
      <c r="C33" s="636"/>
      <c r="D33" s="638"/>
      <c r="E33" s="640"/>
      <c r="F33" s="644"/>
      <c r="G33" s="423"/>
      <c r="H33" s="643"/>
      <c r="I33" s="642"/>
      <c r="J33" s="642"/>
      <c r="K33" s="642"/>
      <c r="L33" s="642"/>
      <c r="M33" s="64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35"/>
      <c r="B34" s="636"/>
      <c r="C34" s="636"/>
      <c r="D34" s="638"/>
      <c r="E34" s="640"/>
      <c r="F34" s="644"/>
      <c r="G34" s="423"/>
      <c r="H34" s="643"/>
      <c r="I34" s="642"/>
      <c r="J34" s="642"/>
      <c r="K34" s="642"/>
      <c r="L34" s="642"/>
      <c r="M34" s="64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35"/>
      <c r="B35" s="636"/>
      <c r="C35" s="636"/>
      <c r="D35" s="638"/>
      <c r="E35" s="640"/>
      <c r="F35" s="644"/>
      <c r="G35" s="423"/>
      <c r="H35" s="643"/>
      <c r="I35" s="642"/>
      <c r="J35" s="642"/>
      <c r="K35" s="642"/>
      <c r="L35" s="642"/>
      <c r="M35" s="643"/>
      <c r="N35" s="33"/>
      <c r="O35" s="33"/>
    </row>
    <row r="36" spans="1:169">
      <c r="A36" s="635"/>
      <c r="B36" s="636"/>
      <c r="C36" s="636"/>
      <c r="D36" s="638"/>
      <c r="E36" s="640"/>
      <c r="F36" s="644"/>
      <c r="G36" s="423"/>
      <c r="H36" s="643"/>
      <c r="I36" s="642"/>
      <c r="J36" s="642"/>
      <c r="K36" s="642"/>
      <c r="L36" s="642"/>
      <c r="M36" s="643"/>
      <c r="N36" s="33"/>
      <c r="O36" s="33"/>
    </row>
    <row r="37" spans="1:169">
      <c r="A37" s="635"/>
      <c r="B37" s="636"/>
      <c r="C37" s="636"/>
      <c r="D37" s="638"/>
      <c r="E37" s="640"/>
      <c r="F37" s="644"/>
      <c r="G37" s="423"/>
      <c r="H37" s="643"/>
      <c r="I37" s="642"/>
      <c r="J37" s="642"/>
      <c r="K37" s="642"/>
      <c r="L37" s="642"/>
      <c r="M37" s="643"/>
      <c r="N37" s="33"/>
      <c r="O37" s="33"/>
    </row>
    <row r="38" spans="1:169">
      <c r="A38" s="635"/>
      <c r="B38" s="636"/>
      <c r="C38" s="636"/>
      <c r="D38" s="638"/>
      <c r="E38" s="640"/>
      <c r="F38" s="644"/>
      <c r="G38" s="423"/>
      <c r="H38" s="643"/>
      <c r="I38" s="642"/>
      <c r="J38" s="642"/>
      <c r="K38" s="642"/>
      <c r="L38" s="642"/>
      <c r="M38" s="643"/>
      <c r="N38" s="33"/>
      <c r="O38" s="33"/>
    </row>
    <row r="39" spans="1:169">
      <c r="A39" s="635"/>
      <c r="B39" s="636"/>
      <c r="C39" s="636"/>
      <c r="D39" s="638"/>
      <c r="E39" s="640"/>
      <c r="F39" s="644"/>
      <c r="G39" s="423"/>
      <c r="H39" s="643"/>
      <c r="I39" s="642"/>
      <c r="J39" s="642"/>
      <c r="K39" s="642"/>
      <c r="L39" s="642"/>
      <c r="M39" s="643"/>
      <c r="N39" s="33"/>
      <c r="O39" s="33"/>
    </row>
    <row r="40" spans="1:169" s="25" customFormat="1" ht="12.75">
      <c r="A40" s="635">
        <f>'7- Mapa Final'!A40</f>
        <v>2</v>
      </c>
      <c r="B40" s="636" t="str">
        <f>'7- Mapa Final'!B40</f>
        <v xml:space="preserve"> Efectuar notificaciones que no cumplan con los requistos</v>
      </c>
      <c r="C40" s="636" t="str">
        <f>'7- Mapa Final'!C40</f>
        <v>No  realizar las notificaciones , no hacerlo  oportunamente o no aplicar la normatividad.</v>
      </c>
      <c r="D40" s="637" t="str">
        <f>'7- Mapa Final'!J40</f>
        <v>Muy Baja - 1</v>
      </c>
      <c r="E40" s="639" t="str">
        <f>'7- Mapa Final'!K40</f>
        <v>Leve - 1</v>
      </c>
      <c r="F40" s="644" t="str">
        <f>'7- Mapa Final'!M40</f>
        <v>Bajo - 1</v>
      </c>
      <c r="G40" s="423" t="s">
        <v>431</v>
      </c>
      <c r="H40" s="643" t="s">
        <v>551</v>
      </c>
      <c r="I40" s="642"/>
      <c r="J40" s="642" t="s">
        <v>549</v>
      </c>
      <c r="K40" s="641">
        <v>45302</v>
      </c>
      <c r="L40" s="641">
        <v>45382</v>
      </c>
      <c r="M40" s="643" t="s">
        <v>552</v>
      </c>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35"/>
      <c r="B41" s="636"/>
      <c r="C41" s="636"/>
      <c r="D41" s="638"/>
      <c r="E41" s="640"/>
      <c r="F41" s="644"/>
      <c r="G41" s="423"/>
      <c r="H41" s="643"/>
      <c r="I41" s="642"/>
      <c r="J41" s="642"/>
      <c r="K41" s="642"/>
      <c r="L41" s="642"/>
      <c r="M41" s="64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35"/>
      <c r="B42" s="636"/>
      <c r="C42" s="636"/>
      <c r="D42" s="638"/>
      <c r="E42" s="640"/>
      <c r="F42" s="644"/>
      <c r="G42" s="423"/>
      <c r="H42" s="643"/>
      <c r="I42" s="642"/>
      <c r="J42" s="642"/>
      <c r="K42" s="642"/>
      <c r="L42" s="642"/>
      <c r="M42" s="64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35"/>
      <c r="B43" s="636"/>
      <c r="C43" s="636"/>
      <c r="D43" s="638"/>
      <c r="E43" s="640"/>
      <c r="F43" s="644"/>
      <c r="G43" s="423"/>
      <c r="H43" s="643"/>
      <c r="I43" s="642"/>
      <c r="J43" s="642"/>
      <c r="K43" s="642"/>
      <c r="L43" s="642"/>
      <c r="M43" s="64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35"/>
      <c r="B44" s="636"/>
      <c r="C44" s="636"/>
      <c r="D44" s="638"/>
      <c r="E44" s="640"/>
      <c r="F44" s="644"/>
      <c r="G44" s="423"/>
      <c r="H44" s="643"/>
      <c r="I44" s="642"/>
      <c r="J44" s="642"/>
      <c r="K44" s="642"/>
      <c r="L44" s="642"/>
      <c r="M44" s="64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35"/>
      <c r="B45" s="636"/>
      <c r="C45" s="636"/>
      <c r="D45" s="638"/>
      <c r="E45" s="640"/>
      <c r="F45" s="644"/>
      <c r="G45" s="423"/>
      <c r="H45" s="643"/>
      <c r="I45" s="642"/>
      <c r="J45" s="642"/>
      <c r="K45" s="642"/>
      <c r="L45" s="642"/>
      <c r="M45" s="643"/>
      <c r="N45" s="33"/>
      <c r="O45" s="33"/>
    </row>
    <row r="46" spans="1:169">
      <c r="A46" s="635"/>
      <c r="B46" s="636"/>
      <c r="C46" s="636"/>
      <c r="D46" s="638"/>
      <c r="E46" s="640"/>
      <c r="F46" s="644"/>
      <c r="G46" s="423"/>
      <c r="H46" s="643"/>
      <c r="I46" s="642"/>
      <c r="J46" s="642"/>
      <c r="K46" s="642"/>
      <c r="L46" s="642"/>
      <c r="M46" s="643"/>
      <c r="N46" s="33"/>
      <c r="O46" s="33"/>
    </row>
    <row r="47" spans="1:169">
      <c r="A47" s="635"/>
      <c r="B47" s="636"/>
      <c r="C47" s="636"/>
      <c r="D47" s="638"/>
      <c r="E47" s="640"/>
      <c r="F47" s="644"/>
      <c r="G47" s="423"/>
      <c r="H47" s="643"/>
      <c r="I47" s="642"/>
      <c r="J47" s="642"/>
      <c r="K47" s="642"/>
      <c r="L47" s="642"/>
      <c r="M47" s="643"/>
      <c r="N47" s="33"/>
      <c r="O47" s="33"/>
    </row>
    <row r="48" spans="1:169">
      <c r="A48" s="635"/>
      <c r="B48" s="636"/>
      <c r="C48" s="636"/>
      <c r="D48" s="638"/>
      <c r="E48" s="640"/>
      <c r="F48" s="644"/>
      <c r="G48" s="423"/>
      <c r="H48" s="643"/>
      <c r="I48" s="642"/>
      <c r="J48" s="642"/>
      <c r="K48" s="642"/>
      <c r="L48" s="642"/>
      <c r="M48" s="643"/>
      <c r="N48" s="33"/>
      <c r="O48" s="33"/>
    </row>
    <row r="49" spans="1:169">
      <c r="A49" s="635"/>
      <c r="B49" s="636"/>
      <c r="C49" s="636"/>
      <c r="D49" s="638"/>
      <c r="E49" s="640"/>
      <c r="F49" s="644"/>
      <c r="G49" s="423"/>
      <c r="H49" s="643"/>
      <c r="I49" s="642"/>
      <c r="J49" s="642"/>
      <c r="K49" s="642"/>
      <c r="L49" s="642"/>
      <c r="M49" s="643"/>
      <c r="N49" s="33"/>
      <c r="O49" s="33"/>
    </row>
    <row r="50" spans="1:169" s="25" customFormat="1" ht="12.75">
      <c r="A50" s="635">
        <f>'7- Mapa Final'!A50</f>
        <v>3</v>
      </c>
      <c r="B50" s="636" t="str">
        <f>'7- Mapa Final'!B50</f>
        <v xml:space="preserve">Pérdida de documentos </v>
      </c>
      <c r="C50" s="636" t="str">
        <f>'7- Mapa Final'!C50</f>
        <v>Extravío temporal o definitivo de los  documentos de los procesos judiciales.</v>
      </c>
      <c r="D50" s="637" t="str">
        <f>'7- Mapa Final'!J50</f>
        <v>Muy Baja - 1</v>
      </c>
      <c r="E50" s="639" t="str">
        <f>'7- Mapa Final'!K50</f>
        <v>Leve - 1</v>
      </c>
      <c r="F50" s="644" t="str">
        <f>'7- Mapa Final'!M50</f>
        <v>Bajo - 1</v>
      </c>
      <c r="G50" s="423" t="s">
        <v>431</v>
      </c>
      <c r="H50" s="643" t="s">
        <v>553</v>
      </c>
      <c r="I50" s="642"/>
      <c r="J50" s="642" t="s">
        <v>549</v>
      </c>
      <c r="K50" s="641">
        <v>45302</v>
      </c>
      <c r="L50" s="641">
        <v>45382</v>
      </c>
      <c r="M50" s="643" t="s">
        <v>554</v>
      </c>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35"/>
      <c r="B51" s="636"/>
      <c r="C51" s="636"/>
      <c r="D51" s="638"/>
      <c r="E51" s="640"/>
      <c r="F51" s="644"/>
      <c r="G51" s="423"/>
      <c r="H51" s="643"/>
      <c r="I51" s="642"/>
      <c r="J51" s="642"/>
      <c r="K51" s="642"/>
      <c r="L51" s="642"/>
      <c r="M51" s="64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35"/>
      <c r="B52" s="636"/>
      <c r="C52" s="636"/>
      <c r="D52" s="638"/>
      <c r="E52" s="640"/>
      <c r="F52" s="644"/>
      <c r="G52" s="423"/>
      <c r="H52" s="643"/>
      <c r="I52" s="642"/>
      <c r="J52" s="642"/>
      <c r="K52" s="642"/>
      <c r="L52" s="642"/>
      <c r="M52" s="64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35"/>
      <c r="B53" s="636"/>
      <c r="C53" s="636"/>
      <c r="D53" s="638"/>
      <c r="E53" s="640"/>
      <c r="F53" s="644"/>
      <c r="G53" s="423"/>
      <c r="H53" s="643"/>
      <c r="I53" s="642"/>
      <c r="J53" s="642"/>
      <c r="K53" s="642"/>
      <c r="L53" s="642"/>
      <c r="M53" s="64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35"/>
      <c r="B54" s="636"/>
      <c r="C54" s="636"/>
      <c r="D54" s="638"/>
      <c r="E54" s="640"/>
      <c r="F54" s="644"/>
      <c r="G54" s="423"/>
      <c r="H54" s="643"/>
      <c r="I54" s="642"/>
      <c r="J54" s="642"/>
      <c r="K54" s="642"/>
      <c r="L54" s="642"/>
      <c r="M54" s="64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35"/>
      <c r="B55" s="636"/>
      <c r="C55" s="636"/>
      <c r="D55" s="638"/>
      <c r="E55" s="640"/>
      <c r="F55" s="644"/>
      <c r="G55" s="423"/>
      <c r="H55" s="643"/>
      <c r="I55" s="642"/>
      <c r="J55" s="642"/>
      <c r="K55" s="642"/>
      <c r="L55" s="642"/>
      <c r="M55" s="643"/>
      <c r="N55" s="33"/>
      <c r="O55" s="33"/>
    </row>
    <row r="56" spans="1:169">
      <c r="A56" s="635"/>
      <c r="B56" s="636"/>
      <c r="C56" s="636"/>
      <c r="D56" s="638"/>
      <c r="E56" s="640"/>
      <c r="F56" s="644"/>
      <c r="G56" s="423"/>
      <c r="H56" s="643"/>
      <c r="I56" s="642"/>
      <c r="J56" s="642"/>
      <c r="K56" s="642"/>
      <c r="L56" s="642"/>
      <c r="M56" s="643"/>
      <c r="N56" s="33"/>
      <c r="O56" s="33"/>
    </row>
    <row r="57" spans="1:169">
      <c r="A57" s="635"/>
      <c r="B57" s="636"/>
      <c r="C57" s="636"/>
      <c r="D57" s="638"/>
      <c r="E57" s="640"/>
      <c r="F57" s="644"/>
      <c r="G57" s="423"/>
      <c r="H57" s="643"/>
      <c r="I57" s="642"/>
      <c r="J57" s="642"/>
      <c r="K57" s="642"/>
      <c r="L57" s="642"/>
      <c r="M57" s="643"/>
      <c r="N57" s="33"/>
      <c r="O57" s="33"/>
    </row>
    <row r="58" spans="1:169">
      <c r="A58" s="635"/>
      <c r="B58" s="636"/>
      <c r="C58" s="636"/>
      <c r="D58" s="638"/>
      <c r="E58" s="640"/>
      <c r="F58" s="644"/>
      <c r="G58" s="423"/>
      <c r="H58" s="643"/>
      <c r="I58" s="642"/>
      <c r="J58" s="642"/>
      <c r="K58" s="642"/>
      <c r="L58" s="642"/>
      <c r="M58" s="643"/>
      <c r="N58" s="33"/>
      <c r="O58" s="33"/>
    </row>
    <row r="59" spans="1:169">
      <c r="A59" s="635"/>
      <c r="B59" s="636"/>
      <c r="C59" s="636"/>
      <c r="D59" s="638"/>
      <c r="E59" s="640"/>
      <c r="F59" s="644"/>
      <c r="G59" s="423"/>
      <c r="H59" s="643"/>
      <c r="I59" s="642"/>
      <c r="J59" s="642"/>
      <c r="K59" s="642"/>
      <c r="L59" s="642"/>
      <c r="M59" s="643"/>
      <c r="N59" s="33"/>
      <c r="O59" s="33"/>
    </row>
    <row r="60" spans="1:169" s="25" customFormat="1" ht="12.75" hidden="1" customHeight="1">
      <c r="A60" s="635">
        <f>'7- Mapa Final'!A60</f>
        <v>0</v>
      </c>
      <c r="B60" s="636" t="str">
        <f>'7- Mapa Final'!B60</f>
        <v>Pérdida de información</v>
      </c>
      <c r="C60" s="636" t="str">
        <f>'7- Mapa Final'!C60</f>
        <v>Extravio de informacion al no realizar debidamente las copias de seguridad.</v>
      </c>
      <c r="D60" s="637" t="str">
        <f>'7- Mapa Final'!J60</f>
        <v>Muy Baja - 1</v>
      </c>
      <c r="E60" s="639" t="str">
        <f>'7- Mapa Final'!K60</f>
        <v>Leve - 1</v>
      </c>
      <c r="F60" s="644" t="str">
        <f>'7- Mapa Final'!M60</f>
        <v>Bajo - 1</v>
      </c>
      <c r="G60" s="423" t="s">
        <v>430</v>
      </c>
      <c r="H60" s="642"/>
      <c r="I60" s="642"/>
      <c r="J60" s="642" t="s">
        <v>549</v>
      </c>
      <c r="K60" s="641">
        <v>45302</v>
      </c>
      <c r="L60" s="641">
        <v>45382</v>
      </c>
      <c r="M60" s="642"/>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hidden="1" customHeight="1">
      <c r="A61" s="635"/>
      <c r="B61" s="636"/>
      <c r="C61" s="636"/>
      <c r="D61" s="638"/>
      <c r="E61" s="640"/>
      <c r="F61" s="644"/>
      <c r="G61" s="423"/>
      <c r="H61" s="642"/>
      <c r="I61" s="642"/>
      <c r="J61" s="642"/>
      <c r="K61" s="642"/>
      <c r="L61" s="642"/>
      <c r="M61" s="642"/>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hidden="1" customHeight="1">
      <c r="A62" s="635"/>
      <c r="B62" s="636"/>
      <c r="C62" s="636"/>
      <c r="D62" s="638"/>
      <c r="E62" s="640"/>
      <c r="F62" s="644"/>
      <c r="G62" s="423"/>
      <c r="H62" s="642"/>
      <c r="I62" s="642"/>
      <c r="J62" s="642"/>
      <c r="K62" s="642"/>
      <c r="L62" s="642"/>
      <c r="M62" s="642"/>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hidden="1" customHeight="1">
      <c r="A63" s="635"/>
      <c r="B63" s="636"/>
      <c r="C63" s="636"/>
      <c r="D63" s="638"/>
      <c r="E63" s="640"/>
      <c r="F63" s="644"/>
      <c r="G63" s="423"/>
      <c r="H63" s="642"/>
      <c r="I63" s="642"/>
      <c r="J63" s="642"/>
      <c r="K63" s="642"/>
      <c r="L63" s="642"/>
      <c r="M63" s="642"/>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hidden="1" customHeight="1">
      <c r="A64" s="635"/>
      <c r="B64" s="636"/>
      <c r="C64" s="636"/>
      <c r="D64" s="638"/>
      <c r="E64" s="640"/>
      <c r="F64" s="644"/>
      <c r="G64" s="423"/>
      <c r="H64" s="642"/>
      <c r="I64" s="642"/>
      <c r="J64" s="642"/>
      <c r="K64" s="642"/>
      <c r="L64" s="642"/>
      <c r="M64" s="642"/>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ht="15" hidden="1" customHeight="1">
      <c r="A65" s="635"/>
      <c r="B65" s="636"/>
      <c r="C65" s="636"/>
      <c r="D65" s="638"/>
      <c r="E65" s="640"/>
      <c r="F65" s="644"/>
      <c r="G65" s="423"/>
      <c r="H65" s="642"/>
      <c r="I65" s="642"/>
      <c r="J65" s="642"/>
      <c r="K65" s="642"/>
      <c r="L65" s="642"/>
      <c r="M65" s="642"/>
      <c r="N65" s="33"/>
      <c r="O65" s="33"/>
    </row>
    <row r="66" spans="1:169" ht="15" hidden="1" customHeight="1">
      <c r="A66" s="635"/>
      <c r="B66" s="636"/>
      <c r="C66" s="636"/>
      <c r="D66" s="638"/>
      <c r="E66" s="640"/>
      <c r="F66" s="644"/>
      <c r="G66" s="423"/>
      <c r="H66" s="642"/>
      <c r="I66" s="642"/>
      <c r="J66" s="642"/>
      <c r="K66" s="642"/>
      <c r="L66" s="642"/>
      <c r="M66" s="642"/>
      <c r="N66" s="33"/>
      <c r="O66" s="33"/>
    </row>
    <row r="67" spans="1:169" ht="15" hidden="1" customHeight="1">
      <c r="A67" s="635"/>
      <c r="B67" s="636"/>
      <c r="C67" s="636"/>
      <c r="D67" s="638"/>
      <c r="E67" s="640"/>
      <c r="F67" s="644"/>
      <c r="G67" s="423"/>
      <c r="H67" s="642"/>
      <c r="I67" s="642"/>
      <c r="J67" s="642"/>
      <c r="K67" s="642"/>
      <c r="L67" s="642"/>
      <c r="M67" s="642"/>
      <c r="N67" s="33"/>
      <c r="O67" s="33"/>
    </row>
    <row r="68" spans="1:169" ht="15" hidden="1" customHeight="1">
      <c r="A68" s="635"/>
      <c r="B68" s="636"/>
      <c r="C68" s="636"/>
      <c r="D68" s="638"/>
      <c r="E68" s="640"/>
      <c r="F68" s="644"/>
      <c r="G68" s="423"/>
      <c r="H68" s="642"/>
      <c r="I68" s="642"/>
      <c r="J68" s="642"/>
      <c r="K68" s="642"/>
      <c r="L68" s="642"/>
      <c r="M68" s="642"/>
      <c r="N68" s="33"/>
      <c r="O68" s="33"/>
    </row>
    <row r="69" spans="1:169" ht="15.75" hidden="1" customHeight="1" thickBot="1">
      <c r="A69" s="635"/>
      <c r="B69" s="636"/>
      <c r="C69" s="636"/>
      <c r="D69" s="638"/>
      <c r="E69" s="640"/>
      <c r="F69" s="644"/>
      <c r="G69" s="423"/>
      <c r="H69" s="642"/>
      <c r="I69" s="642"/>
      <c r="J69" s="642"/>
      <c r="K69" s="642"/>
      <c r="L69" s="642"/>
      <c r="M69" s="642"/>
      <c r="N69" s="33"/>
      <c r="O69" s="33"/>
    </row>
    <row r="70" spans="1:169" s="25" customFormat="1" ht="12.75" hidden="1" customHeight="1">
      <c r="A70" s="635">
        <f>'7- Mapa Final'!A70</f>
        <v>8</v>
      </c>
      <c r="B70" s="636" t="str">
        <f>'7- Mapa Final'!B70</f>
        <v xml:space="preserve">Tecnológicos-Fallas del sistema interno y externo del Centro de Servicios. </v>
      </c>
      <c r="C70" s="636" t="str">
        <f>'7- Mapa Final'!C70</f>
        <v>Fallas tecnológicas en los aplicativos internos y externos del centro de servicios.</v>
      </c>
      <c r="D70" s="637" t="str">
        <f>'7- Mapa Final'!J70</f>
        <v>Muy Baja - 1</v>
      </c>
      <c r="E70" s="639" t="str">
        <f>'7- Mapa Final'!K70</f>
        <v>Leve - 1</v>
      </c>
      <c r="F70" s="644" t="str">
        <f>'7- Mapa Final'!M70</f>
        <v>Bajo - 1</v>
      </c>
      <c r="G70" s="423" t="s">
        <v>430</v>
      </c>
      <c r="H70" s="642"/>
      <c r="I70" s="642"/>
      <c r="J70" s="642" t="s">
        <v>549</v>
      </c>
      <c r="K70" s="641">
        <v>45302</v>
      </c>
      <c r="L70" s="641">
        <v>45382</v>
      </c>
      <c r="M70" s="642"/>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hidden="1" customHeight="1">
      <c r="A71" s="635"/>
      <c r="B71" s="636"/>
      <c r="C71" s="636"/>
      <c r="D71" s="638"/>
      <c r="E71" s="640"/>
      <c r="F71" s="644"/>
      <c r="G71" s="423"/>
      <c r="H71" s="642"/>
      <c r="I71" s="642"/>
      <c r="J71" s="642"/>
      <c r="K71" s="642"/>
      <c r="L71" s="642"/>
      <c r="M71" s="642"/>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hidden="1" customHeight="1">
      <c r="A72" s="635"/>
      <c r="B72" s="636"/>
      <c r="C72" s="636"/>
      <c r="D72" s="638"/>
      <c r="E72" s="640"/>
      <c r="F72" s="644"/>
      <c r="G72" s="423"/>
      <c r="H72" s="642"/>
      <c r="I72" s="642"/>
      <c r="J72" s="642"/>
      <c r="K72" s="642"/>
      <c r="L72" s="642"/>
      <c r="M72" s="642"/>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hidden="1" customHeight="1">
      <c r="A73" s="635"/>
      <c r="B73" s="636"/>
      <c r="C73" s="636"/>
      <c r="D73" s="638"/>
      <c r="E73" s="640"/>
      <c r="F73" s="644"/>
      <c r="G73" s="423"/>
      <c r="H73" s="642"/>
      <c r="I73" s="642"/>
      <c r="J73" s="642"/>
      <c r="K73" s="642"/>
      <c r="L73" s="642"/>
      <c r="M73" s="642"/>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hidden="1" customHeight="1">
      <c r="A74" s="635"/>
      <c r="B74" s="636"/>
      <c r="C74" s="636"/>
      <c r="D74" s="638"/>
      <c r="E74" s="640"/>
      <c r="F74" s="644"/>
      <c r="G74" s="423"/>
      <c r="H74" s="642"/>
      <c r="I74" s="642"/>
      <c r="J74" s="642"/>
      <c r="K74" s="642"/>
      <c r="L74" s="642"/>
      <c r="M74" s="642"/>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ht="15" hidden="1" customHeight="1">
      <c r="A75" s="635"/>
      <c r="B75" s="636"/>
      <c r="C75" s="636"/>
      <c r="D75" s="638"/>
      <c r="E75" s="640"/>
      <c r="F75" s="644"/>
      <c r="G75" s="423"/>
      <c r="H75" s="642"/>
      <c r="I75" s="642"/>
      <c r="J75" s="642"/>
      <c r="K75" s="642"/>
      <c r="L75" s="642"/>
      <c r="M75" s="642"/>
      <c r="N75" s="33"/>
      <c r="O75" s="33"/>
    </row>
    <row r="76" spans="1:169" ht="15" hidden="1" customHeight="1">
      <c r="A76" s="635"/>
      <c r="B76" s="636"/>
      <c r="C76" s="636"/>
      <c r="D76" s="638"/>
      <c r="E76" s="640"/>
      <c r="F76" s="644"/>
      <c r="G76" s="423"/>
      <c r="H76" s="642"/>
      <c r="I76" s="642"/>
      <c r="J76" s="642"/>
      <c r="K76" s="642"/>
      <c r="L76" s="642"/>
      <c r="M76" s="642"/>
      <c r="N76" s="33"/>
      <c r="O76" s="33"/>
    </row>
    <row r="77" spans="1:169" ht="15" hidden="1" customHeight="1">
      <c r="A77" s="635"/>
      <c r="B77" s="636"/>
      <c r="C77" s="636"/>
      <c r="D77" s="638"/>
      <c r="E77" s="640"/>
      <c r="F77" s="644"/>
      <c r="G77" s="423"/>
      <c r="H77" s="642"/>
      <c r="I77" s="642"/>
      <c r="J77" s="642"/>
      <c r="K77" s="642"/>
      <c r="L77" s="642"/>
      <c r="M77" s="642"/>
      <c r="N77" s="33"/>
      <c r="O77" s="33"/>
    </row>
    <row r="78" spans="1:169" ht="15" hidden="1" customHeight="1">
      <c r="A78" s="635"/>
      <c r="B78" s="636"/>
      <c r="C78" s="636"/>
      <c r="D78" s="638"/>
      <c r="E78" s="640"/>
      <c r="F78" s="644"/>
      <c r="G78" s="423"/>
      <c r="H78" s="642"/>
      <c r="I78" s="642"/>
      <c r="J78" s="642"/>
      <c r="K78" s="642"/>
      <c r="L78" s="642"/>
      <c r="M78" s="642"/>
      <c r="N78" s="33"/>
      <c r="O78" s="33"/>
    </row>
    <row r="79" spans="1:169" ht="15.75" hidden="1" customHeight="1" thickBot="1">
      <c r="A79" s="635"/>
      <c r="B79" s="636"/>
      <c r="C79" s="636"/>
      <c r="D79" s="638"/>
      <c r="E79" s="640"/>
      <c r="F79" s="644"/>
      <c r="G79" s="423"/>
      <c r="H79" s="642"/>
      <c r="I79" s="642"/>
      <c r="J79" s="642"/>
      <c r="K79" s="642"/>
      <c r="L79" s="642"/>
      <c r="M79" s="642"/>
      <c r="N79" s="33"/>
      <c r="O79" s="33"/>
    </row>
    <row r="80" spans="1:169" ht="15" hidden="1" customHeight="1">
      <c r="A80" s="635">
        <f>'7- Mapa Final'!A80</f>
        <v>10</v>
      </c>
      <c r="B80" s="636" t="str">
        <f>'7- Mapa Final'!B80</f>
        <v xml:space="preserve">Afectaciones ambientales </v>
      </c>
      <c r="C80" s="636" t="str">
        <f>'7- Mapa Final'!C80</f>
        <v>Se tienen afectaciones ambientales que generen impactos negativos en el entorno.</v>
      </c>
      <c r="D80" s="637" t="str">
        <f>'7- Mapa Final'!J80</f>
        <v>Muy Baja - 1</v>
      </c>
      <c r="E80" s="639" t="str">
        <f>'7- Mapa Final'!K80</f>
        <v>Leve - 1</v>
      </c>
      <c r="F80" s="644" t="str">
        <f>'7- Mapa Final'!M80</f>
        <v>Bajo - 1</v>
      </c>
      <c r="G80" s="423" t="s">
        <v>430</v>
      </c>
      <c r="H80" s="642"/>
      <c r="I80" s="642"/>
      <c r="J80" s="642" t="s">
        <v>549</v>
      </c>
      <c r="K80" s="641">
        <v>45302</v>
      </c>
      <c r="L80" s="641">
        <v>45382</v>
      </c>
      <c r="M80" s="642"/>
    </row>
    <row r="81" spans="1:13" ht="15" hidden="1" customHeight="1">
      <c r="A81" s="635"/>
      <c r="B81" s="636"/>
      <c r="C81" s="636"/>
      <c r="D81" s="638"/>
      <c r="E81" s="640"/>
      <c r="F81" s="644"/>
      <c r="G81" s="423"/>
      <c r="H81" s="642"/>
      <c r="I81" s="642"/>
      <c r="J81" s="642"/>
      <c r="K81" s="642"/>
      <c r="L81" s="642"/>
      <c r="M81" s="642"/>
    </row>
    <row r="82" spans="1:13" ht="15" hidden="1" customHeight="1">
      <c r="A82" s="635"/>
      <c r="B82" s="636"/>
      <c r="C82" s="636"/>
      <c r="D82" s="638"/>
      <c r="E82" s="640"/>
      <c r="F82" s="644"/>
      <c r="G82" s="423"/>
      <c r="H82" s="642"/>
      <c r="I82" s="642"/>
      <c r="J82" s="642"/>
      <c r="K82" s="642"/>
      <c r="L82" s="642"/>
      <c r="M82" s="642"/>
    </row>
    <row r="83" spans="1:13" ht="15" hidden="1" customHeight="1">
      <c r="A83" s="635"/>
      <c r="B83" s="636"/>
      <c r="C83" s="636"/>
      <c r="D83" s="638"/>
      <c r="E83" s="640"/>
      <c r="F83" s="644"/>
      <c r="G83" s="423"/>
      <c r="H83" s="642"/>
      <c r="I83" s="642"/>
      <c r="J83" s="642"/>
      <c r="K83" s="642"/>
      <c r="L83" s="642"/>
      <c r="M83" s="642"/>
    </row>
    <row r="84" spans="1:13" ht="15" hidden="1" customHeight="1">
      <c r="A84" s="635"/>
      <c r="B84" s="636"/>
      <c r="C84" s="636"/>
      <c r="D84" s="638"/>
      <c r="E84" s="640"/>
      <c r="F84" s="644"/>
      <c r="G84" s="423"/>
      <c r="H84" s="642"/>
      <c r="I84" s="642"/>
      <c r="J84" s="642"/>
      <c r="K84" s="642"/>
      <c r="L84" s="642"/>
      <c r="M84" s="642"/>
    </row>
    <row r="85" spans="1:13" ht="15" hidden="1" customHeight="1">
      <c r="A85" s="635"/>
      <c r="B85" s="636"/>
      <c r="C85" s="636"/>
      <c r="D85" s="638"/>
      <c r="E85" s="640"/>
      <c r="F85" s="644"/>
      <c r="G85" s="423"/>
      <c r="H85" s="642"/>
      <c r="I85" s="642"/>
      <c r="J85" s="642"/>
      <c r="K85" s="642"/>
      <c r="L85" s="642"/>
      <c r="M85" s="642"/>
    </row>
    <row r="86" spans="1:13" ht="15" hidden="1" customHeight="1">
      <c r="A86" s="635"/>
      <c r="B86" s="636"/>
      <c r="C86" s="636"/>
      <c r="D86" s="638"/>
      <c r="E86" s="640"/>
      <c r="F86" s="644"/>
      <c r="G86" s="423"/>
      <c r="H86" s="642"/>
      <c r="I86" s="642"/>
      <c r="J86" s="642"/>
      <c r="K86" s="642"/>
      <c r="L86" s="642"/>
      <c r="M86" s="642"/>
    </row>
    <row r="87" spans="1:13" ht="15" hidden="1" customHeight="1">
      <c r="A87" s="635"/>
      <c r="B87" s="636"/>
      <c r="C87" s="636"/>
      <c r="D87" s="638"/>
      <c r="E87" s="640"/>
      <c r="F87" s="644"/>
      <c r="G87" s="423"/>
      <c r="H87" s="642"/>
      <c r="I87" s="642"/>
      <c r="J87" s="642"/>
      <c r="K87" s="642"/>
      <c r="L87" s="642"/>
      <c r="M87" s="642"/>
    </row>
    <row r="88" spans="1:13" ht="15" hidden="1" customHeight="1">
      <c r="A88" s="635"/>
      <c r="B88" s="636"/>
      <c r="C88" s="636"/>
      <c r="D88" s="638"/>
      <c r="E88" s="640"/>
      <c r="F88" s="644"/>
      <c r="G88" s="423"/>
      <c r="H88" s="642"/>
      <c r="I88" s="642"/>
      <c r="J88" s="642"/>
      <c r="K88" s="642"/>
      <c r="L88" s="642"/>
      <c r="M88" s="642"/>
    </row>
    <row r="89" spans="1:13" ht="15.75" hidden="1" customHeight="1" thickBot="1">
      <c r="A89" s="635"/>
      <c r="B89" s="636"/>
      <c r="C89" s="636"/>
      <c r="D89" s="638"/>
      <c r="E89" s="640"/>
      <c r="F89" s="644"/>
      <c r="G89" s="423"/>
      <c r="H89" s="642"/>
      <c r="I89" s="642"/>
      <c r="J89" s="642"/>
      <c r="K89" s="642"/>
      <c r="L89" s="642"/>
      <c r="M89" s="642"/>
    </row>
    <row r="90" spans="1:13">
      <c r="A90" s="635">
        <f>'7- Mapa Final'!A90</f>
        <v>4</v>
      </c>
      <c r="B90" s="636" t="str">
        <f>'7- Mapa Final'!B90</f>
        <v xml:space="preserve">Recibir , ofrecer, prometer , entregar o aceptar dádivas o beneficios a nombre propio o de terceros para  expedir, alterar,retener , extraviar o entregar  documentos  sin el lleno de requisitos legales </v>
      </c>
      <c r="C90" s="636" t="str">
        <f>'7- Mapa Final'!C90</f>
        <v xml:space="preserve"> Realizar trámites sin el cumplimiento de los requisitos legales  o  con informacion falsa.</v>
      </c>
      <c r="D90" s="637" t="str">
        <f>'7- Mapa Final'!J90</f>
        <v>Muy Baja - 1</v>
      </c>
      <c r="E90" s="639" t="str">
        <f>'7- Mapa Final'!K90</f>
        <v>Menor - 2</v>
      </c>
      <c r="F90" s="644" t="str">
        <f>'7- Mapa Final'!M90</f>
        <v>Bajo - 2</v>
      </c>
      <c r="G90" s="423" t="s">
        <v>431</v>
      </c>
      <c r="H90" s="643" t="s">
        <v>555</v>
      </c>
      <c r="I90" s="642"/>
      <c r="J90" s="642" t="s">
        <v>549</v>
      </c>
      <c r="K90" s="641">
        <v>45302</v>
      </c>
      <c r="L90" s="641">
        <v>45382</v>
      </c>
      <c r="M90" s="643" t="s">
        <v>556</v>
      </c>
    </row>
    <row r="91" spans="1:13">
      <c r="A91" s="635"/>
      <c r="B91" s="636"/>
      <c r="C91" s="636"/>
      <c r="D91" s="638"/>
      <c r="E91" s="640"/>
      <c r="F91" s="644"/>
      <c r="G91" s="423"/>
      <c r="H91" s="643"/>
      <c r="I91" s="642"/>
      <c r="J91" s="642"/>
      <c r="K91" s="642"/>
      <c r="L91" s="642"/>
      <c r="M91" s="643"/>
    </row>
    <row r="92" spans="1:13">
      <c r="A92" s="635"/>
      <c r="B92" s="636"/>
      <c r="C92" s="636"/>
      <c r="D92" s="638"/>
      <c r="E92" s="640"/>
      <c r="F92" s="644"/>
      <c r="G92" s="423"/>
      <c r="H92" s="643"/>
      <c r="I92" s="642"/>
      <c r="J92" s="642"/>
      <c r="K92" s="642"/>
      <c r="L92" s="642"/>
      <c r="M92" s="643"/>
    </row>
    <row r="93" spans="1:13">
      <c r="A93" s="635"/>
      <c r="B93" s="636"/>
      <c r="C93" s="636"/>
      <c r="D93" s="638"/>
      <c r="E93" s="640"/>
      <c r="F93" s="644"/>
      <c r="G93" s="423"/>
      <c r="H93" s="643"/>
      <c r="I93" s="642"/>
      <c r="J93" s="642"/>
      <c r="K93" s="642"/>
      <c r="L93" s="642"/>
      <c r="M93" s="643"/>
    </row>
    <row r="94" spans="1:13">
      <c r="A94" s="635"/>
      <c r="B94" s="636"/>
      <c r="C94" s="636"/>
      <c r="D94" s="638"/>
      <c r="E94" s="640"/>
      <c r="F94" s="644"/>
      <c r="G94" s="423"/>
      <c r="H94" s="643"/>
      <c r="I94" s="642"/>
      <c r="J94" s="642"/>
      <c r="K94" s="642"/>
      <c r="L94" s="642"/>
      <c r="M94" s="643"/>
    </row>
    <row r="95" spans="1:13">
      <c r="A95" s="635"/>
      <c r="B95" s="636"/>
      <c r="C95" s="636"/>
      <c r="D95" s="638"/>
      <c r="E95" s="640"/>
      <c r="F95" s="644"/>
      <c r="G95" s="423"/>
      <c r="H95" s="643"/>
      <c r="I95" s="642"/>
      <c r="J95" s="642"/>
      <c r="K95" s="642"/>
      <c r="L95" s="642"/>
      <c r="M95" s="643"/>
    </row>
    <row r="96" spans="1:13">
      <c r="A96" s="635"/>
      <c r="B96" s="636"/>
      <c r="C96" s="636"/>
      <c r="D96" s="638"/>
      <c r="E96" s="640"/>
      <c r="F96" s="644"/>
      <c r="G96" s="423"/>
      <c r="H96" s="643"/>
      <c r="I96" s="642"/>
      <c r="J96" s="642"/>
      <c r="K96" s="642"/>
      <c r="L96" s="642"/>
      <c r="M96" s="643"/>
    </row>
    <row r="97" spans="1:13">
      <c r="A97" s="635"/>
      <c r="B97" s="636"/>
      <c r="C97" s="636"/>
      <c r="D97" s="638"/>
      <c r="E97" s="640"/>
      <c r="F97" s="644"/>
      <c r="G97" s="423"/>
      <c r="H97" s="643"/>
      <c r="I97" s="642"/>
      <c r="J97" s="642"/>
      <c r="K97" s="642"/>
      <c r="L97" s="642"/>
      <c r="M97" s="643"/>
    </row>
    <row r="98" spans="1:13">
      <c r="A98" s="635"/>
      <c r="B98" s="636"/>
      <c r="C98" s="636"/>
      <c r="D98" s="638"/>
      <c r="E98" s="640"/>
      <c r="F98" s="644"/>
      <c r="G98" s="423"/>
      <c r="H98" s="643"/>
      <c r="I98" s="642"/>
      <c r="J98" s="642"/>
      <c r="K98" s="642"/>
      <c r="L98" s="642"/>
      <c r="M98" s="643"/>
    </row>
    <row r="99" spans="1:13">
      <c r="A99" s="635"/>
      <c r="B99" s="636"/>
      <c r="C99" s="636"/>
      <c r="D99" s="638"/>
      <c r="E99" s="640"/>
      <c r="F99" s="644"/>
      <c r="G99" s="423"/>
      <c r="H99" s="643"/>
      <c r="I99" s="642"/>
      <c r="J99" s="642"/>
      <c r="K99" s="642"/>
      <c r="L99" s="642"/>
      <c r="M99" s="643"/>
    </row>
  </sheetData>
  <mergeCells count="134">
    <mergeCell ref="J90:J99"/>
    <mergeCell ref="K90:K99"/>
    <mergeCell ref="L90:L99"/>
    <mergeCell ref="M90:M99"/>
    <mergeCell ref="A80:A89"/>
    <mergeCell ref="B80:B89"/>
    <mergeCell ref="C80:C89"/>
    <mergeCell ref="D80:D89"/>
    <mergeCell ref="E80:E89"/>
    <mergeCell ref="F80:F89"/>
    <mergeCell ref="G80:G89"/>
    <mergeCell ref="A90:A99"/>
    <mergeCell ref="B90:B99"/>
    <mergeCell ref="C90:C99"/>
    <mergeCell ref="D90:D99"/>
    <mergeCell ref="E90:E99"/>
    <mergeCell ref="F90:F99"/>
    <mergeCell ref="G90:G99"/>
    <mergeCell ref="H90:H99"/>
    <mergeCell ref="I90:I99"/>
    <mergeCell ref="H80:H89"/>
    <mergeCell ref="I80:I89"/>
    <mergeCell ref="K70:K79"/>
    <mergeCell ref="L70:L79"/>
    <mergeCell ref="M70:M79"/>
    <mergeCell ref="F70:F79"/>
    <mergeCell ref="G70:G79"/>
    <mergeCell ref="H70:H79"/>
    <mergeCell ref="I70:I79"/>
    <mergeCell ref="J70:J79"/>
    <mergeCell ref="J80:J89"/>
    <mergeCell ref="K80:K89"/>
    <mergeCell ref="L80:L89"/>
    <mergeCell ref="M80:M89"/>
    <mergeCell ref="A70:A79"/>
    <mergeCell ref="B70:B79"/>
    <mergeCell ref="C70:C79"/>
    <mergeCell ref="D70:D79"/>
    <mergeCell ref="E70:E79"/>
    <mergeCell ref="A60:A69"/>
    <mergeCell ref="B60:B69"/>
    <mergeCell ref="C60:C69"/>
    <mergeCell ref="D60:D69"/>
    <mergeCell ref="E60:E69"/>
    <mergeCell ref="F60:F69"/>
    <mergeCell ref="G60:G69"/>
    <mergeCell ref="H60:H69"/>
    <mergeCell ref="I60:I69"/>
    <mergeCell ref="J60:J69"/>
    <mergeCell ref="K60:K69"/>
    <mergeCell ref="L60:L69"/>
    <mergeCell ref="M60:M69"/>
    <mergeCell ref="H7:H8"/>
    <mergeCell ref="I7:J7"/>
    <mergeCell ref="K7:L7"/>
    <mergeCell ref="M7:M8"/>
    <mergeCell ref="A6:B6"/>
    <mergeCell ref="A7:C7"/>
    <mergeCell ref="D7:F7"/>
    <mergeCell ref="G7:G8"/>
    <mergeCell ref="C6:M6"/>
    <mergeCell ref="L20:L29"/>
    <mergeCell ref="M20:M29"/>
    <mergeCell ref="B10:B19"/>
    <mergeCell ref="B20:B29"/>
    <mergeCell ref="F20:F29"/>
    <mergeCell ref="F10:F19"/>
    <mergeCell ref="G10:G19"/>
    <mergeCell ref="H10:H19"/>
    <mergeCell ref="I10:I19"/>
    <mergeCell ref="J10:J19"/>
    <mergeCell ref="K10:K19"/>
    <mergeCell ref="J20:J29"/>
    <mergeCell ref="K20:K29"/>
    <mergeCell ref="E20:E29"/>
    <mergeCell ref="A30:A39"/>
    <mergeCell ref="A20:A29"/>
    <mergeCell ref="C20:C29"/>
    <mergeCell ref="D10:D19"/>
    <mergeCell ref="E10:E19"/>
    <mergeCell ref="B30:B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D30:D39"/>
    <mergeCell ref="E30:E39"/>
    <mergeCell ref="F30:F39"/>
    <mergeCell ref="G20:G29"/>
    <mergeCell ref="H20:H29"/>
    <mergeCell ref="I20:I29"/>
    <mergeCell ref="G30:G39"/>
    <mergeCell ref="H30:H39"/>
    <mergeCell ref="I30:I39"/>
    <mergeCell ref="A40:A49"/>
    <mergeCell ref="B40:B49"/>
    <mergeCell ref="C40:C49"/>
    <mergeCell ref="D40:D49"/>
    <mergeCell ref="E40:E49"/>
    <mergeCell ref="K40:K49"/>
    <mergeCell ref="L40:L49"/>
    <mergeCell ref="M40:M49"/>
    <mergeCell ref="F40:F49"/>
    <mergeCell ref="G40:G49"/>
    <mergeCell ref="H40:H49"/>
    <mergeCell ref="I40:I49"/>
    <mergeCell ref="J40:J49"/>
    <mergeCell ref="A50:A59"/>
    <mergeCell ref="B50:B59"/>
    <mergeCell ref="C50:C59"/>
    <mergeCell ref="D50:D59"/>
    <mergeCell ref="E50:E59"/>
    <mergeCell ref="K50:K59"/>
    <mergeCell ref="L50:L59"/>
    <mergeCell ref="M50:M59"/>
    <mergeCell ref="F50:F59"/>
    <mergeCell ref="G50:G59"/>
    <mergeCell ref="H50:H59"/>
    <mergeCell ref="I50:I59"/>
    <mergeCell ref="J50:J59"/>
  </mergeCells>
  <conditionalFormatting sqref="A7:B7">
    <cfRule type="containsText" dxfId="247" priority="815" operator="containsText" text="3- Moderado">
      <formula>NOT(ISERROR(SEARCH("3- Moderado",A7)))</formula>
    </cfRule>
    <cfRule type="containsText" dxfId="246" priority="816" operator="containsText" text="6- Moderado">
      <formula>NOT(ISERROR(SEARCH("6- Moderado",A7)))</formula>
    </cfRule>
    <cfRule type="containsText" dxfId="245" priority="817" operator="containsText" text="4- Moderado">
      <formula>NOT(ISERROR(SEARCH("4- Moderado",A7)))</formula>
    </cfRule>
    <cfRule type="containsText" dxfId="244" priority="818" operator="containsText" text="3- Bajo">
      <formula>NOT(ISERROR(SEARCH("3- Bajo",A7)))</formula>
    </cfRule>
    <cfRule type="containsText" dxfId="243" priority="819" operator="containsText" text="4- Bajo">
      <formula>NOT(ISERROR(SEARCH("4- Bajo",A7)))</formula>
    </cfRule>
    <cfRule type="containsText" dxfId="242" priority="820" operator="containsText" text="1- Bajo">
      <formula>NOT(ISERROR(SEARCH("1- Bajo",A7)))</formula>
    </cfRule>
  </conditionalFormatting>
  <conditionalFormatting sqref="A10:E10 A20:E20">
    <cfRule type="containsText" dxfId="241" priority="791" operator="containsText" text="3- Moderado">
      <formula>NOT(ISERROR(SEARCH("3- Moderado",A10)))</formula>
    </cfRule>
    <cfRule type="containsText" dxfId="240" priority="792" operator="containsText" text="6- Moderado">
      <formula>NOT(ISERROR(SEARCH("6- Moderado",A10)))</formula>
    </cfRule>
    <cfRule type="containsText" dxfId="239" priority="793" operator="containsText" text="4- Moderado">
      <formula>NOT(ISERROR(SEARCH("4- Moderado",A10)))</formula>
    </cfRule>
    <cfRule type="containsText" dxfId="238" priority="794" operator="containsText" text="3- Bajo">
      <formula>NOT(ISERROR(SEARCH("3- Bajo",A10)))</formula>
    </cfRule>
    <cfRule type="containsText" dxfId="237" priority="795" operator="containsText" text="4- Bajo">
      <formula>NOT(ISERROR(SEARCH("4- Bajo",A10)))</formula>
    </cfRule>
    <cfRule type="containsText" dxfId="236" priority="796" operator="containsText" text="1- Bajo">
      <formula>NOT(ISERROR(SEARCH("1- Bajo",A10)))</formula>
    </cfRule>
  </conditionalFormatting>
  <conditionalFormatting sqref="A30:E30">
    <cfRule type="containsText" dxfId="235" priority="129" operator="containsText" text="3- Moderado">
      <formula>NOT(ISERROR(SEARCH("3- Moderado",A30)))</formula>
    </cfRule>
    <cfRule type="containsText" dxfId="234" priority="130" operator="containsText" text="6- Moderado">
      <formula>NOT(ISERROR(SEARCH("6- Moderado",A30)))</formula>
    </cfRule>
    <cfRule type="containsText" dxfId="233" priority="131" operator="containsText" text="4- Moderado">
      <formula>NOT(ISERROR(SEARCH("4- Moderado",A30)))</formula>
    </cfRule>
    <cfRule type="containsText" dxfId="232" priority="132" operator="containsText" text="3- Bajo">
      <formula>NOT(ISERROR(SEARCH("3- Bajo",A30)))</formula>
    </cfRule>
    <cfRule type="containsText" dxfId="231" priority="133" operator="containsText" text="4- Bajo">
      <formula>NOT(ISERROR(SEARCH("4- Bajo",A30)))</formula>
    </cfRule>
    <cfRule type="containsText" dxfId="230" priority="134" operator="containsText" text="1- Bajo">
      <formula>NOT(ISERROR(SEARCH("1- Bajo",A30)))</formula>
    </cfRule>
  </conditionalFormatting>
  <conditionalFormatting sqref="A40:E40 A50 A60 A70 A80 A90">
    <cfRule type="containsText" dxfId="229" priority="101" operator="containsText" text="3- Moderado">
      <formula>NOT(ISERROR(SEARCH("3- Moderado",A40)))</formula>
    </cfRule>
    <cfRule type="containsText" dxfId="228" priority="102" operator="containsText" text="6- Moderado">
      <formula>NOT(ISERROR(SEARCH("6- Moderado",A40)))</formula>
    </cfRule>
    <cfRule type="containsText" dxfId="227" priority="103" operator="containsText" text="4- Moderado">
      <formula>NOT(ISERROR(SEARCH("4- Moderado",A40)))</formula>
    </cfRule>
    <cfRule type="containsText" dxfId="226" priority="104" operator="containsText" text="3- Bajo">
      <formula>NOT(ISERROR(SEARCH("3- Bajo",A40)))</formula>
    </cfRule>
    <cfRule type="containsText" dxfId="225" priority="105" operator="containsText" text="4- Bajo">
      <formula>NOT(ISERROR(SEARCH("4- Bajo",A40)))</formula>
    </cfRule>
    <cfRule type="containsText" dxfId="224" priority="106" operator="containsText" text="1- Bajo">
      <formula>NOT(ISERROR(SEARCH("1- Bajo",A40)))</formula>
    </cfRule>
  </conditionalFormatting>
  <conditionalFormatting sqref="B50:E50">
    <cfRule type="containsText" dxfId="223" priority="45" operator="containsText" text="3- Moderado">
      <formula>NOT(ISERROR(SEARCH("3- Moderado",B50)))</formula>
    </cfRule>
    <cfRule type="containsText" dxfId="222" priority="46" operator="containsText" text="6- Moderado">
      <formula>NOT(ISERROR(SEARCH("6- Moderado",B50)))</formula>
    </cfRule>
    <cfRule type="containsText" dxfId="221" priority="47" operator="containsText" text="4- Moderado">
      <formula>NOT(ISERROR(SEARCH("4- Moderado",B50)))</formula>
    </cfRule>
    <cfRule type="containsText" dxfId="220" priority="48" operator="containsText" text="3- Bajo">
      <formula>NOT(ISERROR(SEARCH("3- Bajo",B50)))</formula>
    </cfRule>
    <cfRule type="containsText" dxfId="219" priority="49" operator="containsText" text="4- Bajo">
      <formula>NOT(ISERROR(SEARCH("4- Bajo",B50)))</formula>
    </cfRule>
    <cfRule type="containsText" dxfId="218" priority="50" operator="containsText" text="1- Bajo">
      <formula>NOT(ISERROR(SEARCH("1- Bajo",B50)))</formula>
    </cfRule>
  </conditionalFormatting>
  <conditionalFormatting sqref="B60:E60">
    <cfRule type="containsText" dxfId="217" priority="22" operator="containsText" text="3- Moderado">
      <formula>NOT(ISERROR(SEARCH("3- Moderado",B60)))</formula>
    </cfRule>
    <cfRule type="containsText" dxfId="216" priority="23" operator="containsText" text="6- Moderado">
      <formula>NOT(ISERROR(SEARCH("6- Moderado",B60)))</formula>
    </cfRule>
    <cfRule type="containsText" dxfId="215" priority="24" operator="containsText" text="4- Moderado">
      <formula>NOT(ISERROR(SEARCH("4- Moderado",B60)))</formula>
    </cfRule>
    <cfRule type="containsText" dxfId="214" priority="25" operator="containsText" text="3- Bajo">
      <formula>NOT(ISERROR(SEARCH("3- Bajo",B60)))</formula>
    </cfRule>
    <cfRule type="containsText" dxfId="213" priority="26" operator="containsText" text="4- Bajo">
      <formula>NOT(ISERROR(SEARCH("4- Bajo",B60)))</formula>
    </cfRule>
    <cfRule type="containsText" dxfId="212" priority="27" operator="containsText" text="1- Bajo">
      <formula>NOT(ISERROR(SEARCH("1- Bajo",B60)))</formula>
    </cfRule>
  </conditionalFormatting>
  <conditionalFormatting sqref="B70:E70 B80:E80 B90:E90">
    <cfRule type="containsText" dxfId="211" priority="8" operator="containsText" text="3- Moderado">
      <formula>NOT(ISERROR(SEARCH("3- Moderado",B70)))</formula>
    </cfRule>
    <cfRule type="containsText" dxfId="210" priority="9" operator="containsText" text="6- Moderado">
      <formula>NOT(ISERROR(SEARCH("6- Moderado",B70)))</formula>
    </cfRule>
    <cfRule type="containsText" dxfId="209" priority="10" operator="containsText" text="4- Moderado">
      <formula>NOT(ISERROR(SEARCH("4- Moderado",B70)))</formula>
    </cfRule>
    <cfRule type="containsText" dxfId="208" priority="11" operator="containsText" text="3- Bajo">
      <formula>NOT(ISERROR(SEARCH("3- Bajo",B70)))</formula>
    </cfRule>
    <cfRule type="containsText" dxfId="207" priority="12" operator="containsText" text="4- Bajo">
      <formula>NOT(ISERROR(SEARCH("4- Bajo",B70)))</formula>
    </cfRule>
    <cfRule type="containsText" dxfId="206" priority="13" operator="containsText" text="1- Bajo">
      <formula>NOT(ISERROR(SEARCH("1- Bajo",B70)))</formula>
    </cfRule>
  </conditionalFormatting>
  <conditionalFormatting sqref="C8:F8">
    <cfRule type="containsText" dxfId="205" priority="147" operator="containsText" text="3- Moderado">
      <formula>NOT(ISERROR(SEARCH("3- Moderado",C8)))</formula>
    </cfRule>
    <cfRule type="containsText" dxfId="204" priority="148" operator="containsText" text="6- Moderado">
      <formula>NOT(ISERROR(SEARCH("6- Moderado",C8)))</formula>
    </cfRule>
    <cfRule type="containsText" dxfId="203" priority="149" operator="containsText" text="4- Moderado">
      <formula>NOT(ISERROR(SEARCH("4- Moderado",C8)))</formula>
    </cfRule>
    <cfRule type="containsText" dxfId="202" priority="150" operator="containsText" text="3- Bajo">
      <formula>NOT(ISERROR(SEARCH("3- Bajo",C8)))</formula>
    </cfRule>
    <cfRule type="containsText" dxfId="201" priority="151" operator="containsText" text="4- Bajo">
      <formula>NOT(ISERROR(SEARCH("4- Bajo",C8)))</formula>
    </cfRule>
    <cfRule type="containsText" dxfId="200" priority="152" operator="containsText" text="1- Bajo">
      <formula>NOT(ISERROR(SEARCH("1- Bajo",C8)))</formula>
    </cfRule>
  </conditionalFormatting>
  <conditionalFormatting sqref="D10:D99">
    <cfRule type="containsText" dxfId="199" priority="39" operator="containsText" text="Muy Alta">
      <formula>NOT(ISERROR(SEARCH("Muy Alta",D10)))</formula>
    </cfRule>
    <cfRule type="containsText" dxfId="198" priority="40" operator="containsText" text="Alta">
      <formula>NOT(ISERROR(SEARCH("Alta",D10)))</formula>
    </cfRule>
    <cfRule type="containsText" dxfId="197" priority="41" operator="containsText" text="Baja">
      <formula>NOT(ISERROR(SEARCH("Baja",D10)))</formula>
    </cfRule>
    <cfRule type="containsText" dxfId="196" priority="42" operator="containsText" text="Muy Baja">
      <formula>NOT(ISERROR(SEARCH("Muy Baja",D10)))</formula>
    </cfRule>
    <cfRule type="containsText" dxfId="195" priority="44" operator="containsText" text="Media">
      <formula>NOT(ISERROR(SEARCH("Media",D10)))</formula>
    </cfRule>
  </conditionalFormatting>
  <conditionalFormatting sqref="E10:E99">
    <cfRule type="containsText" dxfId="194" priority="35" operator="containsText" text="Catastrófico">
      <formula>NOT(ISERROR(SEARCH("Catastrófico",E10)))</formula>
    </cfRule>
    <cfRule type="containsText" dxfId="193" priority="36" operator="containsText" text="Mayor">
      <formula>NOT(ISERROR(SEARCH("Mayor",E10)))</formula>
    </cfRule>
    <cfRule type="containsText" dxfId="192" priority="37" operator="containsText" text="Menor">
      <formula>NOT(ISERROR(SEARCH("Menor",E10)))</formula>
    </cfRule>
    <cfRule type="containsText" dxfId="191" priority="38" operator="containsText" text="Leve">
      <formula>NOT(ISERROR(SEARCH("Leve",E10)))</formula>
    </cfRule>
  </conditionalFormatting>
  <conditionalFormatting sqref="E10:F99">
    <cfRule type="containsText" dxfId="190" priority="43" operator="containsText" text="Moderado">
      <formula>NOT(ISERROR(SEARCH("Moderado",E10)))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189" priority="58" operator="containsText" text="Bajo">
      <formula>NOT(ISERROR(SEARCH("Bajo",F10)))</formula>
    </cfRule>
    <cfRule type="containsText" dxfId="188" priority="59" operator="containsText" text="Moderado">
      <formula>NOT(ISERROR(SEARCH("Moderado",F10)))</formula>
    </cfRule>
    <cfRule type="containsText" dxfId="187" priority="60" operator="containsText" text="Alto">
      <formula>NOT(ISERROR(SEARCH("Alto",F10)))</formula>
    </cfRule>
    <cfRule type="containsText" dxfId="186"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1423">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900-000000000000}"/>
    <dataValidation allowBlank="1" showInputMessage="1" showErrorMessage="1" prompt="Seleccionar si el responsable es el responsable de las acciones es el nivel central" sqref="I7:I8" xr:uid="{00000000-0002-0000-0900-000001000000}"/>
    <dataValidation allowBlank="1" showInputMessage="1" showErrorMessage="1" prompt="Describir las actividades que se van a desarrollar para el proyecto" sqref="H7" xr:uid="{00000000-0002-0000-09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9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79"/>
  <sheetViews>
    <sheetView showGridLines="0" zoomScale="55" zoomScaleNormal="55" workbookViewId="0">
      <selection activeCell="M30" sqref="M30:M39"/>
    </sheetView>
  </sheetViews>
  <sheetFormatPr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49"/>
      <c r="B1" s="650"/>
      <c r="C1" s="653"/>
      <c r="D1" s="653"/>
      <c r="E1" s="653"/>
      <c r="F1" s="653"/>
      <c r="G1" s="653"/>
      <c r="H1" s="653"/>
      <c r="I1" s="653"/>
      <c r="J1" s="654"/>
      <c r="K1" s="648"/>
      <c r="L1" s="648"/>
      <c r="M1" s="64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81" customHeight="1">
      <c r="A2" s="651"/>
      <c r="B2" s="652"/>
      <c r="C2" s="655"/>
      <c r="D2" s="655"/>
      <c r="E2" s="655"/>
      <c r="F2" s="655"/>
      <c r="G2" s="655"/>
      <c r="H2" s="655"/>
      <c r="I2" s="655"/>
      <c r="J2" s="656"/>
      <c r="K2" s="648"/>
      <c r="L2" s="648"/>
      <c r="M2" s="64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55"/>
      <c r="D3" s="655"/>
      <c r="E3" s="655"/>
      <c r="F3" s="655"/>
      <c r="G3" s="655"/>
      <c r="H3" s="655"/>
      <c r="I3" s="655"/>
      <c r="J3" s="656"/>
      <c r="K3" s="648"/>
      <c r="L3" s="648"/>
      <c r="M3" s="64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4" t="s">
        <v>271</v>
      </c>
      <c r="B4" s="574"/>
      <c r="C4" s="547" t="s">
        <v>272</v>
      </c>
      <c r="D4" s="547"/>
      <c r="E4" s="547"/>
      <c r="F4" s="547"/>
      <c r="G4" s="547"/>
      <c r="H4" s="547"/>
      <c r="I4" s="547"/>
      <c r="J4" s="547"/>
      <c r="K4" s="547"/>
      <c r="L4" s="547"/>
      <c r="M4" s="54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4" t="s">
        <v>273</v>
      </c>
      <c r="B5" s="574"/>
      <c r="C5" s="575" t="s">
        <v>274</v>
      </c>
      <c r="D5" s="575"/>
      <c r="E5" s="575"/>
      <c r="F5" s="575"/>
      <c r="G5" s="575"/>
      <c r="H5" s="575"/>
      <c r="I5" s="575"/>
      <c r="J5" s="575"/>
      <c r="K5" s="575"/>
      <c r="L5" s="575"/>
      <c r="M5" s="57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4" t="s">
        <v>275</v>
      </c>
      <c r="B6" s="574"/>
      <c r="C6" s="669" t="s">
        <v>276</v>
      </c>
      <c r="D6" s="670"/>
      <c r="E6" s="670"/>
      <c r="F6" s="670"/>
      <c r="G6" s="670"/>
      <c r="H6" s="670"/>
      <c r="I6" s="670"/>
      <c r="J6" s="670"/>
      <c r="K6" s="670"/>
      <c r="L6" s="670"/>
      <c r="M6" s="671"/>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4" t="s">
        <v>535</v>
      </c>
      <c r="B7" s="665"/>
      <c r="C7" s="666"/>
      <c r="D7" s="667" t="s">
        <v>536</v>
      </c>
      <c r="E7" s="667"/>
      <c r="F7" s="667"/>
      <c r="G7" s="668" t="s">
        <v>537</v>
      </c>
      <c r="H7" s="674" t="s">
        <v>538</v>
      </c>
      <c r="I7" s="676" t="s">
        <v>539</v>
      </c>
      <c r="J7" s="677"/>
      <c r="K7" s="676" t="s">
        <v>540</v>
      </c>
      <c r="L7" s="677"/>
      <c r="M7" s="678" t="s">
        <v>557</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213</v>
      </c>
      <c r="C8" s="34" t="s">
        <v>215</v>
      </c>
      <c r="D8" s="27" t="s">
        <v>225</v>
      </c>
      <c r="E8" s="27" t="s">
        <v>542</v>
      </c>
      <c r="F8" s="27" t="s">
        <v>543</v>
      </c>
      <c r="G8" s="668"/>
      <c r="H8" s="675"/>
      <c r="I8" s="28" t="s">
        <v>544</v>
      </c>
      <c r="J8" s="28" t="s">
        <v>545</v>
      </c>
      <c r="K8" s="28" t="s">
        <v>546</v>
      </c>
      <c r="L8" s="28" t="s">
        <v>547</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57"/>
      <c r="B9" s="658"/>
      <c r="C9" s="658"/>
      <c r="D9" s="658"/>
      <c r="E9" s="658"/>
      <c r="F9" s="658"/>
      <c r="G9" s="65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59">
        <f>'7- Mapa Final'!A10</f>
        <v>1</v>
      </c>
      <c r="B10" s="660" t="str">
        <f>'7- Mapa Final'!B10</f>
        <v>Reparto inequitativo</v>
      </c>
      <c r="C10" s="660" t="str">
        <f>'7- Mapa Final'!C10</f>
        <v>No reporte de novedades, por parte de los despachos judiciales.</v>
      </c>
      <c r="D10" s="646" t="str">
        <f>'7- Mapa Final'!J10</f>
        <v>Muy Baja - 1</v>
      </c>
      <c r="E10" s="647" t="str">
        <f>'7- Mapa Final'!K10</f>
        <v>Leve - 1</v>
      </c>
      <c r="F10" s="672" t="str">
        <f>'7- Mapa Final'!M10</f>
        <v>Bajo - 1</v>
      </c>
      <c r="G10" s="428"/>
      <c r="H10" s="673"/>
      <c r="I10" s="673"/>
      <c r="J10" s="673"/>
      <c r="K10" s="673"/>
      <c r="L10" s="673"/>
      <c r="M10" s="66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5"/>
      <c r="B11" s="636"/>
      <c r="C11" s="636"/>
      <c r="D11" s="638"/>
      <c r="E11" s="640"/>
      <c r="F11" s="644"/>
      <c r="G11" s="423"/>
      <c r="H11" s="642"/>
      <c r="I11" s="642"/>
      <c r="J11" s="642"/>
      <c r="K11" s="642"/>
      <c r="L11" s="642"/>
      <c r="M11" s="66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5"/>
      <c r="B12" s="636"/>
      <c r="C12" s="636"/>
      <c r="D12" s="638"/>
      <c r="E12" s="640"/>
      <c r="F12" s="644"/>
      <c r="G12" s="423"/>
      <c r="H12" s="642"/>
      <c r="I12" s="642"/>
      <c r="J12" s="642"/>
      <c r="K12" s="642"/>
      <c r="L12" s="642"/>
      <c r="M12" s="66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5"/>
      <c r="B13" s="636"/>
      <c r="C13" s="636"/>
      <c r="D13" s="638"/>
      <c r="E13" s="640"/>
      <c r="F13" s="644"/>
      <c r="G13" s="423"/>
      <c r="H13" s="642"/>
      <c r="I13" s="642"/>
      <c r="J13" s="642"/>
      <c r="K13" s="642"/>
      <c r="L13" s="642"/>
      <c r="M13" s="66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5"/>
      <c r="B14" s="636"/>
      <c r="C14" s="636"/>
      <c r="D14" s="638"/>
      <c r="E14" s="640"/>
      <c r="F14" s="644"/>
      <c r="G14" s="423"/>
      <c r="H14" s="642"/>
      <c r="I14" s="642"/>
      <c r="J14" s="642"/>
      <c r="K14" s="642"/>
      <c r="L14" s="642"/>
      <c r="M14" s="66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5"/>
      <c r="B15" s="636"/>
      <c r="C15" s="636"/>
      <c r="D15" s="638"/>
      <c r="E15" s="640"/>
      <c r="F15" s="644"/>
      <c r="G15" s="423"/>
      <c r="H15" s="642"/>
      <c r="I15" s="642"/>
      <c r="J15" s="642"/>
      <c r="K15" s="642"/>
      <c r="L15" s="642"/>
      <c r="M15" s="66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5"/>
      <c r="B16" s="636"/>
      <c r="C16" s="636"/>
      <c r="D16" s="638"/>
      <c r="E16" s="640"/>
      <c r="F16" s="644"/>
      <c r="G16" s="423"/>
      <c r="H16" s="642"/>
      <c r="I16" s="642"/>
      <c r="J16" s="642"/>
      <c r="K16" s="642"/>
      <c r="L16" s="642"/>
      <c r="M16" s="66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5"/>
      <c r="B17" s="636"/>
      <c r="C17" s="636"/>
      <c r="D17" s="638"/>
      <c r="E17" s="640"/>
      <c r="F17" s="644"/>
      <c r="G17" s="423"/>
      <c r="H17" s="642"/>
      <c r="I17" s="642"/>
      <c r="J17" s="642"/>
      <c r="K17" s="642"/>
      <c r="L17" s="642"/>
      <c r="M17" s="66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5"/>
      <c r="B18" s="636"/>
      <c r="C18" s="636"/>
      <c r="D18" s="638"/>
      <c r="E18" s="640"/>
      <c r="F18" s="644"/>
      <c r="G18" s="423"/>
      <c r="H18" s="642"/>
      <c r="I18" s="642"/>
      <c r="J18" s="642"/>
      <c r="K18" s="642"/>
      <c r="L18" s="642"/>
      <c r="M18" s="66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5"/>
      <c r="B19" s="636"/>
      <c r="C19" s="636"/>
      <c r="D19" s="638"/>
      <c r="E19" s="640"/>
      <c r="F19" s="644"/>
      <c r="G19" s="423"/>
      <c r="H19" s="642"/>
      <c r="I19" s="642"/>
      <c r="J19" s="642"/>
      <c r="K19" s="642"/>
      <c r="L19" s="642"/>
      <c r="M19" s="66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5">
        <f>'7- Mapa Final'!A20</f>
        <v>2</v>
      </c>
      <c r="B20" s="636" t="str">
        <f>'7- Mapa Final'!B20</f>
        <v>Tecnológicos- falla del sistema institucional de reparto (SARJ y Justicia XXI)</v>
      </c>
      <c r="C20" s="636" t="str">
        <f>'7- Mapa Final'!C20</f>
        <v xml:space="preserve"> Falla tecnológica en los sistemas institucionales de reparto.</v>
      </c>
      <c r="D20" s="637" t="str">
        <f>'7- Mapa Final'!J20</f>
        <v>Muy Baja - 1</v>
      </c>
      <c r="E20" s="639" t="str">
        <f>'7- Mapa Final'!K20</f>
        <v>Leve - 1</v>
      </c>
      <c r="F20" s="644" t="str">
        <f>'7- Mapa Final'!M20</f>
        <v>Bajo - 1</v>
      </c>
      <c r="G20" s="423"/>
      <c r="H20" s="642"/>
      <c r="I20" s="642"/>
      <c r="J20" s="642"/>
      <c r="K20" s="642"/>
      <c r="L20" s="642"/>
      <c r="M20" s="66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5"/>
      <c r="B21" s="636"/>
      <c r="C21" s="636"/>
      <c r="D21" s="638"/>
      <c r="E21" s="640"/>
      <c r="F21" s="644"/>
      <c r="G21" s="423"/>
      <c r="H21" s="642"/>
      <c r="I21" s="642"/>
      <c r="J21" s="642"/>
      <c r="K21" s="642"/>
      <c r="L21" s="642"/>
      <c r="M21" s="66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5"/>
      <c r="B22" s="636"/>
      <c r="C22" s="636"/>
      <c r="D22" s="638"/>
      <c r="E22" s="640"/>
      <c r="F22" s="644"/>
      <c r="G22" s="423"/>
      <c r="H22" s="642"/>
      <c r="I22" s="642"/>
      <c r="J22" s="642"/>
      <c r="K22" s="642"/>
      <c r="L22" s="642"/>
      <c r="M22" s="66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5"/>
      <c r="B23" s="636"/>
      <c r="C23" s="636"/>
      <c r="D23" s="638"/>
      <c r="E23" s="640"/>
      <c r="F23" s="644"/>
      <c r="G23" s="423"/>
      <c r="H23" s="642"/>
      <c r="I23" s="642"/>
      <c r="J23" s="642"/>
      <c r="K23" s="642"/>
      <c r="L23" s="642"/>
      <c r="M23" s="66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5"/>
      <c r="B24" s="636"/>
      <c r="C24" s="636"/>
      <c r="D24" s="638"/>
      <c r="E24" s="640"/>
      <c r="F24" s="644"/>
      <c r="G24" s="423"/>
      <c r="H24" s="642"/>
      <c r="I24" s="642"/>
      <c r="J24" s="642"/>
      <c r="K24" s="642"/>
      <c r="L24" s="642"/>
      <c r="M24" s="66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5"/>
      <c r="B25" s="636"/>
      <c r="C25" s="636"/>
      <c r="D25" s="638"/>
      <c r="E25" s="640"/>
      <c r="F25" s="644"/>
      <c r="G25" s="423"/>
      <c r="H25" s="642"/>
      <c r="I25" s="642"/>
      <c r="J25" s="642"/>
      <c r="K25" s="642"/>
      <c r="L25" s="642"/>
      <c r="M25" s="663"/>
      <c r="N25" s="33"/>
      <c r="O25" s="33"/>
    </row>
    <row r="26" spans="1:169">
      <c r="A26" s="645"/>
      <c r="B26" s="636"/>
      <c r="C26" s="636"/>
      <c r="D26" s="638"/>
      <c r="E26" s="640"/>
      <c r="F26" s="644"/>
      <c r="G26" s="423"/>
      <c r="H26" s="642"/>
      <c r="I26" s="642"/>
      <c r="J26" s="642"/>
      <c r="K26" s="642"/>
      <c r="L26" s="642"/>
      <c r="M26" s="663"/>
      <c r="N26" s="33"/>
      <c r="O26" s="33"/>
    </row>
    <row r="27" spans="1:169">
      <c r="A27" s="645"/>
      <c r="B27" s="636"/>
      <c r="C27" s="636"/>
      <c r="D27" s="638"/>
      <c r="E27" s="640"/>
      <c r="F27" s="644"/>
      <c r="G27" s="423"/>
      <c r="H27" s="642"/>
      <c r="I27" s="642"/>
      <c r="J27" s="642"/>
      <c r="K27" s="642"/>
      <c r="L27" s="642"/>
      <c r="M27" s="663"/>
      <c r="N27" s="33"/>
      <c r="O27" s="33"/>
    </row>
    <row r="28" spans="1:169">
      <c r="A28" s="645"/>
      <c r="B28" s="636"/>
      <c r="C28" s="636"/>
      <c r="D28" s="638"/>
      <c r="E28" s="640"/>
      <c r="F28" s="644"/>
      <c r="G28" s="423"/>
      <c r="H28" s="642"/>
      <c r="I28" s="642"/>
      <c r="J28" s="642"/>
      <c r="K28" s="642"/>
      <c r="L28" s="642"/>
      <c r="M28" s="663"/>
      <c r="N28" s="33"/>
      <c r="O28" s="33"/>
    </row>
    <row r="29" spans="1:169">
      <c r="A29" s="645"/>
      <c r="B29" s="636"/>
      <c r="C29" s="636"/>
      <c r="D29" s="638"/>
      <c r="E29" s="640"/>
      <c r="F29" s="644"/>
      <c r="G29" s="423"/>
      <c r="H29" s="642"/>
      <c r="I29" s="642"/>
      <c r="J29" s="642"/>
      <c r="K29" s="642"/>
      <c r="L29" s="642"/>
      <c r="M29" s="663"/>
      <c r="N29" s="33"/>
      <c r="O29" s="33"/>
    </row>
    <row r="30" spans="1:169" s="25" customFormat="1" ht="12.75">
      <c r="A30" s="645">
        <f>'7- Mapa Final'!A30</f>
        <v>1</v>
      </c>
      <c r="B30" s="636" t="str">
        <f>'7- Mapa Final'!B30</f>
        <v>Efectuar el reparto judicial incumpliendo requisitos</v>
      </c>
      <c r="C30" s="636" t="str">
        <f>'7- Mapa Final'!C30</f>
        <v>No  realizar el reparto, no hacerlo  oportunamente o no aplicar la normatividad.</v>
      </c>
      <c r="D30" s="637" t="str">
        <f>'7- Mapa Final'!J30</f>
        <v>Muy Baja - 1</v>
      </c>
      <c r="E30" s="639" t="str">
        <f>'7- Mapa Final'!K30</f>
        <v>Leve - 1</v>
      </c>
      <c r="F30" s="644" t="str">
        <f>'7- Mapa Final'!M30</f>
        <v>Bajo - 1</v>
      </c>
      <c r="G30" s="423"/>
      <c r="H30" s="642"/>
      <c r="I30" s="642"/>
      <c r="J30" s="642"/>
      <c r="K30" s="642"/>
      <c r="L30" s="642"/>
      <c r="M30" s="66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5"/>
      <c r="B31" s="636"/>
      <c r="C31" s="636"/>
      <c r="D31" s="638"/>
      <c r="E31" s="640"/>
      <c r="F31" s="644"/>
      <c r="G31" s="423"/>
      <c r="H31" s="642"/>
      <c r="I31" s="642"/>
      <c r="J31" s="642"/>
      <c r="K31" s="642"/>
      <c r="L31" s="642"/>
      <c r="M31" s="66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5"/>
      <c r="B32" s="636"/>
      <c r="C32" s="636"/>
      <c r="D32" s="638"/>
      <c r="E32" s="640"/>
      <c r="F32" s="644"/>
      <c r="G32" s="423"/>
      <c r="H32" s="642"/>
      <c r="I32" s="642"/>
      <c r="J32" s="642"/>
      <c r="K32" s="642"/>
      <c r="L32" s="642"/>
      <c r="M32" s="66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5"/>
      <c r="B33" s="636"/>
      <c r="C33" s="636"/>
      <c r="D33" s="638"/>
      <c r="E33" s="640"/>
      <c r="F33" s="644"/>
      <c r="G33" s="423"/>
      <c r="H33" s="642"/>
      <c r="I33" s="642"/>
      <c r="J33" s="642"/>
      <c r="K33" s="642"/>
      <c r="L33" s="642"/>
      <c r="M33" s="66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5"/>
      <c r="B34" s="636"/>
      <c r="C34" s="636"/>
      <c r="D34" s="638"/>
      <c r="E34" s="640"/>
      <c r="F34" s="644"/>
      <c r="G34" s="423"/>
      <c r="H34" s="642"/>
      <c r="I34" s="642"/>
      <c r="J34" s="642"/>
      <c r="K34" s="642"/>
      <c r="L34" s="642"/>
      <c r="M34" s="66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5"/>
      <c r="B35" s="636"/>
      <c r="C35" s="636"/>
      <c r="D35" s="638"/>
      <c r="E35" s="640"/>
      <c r="F35" s="644"/>
      <c r="G35" s="423"/>
      <c r="H35" s="642"/>
      <c r="I35" s="642"/>
      <c r="J35" s="642"/>
      <c r="K35" s="642"/>
      <c r="L35" s="642"/>
      <c r="M35" s="663"/>
      <c r="N35" s="33"/>
      <c r="O35" s="33"/>
    </row>
    <row r="36" spans="1:169">
      <c r="A36" s="645"/>
      <c r="B36" s="636"/>
      <c r="C36" s="636"/>
      <c r="D36" s="638"/>
      <c r="E36" s="640"/>
      <c r="F36" s="644"/>
      <c r="G36" s="423"/>
      <c r="H36" s="642"/>
      <c r="I36" s="642"/>
      <c r="J36" s="642"/>
      <c r="K36" s="642"/>
      <c r="L36" s="642"/>
      <c r="M36" s="663"/>
      <c r="N36" s="33"/>
      <c r="O36" s="33"/>
    </row>
    <row r="37" spans="1:169">
      <c r="A37" s="645"/>
      <c r="B37" s="636"/>
      <c r="C37" s="636"/>
      <c r="D37" s="638"/>
      <c r="E37" s="640"/>
      <c r="F37" s="644"/>
      <c r="G37" s="423"/>
      <c r="H37" s="642"/>
      <c r="I37" s="642"/>
      <c r="J37" s="642"/>
      <c r="K37" s="642"/>
      <c r="L37" s="642"/>
      <c r="M37" s="663"/>
      <c r="N37" s="33"/>
      <c r="O37" s="33"/>
    </row>
    <row r="38" spans="1:169">
      <c r="A38" s="645"/>
      <c r="B38" s="636"/>
      <c r="C38" s="636"/>
      <c r="D38" s="638"/>
      <c r="E38" s="640"/>
      <c r="F38" s="644"/>
      <c r="G38" s="423"/>
      <c r="H38" s="642"/>
      <c r="I38" s="642"/>
      <c r="J38" s="642"/>
      <c r="K38" s="642"/>
      <c r="L38" s="642"/>
      <c r="M38" s="663"/>
      <c r="N38" s="33"/>
      <c r="O38" s="33"/>
    </row>
    <row r="39" spans="1:169">
      <c r="A39" s="645"/>
      <c r="B39" s="636"/>
      <c r="C39" s="636"/>
      <c r="D39" s="638"/>
      <c r="E39" s="640"/>
      <c r="F39" s="644"/>
      <c r="G39" s="423"/>
      <c r="H39" s="642"/>
      <c r="I39" s="642"/>
      <c r="J39" s="642"/>
      <c r="K39" s="642"/>
      <c r="L39" s="642"/>
      <c r="M39" s="663"/>
      <c r="N39" s="33"/>
      <c r="O39" s="33"/>
    </row>
    <row r="40" spans="1:169" s="25" customFormat="1" ht="12.75">
      <c r="A40" s="645">
        <f>'7- Mapa Final'!A40</f>
        <v>2</v>
      </c>
      <c r="B40" s="636" t="str">
        <f>'7- Mapa Final'!B40</f>
        <v xml:space="preserve"> Efectuar notificaciones que no cumplan con los requistos</v>
      </c>
      <c r="C40" s="636" t="str">
        <f>'7- Mapa Final'!C40</f>
        <v>No  realizar las notificaciones , no hacerlo  oportunamente o no aplicar la normatividad.</v>
      </c>
      <c r="D40" s="637" t="str">
        <f>'7- Mapa Final'!J40</f>
        <v>Muy Baja - 1</v>
      </c>
      <c r="E40" s="639" t="str">
        <f>'7- Mapa Final'!K40</f>
        <v>Leve - 1</v>
      </c>
      <c r="F40" s="644" t="str">
        <f>'7- Mapa Final'!M40</f>
        <v>Bajo - 1</v>
      </c>
      <c r="G40" s="423"/>
      <c r="H40" s="642"/>
      <c r="I40" s="642"/>
      <c r="J40" s="642"/>
      <c r="K40" s="642"/>
      <c r="L40" s="642"/>
      <c r="M40" s="66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5"/>
      <c r="B41" s="636"/>
      <c r="C41" s="636"/>
      <c r="D41" s="638"/>
      <c r="E41" s="640"/>
      <c r="F41" s="644"/>
      <c r="G41" s="423"/>
      <c r="H41" s="642"/>
      <c r="I41" s="642"/>
      <c r="J41" s="642"/>
      <c r="K41" s="642"/>
      <c r="L41" s="642"/>
      <c r="M41" s="66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5"/>
      <c r="B42" s="636"/>
      <c r="C42" s="636"/>
      <c r="D42" s="638"/>
      <c r="E42" s="640"/>
      <c r="F42" s="644"/>
      <c r="G42" s="423"/>
      <c r="H42" s="642"/>
      <c r="I42" s="642"/>
      <c r="J42" s="642"/>
      <c r="K42" s="642"/>
      <c r="L42" s="642"/>
      <c r="M42" s="66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5"/>
      <c r="B43" s="636"/>
      <c r="C43" s="636"/>
      <c r="D43" s="638"/>
      <c r="E43" s="640"/>
      <c r="F43" s="644"/>
      <c r="G43" s="423"/>
      <c r="H43" s="642"/>
      <c r="I43" s="642"/>
      <c r="J43" s="642"/>
      <c r="K43" s="642"/>
      <c r="L43" s="642"/>
      <c r="M43" s="66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5"/>
      <c r="B44" s="636"/>
      <c r="C44" s="636"/>
      <c r="D44" s="638"/>
      <c r="E44" s="640"/>
      <c r="F44" s="644"/>
      <c r="G44" s="423"/>
      <c r="H44" s="642"/>
      <c r="I44" s="642"/>
      <c r="J44" s="642"/>
      <c r="K44" s="642"/>
      <c r="L44" s="642"/>
      <c r="M44" s="66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5"/>
      <c r="B45" s="636"/>
      <c r="C45" s="636"/>
      <c r="D45" s="638"/>
      <c r="E45" s="640"/>
      <c r="F45" s="644"/>
      <c r="G45" s="423"/>
      <c r="H45" s="642"/>
      <c r="I45" s="642"/>
      <c r="J45" s="642"/>
      <c r="K45" s="642"/>
      <c r="L45" s="642"/>
      <c r="M45" s="663"/>
      <c r="N45" s="33"/>
      <c r="O45" s="33"/>
    </row>
    <row r="46" spans="1:169">
      <c r="A46" s="645"/>
      <c r="B46" s="636"/>
      <c r="C46" s="636"/>
      <c r="D46" s="638"/>
      <c r="E46" s="640"/>
      <c r="F46" s="644"/>
      <c r="G46" s="423"/>
      <c r="H46" s="642"/>
      <c r="I46" s="642"/>
      <c r="J46" s="642"/>
      <c r="K46" s="642"/>
      <c r="L46" s="642"/>
      <c r="M46" s="663"/>
      <c r="N46" s="33"/>
      <c r="O46" s="33"/>
    </row>
    <row r="47" spans="1:169">
      <c r="A47" s="645"/>
      <c r="B47" s="636"/>
      <c r="C47" s="636"/>
      <c r="D47" s="638"/>
      <c r="E47" s="640"/>
      <c r="F47" s="644"/>
      <c r="G47" s="423"/>
      <c r="H47" s="642"/>
      <c r="I47" s="642"/>
      <c r="J47" s="642"/>
      <c r="K47" s="642"/>
      <c r="L47" s="642"/>
      <c r="M47" s="663"/>
      <c r="N47" s="33"/>
      <c r="O47" s="33"/>
    </row>
    <row r="48" spans="1:169">
      <c r="A48" s="645"/>
      <c r="B48" s="636"/>
      <c r="C48" s="636"/>
      <c r="D48" s="638"/>
      <c r="E48" s="640"/>
      <c r="F48" s="644"/>
      <c r="G48" s="423"/>
      <c r="H48" s="642"/>
      <c r="I48" s="642"/>
      <c r="J48" s="642"/>
      <c r="K48" s="642"/>
      <c r="L48" s="642"/>
      <c r="M48" s="663"/>
      <c r="N48" s="33"/>
      <c r="O48" s="33"/>
    </row>
    <row r="49" spans="1:169">
      <c r="A49" s="645"/>
      <c r="B49" s="636"/>
      <c r="C49" s="636"/>
      <c r="D49" s="638"/>
      <c r="E49" s="640"/>
      <c r="F49" s="644"/>
      <c r="G49" s="423"/>
      <c r="H49" s="642"/>
      <c r="I49" s="642"/>
      <c r="J49" s="642"/>
      <c r="K49" s="642"/>
      <c r="L49" s="642"/>
      <c r="M49" s="663"/>
      <c r="N49" s="33"/>
      <c r="O49" s="33"/>
    </row>
    <row r="50" spans="1:169" s="25" customFormat="1" ht="12.75">
      <c r="A50" s="645">
        <v>5</v>
      </c>
      <c r="B50" s="636" t="str">
        <f>'7- Mapa Final'!B50</f>
        <v xml:space="preserve">Pérdida de documentos </v>
      </c>
      <c r="C50" s="636" t="str">
        <f>'7- Mapa Final'!C50</f>
        <v>Extravío temporal o definitivo de los  documentos de los procesos judiciales.</v>
      </c>
      <c r="D50" s="637" t="str">
        <f>'7- Mapa Final'!J50</f>
        <v>Muy Baja - 1</v>
      </c>
      <c r="E50" s="639" t="str">
        <f>'7- Mapa Final'!K50</f>
        <v>Leve - 1</v>
      </c>
      <c r="F50" s="644" t="str">
        <f>'7- Mapa Final'!M50</f>
        <v>Bajo - 1</v>
      </c>
      <c r="G50" s="423"/>
      <c r="H50" s="642"/>
      <c r="I50" s="642"/>
      <c r="J50" s="642"/>
      <c r="K50" s="642"/>
      <c r="L50" s="642"/>
      <c r="M50" s="66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5"/>
      <c r="B51" s="636"/>
      <c r="C51" s="636"/>
      <c r="D51" s="638"/>
      <c r="E51" s="640"/>
      <c r="F51" s="644"/>
      <c r="G51" s="423"/>
      <c r="H51" s="642"/>
      <c r="I51" s="642"/>
      <c r="J51" s="642"/>
      <c r="K51" s="642"/>
      <c r="L51" s="642"/>
      <c r="M51" s="66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5"/>
      <c r="B52" s="636"/>
      <c r="C52" s="636"/>
      <c r="D52" s="638"/>
      <c r="E52" s="640"/>
      <c r="F52" s="644"/>
      <c r="G52" s="423"/>
      <c r="H52" s="642"/>
      <c r="I52" s="642"/>
      <c r="J52" s="642"/>
      <c r="K52" s="642"/>
      <c r="L52" s="642"/>
      <c r="M52" s="66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5"/>
      <c r="B53" s="636"/>
      <c r="C53" s="636"/>
      <c r="D53" s="638"/>
      <c r="E53" s="640"/>
      <c r="F53" s="644"/>
      <c r="G53" s="423"/>
      <c r="H53" s="642"/>
      <c r="I53" s="642"/>
      <c r="J53" s="642"/>
      <c r="K53" s="642"/>
      <c r="L53" s="642"/>
      <c r="M53" s="66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5"/>
      <c r="B54" s="636"/>
      <c r="C54" s="636"/>
      <c r="D54" s="638"/>
      <c r="E54" s="640"/>
      <c r="F54" s="644"/>
      <c r="G54" s="423"/>
      <c r="H54" s="642"/>
      <c r="I54" s="642"/>
      <c r="J54" s="642"/>
      <c r="K54" s="642"/>
      <c r="L54" s="642"/>
      <c r="M54" s="66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5"/>
      <c r="B55" s="636"/>
      <c r="C55" s="636"/>
      <c r="D55" s="638"/>
      <c r="E55" s="640"/>
      <c r="F55" s="644"/>
      <c r="G55" s="423"/>
      <c r="H55" s="642"/>
      <c r="I55" s="642"/>
      <c r="J55" s="642"/>
      <c r="K55" s="642"/>
      <c r="L55" s="642"/>
      <c r="M55" s="663"/>
      <c r="N55" s="33"/>
      <c r="O55" s="33"/>
    </row>
    <row r="56" spans="1:169">
      <c r="A56" s="645"/>
      <c r="B56" s="636"/>
      <c r="C56" s="636"/>
      <c r="D56" s="638"/>
      <c r="E56" s="640"/>
      <c r="F56" s="644"/>
      <c r="G56" s="423"/>
      <c r="H56" s="642"/>
      <c r="I56" s="642"/>
      <c r="J56" s="642"/>
      <c r="K56" s="642"/>
      <c r="L56" s="642"/>
      <c r="M56" s="663"/>
      <c r="N56" s="33"/>
      <c r="O56" s="33"/>
    </row>
    <row r="57" spans="1:169">
      <c r="A57" s="645"/>
      <c r="B57" s="636"/>
      <c r="C57" s="636"/>
      <c r="D57" s="638"/>
      <c r="E57" s="640"/>
      <c r="F57" s="644"/>
      <c r="G57" s="423"/>
      <c r="H57" s="642"/>
      <c r="I57" s="642"/>
      <c r="J57" s="642"/>
      <c r="K57" s="642"/>
      <c r="L57" s="642"/>
      <c r="M57" s="663"/>
      <c r="N57" s="33"/>
      <c r="O57" s="33"/>
    </row>
    <row r="58" spans="1:169">
      <c r="A58" s="645"/>
      <c r="B58" s="636"/>
      <c r="C58" s="636"/>
      <c r="D58" s="638"/>
      <c r="E58" s="640"/>
      <c r="F58" s="644"/>
      <c r="G58" s="423"/>
      <c r="H58" s="642"/>
      <c r="I58" s="642"/>
      <c r="J58" s="642"/>
      <c r="K58" s="642"/>
      <c r="L58" s="642"/>
      <c r="M58" s="663"/>
      <c r="N58" s="33"/>
      <c r="O58" s="33"/>
    </row>
    <row r="59" spans="1:169" ht="15.75" thickBot="1">
      <c r="A59" s="681"/>
      <c r="B59" s="682"/>
      <c r="C59" s="682"/>
      <c r="D59" s="683"/>
      <c r="E59" s="684"/>
      <c r="F59" s="685"/>
      <c r="G59" s="424"/>
      <c r="H59" s="680"/>
      <c r="I59" s="680"/>
      <c r="J59" s="680"/>
      <c r="K59" s="680"/>
      <c r="L59" s="680"/>
      <c r="M59" s="679"/>
      <c r="N59" s="33"/>
      <c r="O59" s="33"/>
    </row>
    <row r="60" spans="1:169" s="25" customFormat="1" ht="15.75" customHeight="1">
      <c r="A60" s="645">
        <v>6</v>
      </c>
      <c r="B60" s="636" t="str">
        <f>'7- Mapa Final'!B60</f>
        <v>Pérdida de información</v>
      </c>
      <c r="C60" s="636" t="str">
        <f>'7- Mapa Final'!C60</f>
        <v>Extravio de informacion al no realizar debidamente las copias de seguridad.</v>
      </c>
      <c r="D60" s="637" t="str">
        <f>'7- Mapa Final'!J60</f>
        <v>Muy Baja - 1</v>
      </c>
      <c r="E60" s="639" t="str">
        <f>'7- Mapa Final'!K60</f>
        <v>Leve - 1</v>
      </c>
      <c r="F60" s="644" t="str">
        <f>'7- Mapa Final'!M60</f>
        <v>Bajo - 1</v>
      </c>
      <c r="G60" s="423"/>
      <c r="H60" s="642"/>
      <c r="I60" s="642"/>
      <c r="J60" s="642"/>
      <c r="K60" s="642"/>
      <c r="L60" s="642"/>
      <c r="M60" s="66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5"/>
      <c r="B61" s="636"/>
      <c r="C61" s="636"/>
      <c r="D61" s="638"/>
      <c r="E61" s="640"/>
      <c r="F61" s="644"/>
      <c r="G61" s="423"/>
      <c r="H61" s="642"/>
      <c r="I61" s="642"/>
      <c r="J61" s="642"/>
      <c r="K61" s="642"/>
      <c r="L61" s="642"/>
      <c r="M61" s="66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5"/>
      <c r="B62" s="636"/>
      <c r="C62" s="636"/>
      <c r="D62" s="638"/>
      <c r="E62" s="640"/>
      <c r="F62" s="644"/>
      <c r="G62" s="423"/>
      <c r="H62" s="642"/>
      <c r="I62" s="642"/>
      <c r="J62" s="642"/>
      <c r="K62" s="642"/>
      <c r="L62" s="642"/>
      <c r="M62" s="66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5"/>
      <c r="B63" s="636"/>
      <c r="C63" s="636"/>
      <c r="D63" s="638"/>
      <c r="E63" s="640"/>
      <c r="F63" s="644"/>
      <c r="G63" s="423"/>
      <c r="H63" s="642"/>
      <c r="I63" s="642"/>
      <c r="J63" s="642"/>
      <c r="K63" s="642"/>
      <c r="L63" s="642"/>
      <c r="M63" s="66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5"/>
      <c r="B64" s="636"/>
      <c r="C64" s="636"/>
      <c r="D64" s="638"/>
      <c r="E64" s="640"/>
      <c r="F64" s="644"/>
      <c r="G64" s="423"/>
      <c r="H64" s="642"/>
      <c r="I64" s="642"/>
      <c r="J64" s="642"/>
      <c r="K64" s="642"/>
      <c r="L64" s="642"/>
      <c r="M64" s="66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5"/>
      <c r="B65" s="636"/>
      <c r="C65" s="636"/>
      <c r="D65" s="638"/>
      <c r="E65" s="640"/>
      <c r="F65" s="644"/>
      <c r="G65" s="423"/>
      <c r="H65" s="642"/>
      <c r="I65" s="642"/>
      <c r="J65" s="642"/>
      <c r="K65" s="642"/>
      <c r="L65" s="642"/>
      <c r="M65" s="663"/>
      <c r="N65" s="33"/>
      <c r="O65" s="33"/>
    </row>
    <row r="66" spans="1:169">
      <c r="A66" s="645"/>
      <c r="B66" s="636"/>
      <c r="C66" s="636"/>
      <c r="D66" s="638"/>
      <c r="E66" s="640"/>
      <c r="F66" s="644"/>
      <c r="G66" s="423"/>
      <c r="H66" s="642"/>
      <c r="I66" s="642"/>
      <c r="J66" s="642"/>
      <c r="K66" s="642"/>
      <c r="L66" s="642"/>
      <c r="M66" s="663"/>
      <c r="N66" s="33"/>
      <c r="O66" s="33"/>
    </row>
    <row r="67" spans="1:169">
      <c r="A67" s="645"/>
      <c r="B67" s="636"/>
      <c r="C67" s="636"/>
      <c r="D67" s="638"/>
      <c r="E67" s="640"/>
      <c r="F67" s="644"/>
      <c r="G67" s="423"/>
      <c r="H67" s="642"/>
      <c r="I67" s="642"/>
      <c r="J67" s="642"/>
      <c r="K67" s="642"/>
      <c r="L67" s="642"/>
      <c r="M67" s="663"/>
      <c r="N67" s="33"/>
      <c r="O67" s="33"/>
    </row>
    <row r="68" spans="1:169">
      <c r="A68" s="645"/>
      <c r="B68" s="636"/>
      <c r="C68" s="636"/>
      <c r="D68" s="638"/>
      <c r="E68" s="640"/>
      <c r="F68" s="644"/>
      <c r="G68" s="423"/>
      <c r="H68" s="642"/>
      <c r="I68" s="642"/>
      <c r="J68" s="642"/>
      <c r="K68" s="642"/>
      <c r="L68" s="642"/>
      <c r="M68" s="663"/>
      <c r="N68" s="33"/>
      <c r="O68" s="33"/>
    </row>
    <row r="69" spans="1:169" ht="15.75" thickBot="1">
      <c r="A69" s="681"/>
      <c r="B69" s="682"/>
      <c r="C69" s="682"/>
      <c r="D69" s="683"/>
      <c r="E69" s="684"/>
      <c r="F69" s="685"/>
      <c r="G69" s="424"/>
      <c r="H69" s="680"/>
      <c r="I69" s="680"/>
      <c r="J69" s="680"/>
      <c r="K69" s="680"/>
      <c r="L69" s="680"/>
      <c r="M69" s="679"/>
      <c r="N69" s="33"/>
      <c r="O69" s="33"/>
    </row>
    <row r="70" spans="1:169" s="25" customFormat="1" ht="15.75" customHeight="1">
      <c r="A70" s="645">
        <v>7</v>
      </c>
      <c r="B70" s="636" t="str">
        <f>'7- Mapa Final'!B70</f>
        <v xml:space="preserve">Tecnológicos-Fallas del sistema interno y externo del Centro de Servicios. </v>
      </c>
      <c r="C70" s="636" t="str">
        <f>'7- Mapa Final'!C70</f>
        <v>Fallas tecnológicas en los aplicativos internos y externos del centro de servicios.</v>
      </c>
      <c r="D70" s="637" t="str">
        <f>'7- Mapa Final'!J70</f>
        <v>Muy Baja - 1</v>
      </c>
      <c r="E70" s="639" t="str">
        <f>'7- Mapa Final'!K70</f>
        <v>Leve - 1</v>
      </c>
      <c r="F70" s="644" t="str">
        <f>'7- Mapa Final'!M70</f>
        <v>Bajo - 1</v>
      </c>
      <c r="G70" s="423"/>
      <c r="H70" s="642"/>
      <c r="I70" s="642"/>
      <c r="J70" s="642"/>
      <c r="K70" s="642"/>
      <c r="L70" s="642"/>
      <c r="M70" s="66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5"/>
      <c r="B71" s="636"/>
      <c r="C71" s="636"/>
      <c r="D71" s="638"/>
      <c r="E71" s="640"/>
      <c r="F71" s="644"/>
      <c r="G71" s="423"/>
      <c r="H71" s="642"/>
      <c r="I71" s="642"/>
      <c r="J71" s="642"/>
      <c r="K71" s="642"/>
      <c r="L71" s="642"/>
      <c r="M71" s="66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5"/>
      <c r="B72" s="636"/>
      <c r="C72" s="636"/>
      <c r="D72" s="638"/>
      <c r="E72" s="640"/>
      <c r="F72" s="644"/>
      <c r="G72" s="423"/>
      <c r="H72" s="642"/>
      <c r="I72" s="642"/>
      <c r="J72" s="642"/>
      <c r="K72" s="642"/>
      <c r="L72" s="642"/>
      <c r="M72" s="66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5"/>
      <c r="B73" s="636"/>
      <c r="C73" s="636"/>
      <c r="D73" s="638"/>
      <c r="E73" s="640"/>
      <c r="F73" s="644"/>
      <c r="G73" s="423"/>
      <c r="H73" s="642"/>
      <c r="I73" s="642"/>
      <c r="J73" s="642"/>
      <c r="K73" s="642"/>
      <c r="L73" s="642"/>
      <c r="M73" s="66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5"/>
      <c r="B74" s="636"/>
      <c r="C74" s="636"/>
      <c r="D74" s="638"/>
      <c r="E74" s="640"/>
      <c r="F74" s="644"/>
      <c r="G74" s="423"/>
      <c r="H74" s="642"/>
      <c r="I74" s="642"/>
      <c r="J74" s="642"/>
      <c r="K74" s="642"/>
      <c r="L74" s="642"/>
      <c r="M74" s="66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5"/>
      <c r="B75" s="636"/>
      <c r="C75" s="636"/>
      <c r="D75" s="638"/>
      <c r="E75" s="640"/>
      <c r="F75" s="644"/>
      <c r="G75" s="423"/>
      <c r="H75" s="642"/>
      <c r="I75" s="642"/>
      <c r="J75" s="642"/>
      <c r="K75" s="642"/>
      <c r="L75" s="642"/>
      <c r="M75" s="663"/>
      <c r="N75" s="33"/>
      <c r="O75" s="33"/>
    </row>
    <row r="76" spans="1:169">
      <c r="A76" s="645"/>
      <c r="B76" s="636"/>
      <c r="C76" s="636"/>
      <c r="D76" s="638"/>
      <c r="E76" s="640"/>
      <c r="F76" s="644"/>
      <c r="G76" s="423"/>
      <c r="H76" s="642"/>
      <c r="I76" s="642"/>
      <c r="J76" s="642"/>
      <c r="K76" s="642"/>
      <c r="L76" s="642"/>
      <c r="M76" s="663"/>
      <c r="N76" s="33"/>
      <c r="O76" s="33"/>
    </row>
    <row r="77" spans="1:169">
      <c r="A77" s="645"/>
      <c r="B77" s="636"/>
      <c r="C77" s="636"/>
      <c r="D77" s="638"/>
      <c r="E77" s="640"/>
      <c r="F77" s="644"/>
      <c r="G77" s="423"/>
      <c r="H77" s="642"/>
      <c r="I77" s="642"/>
      <c r="J77" s="642"/>
      <c r="K77" s="642"/>
      <c r="L77" s="642"/>
      <c r="M77" s="663"/>
      <c r="N77" s="33"/>
      <c r="O77" s="33"/>
    </row>
    <row r="78" spans="1:169">
      <c r="A78" s="645"/>
      <c r="B78" s="636"/>
      <c r="C78" s="636"/>
      <c r="D78" s="638"/>
      <c r="E78" s="640"/>
      <c r="F78" s="644"/>
      <c r="G78" s="423"/>
      <c r="H78" s="642"/>
      <c r="I78" s="642"/>
      <c r="J78" s="642"/>
      <c r="K78" s="642"/>
      <c r="L78" s="642"/>
      <c r="M78" s="663"/>
      <c r="N78" s="33"/>
      <c r="O78" s="33"/>
    </row>
    <row r="79" spans="1:169" ht="27.75" customHeight="1" thickBot="1">
      <c r="A79" s="681"/>
      <c r="B79" s="682"/>
      <c r="C79" s="682"/>
      <c r="D79" s="683"/>
      <c r="E79" s="684"/>
      <c r="F79" s="685"/>
      <c r="G79" s="424"/>
      <c r="H79" s="680"/>
      <c r="I79" s="680"/>
      <c r="J79" s="680"/>
      <c r="K79" s="680"/>
      <c r="L79" s="680"/>
      <c r="M79" s="679"/>
      <c r="N79" s="33"/>
      <c r="O79" s="33"/>
    </row>
  </sheetData>
  <mergeCells count="108">
    <mergeCell ref="J70:J79"/>
    <mergeCell ref="K70:K79"/>
    <mergeCell ref="L70:L79"/>
    <mergeCell ref="M70:M79"/>
    <mergeCell ref="A70:A79"/>
    <mergeCell ref="B70:B79"/>
    <mergeCell ref="C70:C79"/>
    <mergeCell ref="D70:D79"/>
    <mergeCell ref="E70:E79"/>
    <mergeCell ref="F70:F79"/>
    <mergeCell ref="G70:G79"/>
    <mergeCell ref="H70:H79"/>
    <mergeCell ref="I70:I79"/>
    <mergeCell ref="K60:K69"/>
    <mergeCell ref="L60:L69"/>
    <mergeCell ref="M60:M6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85" priority="75" operator="containsText" text="3- Moderado">
      <formula>NOT(ISERROR(SEARCH("3- Moderado",A7)))</formula>
    </cfRule>
    <cfRule type="containsText" dxfId="184" priority="76" operator="containsText" text="6- Moderado">
      <formula>NOT(ISERROR(SEARCH("6- Moderado",A7)))</formula>
    </cfRule>
    <cfRule type="containsText" dxfId="183" priority="77" operator="containsText" text="4- Moderado">
      <formula>NOT(ISERROR(SEARCH("4- Moderado",A7)))</formula>
    </cfRule>
    <cfRule type="containsText" dxfId="182" priority="78" operator="containsText" text="3- Bajo">
      <formula>NOT(ISERROR(SEARCH("3- Bajo",A7)))</formula>
    </cfRule>
    <cfRule type="containsText" dxfId="181" priority="79" operator="containsText" text="4- Bajo">
      <formula>NOT(ISERROR(SEARCH("4- Bajo",A7)))</formula>
    </cfRule>
    <cfRule type="containsText" dxfId="180" priority="80" operator="containsText" text="1- Bajo">
      <formula>NOT(ISERROR(SEARCH("1- Bajo",A7)))</formula>
    </cfRule>
  </conditionalFormatting>
  <conditionalFormatting sqref="A10:E10 A20:E20">
    <cfRule type="containsText" dxfId="179" priority="69" operator="containsText" text="3- Moderado">
      <formula>NOT(ISERROR(SEARCH("3- Moderado",A10)))</formula>
    </cfRule>
    <cfRule type="containsText" dxfId="178" priority="70" operator="containsText" text="6- Moderado">
      <formula>NOT(ISERROR(SEARCH("6- Moderado",A10)))</formula>
    </cfRule>
    <cfRule type="containsText" dxfId="177" priority="71" operator="containsText" text="4- Moderado">
      <formula>NOT(ISERROR(SEARCH("4- Moderado",A10)))</formula>
    </cfRule>
    <cfRule type="containsText" dxfId="176" priority="72" operator="containsText" text="3- Bajo">
      <formula>NOT(ISERROR(SEARCH("3- Bajo",A10)))</formula>
    </cfRule>
    <cfRule type="containsText" dxfId="175" priority="73" operator="containsText" text="4- Bajo">
      <formula>NOT(ISERROR(SEARCH("4- Bajo",A10)))</formula>
    </cfRule>
    <cfRule type="containsText" dxfId="174" priority="74" operator="containsText" text="1- Bajo">
      <formula>NOT(ISERROR(SEARCH("1- Bajo",A10)))</formula>
    </cfRule>
  </conditionalFormatting>
  <conditionalFormatting sqref="A30:E30">
    <cfRule type="containsText" dxfId="173" priority="56" operator="containsText" text="3- Moderado">
      <formula>NOT(ISERROR(SEARCH("3- Moderado",A30)))</formula>
    </cfRule>
    <cfRule type="containsText" dxfId="172" priority="57" operator="containsText" text="6- Moderado">
      <formula>NOT(ISERROR(SEARCH("6- Moderado",A30)))</formula>
    </cfRule>
    <cfRule type="containsText" dxfId="171" priority="58" operator="containsText" text="4- Moderado">
      <formula>NOT(ISERROR(SEARCH("4- Moderado",A30)))</formula>
    </cfRule>
    <cfRule type="containsText" dxfId="170" priority="59" operator="containsText" text="3- Bajo">
      <formula>NOT(ISERROR(SEARCH("3- Bajo",A30)))</formula>
    </cfRule>
    <cfRule type="containsText" dxfId="169" priority="60" operator="containsText" text="4- Bajo">
      <formula>NOT(ISERROR(SEARCH("4- Bajo",A30)))</formula>
    </cfRule>
    <cfRule type="containsText" dxfId="168" priority="61" operator="containsText" text="1- Bajo">
      <formula>NOT(ISERROR(SEARCH("1- Bajo",A30)))</formula>
    </cfRule>
  </conditionalFormatting>
  <conditionalFormatting sqref="A40:E40">
    <cfRule type="containsText" dxfId="167" priority="49" operator="containsText" text="3- Moderado">
      <formula>NOT(ISERROR(SEARCH("3- Moderado",A40)))</formula>
    </cfRule>
    <cfRule type="containsText" dxfId="166" priority="50" operator="containsText" text="6- Moderado">
      <formula>NOT(ISERROR(SEARCH("6- Moderado",A40)))</formula>
    </cfRule>
    <cfRule type="containsText" dxfId="165" priority="51" operator="containsText" text="4- Moderado">
      <formula>NOT(ISERROR(SEARCH("4- Moderado",A40)))</formula>
    </cfRule>
    <cfRule type="containsText" dxfId="164" priority="52" operator="containsText" text="3- Bajo">
      <formula>NOT(ISERROR(SEARCH("3- Bajo",A40)))</formula>
    </cfRule>
    <cfRule type="containsText" dxfId="163" priority="53" operator="containsText" text="4- Bajo">
      <formula>NOT(ISERROR(SEARCH("4- Bajo",A40)))</formula>
    </cfRule>
    <cfRule type="containsText" dxfId="162" priority="54" operator="containsText" text="1- Bajo">
      <formula>NOT(ISERROR(SEARCH("1- Bajo",A40)))</formula>
    </cfRule>
  </conditionalFormatting>
  <conditionalFormatting sqref="A50:E50 A60 A70">
    <cfRule type="containsText" dxfId="161" priority="38" operator="containsText" text="3- Moderado">
      <formula>NOT(ISERROR(SEARCH("3- Moderado",A50)))</formula>
    </cfRule>
    <cfRule type="containsText" dxfId="160" priority="39" operator="containsText" text="6- Moderado">
      <formula>NOT(ISERROR(SEARCH("6- Moderado",A50)))</formula>
    </cfRule>
    <cfRule type="containsText" dxfId="159" priority="40" operator="containsText" text="4- Moderado">
      <formula>NOT(ISERROR(SEARCH("4- Moderado",A50)))</formula>
    </cfRule>
    <cfRule type="containsText" dxfId="158" priority="41" operator="containsText" text="3- Bajo">
      <formula>NOT(ISERROR(SEARCH("3- Bajo",A50)))</formula>
    </cfRule>
    <cfRule type="containsText" dxfId="157" priority="42" operator="containsText" text="4- Bajo">
      <formula>NOT(ISERROR(SEARCH("4- Bajo",A50)))</formula>
    </cfRule>
    <cfRule type="containsText" dxfId="156" priority="43" operator="containsText" text="1- Bajo">
      <formula>NOT(ISERROR(SEARCH("1- Bajo",A50)))</formula>
    </cfRule>
  </conditionalFormatting>
  <conditionalFormatting sqref="B60:E60">
    <cfRule type="containsText" dxfId="155" priority="15" operator="containsText" text="3- Moderado">
      <formula>NOT(ISERROR(SEARCH("3- Moderado",B60)))</formula>
    </cfRule>
    <cfRule type="containsText" dxfId="154" priority="16" operator="containsText" text="6- Moderado">
      <formula>NOT(ISERROR(SEARCH("6- Moderado",B60)))</formula>
    </cfRule>
    <cfRule type="containsText" dxfId="153" priority="17" operator="containsText" text="4- Moderado">
      <formula>NOT(ISERROR(SEARCH("4- Moderado",B60)))</formula>
    </cfRule>
    <cfRule type="containsText" dxfId="152" priority="18" operator="containsText" text="3- Bajo">
      <formula>NOT(ISERROR(SEARCH("3- Bajo",B60)))</formula>
    </cfRule>
    <cfRule type="containsText" dxfId="151" priority="19" operator="containsText" text="4- Bajo">
      <formula>NOT(ISERROR(SEARCH("4- Bajo",B60)))</formula>
    </cfRule>
    <cfRule type="containsText" dxfId="150" priority="20" operator="containsText" text="1- Bajo">
      <formula>NOT(ISERROR(SEARCH("1- Bajo",B60)))</formula>
    </cfRule>
  </conditionalFormatting>
  <conditionalFormatting sqref="B70:E70">
    <cfRule type="containsText" dxfId="149" priority="1" operator="containsText" text="3- Moderado">
      <formula>NOT(ISERROR(SEARCH("3- Moderado",B70)))</formula>
    </cfRule>
    <cfRule type="containsText" dxfId="148" priority="2" operator="containsText" text="6- Moderado">
      <formula>NOT(ISERROR(SEARCH("6- Moderado",B70)))</formula>
    </cfRule>
    <cfRule type="containsText" dxfId="147" priority="3" operator="containsText" text="4- Moderado">
      <formula>NOT(ISERROR(SEARCH("4- Moderado",B70)))</formula>
    </cfRule>
    <cfRule type="containsText" dxfId="146" priority="4" operator="containsText" text="3- Bajo">
      <formula>NOT(ISERROR(SEARCH("3- Bajo",B70)))</formula>
    </cfRule>
    <cfRule type="containsText" dxfId="145" priority="5" operator="containsText" text="4- Bajo">
      <formula>NOT(ISERROR(SEARCH("4- Bajo",B70)))</formula>
    </cfRule>
    <cfRule type="containsText" dxfId="144" priority="6" operator="containsText" text="1- Bajo">
      <formula>NOT(ISERROR(SEARCH("1- Bajo",B70)))</formula>
    </cfRule>
  </conditionalFormatting>
  <conditionalFormatting sqref="C8:F8">
    <cfRule type="containsText" dxfId="143" priority="63" operator="containsText" text="3- Moderado">
      <formula>NOT(ISERROR(SEARCH("3- Moderado",C8)))</formula>
    </cfRule>
    <cfRule type="containsText" dxfId="142" priority="64" operator="containsText" text="6- Moderado">
      <formula>NOT(ISERROR(SEARCH("6- Moderado",C8)))</formula>
    </cfRule>
    <cfRule type="containsText" dxfId="141" priority="65" operator="containsText" text="4- Moderado">
      <formula>NOT(ISERROR(SEARCH("4- Moderado",C8)))</formula>
    </cfRule>
    <cfRule type="containsText" dxfId="140" priority="66" operator="containsText" text="3- Bajo">
      <formula>NOT(ISERROR(SEARCH("3- Bajo",C8)))</formula>
    </cfRule>
    <cfRule type="containsText" dxfId="139" priority="67" operator="containsText" text="4- Bajo">
      <formula>NOT(ISERROR(SEARCH("4- Bajo",C8)))</formula>
    </cfRule>
    <cfRule type="containsText" dxfId="138" priority="68" operator="containsText" text="1- Bajo">
      <formula>NOT(ISERROR(SEARCH("1- Bajo",C8)))</formula>
    </cfRule>
  </conditionalFormatting>
  <conditionalFormatting sqref="D10:D79">
    <cfRule type="containsText" dxfId="137" priority="32" operator="containsText" text="Muy Alta">
      <formula>NOT(ISERROR(SEARCH("Muy Alta",D10)))</formula>
    </cfRule>
    <cfRule type="containsText" dxfId="136" priority="33" operator="containsText" text="Alta">
      <formula>NOT(ISERROR(SEARCH("Alta",D10)))</formula>
    </cfRule>
    <cfRule type="containsText" dxfId="135" priority="34" operator="containsText" text="Baja">
      <formula>NOT(ISERROR(SEARCH("Baja",D10)))</formula>
    </cfRule>
    <cfRule type="containsText" dxfId="134" priority="35" operator="containsText" text="Muy Baja">
      <formula>NOT(ISERROR(SEARCH("Muy Baja",D10)))</formula>
    </cfRule>
    <cfRule type="containsText" dxfId="133" priority="37" operator="containsText" text="Media">
      <formula>NOT(ISERROR(SEARCH("Media",D10)))</formula>
    </cfRule>
  </conditionalFormatting>
  <conditionalFormatting sqref="E10:E79">
    <cfRule type="containsText" dxfId="132" priority="28" operator="containsText" text="Catastrófico">
      <formula>NOT(ISERROR(SEARCH("Catastrófico",E10)))</formula>
    </cfRule>
    <cfRule type="containsText" dxfId="131" priority="29" operator="containsText" text="Mayor">
      <formula>NOT(ISERROR(SEARCH("Mayor",E10)))</formula>
    </cfRule>
    <cfRule type="containsText" dxfId="130" priority="30" operator="containsText" text="Menor">
      <formula>NOT(ISERROR(SEARCH("Menor",E10)))</formula>
    </cfRule>
    <cfRule type="containsText" dxfId="129" priority="31" operator="containsText" text="Leve">
      <formula>NOT(ISERROR(SEARCH("Leve",E10)))</formula>
    </cfRule>
  </conditionalFormatting>
  <conditionalFormatting sqref="E10:F79">
    <cfRule type="containsText" dxfId="128" priority="36" operator="containsText" text="Moderado">
      <formula>NOT(ISERROR(SEARCH("Moderado",E10)))</formula>
    </cfRule>
  </conditionalFormatting>
  <conditionalFormatting sqref="F10:F29">
    <cfRule type="colorScale" priority="81">
      <colorScale>
        <cfvo type="min"/>
        <cfvo type="max"/>
        <color rgb="FFFF7128"/>
        <color rgb="FFFFEF9C"/>
      </colorScale>
    </cfRule>
  </conditionalFormatting>
  <conditionalFormatting sqref="F10:F79">
    <cfRule type="containsText" dxfId="127" priority="44" operator="containsText" text="Bajo">
      <formula>NOT(ISERROR(SEARCH("Bajo",F10)))</formula>
    </cfRule>
    <cfRule type="containsText" dxfId="126" priority="45" operator="containsText" text="Moderado">
      <formula>NOT(ISERROR(SEARCH("Moderado",F10)))</formula>
    </cfRule>
    <cfRule type="containsText" dxfId="125" priority="46" operator="containsText" text="Alto">
      <formula>NOT(ISERROR(SEARCH("Alto",F10)))</formula>
    </cfRule>
    <cfRule type="containsText" dxfId="124"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79">
    <cfRule type="colorScale" priority="1424">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CA16A48E-3E98-49CD-941A-5527F515DF2C}"/>
    <dataValidation allowBlank="1" showInputMessage="1" showErrorMessage="1" prompt="Describir las actividades que se van a desarrollar para el proyecto" sqref="H7" xr:uid="{82858DF5-AEB1-4B7D-A65B-3F55700EE081}"/>
    <dataValidation allowBlank="1" showInputMessage="1" showErrorMessage="1" prompt="Seleccionar si el responsable es el responsable de las acciones es el nivel central" sqref="I7:I8" xr:uid="{77906918-B9F2-4D88-9706-4797C06B7EA2}"/>
    <dataValidation allowBlank="1" showInputMessage="1" showErrorMessage="1" prompt="seleccionar si el responsable de ejecutar las acciones es el nivel central" sqref="J8" xr:uid="{6351F888-334F-4880-A776-9A938AF2AFCF}"/>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89C6D6-DFA8-460D-890E-EDE91E2B6556}">
          <x14:formula1>
            <xm:f>'9- Matriz de Calor '!$S$8:$S$11</xm:f>
          </x14:formula1>
          <xm:sqref>G10:G79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79"/>
  <sheetViews>
    <sheetView showGridLines="0" topLeftCell="A25" zoomScale="55" zoomScaleNormal="55" workbookViewId="0">
      <selection activeCell="N80" sqref="A80:XFD89"/>
    </sheetView>
  </sheetViews>
  <sheetFormatPr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21.85546875" customWidth="1"/>
    <col min="11" max="11" width="17.7109375" customWidth="1"/>
    <col min="12" max="12" width="17.5703125" customWidth="1"/>
    <col min="13" max="13" width="48.28515625" customWidth="1"/>
    <col min="14" max="169" width="11.42578125" style="2"/>
  </cols>
  <sheetData>
    <row r="1" spans="1:271" s="18" customFormat="1" ht="16.5" customHeight="1">
      <c r="A1" s="649"/>
      <c r="B1" s="650"/>
      <c r="C1" s="653"/>
      <c r="D1" s="653"/>
      <c r="E1" s="653"/>
      <c r="F1" s="653"/>
      <c r="G1" s="653"/>
      <c r="H1" s="653"/>
      <c r="I1" s="653"/>
      <c r="J1" s="654"/>
      <c r="K1" s="648"/>
      <c r="L1" s="648"/>
      <c r="M1" s="64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18.5" customHeight="1">
      <c r="A2" s="651"/>
      <c r="B2" s="652"/>
      <c r="C2" s="655"/>
      <c r="D2" s="655"/>
      <c r="E2" s="655"/>
      <c r="F2" s="655"/>
      <c r="G2" s="655"/>
      <c r="H2" s="655"/>
      <c r="I2" s="655"/>
      <c r="J2" s="656"/>
      <c r="K2" s="648"/>
      <c r="L2" s="648"/>
      <c r="M2" s="64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55"/>
      <c r="D3" s="655"/>
      <c r="E3" s="655"/>
      <c r="F3" s="655"/>
      <c r="G3" s="655"/>
      <c r="H3" s="655"/>
      <c r="I3" s="655"/>
      <c r="J3" s="656"/>
      <c r="K3" s="648"/>
      <c r="L3" s="648"/>
      <c r="M3" s="64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4" t="s">
        <v>271</v>
      </c>
      <c r="B4" s="574"/>
      <c r="C4" s="547"/>
      <c r="D4" s="547"/>
      <c r="E4" s="547"/>
      <c r="F4" s="547"/>
      <c r="G4" s="547"/>
      <c r="H4" s="547"/>
      <c r="I4" s="547"/>
      <c r="J4" s="547"/>
      <c r="K4" s="547"/>
      <c r="L4" s="547"/>
      <c r="M4" s="54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4" t="s">
        <v>273</v>
      </c>
      <c r="B5" s="574"/>
      <c r="C5" s="575"/>
      <c r="D5" s="575"/>
      <c r="E5" s="575"/>
      <c r="F5" s="575"/>
      <c r="G5" s="575"/>
      <c r="H5" s="575"/>
      <c r="I5" s="575"/>
      <c r="J5" s="575"/>
      <c r="K5" s="575"/>
      <c r="L5" s="575"/>
      <c r="M5" s="57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4" t="s">
        <v>275</v>
      </c>
      <c r="B6" s="574"/>
      <c r="C6" s="669"/>
      <c r="D6" s="670"/>
      <c r="E6" s="670"/>
      <c r="F6" s="670"/>
      <c r="G6" s="670"/>
      <c r="H6" s="670"/>
      <c r="I6" s="670"/>
      <c r="J6" s="670"/>
      <c r="K6" s="670"/>
      <c r="L6" s="670"/>
      <c r="M6" s="671"/>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4" t="s">
        <v>535</v>
      </c>
      <c r="B7" s="665"/>
      <c r="C7" s="666"/>
      <c r="D7" s="667" t="s">
        <v>536</v>
      </c>
      <c r="E7" s="667"/>
      <c r="F7" s="667"/>
      <c r="G7" s="668" t="s">
        <v>537</v>
      </c>
      <c r="H7" s="674" t="s">
        <v>538</v>
      </c>
      <c r="I7" s="676" t="s">
        <v>539</v>
      </c>
      <c r="J7" s="677"/>
      <c r="K7" s="676" t="s">
        <v>540</v>
      </c>
      <c r="L7" s="677"/>
      <c r="M7" s="678" t="s">
        <v>558</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213</v>
      </c>
      <c r="C8" s="34" t="s">
        <v>215</v>
      </c>
      <c r="D8" s="27" t="s">
        <v>225</v>
      </c>
      <c r="E8" s="27" t="s">
        <v>542</v>
      </c>
      <c r="F8" s="27" t="s">
        <v>543</v>
      </c>
      <c r="G8" s="668"/>
      <c r="H8" s="675"/>
      <c r="I8" s="28" t="s">
        <v>544</v>
      </c>
      <c r="J8" s="28" t="s">
        <v>545</v>
      </c>
      <c r="K8" s="28" t="s">
        <v>546</v>
      </c>
      <c r="L8" s="28" t="s">
        <v>547</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57"/>
      <c r="B9" s="658"/>
      <c r="C9" s="658"/>
      <c r="D9" s="658"/>
      <c r="E9" s="658"/>
      <c r="F9" s="658"/>
      <c r="G9" s="65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59">
        <f>'7- Mapa Final'!A10</f>
        <v>1</v>
      </c>
      <c r="B10" s="660" t="str">
        <f>'7- Mapa Final'!B10</f>
        <v>Reparto inequitativo</v>
      </c>
      <c r="C10" s="660" t="str">
        <f>'7- Mapa Final'!C10</f>
        <v>No reporte de novedades, por parte de los despachos judiciales.</v>
      </c>
      <c r="D10" s="646" t="str">
        <f>'7- Mapa Final'!J10</f>
        <v>Muy Baja - 1</v>
      </c>
      <c r="E10" s="647" t="str">
        <f>'7- Mapa Final'!K10</f>
        <v>Leve - 1</v>
      </c>
      <c r="F10" s="672" t="str">
        <f>'7- Mapa Final'!M10</f>
        <v>Bajo - 1</v>
      </c>
      <c r="G10" s="428"/>
      <c r="H10" s="673"/>
      <c r="I10" s="673"/>
      <c r="J10" s="673"/>
      <c r="K10" s="673"/>
      <c r="L10" s="673"/>
      <c r="M10" s="66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5"/>
      <c r="B11" s="636"/>
      <c r="C11" s="636"/>
      <c r="D11" s="638"/>
      <c r="E11" s="640"/>
      <c r="F11" s="644"/>
      <c r="G11" s="423"/>
      <c r="H11" s="642"/>
      <c r="I11" s="642"/>
      <c r="J11" s="642"/>
      <c r="K11" s="642"/>
      <c r="L11" s="642"/>
      <c r="M11" s="66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5"/>
      <c r="B12" s="636"/>
      <c r="C12" s="636"/>
      <c r="D12" s="638"/>
      <c r="E12" s="640"/>
      <c r="F12" s="644"/>
      <c r="G12" s="423"/>
      <c r="H12" s="642"/>
      <c r="I12" s="642"/>
      <c r="J12" s="642"/>
      <c r="K12" s="642"/>
      <c r="L12" s="642"/>
      <c r="M12" s="66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5"/>
      <c r="B13" s="636"/>
      <c r="C13" s="636"/>
      <c r="D13" s="638"/>
      <c r="E13" s="640"/>
      <c r="F13" s="644"/>
      <c r="G13" s="423"/>
      <c r="H13" s="642"/>
      <c r="I13" s="642"/>
      <c r="J13" s="642"/>
      <c r="K13" s="642"/>
      <c r="L13" s="642"/>
      <c r="M13" s="66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5"/>
      <c r="B14" s="636"/>
      <c r="C14" s="636"/>
      <c r="D14" s="638"/>
      <c r="E14" s="640"/>
      <c r="F14" s="644"/>
      <c r="G14" s="423"/>
      <c r="H14" s="642"/>
      <c r="I14" s="642"/>
      <c r="J14" s="642"/>
      <c r="K14" s="642"/>
      <c r="L14" s="642"/>
      <c r="M14" s="66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5"/>
      <c r="B15" s="636"/>
      <c r="C15" s="636"/>
      <c r="D15" s="638"/>
      <c r="E15" s="640"/>
      <c r="F15" s="644"/>
      <c r="G15" s="423"/>
      <c r="H15" s="642"/>
      <c r="I15" s="642"/>
      <c r="J15" s="642"/>
      <c r="K15" s="642"/>
      <c r="L15" s="642"/>
      <c r="M15" s="66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5"/>
      <c r="B16" s="636"/>
      <c r="C16" s="636"/>
      <c r="D16" s="638"/>
      <c r="E16" s="640"/>
      <c r="F16" s="644"/>
      <c r="G16" s="423"/>
      <c r="H16" s="642"/>
      <c r="I16" s="642"/>
      <c r="J16" s="642"/>
      <c r="K16" s="642"/>
      <c r="L16" s="642"/>
      <c r="M16" s="66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5"/>
      <c r="B17" s="636"/>
      <c r="C17" s="636"/>
      <c r="D17" s="638"/>
      <c r="E17" s="640"/>
      <c r="F17" s="644"/>
      <c r="G17" s="423"/>
      <c r="H17" s="642"/>
      <c r="I17" s="642"/>
      <c r="J17" s="642"/>
      <c r="K17" s="642"/>
      <c r="L17" s="642"/>
      <c r="M17" s="66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5"/>
      <c r="B18" s="636"/>
      <c r="C18" s="636"/>
      <c r="D18" s="638"/>
      <c r="E18" s="640"/>
      <c r="F18" s="644"/>
      <c r="G18" s="423"/>
      <c r="H18" s="642"/>
      <c r="I18" s="642"/>
      <c r="J18" s="642"/>
      <c r="K18" s="642"/>
      <c r="L18" s="642"/>
      <c r="M18" s="66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5"/>
      <c r="B19" s="636"/>
      <c r="C19" s="636"/>
      <c r="D19" s="638"/>
      <c r="E19" s="640"/>
      <c r="F19" s="644"/>
      <c r="G19" s="423"/>
      <c r="H19" s="642"/>
      <c r="I19" s="642"/>
      <c r="J19" s="642"/>
      <c r="K19" s="642"/>
      <c r="L19" s="642"/>
      <c r="M19" s="66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5">
        <f>'7- Mapa Final'!A20</f>
        <v>2</v>
      </c>
      <c r="B20" s="636" t="str">
        <f>'7- Mapa Final'!B20</f>
        <v>Tecnológicos- falla del sistema institucional de reparto (SARJ y Justicia XXI)</v>
      </c>
      <c r="C20" s="636" t="str">
        <f>'7- Mapa Final'!C20</f>
        <v xml:space="preserve"> Falla tecnológica en los sistemas institucionales de reparto.</v>
      </c>
      <c r="D20" s="637" t="str">
        <f>'7- Mapa Final'!J20</f>
        <v>Muy Baja - 1</v>
      </c>
      <c r="E20" s="639" t="str">
        <f>'7- Mapa Final'!K20</f>
        <v>Leve - 1</v>
      </c>
      <c r="F20" s="644" t="str">
        <f>'7- Mapa Final'!M20</f>
        <v>Bajo - 1</v>
      </c>
      <c r="G20" s="423"/>
      <c r="H20" s="642"/>
      <c r="I20" s="642"/>
      <c r="J20" s="642"/>
      <c r="K20" s="642"/>
      <c r="L20" s="642"/>
      <c r="M20" s="66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5"/>
      <c r="B21" s="636"/>
      <c r="C21" s="636"/>
      <c r="D21" s="638"/>
      <c r="E21" s="640"/>
      <c r="F21" s="644"/>
      <c r="G21" s="423"/>
      <c r="H21" s="642"/>
      <c r="I21" s="642"/>
      <c r="J21" s="642"/>
      <c r="K21" s="642"/>
      <c r="L21" s="642"/>
      <c r="M21" s="66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5"/>
      <c r="B22" s="636"/>
      <c r="C22" s="636"/>
      <c r="D22" s="638"/>
      <c r="E22" s="640"/>
      <c r="F22" s="644"/>
      <c r="G22" s="423"/>
      <c r="H22" s="642"/>
      <c r="I22" s="642"/>
      <c r="J22" s="642"/>
      <c r="K22" s="642"/>
      <c r="L22" s="642"/>
      <c r="M22" s="66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5"/>
      <c r="B23" s="636"/>
      <c r="C23" s="636"/>
      <c r="D23" s="638"/>
      <c r="E23" s="640"/>
      <c r="F23" s="644"/>
      <c r="G23" s="423"/>
      <c r="H23" s="642"/>
      <c r="I23" s="642"/>
      <c r="J23" s="642"/>
      <c r="K23" s="642"/>
      <c r="L23" s="642"/>
      <c r="M23" s="66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5"/>
      <c r="B24" s="636"/>
      <c r="C24" s="636"/>
      <c r="D24" s="638"/>
      <c r="E24" s="640"/>
      <c r="F24" s="644"/>
      <c r="G24" s="423"/>
      <c r="H24" s="642"/>
      <c r="I24" s="642"/>
      <c r="J24" s="642"/>
      <c r="K24" s="642"/>
      <c r="L24" s="642"/>
      <c r="M24" s="66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5"/>
      <c r="B25" s="636"/>
      <c r="C25" s="636"/>
      <c r="D25" s="638"/>
      <c r="E25" s="640"/>
      <c r="F25" s="644"/>
      <c r="G25" s="423"/>
      <c r="H25" s="642"/>
      <c r="I25" s="642"/>
      <c r="J25" s="642"/>
      <c r="K25" s="642"/>
      <c r="L25" s="642"/>
      <c r="M25" s="663"/>
      <c r="N25" s="33"/>
      <c r="O25" s="33"/>
    </row>
    <row r="26" spans="1:169">
      <c r="A26" s="645"/>
      <c r="B26" s="636"/>
      <c r="C26" s="636"/>
      <c r="D26" s="638"/>
      <c r="E26" s="640"/>
      <c r="F26" s="644"/>
      <c r="G26" s="423"/>
      <c r="H26" s="642"/>
      <c r="I26" s="642"/>
      <c r="J26" s="642"/>
      <c r="K26" s="642"/>
      <c r="L26" s="642"/>
      <c r="M26" s="663"/>
      <c r="N26" s="33"/>
      <c r="O26" s="33"/>
    </row>
    <row r="27" spans="1:169">
      <c r="A27" s="645"/>
      <c r="B27" s="636"/>
      <c r="C27" s="636"/>
      <c r="D27" s="638"/>
      <c r="E27" s="640"/>
      <c r="F27" s="644"/>
      <c r="G27" s="423"/>
      <c r="H27" s="642"/>
      <c r="I27" s="642"/>
      <c r="J27" s="642"/>
      <c r="K27" s="642"/>
      <c r="L27" s="642"/>
      <c r="M27" s="663"/>
      <c r="N27" s="33"/>
      <c r="O27" s="33"/>
    </row>
    <row r="28" spans="1:169">
      <c r="A28" s="645"/>
      <c r="B28" s="636"/>
      <c r="C28" s="636"/>
      <c r="D28" s="638"/>
      <c r="E28" s="640"/>
      <c r="F28" s="644"/>
      <c r="G28" s="423"/>
      <c r="H28" s="642"/>
      <c r="I28" s="642"/>
      <c r="J28" s="642"/>
      <c r="K28" s="642"/>
      <c r="L28" s="642"/>
      <c r="M28" s="663"/>
      <c r="N28" s="33"/>
      <c r="O28" s="33"/>
    </row>
    <row r="29" spans="1:169">
      <c r="A29" s="645"/>
      <c r="B29" s="636"/>
      <c r="C29" s="636"/>
      <c r="D29" s="638"/>
      <c r="E29" s="640"/>
      <c r="F29" s="644"/>
      <c r="G29" s="423"/>
      <c r="H29" s="642"/>
      <c r="I29" s="642"/>
      <c r="J29" s="642"/>
      <c r="K29" s="642"/>
      <c r="L29" s="642"/>
      <c r="M29" s="663"/>
      <c r="N29" s="33"/>
      <c r="O29" s="33"/>
    </row>
    <row r="30" spans="1:169" s="25" customFormat="1" ht="12.75">
      <c r="A30" s="645">
        <f>'7- Mapa Final'!A30</f>
        <v>1</v>
      </c>
      <c r="B30" s="636" t="str">
        <f>'7- Mapa Final'!B30</f>
        <v>Efectuar el reparto judicial incumpliendo requisitos</v>
      </c>
      <c r="C30" s="636" t="str">
        <f>'7- Mapa Final'!C30</f>
        <v>No  realizar el reparto, no hacerlo  oportunamente o no aplicar la normatividad.</v>
      </c>
      <c r="D30" s="637" t="str">
        <f>'7- Mapa Final'!J30</f>
        <v>Muy Baja - 1</v>
      </c>
      <c r="E30" s="639" t="str">
        <f>'7- Mapa Final'!K30</f>
        <v>Leve - 1</v>
      </c>
      <c r="F30" s="644" t="str">
        <f>'7- Mapa Final'!M30</f>
        <v>Bajo - 1</v>
      </c>
      <c r="G30" s="423"/>
      <c r="H30" s="642"/>
      <c r="I30" s="642"/>
      <c r="J30" s="642"/>
      <c r="K30" s="642"/>
      <c r="L30" s="642"/>
      <c r="M30" s="66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5"/>
      <c r="B31" s="636"/>
      <c r="C31" s="636"/>
      <c r="D31" s="638"/>
      <c r="E31" s="640"/>
      <c r="F31" s="644"/>
      <c r="G31" s="423"/>
      <c r="H31" s="642"/>
      <c r="I31" s="642"/>
      <c r="J31" s="642"/>
      <c r="K31" s="642"/>
      <c r="L31" s="642"/>
      <c r="M31" s="66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5"/>
      <c r="B32" s="636"/>
      <c r="C32" s="636"/>
      <c r="D32" s="638"/>
      <c r="E32" s="640"/>
      <c r="F32" s="644"/>
      <c r="G32" s="423"/>
      <c r="H32" s="642"/>
      <c r="I32" s="642"/>
      <c r="J32" s="642"/>
      <c r="K32" s="642"/>
      <c r="L32" s="642"/>
      <c r="M32" s="66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5"/>
      <c r="B33" s="636"/>
      <c r="C33" s="636"/>
      <c r="D33" s="638"/>
      <c r="E33" s="640"/>
      <c r="F33" s="644"/>
      <c r="G33" s="423"/>
      <c r="H33" s="642"/>
      <c r="I33" s="642"/>
      <c r="J33" s="642"/>
      <c r="K33" s="642"/>
      <c r="L33" s="642"/>
      <c r="M33" s="66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5"/>
      <c r="B34" s="636"/>
      <c r="C34" s="636"/>
      <c r="D34" s="638"/>
      <c r="E34" s="640"/>
      <c r="F34" s="644"/>
      <c r="G34" s="423"/>
      <c r="H34" s="642"/>
      <c r="I34" s="642"/>
      <c r="J34" s="642"/>
      <c r="K34" s="642"/>
      <c r="L34" s="642"/>
      <c r="M34" s="66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5"/>
      <c r="B35" s="636"/>
      <c r="C35" s="636"/>
      <c r="D35" s="638"/>
      <c r="E35" s="640"/>
      <c r="F35" s="644"/>
      <c r="G35" s="423"/>
      <c r="H35" s="642"/>
      <c r="I35" s="642"/>
      <c r="J35" s="642"/>
      <c r="K35" s="642"/>
      <c r="L35" s="642"/>
      <c r="M35" s="663"/>
      <c r="N35" s="33"/>
      <c r="O35" s="33"/>
    </row>
    <row r="36" spans="1:169">
      <c r="A36" s="645"/>
      <c r="B36" s="636"/>
      <c r="C36" s="636"/>
      <c r="D36" s="638"/>
      <c r="E36" s="640"/>
      <c r="F36" s="644"/>
      <c r="G36" s="423"/>
      <c r="H36" s="642"/>
      <c r="I36" s="642"/>
      <c r="J36" s="642"/>
      <c r="K36" s="642"/>
      <c r="L36" s="642"/>
      <c r="M36" s="663"/>
      <c r="N36" s="33"/>
      <c r="O36" s="33"/>
    </row>
    <row r="37" spans="1:169">
      <c r="A37" s="645"/>
      <c r="B37" s="636"/>
      <c r="C37" s="636"/>
      <c r="D37" s="638"/>
      <c r="E37" s="640"/>
      <c r="F37" s="644"/>
      <c r="G37" s="423"/>
      <c r="H37" s="642"/>
      <c r="I37" s="642"/>
      <c r="J37" s="642"/>
      <c r="K37" s="642"/>
      <c r="L37" s="642"/>
      <c r="M37" s="663"/>
      <c r="N37" s="33"/>
      <c r="O37" s="33"/>
    </row>
    <row r="38" spans="1:169">
      <c r="A38" s="645"/>
      <c r="B38" s="636"/>
      <c r="C38" s="636"/>
      <c r="D38" s="638"/>
      <c r="E38" s="640"/>
      <c r="F38" s="644"/>
      <c r="G38" s="423"/>
      <c r="H38" s="642"/>
      <c r="I38" s="642"/>
      <c r="J38" s="642"/>
      <c r="K38" s="642"/>
      <c r="L38" s="642"/>
      <c r="M38" s="663"/>
      <c r="N38" s="33"/>
      <c r="O38" s="33"/>
    </row>
    <row r="39" spans="1:169">
      <c r="A39" s="645"/>
      <c r="B39" s="636"/>
      <c r="C39" s="636"/>
      <c r="D39" s="638"/>
      <c r="E39" s="640"/>
      <c r="F39" s="644"/>
      <c r="G39" s="423"/>
      <c r="H39" s="642"/>
      <c r="I39" s="642"/>
      <c r="J39" s="642"/>
      <c r="K39" s="642"/>
      <c r="L39" s="642"/>
      <c r="M39" s="663"/>
      <c r="N39" s="33"/>
      <c r="O39" s="33"/>
    </row>
    <row r="40" spans="1:169" s="25" customFormat="1" ht="12.75">
      <c r="A40" s="645">
        <f>'7- Mapa Final'!A40</f>
        <v>2</v>
      </c>
      <c r="B40" s="636" t="str">
        <f>'7- Mapa Final'!B40</f>
        <v xml:space="preserve"> Efectuar notificaciones que no cumplan con los requistos</v>
      </c>
      <c r="C40" s="636" t="str">
        <f>'7- Mapa Final'!C40</f>
        <v>No  realizar las notificaciones , no hacerlo  oportunamente o no aplicar la normatividad.</v>
      </c>
      <c r="D40" s="637" t="str">
        <f>'7- Mapa Final'!J40</f>
        <v>Muy Baja - 1</v>
      </c>
      <c r="E40" s="639" t="str">
        <f>'7- Mapa Final'!K40</f>
        <v>Leve - 1</v>
      </c>
      <c r="F40" s="644" t="str">
        <f>'7- Mapa Final'!M40</f>
        <v>Bajo - 1</v>
      </c>
      <c r="G40" s="423"/>
      <c r="H40" s="642"/>
      <c r="I40" s="642"/>
      <c r="J40" s="642"/>
      <c r="K40" s="642"/>
      <c r="L40" s="642"/>
      <c r="M40" s="66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5"/>
      <c r="B41" s="636"/>
      <c r="C41" s="636"/>
      <c r="D41" s="638"/>
      <c r="E41" s="640"/>
      <c r="F41" s="644"/>
      <c r="G41" s="423"/>
      <c r="H41" s="642"/>
      <c r="I41" s="642"/>
      <c r="J41" s="642"/>
      <c r="K41" s="642"/>
      <c r="L41" s="642"/>
      <c r="M41" s="66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5"/>
      <c r="B42" s="636"/>
      <c r="C42" s="636"/>
      <c r="D42" s="638"/>
      <c r="E42" s="640"/>
      <c r="F42" s="644"/>
      <c r="G42" s="423"/>
      <c r="H42" s="642"/>
      <c r="I42" s="642"/>
      <c r="J42" s="642"/>
      <c r="K42" s="642"/>
      <c r="L42" s="642"/>
      <c r="M42" s="66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5"/>
      <c r="B43" s="636"/>
      <c r="C43" s="636"/>
      <c r="D43" s="638"/>
      <c r="E43" s="640"/>
      <c r="F43" s="644"/>
      <c r="G43" s="423"/>
      <c r="H43" s="642"/>
      <c r="I43" s="642"/>
      <c r="J43" s="642"/>
      <c r="K43" s="642"/>
      <c r="L43" s="642"/>
      <c r="M43" s="66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5"/>
      <c r="B44" s="636"/>
      <c r="C44" s="636"/>
      <c r="D44" s="638"/>
      <c r="E44" s="640"/>
      <c r="F44" s="644"/>
      <c r="G44" s="423"/>
      <c r="H44" s="642"/>
      <c r="I44" s="642"/>
      <c r="J44" s="642"/>
      <c r="K44" s="642"/>
      <c r="L44" s="642"/>
      <c r="M44" s="66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5"/>
      <c r="B45" s="636"/>
      <c r="C45" s="636"/>
      <c r="D45" s="638"/>
      <c r="E45" s="640"/>
      <c r="F45" s="644"/>
      <c r="G45" s="423"/>
      <c r="H45" s="642"/>
      <c r="I45" s="642"/>
      <c r="J45" s="642"/>
      <c r="K45" s="642"/>
      <c r="L45" s="642"/>
      <c r="M45" s="663"/>
      <c r="N45" s="33"/>
      <c r="O45" s="33"/>
    </row>
    <row r="46" spans="1:169">
      <c r="A46" s="645"/>
      <c r="B46" s="636"/>
      <c r="C46" s="636"/>
      <c r="D46" s="638"/>
      <c r="E46" s="640"/>
      <c r="F46" s="644"/>
      <c r="G46" s="423"/>
      <c r="H46" s="642"/>
      <c r="I46" s="642"/>
      <c r="J46" s="642"/>
      <c r="K46" s="642"/>
      <c r="L46" s="642"/>
      <c r="M46" s="663"/>
      <c r="N46" s="33"/>
      <c r="O46" s="33"/>
    </row>
    <row r="47" spans="1:169">
      <c r="A47" s="645"/>
      <c r="B47" s="636"/>
      <c r="C47" s="636"/>
      <c r="D47" s="638"/>
      <c r="E47" s="640"/>
      <c r="F47" s="644"/>
      <c r="G47" s="423"/>
      <c r="H47" s="642"/>
      <c r="I47" s="642"/>
      <c r="J47" s="642"/>
      <c r="K47" s="642"/>
      <c r="L47" s="642"/>
      <c r="M47" s="663"/>
      <c r="N47" s="33"/>
      <c r="O47" s="33"/>
    </row>
    <row r="48" spans="1:169">
      <c r="A48" s="645"/>
      <c r="B48" s="636"/>
      <c r="C48" s="636"/>
      <c r="D48" s="638"/>
      <c r="E48" s="640"/>
      <c r="F48" s="644"/>
      <c r="G48" s="423"/>
      <c r="H48" s="642"/>
      <c r="I48" s="642"/>
      <c r="J48" s="642"/>
      <c r="K48" s="642"/>
      <c r="L48" s="642"/>
      <c r="M48" s="663"/>
      <c r="N48" s="33"/>
      <c r="O48" s="33"/>
    </row>
    <row r="49" spans="1:169">
      <c r="A49" s="645"/>
      <c r="B49" s="636"/>
      <c r="C49" s="636"/>
      <c r="D49" s="638"/>
      <c r="E49" s="640"/>
      <c r="F49" s="644"/>
      <c r="G49" s="423"/>
      <c r="H49" s="642"/>
      <c r="I49" s="642"/>
      <c r="J49" s="642"/>
      <c r="K49" s="642"/>
      <c r="L49" s="642"/>
      <c r="M49" s="663"/>
      <c r="N49" s="33"/>
      <c r="O49" s="33"/>
    </row>
    <row r="50" spans="1:169" s="25" customFormat="1" ht="12.75">
      <c r="A50" s="645">
        <v>5</v>
      </c>
      <c r="B50" s="636" t="str">
        <f>'7- Mapa Final'!B50</f>
        <v xml:space="preserve">Pérdida de documentos </v>
      </c>
      <c r="C50" s="636" t="str">
        <f>'7- Mapa Final'!C50</f>
        <v>Extravío temporal o definitivo de los  documentos de los procesos judiciales.</v>
      </c>
      <c r="D50" s="637" t="str">
        <f>'7- Mapa Final'!J50</f>
        <v>Muy Baja - 1</v>
      </c>
      <c r="E50" s="639" t="str">
        <f>'7- Mapa Final'!K50</f>
        <v>Leve - 1</v>
      </c>
      <c r="F50" s="644" t="str">
        <f>'7- Mapa Final'!M50</f>
        <v>Bajo - 1</v>
      </c>
      <c r="G50" s="423"/>
      <c r="H50" s="642"/>
      <c r="I50" s="642"/>
      <c r="J50" s="642"/>
      <c r="K50" s="642"/>
      <c r="L50" s="642"/>
      <c r="M50" s="66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5"/>
      <c r="B51" s="636"/>
      <c r="C51" s="636"/>
      <c r="D51" s="638"/>
      <c r="E51" s="640"/>
      <c r="F51" s="644"/>
      <c r="G51" s="423"/>
      <c r="H51" s="642"/>
      <c r="I51" s="642"/>
      <c r="J51" s="642"/>
      <c r="K51" s="642"/>
      <c r="L51" s="642"/>
      <c r="M51" s="66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5"/>
      <c r="B52" s="636"/>
      <c r="C52" s="636"/>
      <c r="D52" s="638"/>
      <c r="E52" s="640"/>
      <c r="F52" s="644"/>
      <c r="G52" s="423"/>
      <c r="H52" s="642"/>
      <c r="I52" s="642"/>
      <c r="J52" s="642"/>
      <c r="K52" s="642"/>
      <c r="L52" s="642"/>
      <c r="M52" s="66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5"/>
      <c r="B53" s="636"/>
      <c r="C53" s="636"/>
      <c r="D53" s="638"/>
      <c r="E53" s="640"/>
      <c r="F53" s="644"/>
      <c r="G53" s="423"/>
      <c r="H53" s="642"/>
      <c r="I53" s="642"/>
      <c r="J53" s="642"/>
      <c r="K53" s="642"/>
      <c r="L53" s="642"/>
      <c r="M53" s="66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5"/>
      <c r="B54" s="636"/>
      <c r="C54" s="636"/>
      <c r="D54" s="638"/>
      <c r="E54" s="640"/>
      <c r="F54" s="644"/>
      <c r="G54" s="423"/>
      <c r="H54" s="642"/>
      <c r="I54" s="642"/>
      <c r="J54" s="642"/>
      <c r="K54" s="642"/>
      <c r="L54" s="642"/>
      <c r="M54" s="66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5"/>
      <c r="B55" s="636"/>
      <c r="C55" s="636"/>
      <c r="D55" s="638"/>
      <c r="E55" s="640"/>
      <c r="F55" s="644"/>
      <c r="G55" s="423"/>
      <c r="H55" s="642"/>
      <c r="I55" s="642"/>
      <c r="J55" s="642"/>
      <c r="K55" s="642"/>
      <c r="L55" s="642"/>
      <c r="M55" s="663"/>
      <c r="N55" s="33"/>
      <c r="O55" s="33"/>
    </row>
    <row r="56" spans="1:169">
      <c r="A56" s="645"/>
      <c r="B56" s="636"/>
      <c r="C56" s="636"/>
      <c r="D56" s="638"/>
      <c r="E56" s="640"/>
      <c r="F56" s="644"/>
      <c r="G56" s="423"/>
      <c r="H56" s="642"/>
      <c r="I56" s="642"/>
      <c r="J56" s="642"/>
      <c r="K56" s="642"/>
      <c r="L56" s="642"/>
      <c r="M56" s="663"/>
      <c r="N56" s="33"/>
      <c r="O56" s="33"/>
    </row>
    <row r="57" spans="1:169">
      <c r="A57" s="645"/>
      <c r="B57" s="636"/>
      <c r="C57" s="636"/>
      <c r="D57" s="638"/>
      <c r="E57" s="640"/>
      <c r="F57" s="644"/>
      <c r="G57" s="423"/>
      <c r="H57" s="642"/>
      <c r="I57" s="642"/>
      <c r="J57" s="642"/>
      <c r="K57" s="642"/>
      <c r="L57" s="642"/>
      <c r="M57" s="663"/>
      <c r="N57" s="33"/>
      <c r="O57" s="33"/>
    </row>
    <row r="58" spans="1:169">
      <c r="A58" s="645"/>
      <c r="B58" s="636"/>
      <c r="C58" s="636"/>
      <c r="D58" s="638"/>
      <c r="E58" s="640"/>
      <c r="F58" s="644"/>
      <c r="G58" s="423"/>
      <c r="H58" s="642"/>
      <c r="I58" s="642"/>
      <c r="J58" s="642"/>
      <c r="K58" s="642"/>
      <c r="L58" s="642"/>
      <c r="M58" s="663"/>
      <c r="N58" s="33"/>
      <c r="O58" s="33"/>
    </row>
    <row r="59" spans="1:169" ht="15.75" thickBot="1">
      <c r="A59" s="681"/>
      <c r="B59" s="682"/>
      <c r="C59" s="682"/>
      <c r="D59" s="683"/>
      <c r="E59" s="684"/>
      <c r="F59" s="685"/>
      <c r="G59" s="424"/>
      <c r="H59" s="680"/>
      <c r="I59" s="680"/>
      <c r="J59" s="680"/>
      <c r="K59" s="680"/>
      <c r="L59" s="680"/>
      <c r="M59" s="679"/>
      <c r="N59" s="33"/>
      <c r="O59" s="33"/>
    </row>
    <row r="60" spans="1:169" s="25" customFormat="1" ht="12.75" customHeight="1">
      <c r="A60" s="698">
        <v>7</v>
      </c>
      <c r="B60" s="704" t="str">
        <f>'7- Mapa Final'!B60</f>
        <v>Pérdida de información</v>
      </c>
      <c r="C60" s="704" t="str">
        <f>'7- Mapa Final'!C60</f>
        <v>Extravio de informacion al no realizar debidamente las copias de seguridad.</v>
      </c>
      <c r="D60" s="686" t="str">
        <f>'7- Mapa Final'!J60</f>
        <v>Muy Baja - 1</v>
      </c>
      <c r="E60" s="689" t="str">
        <f>'7- Mapa Final'!K60</f>
        <v>Leve - 1</v>
      </c>
      <c r="F60" s="701" t="str">
        <f>'7- Mapa Final'!M60</f>
        <v>Bajo - 1</v>
      </c>
      <c r="G60" s="452"/>
      <c r="H60" s="692"/>
      <c r="I60" s="692"/>
      <c r="J60" s="692"/>
      <c r="K60" s="692"/>
      <c r="L60" s="692"/>
      <c r="M60" s="695"/>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99"/>
      <c r="B61" s="705"/>
      <c r="C61" s="705"/>
      <c r="D61" s="687"/>
      <c r="E61" s="690"/>
      <c r="F61" s="702"/>
      <c r="G61" s="453"/>
      <c r="H61" s="693"/>
      <c r="I61" s="693"/>
      <c r="J61" s="693"/>
      <c r="K61" s="693"/>
      <c r="L61" s="693"/>
      <c r="M61" s="696"/>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99"/>
      <c r="B62" s="705"/>
      <c r="C62" s="705"/>
      <c r="D62" s="687"/>
      <c r="E62" s="690"/>
      <c r="F62" s="702"/>
      <c r="G62" s="453"/>
      <c r="H62" s="693"/>
      <c r="I62" s="693"/>
      <c r="J62" s="693"/>
      <c r="K62" s="693"/>
      <c r="L62" s="693"/>
      <c r="M62" s="696"/>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99"/>
      <c r="B63" s="705"/>
      <c r="C63" s="705"/>
      <c r="D63" s="687"/>
      <c r="E63" s="690"/>
      <c r="F63" s="702"/>
      <c r="G63" s="453"/>
      <c r="H63" s="693"/>
      <c r="I63" s="693"/>
      <c r="J63" s="693"/>
      <c r="K63" s="693"/>
      <c r="L63" s="693"/>
      <c r="M63" s="696"/>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99"/>
      <c r="B64" s="705"/>
      <c r="C64" s="705"/>
      <c r="D64" s="687"/>
      <c r="E64" s="690"/>
      <c r="F64" s="702"/>
      <c r="G64" s="453"/>
      <c r="H64" s="693"/>
      <c r="I64" s="693"/>
      <c r="J64" s="693"/>
      <c r="K64" s="693"/>
      <c r="L64" s="693"/>
      <c r="M64" s="696"/>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99"/>
      <c r="B65" s="705"/>
      <c r="C65" s="705"/>
      <c r="D65" s="687"/>
      <c r="E65" s="690"/>
      <c r="F65" s="702"/>
      <c r="G65" s="453"/>
      <c r="H65" s="693"/>
      <c r="I65" s="693"/>
      <c r="J65" s="693"/>
      <c r="K65" s="693"/>
      <c r="L65" s="693"/>
      <c r="M65" s="696"/>
      <c r="N65" s="33"/>
      <c r="O65" s="33"/>
    </row>
    <row r="66" spans="1:169">
      <c r="A66" s="699"/>
      <c r="B66" s="705"/>
      <c r="C66" s="705"/>
      <c r="D66" s="687"/>
      <c r="E66" s="690"/>
      <c r="F66" s="702"/>
      <c r="G66" s="453"/>
      <c r="H66" s="693"/>
      <c r="I66" s="693"/>
      <c r="J66" s="693"/>
      <c r="K66" s="693"/>
      <c r="L66" s="693"/>
      <c r="M66" s="696"/>
      <c r="N66" s="33"/>
      <c r="O66" s="33"/>
    </row>
    <row r="67" spans="1:169">
      <c r="A67" s="699"/>
      <c r="B67" s="705"/>
      <c r="C67" s="705"/>
      <c r="D67" s="687"/>
      <c r="E67" s="690"/>
      <c r="F67" s="702"/>
      <c r="G67" s="453"/>
      <c r="H67" s="693"/>
      <c r="I67" s="693"/>
      <c r="J67" s="693"/>
      <c r="K67" s="693"/>
      <c r="L67" s="693"/>
      <c r="M67" s="696"/>
      <c r="N67" s="33"/>
      <c r="O67" s="33"/>
    </row>
    <row r="68" spans="1:169">
      <c r="A68" s="699"/>
      <c r="B68" s="705"/>
      <c r="C68" s="705"/>
      <c r="D68" s="687"/>
      <c r="E68" s="690"/>
      <c r="F68" s="702"/>
      <c r="G68" s="453"/>
      <c r="H68" s="693"/>
      <c r="I68" s="693"/>
      <c r="J68" s="693"/>
      <c r="K68" s="693"/>
      <c r="L68" s="693"/>
      <c r="M68" s="696"/>
      <c r="N68" s="33"/>
      <c r="O68" s="33"/>
    </row>
    <row r="69" spans="1:169" ht="15.75" thickBot="1">
      <c r="A69" s="700"/>
      <c r="B69" s="706"/>
      <c r="C69" s="706"/>
      <c r="D69" s="688"/>
      <c r="E69" s="691"/>
      <c r="F69" s="703"/>
      <c r="G69" s="454"/>
      <c r="H69" s="694"/>
      <c r="I69" s="694"/>
      <c r="J69" s="694"/>
      <c r="K69" s="694"/>
      <c r="L69" s="694"/>
      <c r="M69" s="697"/>
      <c r="N69" s="33"/>
      <c r="O69" s="33"/>
    </row>
    <row r="70" spans="1:169" s="25" customFormat="1" ht="12.75">
      <c r="A70" s="698">
        <v>8</v>
      </c>
      <c r="B70" s="636" t="str">
        <f>'7- Mapa Final'!B70</f>
        <v xml:space="preserve">Tecnológicos-Fallas del sistema interno y externo del Centro de Servicios. </v>
      </c>
      <c r="C70" s="636" t="str">
        <f>'7- Mapa Final'!C70</f>
        <v>Fallas tecnológicas en los aplicativos internos y externos del centro de servicios.</v>
      </c>
      <c r="D70" s="637" t="str">
        <f>'7- Mapa Final'!J70</f>
        <v>Muy Baja - 1</v>
      </c>
      <c r="E70" s="639" t="str">
        <f>'7- Mapa Final'!K70</f>
        <v>Leve - 1</v>
      </c>
      <c r="F70" s="644" t="str">
        <f>'7- Mapa Final'!M70</f>
        <v>Bajo - 1</v>
      </c>
      <c r="G70" s="423"/>
      <c r="H70" s="642"/>
      <c r="I70" s="642"/>
      <c r="J70" s="642"/>
      <c r="K70" s="642"/>
      <c r="L70" s="642"/>
      <c r="M70" s="66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99"/>
      <c r="B71" s="636"/>
      <c r="C71" s="636"/>
      <c r="D71" s="638"/>
      <c r="E71" s="640"/>
      <c r="F71" s="644"/>
      <c r="G71" s="423"/>
      <c r="H71" s="642"/>
      <c r="I71" s="642"/>
      <c r="J71" s="642"/>
      <c r="K71" s="642"/>
      <c r="L71" s="642"/>
      <c r="M71" s="66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99"/>
      <c r="B72" s="636"/>
      <c r="C72" s="636"/>
      <c r="D72" s="638"/>
      <c r="E72" s="640"/>
      <c r="F72" s="644"/>
      <c r="G72" s="423"/>
      <c r="H72" s="642"/>
      <c r="I72" s="642"/>
      <c r="J72" s="642"/>
      <c r="K72" s="642"/>
      <c r="L72" s="642"/>
      <c r="M72" s="66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99"/>
      <c r="B73" s="636"/>
      <c r="C73" s="636"/>
      <c r="D73" s="638"/>
      <c r="E73" s="640"/>
      <c r="F73" s="644"/>
      <c r="G73" s="423"/>
      <c r="H73" s="642"/>
      <c r="I73" s="642"/>
      <c r="J73" s="642"/>
      <c r="K73" s="642"/>
      <c r="L73" s="642"/>
      <c r="M73" s="66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99"/>
      <c r="B74" s="636"/>
      <c r="C74" s="636"/>
      <c r="D74" s="638"/>
      <c r="E74" s="640"/>
      <c r="F74" s="644"/>
      <c r="G74" s="423"/>
      <c r="H74" s="642"/>
      <c r="I74" s="642"/>
      <c r="J74" s="642"/>
      <c r="K74" s="642"/>
      <c r="L74" s="642"/>
      <c r="M74" s="66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99"/>
      <c r="B75" s="636"/>
      <c r="C75" s="636"/>
      <c r="D75" s="638"/>
      <c r="E75" s="640"/>
      <c r="F75" s="644"/>
      <c r="G75" s="423"/>
      <c r="H75" s="642"/>
      <c r="I75" s="642"/>
      <c r="J75" s="642"/>
      <c r="K75" s="642"/>
      <c r="L75" s="642"/>
      <c r="M75" s="663"/>
      <c r="N75" s="33"/>
      <c r="O75" s="33"/>
    </row>
    <row r="76" spans="1:169">
      <c r="A76" s="699"/>
      <c r="B76" s="636"/>
      <c r="C76" s="636"/>
      <c r="D76" s="638"/>
      <c r="E76" s="640"/>
      <c r="F76" s="644"/>
      <c r="G76" s="423"/>
      <c r="H76" s="642"/>
      <c r="I76" s="642"/>
      <c r="J76" s="642"/>
      <c r="K76" s="642"/>
      <c r="L76" s="642"/>
      <c r="M76" s="663"/>
      <c r="N76" s="33"/>
      <c r="O76" s="33"/>
    </row>
    <row r="77" spans="1:169">
      <c r="A77" s="699"/>
      <c r="B77" s="636"/>
      <c r="C77" s="636"/>
      <c r="D77" s="638"/>
      <c r="E77" s="640"/>
      <c r="F77" s="644"/>
      <c r="G77" s="423"/>
      <c r="H77" s="642"/>
      <c r="I77" s="642"/>
      <c r="J77" s="642"/>
      <c r="K77" s="642"/>
      <c r="L77" s="642"/>
      <c r="M77" s="663"/>
      <c r="N77" s="33"/>
      <c r="O77" s="33"/>
    </row>
    <row r="78" spans="1:169">
      <c r="A78" s="699"/>
      <c r="B78" s="636"/>
      <c r="C78" s="636"/>
      <c r="D78" s="638"/>
      <c r="E78" s="640"/>
      <c r="F78" s="644"/>
      <c r="G78" s="423"/>
      <c r="H78" s="642"/>
      <c r="I78" s="642"/>
      <c r="J78" s="642"/>
      <c r="K78" s="642"/>
      <c r="L78" s="642"/>
      <c r="M78" s="663"/>
      <c r="N78" s="33"/>
      <c r="O78" s="33"/>
    </row>
    <row r="79" spans="1:169" ht="15.75" thickBot="1">
      <c r="A79" s="700"/>
      <c r="B79" s="682"/>
      <c r="C79" s="682"/>
      <c r="D79" s="683"/>
      <c r="E79" s="684"/>
      <c r="F79" s="685"/>
      <c r="G79" s="424"/>
      <c r="H79" s="680"/>
      <c r="I79" s="680"/>
      <c r="J79" s="680"/>
      <c r="K79" s="680"/>
      <c r="L79" s="680"/>
      <c r="M79" s="679"/>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123" priority="82" operator="containsText" text="3- Moderado">
      <formula>NOT(ISERROR(SEARCH("3- Moderado",A7)))</formula>
    </cfRule>
    <cfRule type="containsText" dxfId="122" priority="83" operator="containsText" text="6- Moderado">
      <formula>NOT(ISERROR(SEARCH("6- Moderado",A7)))</formula>
    </cfRule>
    <cfRule type="containsText" dxfId="121" priority="84" operator="containsText" text="4- Moderado">
      <formula>NOT(ISERROR(SEARCH("4- Moderado",A7)))</formula>
    </cfRule>
    <cfRule type="containsText" dxfId="120" priority="85" operator="containsText" text="3- Bajo">
      <formula>NOT(ISERROR(SEARCH("3- Bajo",A7)))</formula>
    </cfRule>
    <cfRule type="containsText" dxfId="119" priority="86" operator="containsText" text="4- Bajo">
      <formula>NOT(ISERROR(SEARCH("4- Bajo",A7)))</formula>
    </cfRule>
    <cfRule type="containsText" dxfId="118" priority="87" operator="containsText" text="1- Bajo">
      <formula>NOT(ISERROR(SEARCH("1- Bajo",A7)))</formula>
    </cfRule>
  </conditionalFormatting>
  <conditionalFormatting sqref="A10:E10 A20:E20">
    <cfRule type="containsText" dxfId="117" priority="76" operator="containsText" text="3- Moderado">
      <formula>NOT(ISERROR(SEARCH("3- Moderado",A10)))</formula>
    </cfRule>
    <cfRule type="containsText" dxfId="116" priority="77" operator="containsText" text="6- Moderado">
      <formula>NOT(ISERROR(SEARCH("6- Moderado",A10)))</formula>
    </cfRule>
    <cfRule type="containsText" dxfId="115" priority="78" operator="containsText" text="4- Moderado">
      <formula>NOT(ISERROR(SEARCH("4- Moderado",A10)))</formula>
    </cfRule>
    <cfRule type="containsText" dxfId="114" priority="79" operator="containsText" text="3- Bajo">
      <formula>NOT(ISERROR(SEARCH("3- Bajo",A10)))</formula>
    </cfRule>
    <cfRule type="containsText" dxfId="113" priority="80" operator="containsText" text="4- Bajo">
      <formula>NOT(ISERROR(SEARCH("4- Bajo",A10)))</formula>
    </cfRule>
    <cfRule type="containsText" dxfId="112" priority="81" operator="containsText" text="1- Bajo">
      <formula>NOT(ISERROR(SEARCH("1- Bajo",A10)))</formula>
    </cfRule>
  </conditionalFormatting>
  <conditionalFormatting sqref="A30:E30">
    <cfRule type="containsText" dxfId="111" priority="63" operator="containsText" text="3- Moderado">
      <formula>NOT(ISERROR(SEARCH("3- Moderado",A30)))</formula>
    </cfRule>
    <cfRule type="containsText" dxfId="110" priority="64" operator="containsText" text="6- Moderado">
      <formula>NOT(ISERROR(SEARCH("6- Moderado",A30)))</formula>
    </cfRule>
    <cfRule type="containsText" dxfId="109" priority="65" operator="containsText" text="4- Moderado">
      <formula>NOT(ISERROR(SEARCH("4- Moderado",A30)))</formula>
    </cfRule>
    <cfRule type="containsText" dxfId="108" priority="66" operator="containsText" text="3- Bajo">
      <formula>NOT(ISERROR(SEARCH("3- Bajo",A30)))</formula>
    </cfRule>
    <cfRule type="containsText" dxfId="107" priority="67" operator="containsText" text="4- Bajo">
      <formula>NOT(ISERROR(SEARCH("4- Bajo",A30)))</formula>
    </cfRule>
    <cfRule type="containsText" dxfId="106" priority="68" operator="containsText" text="1- Bajo">
      <formula>NOT(ISERROR(SEARCH("1- Bajo",A30)))</formula>
    </cfRule>
  </conditionalFormatting>
  <conditionalFormatting sqref="A40:E40">
    <cfRule type="containsText" dxfId="105" priority="56" operator="containsText" text="3- Moderado">
      <formula>NOT(ISERROR(SEARCH("3- Moderado",A40)))</formula>
    </cfRule>
    <cfRule type="containsText" dxfId="104" priority="57" operator="containsText" text="6- Moderado">
      <formula>NOT(ISERROR(SEARCH("6- Moderado",A40)))</formula>
    </cfRule>
    <cfRule type="containsText" dxfId="103" priority="58" operator="containsText" text="4- Moderado">
      <formula>NOT(ISERROR(SEARCH("4- Moderado",A40)))</formula>
    </cfRule>
    <cfRule type="containsText" dxfId="102" priority="59" operator="containsText" text="3- Bajo">
      <formula>NOT(ISERROR(SEARCH("3- Bajo",A40)))</formula>
    </cfRule>
    <cfRule type="containsText" dxfId="101" priority="60" operator="containsText" text="4- Bajo">
      <formula>NOT(ISERROR(SEARCH("4- Bajo",A40)))</formula>
    </cfRule>
    <cfRule type="containsText" dxfId="100" priority="61" operator="containsText" text="1- Bajo">
      <formula>NOT(ISERROR(SEARCH("1- Bajo",A40)))</formula>
    </cfRule>
  </conditionalFormatting>
  <conditionalFormatting sqref="A50:E50">
    <cfRule type="containsText" dxfId="99" priority="45" operator="containsText" text="3- Moderado">
      <formula>NOT(ISERROR(SEARCH("3- Moderado",A50)))</formula>
    </cfRule>
    <cfRule type="containsText" dxfId="98" priority="46" operator="containsText" text="6- Moderado">
      <formula>NOT(ISERROR(SEARCH("6- Moderado",A50)))</formula>
    </cfRule>
    <cfRule type="containsText" dxfId="97" priority="47" operator="containsText" text="4- Moderado">
      <formula>NOT(ISERROR(SEARCH("4- Moderado",A50)))</formula>
    </cfRule>
    <cfRule type="containsText" dxfId="96" priority="48" operator="containsText" text="3- Bajo">
      <formula>NOT(ISERROR(SEARCH("3- Bajo",A50)))</formula>
    </cfRule>
    <cfRule type="containsText" dxfId="95" priority="49" operator="containsText" text="4- Bajo">
      <formula>NOT(ISERROR(SEARCH("4- Bajo",A50)))</formula>
    </cfRule>
    <cfRule type="containsText" dxfId="94" priority="50" operator="containsText" text="1- Bajo">
      <formula>NOT(ISERROR(SEARCH("1- Bajo",A50)))</formula>
    </cfRule>
  </conditionalFormatting>
  <conditionalFormatting sqref="A60:E60">
    <cfRule type="containsText" dxfId="93" priority="22" operator="containsText" text="3- Moderado">
      <formula>NOT(ISERROR(SEARCH("3- Moderado",A60)))</formula>
    </cfRule>
    <cfRule type="containsText" dxfId="92" priority="23" operator="containsText" text="6- Moderado">
      <formula>NOT(ISERROR(SEARCH("6- Moderado",A60)))</formula>
    </cfRule>
    <cfRule type="containsText" dxfId="91" priority="24" operator="containsText" text="4- Moderado">
      <formula>NOT(ISERROR(SEARCH("4- Moderado",A60)))</formula>
    </cfRule>
    <cfRule type="containsText" dxfId="90" priority="25" operator="containsText" text="3- Bajo">
      <formula>NOT(ISERROR(SEARCH("3- Bajo",A60)))</formula>
    </cfRule>
    <cfRule type="containsText" dxfId="89" priority="26" operator="containsText" text="4- Bajo">
      <formula>NOT(ISERROR(SEARCH("4- Bajo",A60)))</formula>
    </cfRule>
    <cfRule type="containsText" dxfId="88" priority="27" operator="containsText" text="1- Bajo">
      <formula>NOT(ISERROR(SEARCH("1- Bajo",A60)))</formula>
    </cfRule>
  </conditionalFormatting>
  <conditionalFormatting sqref="A70:E70">
    <cfRule type="containsText" dxfId="87" priority="15" operator="containsText" text="3- Moderado">
      <formula>NOT(ISERROR(SEARCH("3- Moderado",A70)))</formula>
    </cfRule>
    <cfRule type="containsText" dxfId="86" priority="16" operator="containsText" text="6- Moderado">
      <formula>NOT(ISERROR(SEARCH("6- Moderado",A70)))</formula>
    </cfRule>
    <cfRule type="containsText" dxfId="85" priority="17" operator="containsText" text="4- Moderado">
      <formula>NOT(ISERROR(SEARCH("4- Moderado",A70)))</formula>
    </cfRule>
    <cfRule type="containsText" dxfId="84" priority="18" operator="containsText" text="3- Bajo">
      <formula>NOT(ISERROR(SEARCH("3- Bajo",A70)))</formula>
    </cfRule>
    <cfRule type="containsText" dxfId="83" priority="19" operator="containsText" text="4- Bajo">
      <formula>NOT(ISERROR(SEARCH("4- Bajo",A70)))</formula>
    </cfRule>
    <cfRule type="containsText" dxfId="82" priority="20" operator="containsText" text="1- Bajo">
      <formula>NOT(ISERROR(SEARCH("1- Bajo",A70)))</formula>
    </cfRule>
  </conditionalFormatting>
  <conditionalFormatting sqref="C8:F8">
    <cfRule type="containsText" dxfId="81" priority="70" operator="containsText" text="3- Moderado">
      <formula>NOT(ISERROR(SEARCH("3- Moderado",C8)))</formula>
    </cfRule>
    <cfRule type="containsText" dxfId="80" priority="71" operator="containsText" text="6- Moderado">
      <formula>NOT(ISERROR(SEARCH("6- Moderado",C8)))</formula>
    </cfRule>
    <cfRule type="containsText" dxfId="79" priority="72" operator="containsText" text="4- Moderado">
      <formula>NOT(ISERROR(SEARCH("4- Moderado",C8)))</formula>
    </cfRule>
    <cfRule type="containsText" dxfId="78" priority="73" operator="containsText" text="3- Bajo">
      <formula>NOT(ISERROR(SEARCH("3- Bajo",C8)))</formula>
    </cfRule>
    <cfRule type="containsText" dxfId="77" priority="74" operator="containsText" text="4- Bajo">
      <formula>NOT(ISERROR(SEARCH("4- Bajo",C8)))</formula>
    </cfRule>
    <cfRule type="containsText" dxfId="76" priority="75" operator="containsText" text="1- Bajo">
      <formula>NOT(ISERROR(SEARCH("1- Bajo",C8)))</formula>
    </cfRule>
  </conditionalFormatting>
  <conditionalFormatting sqref="D10:D79">
    <cfRule type="containsText" dxfId="75" priority="39" operator="containsText" text="Muy Alta">
      <formula>NOT(ISERROR(SEARCH("Muy Alta",D10)))</formula>
    </cfRule>
    <cfRule type="containsText" dxfId="74" priority="40" operator="containsText" text="Alta">
      <formula>NOT(ISERROR(SEARCH("Alta",D10)))</formula>
    </cfRule>
    <cfRule type="containsText" dxfId="73" priority="41" operator="containsText" text="Baja">
      <formula>NOT(ISERROR(SEARCH("Baja",D10)))</formula>
    </cfRule>
    <cfRule type="containsText" dxfId="72" priority="42" operator="containsText" text="Muy Baja">
      <formula>NOT(ISERROR(SEARCH("Muy Baja",D10)))</formula>
    </cfRule>
    <cfRule type="containsText" dxfId="71" priority="44" operator="containsText" text="Media">
      <formula>NOT(ISERROR(SEARCH("Media",D10)))</formula>
    </cfRule>
  </conditionalFormatting>
  <conditionalFormatting sqref="E10:E79">
    <cfRule type="containsText" dxfId="70" priority="35" operator="containsText" text="Catastrófico">
      <formula>NOT(ISERROR(SEARCH("Catastrófico",E10)))</formula>
    </cfRule>
    <cfRule type="containsText" dxfId="69" priority="36" operator="containsText" text="Mayor">
      <formula>NOT(ISERROR(SEARCH("Mayor",E10)))</formula>
    </cfRule>
    <cfRule type="containsText" dxfId="68" priority="37" operator="containsText" text="Menor">
      <formula>NOT(ISERROR(SEARCH("Menor",E10)))</formula>
    </cfRule>
    <cfRule type="containsText" dxfId="67" priority="38" operator="containsText" text="Leve">
      <formula>NOT(ISERROR(SEARCH("Leve",E10)))</formula>
    </cfRule>
  </conditionalFormatting>
  <conditionalFormatting sqref="E10:F79">
    <cfRule type="containsText" dxfId="66" priority="43" operator="containsText" text="Moderado">
      <formula>NOT(ISERROR(SEARCH("Moderado",E10)))</formula>
    </cfRule>
  </conditionalFormatting>
  <conditionalFormatting sqref="F10:F29">
    <cfRule type="colorScale" priority="88">
      <colorScale>
        <cfvo type="min"/>
        <cfvo type="max"/>
        <color rgb="FFFF7128"/>
        <color rgb="FFFFEF9C"/>
      </colorScale>
    </cfRule>
  </conditionalFormatting>
  <conditionalFormatting sqref="F10:F79">
    <cfRule type="containsText" dxfId="65" priority="51" operator="containsText" text="Bajo">
      <formula>NOT(ISERROR(SEARCH("Bajo",F10)))</formula>
    </cfRule>
    <cfRule type="containsText" dxfId="64" priority="52" operator="containsText" text="Moderado">
      <formula>NOT(ISERROR(SEARCH("Moderado",F10)))</formula>
    </cfRule>
    <cfRule type="containsText" dxfId="63" priority="53" operator="containsText" text="Alto">
      <formula>NOT(ISERROR(SEARCH("Alto",F10)))</formula>
    </cfRule>
    <cfRule type="containsText" dxfId="62"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79">
    <cfRule type="colorScale" priority="142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ED63B302-B52E-40D7-9DD5-792F20E6857E}"/>
    <dataValidation allowBlank="1" showInputMessage="1" showErrorMessage="1" prompt="Seleccionar si el responsable es el responsable de las acciones es el nivel central" sqref="I7:I8" xr:uid="{2208D736-F4AD-4037-92D6-E7EC953608E1}"/>
    <dataValidation allowBlank="1" showInputMessage="1" showErrorMessage="1" prompt="Describir las actividades que se van a desarrollar para el proyecto" sqref="H7" xr:uid="{B300BCAD-F056-41FD-9E17-BAC1FEF9AB30}"/>
    <dataValidation allowBlank="1" showInputMessage="1" showErrorMessage="1" prompt="Registrar qué factor  que ocasina el riesgo: un facot identtficado el contexto._x000a_O  personas, recursos, estilo de direccion , factores externos, , codiciones ambientales" sqref="C8" xr:uid="{1183129E-115C-40D8-9EEF-D1D258143E73}"/>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FA4EC2F-2565-4999-B01F-4EB27E02C698}">
          <x14:formula1>
            <xm:f>'9- Matriz de Calor '!$S$8:$S$11</xm:f>
          </x14:formula1>
          <xm:sqref>G10:G79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79"/>
  <sheetViews>
    <sheetView showGridLines="0" zoomScale="55" zoomScaleNormal="55" workbookViewId="0">
      <selection activeCell="E96" sqref="E96"/>
    </sheetView>
  </sheetViews>
  <sheetFormatPr defaultColWidth="11.42578125" defaultRowHeight="15"/>
  <cols>
    <col min="1" max="1" width="18.42578125" style="5" customWidth="1"/>
    <col min="2" max="2" width="35.85546875" style="5" customWidth="1"/>
    <col min="3" max="3" width="40.28515625" customWidth="1"/>
    <col min="4" max="4" width="16.85546875" style="95" customWidth="1"/>
    <col min="5" max="5" width="18.5703125" style="26" customWidth="1"/>
    <col min="6" max="6" width="18.28515625" style="26"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8" customFormat="1" ht="16.5" customHeight="1">
      <c r="A1" s="649"/>
      <c r="B1" s="650"/>
      <c r="C1" s="653"/>
      <c r="D1" s="653"/>
      <c r="E1" s="653"/>
      <c r="F1" s="653"/>
      <c r="G1" s="653"/>
      <c r="H1" s="653"/>
      <c r="I1" s="653"/>
      <c r="J1" s="654"/>
      <c r="K1" s="648"/>
      <c r="L1" s="648"/>
      <c r="M1" s="648"/>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row>
    <row r="2" spans="1:271" s="18" customFormat="1" ht="101.25" customHeight="1">
      <c r="A2" s="651"/>
      <c r="B2" s="652"/>
      <c r="C2" s="655"/>
      <c r="D2" s="655"/>
      <c r="E2" s="655"/>
      <c r="F2" s="655"/>
      <c r="G2" s="655"/>
      <c r="H2" s="655"/>
      <c r="I2" s="655"/>
      <c r="J2" s="656"/>
      <c r="K2" s="648"/>
      <c r="L2" s="648"/>
      <c r="M2" s="648"/>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row>
    <row r="3" spans="1:271" s="18" customFormat="1" ht="3" customHeight="1">
      <c r="A3" s="1"/>
      <c r="B3" s="1"/>
      <c r="C3" s="655"/>
      <c r="D3" s="655"/>
      <c r="E3" s="655"/>
      <c r="F3" s="655"/>
      <c r="G3" s="655"/>
      <c r="H3" s="655"/>
      <c r="I3" s="655"/>
      <c r="J3" s="656"/>
      <c r="K3" s="648"/>
      <c r="L3" s="648"/>
      <c r="M3" s="648"/>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row>
    <row r="4" spans="1:271" s="18" customFormat="1" ht="40.9" customHeight="1">
      <c r="A4" s="574" t="s">
        <v>271</v>
      </c>
      <c r="B4" s="574"/>
      <c r="C4" s="547"/>
      <c r="D4" s="547"/>
      <c r="E4" s="547"/>
      <c r="F4" s="547"/>
      <c r="G4" s="547"/>
      <c r="H4" s="547"/>
      <c r="I4" s="547"/>
      <c r="J4" s="547"/>
      <c r="K4" s="547"/>
      <c r="L4" s="547"/>
      <c r="M4" s="547"/>
      <c r="N4" s="17"/>
      <c r="O4" s="17"/>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row>
    <row r="5" spans="1:271" s="18" customFormat="1" ht="62.45" customHeight="1">
      <c r="A5" s="574" t="s">
        <v>273</v>
      </c>
      <c r="B5" s="574"/>
      <c r="C5" s="575"/>
      <c r="D5" s="575"/>
      <c r="E5" s="575"/>
      <c r="F5" s="575"/>
      <c r="G5" s="575"/>
      <c r="H5" s="575"/>
      <c r="I5" s="575"/>
      <c r="J5" s="575"/>
      <c r="K5" s="575"/>
      <c r="L5" s="575"/>
      <c r="M5" s="575"/>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row>
    <row r="6" spans="1:271" s="18" customFormat="1" ht="40.9" customHeight="1" thickBot="1">
      <c r="A6" s="574" t="s">
        <v>275</v>
      </c>
      <c r="B6" s="574"/>
      <c r="C6" s="669"/>
      <c r="D6" s="670"/>
      <c r="E6" s="670"/>
      <c r="F6" s="670"/>
      <c r="G6" s="670"/>
      <c r="H6" s="670"/>
      <c r="I6" s="670"/>
      <c r="J6" s="670"/>
      <c r="K6" s="670"/>
      <c r="L6" s="670"/>
      <c r="M6" s="671"/>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row>
    <row r="7" spans="1:271" s="22" customFormat="1" ht="40.5" customHeight="1" thickTop="1" thickBot="1">
      <c r="A7" s="664" t="s">
        <v>535</v>
      </c>
      <c r="B7" s="665"/>
      <c r="C7" s="666"/>
      <c r="D7" s="667" t="s">
        <v>536</v>
      </c>
      <c r="E7" s="667"/>
      <c r="F7" s="667"/>
      <c r="G7" s="668" t="s">
        <v>537</v>
      </c>
      <c r="H7" s="674" t="s">
        <v>538</v>
      </c>
      <c r="I7" s="676" t="s">
        <v>539</v>
      </c>
      <c r="J7" s="677"/>
      <c r="K7" s="676" t="s">
        <v>540</v>
      </c>
      <c r="L7" s="677"/>
      <c r="M7" s="678" t="s">
        <v>559</v>
      </c>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c r="AS7" s="30"/>
      <c r="AT7" s="30"/>
      <c r="AU7" s="30"/>
      <c r="AV7" s="30"/>
      <c r="AW7" s="30"/>
      <c r="AX7" s="30"/>
      <c r="AY7" s="30"/>
      <c r="AZ7" s="30"/>
      <c r="BA7" s="30"/>
      <c r="BB7" s="30"/>
      <c r="BC7" s="30"/>
      <c r="BD7" s="30"/>
      <c r="BE7" s="30"/>
      <c r="BF7" s="30"/>
      <c r="BG7" s="30"/>
      <c r="BH7" s="30"/>
      <c r="BI7" s="30"/>
      <c r="BJ7" s="30"/>
      <c r="BK7" s="30"/>
      <c r="BL7" s="30"/>
      <c r="BM7" s="30"/>
      <c r="BN7" s="30"/>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c r="CU7" s="30"/>
      <c r="CV7" s="30"/>
      <c r="CW7" s="30"/>
      <c r="CX7" s="30"/>
      <c r="CY7" s="30"/>
      <c r="CZ7" s="30"/>
      <c r="DA7" s="30"/>
      <c r="DB7" s="30"/>
      <c r="DC7" s="30"/>
      <c r="DD7" s="30"/>
      <c r="DE7" s="30"/>
      <c r="DF7" s="30"/>
      <c r="DG7" s="30"/>
      <c r="DH7" s="30"/>
      <c r="DI7" s="30"/>
      <c r="DJ7" s="30"/>
      <c r="DK7" s="30"/>
      <c r="DL7" s="30"/>
      <c r="DM7" s="30"/>
      <c r="DN7" s="30"/>
      <c r="DO7" s="30"/>
      <c r="DP7" s="30"/>
      <c r="DQ7" s="30"/>
      <c r="DR7" s="30"/>
      <c r="DS7" s="30"/>
      <c r="DT7" s="30"/>
      <c r="DU7" s="30"/>
      <c r="DV7" s="30"/>
      <c r="DW7" s="30"/>
      <c r="DX7" s="30"/>
      <c r="DY7" s="30"/>
      <c r="DZ7" s="30"/>
      <c r="EA7" s="30"/>
      <c r="EB7" s="30"/>
      <c r="EC7" s="30"/>
      <c r="ED7" s="30"/>
      <c r="EE7" s="30"/>
      <c r="EF7" s="30"/>
      <c r="EG7" s="30"/>
      <c r="EH7" s="30"/>
      <c r="EI7" s="30"/>
      <c r="EJ7" s="30"/>
      <c r="EK7" s="30"/>
      <c r="EL7" s="30"/>
      <c r="EM7" s="30"/>
      <c r="EN7" s="30"/>
      <c r="EO7" s="30"/>
      <c r="EP7" s="30"/>
      <c r="EQ7" s="30"/>
      <c r="ER7" s="30"/>
      <c r="ES7" s="30"/>
      <c r="ET7" s="30"/>
      <c r="EU7" s="30"/>
      <c r="EV7" s="30"/>
      <c r="EW7" s="30"/>
      <c r="EX7" s="30"/>
      <c r="EY7" s="30"/>
      <c r="EZ7" s="30"/>
      <c r="FA7" s="30"/>
      <c r="FB7" s="30"/>
      <c r="FC7" s="30"/>
      <c r="FD7" s="30"/>
      <c r="FE7" s="30"/>
      <c r="FF7" s="30"/>
      <c r="FG7" s="30"/>
      <c r="FH7" s="30"/>
      <c r="FI7" s="30"/>
      <c r="FJ7" s="30"/>
      <c r="FK7" s="30"/>
      <c r="FL7" s="30"/>
      <c r="FM7" s="30"/>
    </row>
    <row r="8" spans="1:271" s="23" customFormat="1" ht="108" customHeight="1" thickTop="1" thickBot="1">
      <c r="A8" s="34" t="s">
        <v>38</v>
      </c>
      <c r="B8" s="34" t="s">
        <v>213</v>
      </c>
      <c r="C8" s="34" t="s">
        <v>215</v>
      </c>
      <c r="D8" s="27" t="s">
        <v>225</v>
      </c>
      <c r="E8" s="27" t="s">
        <v>542</v>
      </c>
      <c r="F8" s="27" t="s">
        <v>543</v>
      </c>
      <c r="G8" s="668"/>
      <c r="H8" s="675"/>
      <c r="I8" s="28" t="s">
        <v>544</v>
      </c>
      <c r="J8" s="28" t="s">
        <v>545</v>
      </c>
      <c r="K8" s="28" t="s">
        <v>546</v>
      </c>
      <c r="L8" s="28" t="s">
        <v>547</v>
      </c>
      <c r="M8" s="678"/>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31"/>
      <c r="CW8" s="31"/>
      <c r="CX8" s="31"/>
      <c r="CY8" s="31"/>
      <c r="CZ8" s="31"/>
      <c r="DA8" s="31"/>
      <c r="DB8" s="31"/>
      <c r="DC8" s="31"/>
      <c r="DD8" s="31"/>
      <c r="DE8" s="31"/>
      <c r="DF8" s="31"/>
      <c r="DG8" s="31"/>
      <c r="DH8" s="31"/>
      <c r="DI8" s="31"/>
      <c r="DJ8" s="31"/>
      <c r="DK8" s="31"/>
      <c r="DL8" s="31"/>
      <c r="DM8" s="31"/>
      <c r="DN8" s="31"/>
      <c r="DO8" s="31"/>
      <c r="DP8" s="31"/>
      <c r="DQ8" s="31"/>
      <c r="DR8" s="31"/>
      <c r="DS8" s="31"/>
      <c r="DT8" s="31"/>
      <c r="DU8" s="31"/>
      <c r="DV8" s="31"/>
      <c r="DW8" s="31"/>
      <c r="DX8" s="31"/>
      <c r="DY8" s="31"/>
      <c r="DZ8" s="31"/>
      <c r="EA8" s="31"/>
      <c r="EB8" s="31"/>
      <c r="EC8" s="31"/>
      <c r="ED8" s="31"/>
      <c r="EE8" s="31"/>
      <c r="EF8" s="31"/>
      <c r="EG8" s="31"/>
      <c r="EH8" s="31"/>
      <c r="EI8" s="31"/>
      <c r="EJ8" s="31"/>
      <c r="EK8" s="31"/>
      <c r="EL8" s="31"/>
      <c r="EM8" s="31"/>
      <c r="EN8" s="31"/>
      <c r="EO8" s="31"/>
      <c r="EP8" s="31"/>
      <c r="EQ8" s="31"/>
      <c r="ER8" s="31"/>
      <c r="ES8" s="31"/>
      <c r="ET8" s="31"/>
      <c r="EU8" s="31"/>
      <c r="EV8" s="31"/>
      <c r="EW8" s="31"/>
      <c r="EX8" s="31"/>
      <c r="EY8" s="31"/>
      <c r="EZ8" s="31"/>
      <c r="FA8" s="31"/>
      <c r="FB8" s="31"/>
      <c r="FC8" s="31"/>
      <c r="FD8" s="31"/>
      <c r="FE8" s="31"/>
      <c r="FF8" s="31"/>
      <c r="FG8" s="31"/>
      <c r="FH8" s="31"/>
      <c r="FI8" s="31"/>
      <c r="FJ8" s="31"/>
      <c r="FK8" s="31"/>
      <c r="FL8" s="31"/>
      <c r="FM8" s="31"/>
    </row>
    <row r="9" spans="1:271" s="24" customFormat="1" ht="21.75" customHeight="1" thickTop="1" thickBot="1">
      <c r="A9" s="657"/>
      <c r="B9" s="658"/>
      <c r="C9" s="658"/>
      <c r="D9" s="658"/>
      <c r="E9" s="658"/>
      <c r="F9" s="658"/>
      <c r="G9" s="658"/>
      <c r="H9" s="29"/>
      <c r="I9" s="29"/>
      <c r="J9" s="29"/>
      <c r="K9" s="29"/>
      <c r="L9" s="29"/>
      <c r="M9" s="29"/>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row>
    <row r="10" spans="1:271" s="25" customFormat="1" ht="15" customHeight="1">
      <c r="A10" s="659">
        <f>'7- Mapa Final'!A10</f>
        <v>1</v>
      </c>
      <c r="B10" s="660" t="str">
        <f>'7- Mapa Final'!B10</f>
        <v>Reparto inequitativo</v>
      </c>
      <c r="C10" s="660" t="str">
        <f>'7- Mapa Final'!C10</f>
        <v>No reporte de novedades, por parte de los despachos judiciales.</v>
      </c>
      <c r="D10" s="646" t="str">
        <f>'7- Mapa Final'!J10</f>
        <v>Muy Baja - 1</v>
      </c>
      <c r="E10" s="647" t="str">
        <f>'7- Mapa Final'!K10</f>
        <v>Leve - 1</v>
      </c>
      <c r="F10" s="672" t="str">
        <f>'7- Mapa Final'!M10</f>
        <v>Bajo - 1</v>
      </c>
      <c r="G10" s="428"/>
      <c r="H10" s="673"/>
      <c r="I10" s="673"/>
      <c r="J10" s="673"/>
      <c r="K10" s="673"/>
      <c r="L10" s="673"/>
      <c r="M10" s="662"/>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row>
    <row r="11" spans="1:271" s="25" customFormat="1" ht="13.5" customHeight="1">
      <c r="A11" s="645"/>
      <c r="B11" s="636"/>
      <c r="C11" s="636"/>
      <c r="D11" s="638"/>
      <c r="E11" s="640"/>
      <c r="F11" s="644"/>
      <c r="G11" s="423"/>
      <c r="H11" s="642"/>
      <c r="I11" s="642"/>
      <c r="J11" s="642"/>
      <c r="K11" s="642"/>
      <c r="L11" s="642"/>
      <c r="M11" s="66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row>
    <row r="12" spans="1:271" s="25" customFormat="1" ht="13.5" customHeight="1">
      <c r="A12" s="645"/>
      <c r="B12" s="636"/>
      <c r="C12" s="636"/>
      <c r="D12" s="638"/>
      <c r="E12" s="640"/>
      <c r="F12" s="644"/>
      <c r="G12" s="423"/>
      <c r="H12" s="642"/>
      <c r="I12" s="642"/>
      <c r="J12" s="642"/>
      <c r="K12" s="642"/>
      <c r="L12" s="642"/>
      <c r="M12" s="66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row>
    <row r="13" spans="1:271" s="25" customFormat="1" ht="13.5" customHeight="1">
      <c r="A13" s="645"/>
      <c r="B13" s="636"/>
      <c r="C13" s="636"/>
      <c r="D13" s="638"/>
      <c r="E13" s="640"/>
      <c r="F13" s="644"/>
      <c r="G13" s="423"/>
      <c r="H13" s="642"/>
      <c r="I13" s="642"/>
      <c r="J13" s="642"/>
      <c r="K13" s="642"/>
      <c r="L13" s="642"/>
      <c r="M13" s="66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row>
    <row r="14" spans="1:271" s="25" customFormat="1" ht="13.5" customHeight="1">
      <c r="A14" s="645"/>
      <c r="B14" s="636"/>
      <c r="C14" s="636"/>
      <c r="D14" s="638"/>
      <c r="E14" s="640"/>
      <c r="F14" s="644"/>
      <c r="G14" s="423"/>
      <c r="H14" s="642"/>
      <c r="I14" s="642"/>
      <c r="J14" s="642"/>
      <c r="K14" s="642"/>
      <c r="L14" s="642"/>
      <c r="M14" s="66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row>
    <row r="15" spans="1:271" s="25" customFormat="1" ht="13.5" customHeight="1">
      <c r="A15" s="645"/>
      <c r="B15" s="636"/>
      <c r="C15" s="636"/>
      <c r="D15" s="638"/>
      <c r="E15" s="640"/>
      <c r="F15" s="644"/>
      <c r="G15" s="423"/>
      <c r="H15" s="642"/>
      <c r="I15" s="642"/>
      <c r="J15" s="642"/>
      <c r="K15" s="642"/>
      <c r="L15" s="642"/>
      <c r="M15" s="66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row>
    <row r="16" spans="1:271" s="25" customFormat="1" ht="13.5" customHeight="1">
      <c r="A16" s="645"/>
      <c r="B16" s="636"/>
      <c r="C16" s="636"/>
      <c r="D16" s="638"/>
      <c r="E16" s="640"/>
      <c r="F16" s="644"/>
      <c r="G16" s="423"/>
      <c r="H16" s="642"/>
      <c r="I16" s="642"/>
      <c r="J16" s="642"/>
      <c r="K16" s="642"/>
      <c r="L16" s="642"/>
      <c r="M16" s="66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row>
    <row r="17" spans="1:169" s="25" customFormat="1" ht="13.5" customHeight="1">
      <c r="A17" s="645"/>
      <c r="B17" s="636"/>
      <c r="C17" s="636"/>
      <c r="D17" s="638"/>
      <c r="E17" s="640"/>
      <c r="F17" s="644"/>
      <c r="G17" s="423"/>
      <c r="H17" s="642"/>
      <c r="I17" s="642"/>
      <c r="J17" s="642"/>
      <c r="K17" s="642"/>
      <c r="L17" s="642"/>
      <c r="M17" s="66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row>
    <row r="18" spans="1:169" s="25" customFormat="1" ht="13.5" customHeight="1">
      <c r="A18" s="645"/>
      <c r="B18" s="636"/>
      <c r="C18" s="636"/>
      <c r="D18" s="638"/>
      <c r="E18" s="640"/>
      <c r="F18" s="644"/>
      <c r="G18" s="423"/>
      <c r="H18" s="642"/>
      <c r="I18" s="642"/>
      <c r="J18" s="642"/>
      <c r="K18" s="642"/>
      <c r="L18" s="642"/>
      <c r="M18" s="66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row>
    <row r="19" spans="1:169" s="25" customFormat="1" ht="21.75" customHeight="1">
      <c r="A19" s="645"/>
      <c r="B19" s="636"/>
      <c r="C19" s="636"/>
      <c r="D19" s="638"/>
      <c r="E19" s="640"/>
      <c r="F19" s="644"/>
      <c r="G19" s="423"/>
      <c r="H19" s="642"/>
      <c r="I19" s="642"/>
      <c r="J19" s="642"/>
      <c r="K19" s="642"/>
      <c r="L19" s="642"/>
      <c r="M19" s="66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row>
    <row r="20" spans="1:169" s="25" customFormat="1" ht="12.75">
      <c r="A20" s="645">
        <f>'7- Mapa Final'!A20</f>
        <v>2</v>
      </c>
      <c r="B20" s="636" t="str">
        <f>'7- Mapa Final'!B20</f>
        <v>Tecnológicos- falla del sistema institucional de reparto (SARJ y Justicia XXI)</v>
      </c>
      <c r="C20" s="636" t="str">
        <f>'7- Mapa Final'!C20</f>
        <v xml:space="preserve"> Falla tecnológica en los sistemas institucionales de reparto.</v>
      </c>
      <c r="D20" s="637" t="str">
        <f>'7- Mapa Final'!J20</f>
        <v>Muy Baja - 1</v>
      </c>
      <c r="E20" s="639" t="str">
        <f>'7- Mapa Final'!K20</f>
        <v>Leve - 1</v>
      </c>
      <c r="F20" s="644" t="str">
        <f>'7- Mapa Final'!M20</f>
        <v>Bajo - 1</v>
      </c>
      <c r="G20" s="423"/>
      <c r="H20" s="642"/>
      <c r="I20" s="642"/>
      <c r="J20" s="642"/>
      <c r="K20" s="642"/>
      <c r="L20" s="642"/>
      <c r="M20" s="66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row>
    <row r="21" spans="1:169" s="25" customFormat="1" ht="12.75" customHeight="1">
      <c r="A21" s="645"/>
      <c r="B21" s="636"/>
      <c r="C21" s="636"/>
      <c r="D21" s="638"/>
      <c r="E21" s="640"/>
      <c r="F21" s="644"/>
      <c r="G21" s="423"/>
      <c r="H21" s="642"/>
      <c r="I21" s="642"/>
      <c r="J21" s="642"/>
      <c r="K21" s="642"/>
      <c r="L21" s="642"/>
      <c r="M21" s="66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row>
    <row r="22" spans="1:169" s="25" customFormat="1" ht="12.75" customHeight="1">
      <c r="A22" s="645"/>
      <c r="B22" s="636"/>
      <c r="C22" s="636"/>
      <c r="D22" s="638"/>
      <c r="E22" s="640"/>
      <c r="F22" s="644"/>
      <c r="G22" s="423"/>
      <c r="H22" s="642"/>
      <c r="I22" s="642"/>
      <c r="J22" s="642"/>
      <c r="K22" s="642"/>
      <c r="L22" s="642"/>
      <c r="M22" s="66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row>
    <row r="23" spans="1:169" s="25" customFormat="1" ht="12.75" customHeight="1">
      <c r="A23" s="645"/>
      <c r="B23" s="636"/>
      <c r="C23" s="636"/>
      <c r="D23" s="638"/>
      <c r="E23" s="640"/>
      <c r="F23" s="644"/>
      <c r="G23" s="423"/>
      <c r="H23" s="642"/>
      <c r="I23" s="642"/>
      <c r="J23" s="642"/>
      <c r="K23" s="642"/>
      <c r="L23" s="642"/>
      <c r="M23" s="66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row>
    <row r="24" spans="1:169" s="25" customFormat="1" ht="13.5" customHeight="1">
      <c r="A24" s="645"/>
      <c r="B24" s="636"/>
      <c r="C24" s="636"/>
      <c r="D24" s="638"/>
      <c r="E24" s="640"/>
      <c r="F24" s="644"/>
      <c r="G24" s="423"/>
      <c r="H24" s="642"/>
      <c r="I24" s="642"/>
      <c r="J24" s="642"/>
      <c r="K24" s="642"/>
      <c r="L24" s="642"/>
      <c r="M24" s="66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row>
    <row r="25" spans="1:169">
      <c r="A25" s="645"/>
      <c r="B25" s="636"/>
      <c r="C25" s="636"/>
      <c r="D25" s="638"/>
      <c r="E25" s="640"/>
      <c r="F25" s="644"/>
      <c r="G25" s="423"/>
      <c r="H25" s="642"/>
      <c r="I25" s="642"/>
      <c r="J25" s="642"/>
      <c r="K25" s="642"/>
      <c r="L25" s="642"/>
      <c r="M25" s="663"/>
      <c r="N25" s="33"/>
      <c r="O25" s="33"/>
    </row>
    <row r="26" spans="1:169">
      <c r="A26" s="645"/>
      <c r="B26" s="636"/>
      <c r="C26" s="636"/>
      <c r="D26" s="638"/>
      <c r="E26" s="640"/>
      <c r="F26" s="644"/>
      <c r="G26" s="423"/>
      <c r="H26" s="642"/>
      <c r="I26" s="642"/>
      <c r="J26" s="642"/>
      <c r="K26" s="642"/>
      <c r="L26" s="642"/>
      <c r="M26" s="663"/>
      <c r="N26" s="33"/>
      <c r="O26" s="33"/>
    </row>
    <row r="27" spans="1:169">
      <c r="A27" s="645"/>
      <c r="B27" s="636"/>
      <c r="C27" s="636"/>
      <c r="D27" s="638"/>
      <c r="E27" s="640"/>
      <c r="F27" s="644"/>
      <c r="G27" s="423"/>
      <c r="H27" s="642"/>
      <c r="I27" s="642"/>
      <c r="J27" s="642"/>
      <c r="K27" s="642"/>
      <c r="L27" s="642"/>
      <c r="M27" s="663"/>
      <c r="N27" s="33"/>
      <c r="O27" s="33"/>
    </row>
    <row r="28" spans="1:169">
      <c r="A28" s="645"/>
      <c r="B28" s="636"/>
      <c r="C28" s="636"/>
      <c r="D28" s="638"/>
      <c r="E28" s="640"/>
      <c r="F28" s="644"/>
      <c r="G28" s="423"/>
      <c r="H28" s="642"/>
      <c r="I28" s="642"/>
      <c r="J28" s="642"/>
      <c r="K28" s="642"/>
      <c r="L28" s="642"/>
      <c r="M28" s="663"/>
      <c r="N28" s="33"/>
      <c r="O28" s="33"/>
    </row>
    <row r="29" spans="1:169">
      <c r="A29" s="645"/>
      <c r="B29" s="636"/>
      <c r="C29" s="636"/>
      <c r="D29" s="638"/>
      <c r="E29" s="640"/>
      <c r="F29" s="644"/>
      <c r="G29" s="423"/>
      <c r="H29" s="642"/>
      <c r="I29" s="642"/>
      <c r="J29" s="642"/>
      <c r="K29" s="642"/>
      <c r="L29" s="642"/>
      <c r="M29" s="663"/>
      <c r="N29" s="33"/>
      <c r="O29" s="33"/>
    </row>
    <row r="30" spans="1:169" s="25" customFormat="1" ht="12.75">
      <c r="A30" s="645">
        <f>'7- Mapa Final'!A30</f>
        <v>1</v>
      </c>
      <c r="B30" s="636" t="str">
        <f>'7- Mapa Final'!B30</f>
        <v>Efectuar el reparto judicial incumpliendo requisitos</v>
      </c>
      <c r="C30" s="636" t="str">
        <f>'7- Mapa Final'!C30</f>
        <v>No  realizar el reparto, no hacerlo  oportunamente o no aplicar la normatividad.</v>
      </c>
      <c r="D30" s="637" t="str">
        <f>'7- Mapa Final'!J30</f>
        <v>Muy Baja - 1</v>
      </c>
      <c r="E30" s="639" t="str">
        <f>'7- Mapa Final'!K30</f>
        <v>Leve - 1</v>
      </c>
      <c r="F30" s="644" t="str">
        <f>'7- Mapa Final'!M30</f>
        <v>Bajo - 1</v>
      </c>
      <c r="G30" s="423"/>
      <c r="H30" s="642"/>
      <c r="I30" s="642"/>
      <c r="J30" s="642"/>
      <c r="K30" s="642"/>
      <c r="L30" s="642"/>
      <c r="M30" s="66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row>
    <row r="31" spans="1:169" s="25" customFormat="1" ht="12.75" customHeight="1">
      <c r="A31" s="645"/>
      <c r="B31" s="636"/>
      <c r="C31" s="636"/>
      <c r="D31" s="638"/>
      <c r="E31" s="640"/>
      <c r="F31" s="644"/>
      <c r="G31" s="423"/>
      <c r="H31" s="642"/>
      <c r="I31" s="642"/>
      <c r="J31" s="642"/>
      <c r="K31" s="642"/>
      <c r="L31" s="642"/>
      <c r="M31" s="66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row>
    <row r="32" spans="1:169" s="25" customFormat="1" ht="12.75" customHeight="1">
      <c r="A32" s="645"/>
      <c r="B32" s="636"/>
      <c r="C32" s="636"/>
      <c r="D32" s="638"/>
      <c r="E32" s="640"/>
      <c r="F32" s="644"/>
      <c r="G32" s="423"/>
      <c r="H32" s="642"/>
      <c r="I32" s="642"/>
      <c r="J32" s="642"/>
      <c r="K32" s="642"/>
      <c r="L32" s="642"/>
      <c r="M32" s="66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row>
    <row r="33" spans="1:169" s="25" customFormat="1" ht="12.75" customHeight="1">
      <c r="A33" s="645"/>
      <c r="B33" s="636"/>
      <c r="C33" s="636"/>
      <c r="D33" s="638"/>
      <c r="E33" s="640"/>
      <c r="F33" s="644"/>
      <c r="G33" s="423"/>
      <c r="H33" s="642"/>
      <c r="I33" s="642"/>
      <c r="J33" s="642"/>
      <c r="K33" s="642"/>
      <c r="L33" s="642"/>
      <c r="M33" s="66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row>
    <row r="34" spans="1:169" s="25" customFormat="1" ht="13.5" customHeight="1">
      <c r="A34" s="645"/>
      <c r="B34" s="636"/>
      <c r="C34" s="636"/>
      <c r="D34" s="638"/>
      <c r="E34" s="640"/>
      <c r="F34" s="644"/>
      <c r="G34" s="423"/>
      <c r="H34" s="642"/>
      <c r="I34" s="642"/>
      <c r="J34" s="642"/>
      <c r="K34" s="642"/>
      <c r="L34" s="642"/>
      <c r="M34" s="66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row>
    <row r="35" spans="1:169">
      <c r="A35" s="645"/>
      <c r="B35" s="636"/>
      <c r="C35" s="636"/>
      <c r="D35" s="638"/>
      <c r="E35" s="640"/>
      <c r="F35" s="644"/>
      <c r="G35" s="423"/>
      <c r="H35" s="642"/>
      <c r="I35" s="642"/>
      <c r="J35" s="642"/>
      <c r="K35" s="642"/>
      <c r="L35" s="642"/>
      <c r="M35" s="663"/>
      <c r="N35" s="33"/>
      <c r="O35" s="33"/>
    </row>
    <row r="36" spans="1:169">
      <c r="A36" s="645"/>
      <c r="B36" s="636"/>
      <c r="C36" s="636"/>
      <c r="D36" s="638"/>
      <c r="E36" s="640"/>
      <c r="F36" s="644"/>
      <c r="G36" s="423"/>
      <c r="H36" s="642"/>
      <c r="I36" s="642"/>
      <c r="J36" s="642"/>
      <c r="K36" s="642"/>
      <c r="L36" s="642"/>
      <c r="M36" s="663"/>
      <c r="N36" s="33"/>
      <c r="O36" s="33"/>
    </row>
    <row r="37" spans="1:169">
      <c r="A37" s="645"/>
      <c r="B37" s="636"/>
      <c r="C37" s="636"/>
      <c r="D37" s="638"/>
      <c r="E37" s="640"/>
      <c r="F37" s="644"/>
      <c r="G37" s="423"/>
      <c r="H37" s="642"/>
      <c r="I37" s="642"/>
      <c r="J37" s="642"/>
      <c r="K37" s="642"/>
      <c r="L37" s="642"/>
      <c r="M37" s="663"/>
      <c r="N37" s="33"/>
      <c r="O37" s="33"/>
    </row>
    <row r="38" spans="1:169">
      <c r="A38" s="645"/>
      <c r="B38" s="636"/>
      <c r="C38" s="636"/>
      <c r="D38" s="638"/>
      <c r="E38" s="640"/>
      <c r="F38" s="644"/>
      <c r="G38" s="423"/>
      <c r="H38" s="642"/>
      <c r="I38" s="642"/>
      <c r="J38" s="642"/>
      <c r="K38" s="642"/>
      <c r="L38" s="642"/>
      <c r="M38" s="663"/>
      <c r="N38" s="33"/>
      <c r="O38" s="33"/>
    </row>
    <row r="39" spans="1:169">
      <c r="A39" s="645"/>
      <c r="B39" s="636"/>
      <c r="C39" s="636"/>
      <c r="D39" s="638"/>
      <c r="E39" s="640"/>
      <c r="F39" s="644"/>
      <c r="G39" s="423"/>
      <c r="H39" s="642"/>
      <c r="I39" s="642"/>
      <c r="J39" s="642"/>
      <c r="K39" s="642"/>
      <c r="L39" s="642"/>
      <c r="M39" s="663"/>
      <c r="N39" s="33"/>
      <c r="O39" s="33"/>
    </row>
    <row r="40" spans="1:169" s="25" customFormat="1" ht="12.75">
      <c r="A40" s="645">
        <f>'7- Mapa Final'!A40</f>
        <v>2</v>
      </c>
      <c r="B40" s="636" t="str">
        <f>'7- Mapa Final'!B40</f>
        <v xml:space="preserve"> Efectuar notificaciones que no cumplan con los requistos</v>
      </c>
      <c r="C40" s="636" t="str">
        <f>'7- Mapa Final'!C40</f>
        <v>No  realizar las notificaciones , no hacerlo  oportunamente o no aplicar la normatividad.</v>
      </c>
      <c r="D40" s="637" t="str">
        <f>'7- Mapa Final'!J40</f>
        <v>Muy Baja - 1</v>
      </c>
      <c r="E40" s="639" t="str">
        <f>'7- Mapa Final'!K40</f>
        <v>Leve - 1</v>
      </c>
      <c r="F40" s="644" t="str">
        <f>'7- Mapa Final'!M40</f>
        <v>Bajo - 1</v>
      </c>
      <c r="G40" s="423"/>
      <c r="H40" s="642"/>
      <c r="I40" s="642"/>
      <c r="J40" s="642"/>
      <c r="K40" s="642"/>
      <c r="L40" s="642"/>
      <c r="M40" s="66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row>
    <row r="41" spans="1:169" s="25" customFormat="1" ht="12.75" customHeight="1">
      <c r="A41" s="645"/>
      <c r="B41" s="636"/>
      <c r="C41" s="636"/>
      <c r="D41" s="638"/>
      <c r="E41" s="640"/>
      <c r="F41" s="644"/>
      <c r="G41" s="423"/>
      <c r="H41" s="642"/>
      <c r="I41" s="642"/>
      <c r="J41" s="642"/>
      <c r="K41" s="642"/>
      <c r="L41" s="642"/>
      <c r="M41" s="66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row>
    <row r="42" spans="1:169" s="25" customFormat="1" ht="12.75" customHeight="1">
      <c r="A42" s="645"/>
      <c r="B42" s="636"/>
      <c r="C42" s="636"/>
      <c r="D42" s="638"/>
      <c r="E42" s="640"/>
      <c r="F42" s="644"/>
      <c r="G42" s="423"/>
      <c r="H42" s="642"/>
      <c r="I42" s="642"/>
      <c r="J42" s="642"/>
      <c r="K42" s="642"/>
      <c r="L42" s="642"/>
      <c r="M42" s="66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row>
    <row r="43" spans="1:169" s="25" customFormat="1" ht="12.75" customHeight="1">
      <c r="A43" s="645"/>
      <c r="B43" s="636"/>
      <c r="C43" s="636"/>
      <c r="D43" s="638"/>
      <c r="E43" s="640"/>
      <c r="F43" s="644"/>
      <c r="G43" s="423"/>
      <c r="H43" s="642"/>
      <c r="I43" s="642"/>
      <c r="J43" s="642"/>
      <c r="K43" s="642"/>
      <c r="L43" s="642"/>
      <c r="M43" s="66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row>
    <row r="44" spans="1:169" s="25" customFormat="1" ht="13.5" customHeight="1">
      <c r="A44" s="645"/>
      <c r="B44" s="636"/>
      <c r="C44" s="636"/>
      <c r="D44" s="638"/>
      <c r="E44" s="640"/>
      <c r="F44" s="644"/>
      <c r="G44" s="423"/>
      <c r="H44" s="642"/>
      <c r="I44" s="642"/>
      <c r="J44" s="642"/>
      <c r="K44" s="642"/>
      <c r="L44" s="642"/>
      <c r="M44" s="66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row>
    <row r="45" spans="1:169">
      <c r="A45" s="645"/>
      <c r="B45" s="636"/>
      <c r="C45" s="636"/>
      <c r="D45" s="638"/>
      <c r="E45" s="640"/>
      <c r="F45" s="644"/>
      <c r="G45" s="423"/>
      <c r="H45" s="642"/>
      <c r="I45" s="642"/>
      <c r="J45" s="642"/>
      <c r="K45" s="642"/>
      <c r="L45" s="642"/>
      <c r="M45" s="663"/>
      <c r="N45" s="33"/>
      <c r="O45" s="33"/>
    </row>
    <row r="46" spans="1:169">
      <c r="A46" s="645"/>
      <c r="B46" s="636"/>
      <c r="C46" s="636"/>
      <c r="D46" s="638"/>
      <c r="E46" s="640"/>
      <c r="F46" s="644"/>
      <c r="G46" s="423"/>
      <c r="H46" s="642"/>
      <c r="I46" s="642"/>
      <c r="J46" s="642"/>
      <c r="K46" s="642"/>
      <c r="L46" s="642"/>
      <c r="M46" s="663"/>
      <c r="N46" s="33"/>
      <c r="O46" s="33"/>
    </row>
    <row r="47" spans="1:169">
      <c r="A47" s="645"/>
      <c r="B47" s="636"/>
      <c r="C47" s="636"/>
      <c r="D47" s="638"/>
      <c r="E47" s="640"/>
      <c r="F47" s="644"/>
      <c r="G47" s="423"/>
      <c r="H47" s="642"/>
      <c r="I47" s="642"/>
      <c r="J47" s="642"/>
      <c r="K47" s="642"/>
      <c r="L47" s="642"/>
      <c r="M47" s="663"/>
      <c r="N47" s="33"/>
      <c r="O47" s="33"/>
    </row>
    <row r="48" spans="1:169">
      <c r="A48" s="645"/>
      <c r="B48" s="636"/>
      <c r="C48" s="636"/>
      <c r="D48" s="638"/>
      <c r="E48" s="640"/>
      <c r="F48" s="644"/>
      <c r="G48" s="423"/>
      <c r="H48" s="642"/>
      <c r="I48" s="642"/>
      <c r="J48" s="642"/>
      <c r="K48" s="642"/>
      <c r="L48" s="642"/>
      <c r="M48" s="663"/>
      <c r="N48" s="33"/>
      <c r="O48" s="33"/>
    </row>
    <row r="49" spans="1:169">
      <c r="A49" s="645"/>
      <c r="B49" s="636"/>
      <c r="C49" s="636"/>
      <c r="D49" s="638"/>
      <c r="E49" s="640"/>
      <c r="F49" s="644"/>
      <c r="G49" s="423"/>
      <c r="H49" s="642"/>
      <c r="I49" s="642"/>
      <c r="J49" s="642"/>
      <c r="K49" s="642"/>
      <c r="L49" s="642"/>
      <c r="M49" s="663"/>
      <c r="N49" s="33"/>
      <c r="O49" s="33"/>
    </row>
    <row r="50" spans="1:169" s="25" customFormat="1" ht="12.75">
      <c r="A50" s="645">
        <v>5</v>
      </c>
      <c r="B50" s="636" t="str">
        <f>'7- Mapa Final'!B50</f>
        <v xml:space="preserve">Pérdida de documentos </v>
      </c>
      <c r="C50" s="636" t="str">
        <f>'7- Mapa Final'!C50</f>
        <v>Extravío temporal o definitivo de los  documentos de los procesos judiciales.</v>
      </c>
      <c r="D50" s="637" t="str">
        <f>'7- Mapa Final'!J50</f>
        <v>Muy Baja - 1</v>
      </c>
      <c r="E50" s="639" t="str">
        <f>'7- Mapa Final'!K50</f>
        <v>Leve - 1</v>
      </c>
      <c r="F50" s="644" t="str">
        <f>'7- Mapa Final'!M50</f>
        <v>Bajo - 1</v>
      </c>
      <c r="G50" s="423"/>
      <c r="H50" s="642"/>
      <c r="I50" s="642"/>
      <c r="J50" s="642"/>
      <c r="K50" s="642"/>
      <c r="L50" s="642"/>
      <c r="M50" s="66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row>
    <row r="51" spans="1:169" s="25" customFormat="1" ht="12.75" customHeight="1">
      <c r="A51" s="645"/>
      <c r="B51" s="636"/>
      <c r="C51" s="636"/>
      <c r="D51" s="638"/>
      <c r="E51" s="640"/>
      <c r="F51" s="644"/>
      <c r="G51" s="423"/>
      <c r="H51" s="642"/>
      <c r="I51" s="642"/>
      <c r="J51" s="642"/>
      <c r="K51" s="642"/>
      <c r="L51" s="642"/>
      <c r="M51" s="66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row>
    <row r="52" spans="1:169" s="25" customFormat="1" ht="12.75" customHeight="1">
      <c r="A52" s="645"/>
      <c r="B52" s="636"/>
      <c r="C52" s="636"/>
      <c r="D52" s="638"/>
      <c r="E52" s="640"/>
      <c r="F52" s="644"/>
      <c r="G52" s="423"/>
      <c r="H52" s="642"/>
      <c r="I52" s="642"/>
      <c r="J52" s="642"/>
      <c r="K52" s="642"/>
      <c r="L52" s="642"/>
      <c r="M52" s="66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row>
    <row r="53" spans="1:169" s="25" customFormat="1" ht="12.75" customHeight="1">
      <c r="A53" s="645"/>
      <c r="B53" s="636"/>
      <c r="C53" s="636"/>
      <c r="D53" s="638"/>
      <c r="E53" s="640"/>
      <c r="F53" s="644"/>
      <c r="G53" s="423"/>
      <c r="H53" s="642"/>
      <c r="I53" s="642"/>
      <c r="J53" s="642"/>
      <c r="K53" s="642"/>
      <c r="L53" s="642"/>
      <c r="M53" s="66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row>
    <row r="54" spans="1:169" s="25" customFormat="1" ht="13.5" customHeight="1">
      <c r="A54" s="645"/>
      <c r="B54" s="636"/>
      <c r="C54" s="636"/>
      <c r="D54" s="638"/>
      <c r="E54" s="640"/>
      <c r="F54" s="644"/>
      <c r="G54" s="423"/>
      <c r="H54" s="642"/>
      <c r="I54" s="642"/>
      <c r="J54" s="642"/>
      <c r="K54" s="642"/>
      <c r="L54" s="642"/>
      <c r="M54" s="66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row>
    <row r="55" spans="1:169">
      <c r="A55" s="645"/>
      <c r="B55" s="636"/>
      <c r="C55" s="636"/>
      <c r="D55" s="638"/>
      <c r="E55" s="640"/>
      <c r="F55" s="644"/>
      <c r="G55" s="423"/>
      <c r="H55" s="642"/>
      <c r="I55" s="642"/>
      <c r="J55" s="642"/>
      <c r="K55" s="642"/>
      <c r="L55" s="642"/>
      <c r="M55" s="663"/>
      <c r="N55" s="33"/>
      <c r="O55" s="33"/>
    </row>
    <row r="56" spans="1:169">
      <c r="A56" s="645"/>
      <c r="B56" s="636"/>
      <c r="C56" s="636"/>
      <c r="D56" s="638"/>
      <c r="E56" s="640"/>
      <c r="F56" s="644"/>
      <c r="G56" s="423"/>
      <c r="H56" s="642"/>
      <c r="I56" s="642"/>
      <c r="J56" s="642"/>
      <c r="K56" s="642"/>
      <c r="L56" s="642"/>
      <c r="M56" s="663"/>
      <c r="N56" s="33"/>
      <c r="O56" s="33"/>
    </row>
    <row r="57" spans="1:169">
      <c r="A57" s="645"/>
      <c r="B57" s="636"/>
      <c r="C57" s="636"/>
      <c r="D57" s="638"/>
      <c r="E57" s="640"/>
      <c r="F57" s="644"/>
      <c r="G57" s="423"/>
      <c r="H57" s="642"/>
      <c r="I57" s="642"/>
      <c r="J57" s="642"/>
      <c r="K57" s="642"/>
      <c r="L57" s="642"/>
      <c r="M57" s="663"/>
      <c r="N57" s="33"/>
      <c r="O57" s="33"/>
    </row>
    <row r="58" spans="1:169">
      <c r="A58" s="645"/>
      <c r="B58" s="636"/>
      <c r="C58" s="636"/>
      <c r="D58" s="638"/>
      <c r="E58" s="640"/>
      <c r="F58" s="644"/>
      <c r="G58" s="423"/>
      <c r="H58" s="642"/>
      <c r="I58" s="642"/>
      <c r="J58" s="642"/>
      <c r="K58" s="642"/>
      <c r="L58" s="642"/>
      <c r="M58" s="663"/>
      <c r="N58" s="33"/>
      <c r="O58" s="33"/>
    </row>
    <row r="59" spans="1:169" ht="15.75" thickBot="1">
      <c r="A59" s="681"/>
      <c r="B59" s="682"/>
      <c r="C59" s="682"/>
      <c r="D59" s="683"/>
      <c r="E59" s="684"/>
      <c r="F59" s="685"/>
      <c r="G59" s="424"/>
      <c r="H59" s="680"/>
      <c r="I59" s="680"/>
      <c r="J59" s="680"/>
      <c r="K59" s="680"/>
      <c r="L59" s="680"/>
      <c r="M59" s="679"/>
      <c r="N59" s="33"/>
      <c r="O59" s="33"/>
    </row>
    <row r="60" spans="1:169" s="25" customFormat="1" ht="12.75">
      <c r="A60" s="645">
        <v>6</v>
      </c>
      <c r="B60" s="636" t="str">
        <f>'7- Mapa Final'!B60</f>
        <v>Pérdida de información</v>
      </c>
      <c r="C60" s="636" t="str">
        <f>'7- Mapa Final'!C60</f>
        <v>Extravio de informacion al no realizar debidamente las copias de seguridad.</v>
      </c>
      <c r="D60" s="637" t="str">
        <f>'7- Mapa Final'!J60</f>
        <v>Muy Baja - 1</v>
      </c>
      <c r="E60" s="639" t="str">
        <f>'7- Mapa Final'!K60</f>
        <v>Leve - 1</v>
      </c>
      <c r="F60" s="644" t="str">
        <f>'7- Mapa Final'!M60</f>
        <v>Bajo - 1</v>
      </c>
      <c r="G60" s="423"/>
      <c r="H60" s="642"/>
      <c r="I60" s="642"/>
      <c r="J60" s="642"/>
      <c r="K60" s="642"/>
      <c r="L60" s="642"/>
      <c r="M60" s="66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row>
    <row r="61" spans="1:169" s="25" customFormat="1" ht="12.75" customHeight="1">
      <c r="A61" s="645"/>
      <c r="B61" s="636"/>
      <c r="C61" s="636"/>
      <c r="D61" s="638"/>
      <c r="E61" s="640"/>
      <c r="F61" s="644"/>
      <c r="G61" s="423"/>
      <c r="H61" s="642"/>
      <c r="I61" s="642"/>
      <c r="J61" s="642"/>
      <c r="K61" s="642"/>
      <c r="L61" s="642"/>
      <c r="M61" s="66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row>
    <row r="62" spans="1:169" s="25" customFormat="1" ht="12.75" customHeight="1">
      <c r="A62" s="645"/>
      <c r="B62" s="636"/>
      <c r="C62" s="636"/>
      <c r="D62" s="638"/>
      <c r="E62" s="640"/>
      <c r="F62" s="644"/>
      <c r="G62" s="423"/>
      <c r="H62" s="642"/>
      <c r="I62" s="642"/>
      <c r="J62" s="642"/>
      <c r="K62" s="642"/>
      <c r="L62" s="642"/>
      <c r="M62" s="66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3"/>
      <c r="BN62" s="33"/>
      <c r="BO62" s="33"/>
      <c r="BP62" s="33"/>
      <c r="BQ62" s="33"/>
      <c r="BR62" s="33"/>
      <c r="BS62" s="33"/>
      <c r="BT62" s="33"/>
      <c r="BU62" s="33"/>
      <c r="BV62" s="33"/>
      <c r="BW62" s="33"/>
      <c r="BX62" s="33"/>
      <c r="BY62" s="33"/>
      <c r="BZ62" s="33"/>
      <c r="CA62" s="33"/>
      <c r="CB62" s="33"/>
      <c r="CC62" s="33"/>
      <c r="CD62" s="33"/>
      <c r="CE62" s="33"/>
      <c r="CF62" s="33"/>
      <c r="CG62" s="33"/>
      <c r="CH62" s="33"/>
      <c r="CI62" s="33"/>
      <c r="CJ62" s="33"/>
      <c r="CK62" s="33"/>
      <c r="CL62" s="33"/>
      <c r="CM62" s="33"/>
      <c r="CN62" s="33"/>
      <c r="CO62" s="33"/>
      <c r="CP62" s="33"/>
      <c r="CQ62" s="33"/>
      <c r="CR62" s="33"/>
      <c r="CS62" s="33"/>
      <c r="CT62" s="33"/>
      <c r="CU62" s="33"/>
      <c r="CV62" s="33"/>
      <c r="CW62" s="33"/>
      <c r="CX62" s="33"/>
      <c r="CY62" s="33"/>
      <c r="CZ62" s="33"/>
      <c r="DA62" s="33"/>
      <c r="DB62" s="33"/>
      <c r="DC62" s="33"/>
      <c r="DD62" s="33"/>
      <c r="DE62" s="33"/>
      <c r="DF62" s="33"/>
      <c r="DG62" s="33"/>
      <c r="DH62" s="33"/>
      <c r="DI62" s="33"/>
      <c r="DJ62" s="33"/>
      <c r="DK62" s="33"/>
      <c r="DL62" s="33"/>
      <c r="DM62" s="33"/>
      <c r="DN62" s="33"/>
      <c r="DO62" s="33"/>
      <c r="DP62" s="33"/>
      <c r="DQ62" s="33"/>
      <c r="DR62" s="33"/>
      <c r="DS62" s="33"/>
      <c r="DT62" s="33"/>
      <c r="DU62" s="33"/>
      <c r="DV62" s="33"/>
      <c r="DW62" s="33"/>
      <c r="DX62" s="33"/>
      <c r="DY62" s="33"/>
      <c r="DZ62" s="33"/>
      <c r="EA62" s="33"/>
      <c r="EB62" s="33"/>
      <c r="EC62" s="33"/>
      <c r="ED62" s="33"/>
      <c r="EE62" s="33"/>
      <c r="EF62" s="33"/>
      <c r="EG62" s="33"/>
      <c r="EH62" s="33"/>
      <c r="EI62" s="33"/>
      <c r="EJ62" s="33"/>
      <c r="EK62" s="33"/>
      <c r="EL62" s="33"/>
      <c r="EM62" s="33"/>
      <c r="EN62" s="33"/>
      <c r="EO62" s="33"/>
      <c r="EP62" s="33"/>
      <c r="EQ62" s="33"/>
      <c r="ER62" s="33"/>
      <c r="ES62" s="33"/>
      <c r="ET62" s="33"/>
      <c r="EU62" s="33"/>
      <c r="EV62" s="33"/>
      <c r="EW62" s="33"/>
      <c r="EX62" s="33"/>
      <c r="EY62" s="33"/>
      <c r="EZ62" s="33"/>
      <c r="FA62" s="33"/>
      <c r="FB62" s="33"/>
      <c r="FC62" s="33"/>
      <c r="FD62" s="33"/>
      <c r="FE62" s="33"/>
      <c r="FF62" s="33"/>
      <c r="FG62" s="33"/>
      <c r="FH62" s="33"/>
      <c r="FI62" s="33"/>
      <c r="FJ62" s="33"/>
      <c r="FK62" s="33"/>
      <c r="FL62" s="33"/>
      <c r="FM62" s="33"/>
    </row>
    <row r="63" spans="1:169" s="25" customFormat="1" ht="12.75" customHeight="1">
      <c r="A63" s="645"/>
      <c r="B63" s="636"/>
      <c r="C63" s="636"/>
      <c r="D63" s="638"/>
      <c r="E63" s="640"/>
      <c r="F63" s="644"/>
      <c r="G63" s="423"/>
      <c r="H63" s="642"/>
      <c r="I63" s="642"/>
      <c r="J63" s="642"/>
      <c r="K63" s="642"/>
      <c r="L63" s="642"/>
      <c r="M63" s="66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row>
    <row r="64" spans="1:169" s="25" customFormat="1" ht="13.5" customHeight="1">
      <c r="A64" s="645"/>
      <c r="B64" s="636"/>
      <c r="C64" s="636"/>
      <c r="D64" s="638"/>
      <c r="E64" s="640"/>
      <c r="F64" s="644"/>
      <c r="G64" s="423"/>
      <c r="H64" s="642"/>
      <c r="I64" s="642"/>
      <c r="J64" s="642"/>
      <c r="K64" s="642"/>
      <c r="L64" s="642"/>
      <c r="M64" s="66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row>
    <row r="65" spans="1:169">
      <c r="A65" s="645"/>
      <c r="B65" s="636"/>
      <c r="C65" s="636"/>
      <c r="D65" s="638"/>
      <c r="E65" s="640"/>
      <c r="F65" s="644"/>
      <c r="G65" s="423"/>
      <c r="H65" s="642"/>
      <c r="I65" s="642"/>
      <c r="J65" s="642"/>
      <c r="K65" s="642"/>
      <c r="L65" s="642"/>
      <c r="M65" s="663"/>
      <c r="N65" s="33"/>
      <c r="O65" s="33"/>
    </row>
    <row r="66" spans="1:169">
      <c r="A66" s="645"/>
      <c r="B66" s="636"/>
      <c r="C66" s="636"/>
      <c r="D66" s="638"/>
      <c r="E66" s="640"/>
      <c r="F66" s="644"/>
      <c r="G66" s="423"/>
      <c r="H66" s="642"/>
      <c r="I66" s="642"/>
      <c r="J66" s="642"/>
      <c r="K66" s="642"/>
      <c r="L66" s="642"/>
      <c r="M66" s="663"/>
      <c r="N66" s="33"/>
      <c r="O66" s="33"/>
    </row>
    <row r="67" spans="1:169">
      <c r="A67" s="645"/>
      <c r="B67" s="636"/>
      <c r="C67" s="636"/>
      <c r="D67" s="638"/>
      <c r="E67" s="640"/>
      <c r="F67" s="644"/>
      <c r="G67" s="423"/>
      <c r="H67" s="642"/>
      <c r="I67" s="642"/>
      <c r="J67" s="642"/>
      <c r="K67" s="642"/>
      <c r="L67" s="642"/>
      <c r="M67" s="663"/>
      <c r="N67" s="33"/>
      <c r="O67" s="33"/>
    </row>
    <row r="68" spans="1:169">
      <c r="A68" s="645"/>
      <c r="B68" s="636"/>
      <c r="C68" s="636"/>
      <c r="D68" s="638"/>
      <c r="E68" s="640"/>
      <c r="F68" s="644"/>
      <c r="G68" s="423"/>
      <c r="H68" s="642"/>
      <c r="I68" s="642"/>
      <c r="J68" s="642"/>
      <c r="K68" s="642"/>
      <c r="L68" s="642"/>
      <c r="M68" s="663"/>
      <c r="N68" s="33"/>
      <c r="O68" s="33"/>
    </row>
    <row r="69" spans="1:169" ht="15.75" thickBot="1">
      <c r="A69" s="681"/>
      <c r="B69" s="682"/>
      <c r="C69" s="682"/>
      <c r="D69" s="683"/>
      <c r="E69" s="684"/>
      <c r="F69" s="685"/>
      <c r="G69" s="424"/>
      <c r="H69" s="680"/>
      <c r="I69" s="680"/>
      <c r="J69" s="680"/>
      <c r="K69" s="680"/>
      <c r="L69" s="680"/>
      <c r="M69" s="679"/>
      <c r="N69" s="33"/>
      <c r="O69" s="33"/>
    </row>
    <row r="70" spans="1:169" s="25" customFormat="1" ht="12.75">
      <c r="A70" s="645">
        <v>7</v>
      </c>
      <c r="B70" s="636" t="str">
        <f>'7- Mapa Final'!B70</f>
        <v xml:space="preserve">Tecnológicos-Fallas del sistema interno y externo del Centro de Servicios. </v>
      </c>
      <c r="C70" s="636" t="str">
        <f>'7- Mapa Final'!C70</f>
        <v>Fallas tecnológicas en los aplicativos internos y externos del centro de servicios.</v>
      </c>
      <c r="D70" s="637" t="str">
        <f>'7- Mapa Final'!J70</f>
        <v>Muy Baja - 1</v>
      </c>
      <c r="E70" s="639" t="str">
        <f>'7- Mapa Final'!K70</f>
        <v>Leve - 1</v>
      </c>
      <c r="F70" s="644" t="str">
        <f>'7- Mapa Final'!M70</f>
        <v>Bajo - 1</v>
      </c>
      <c r="G70" s="423"/>
      <c r="H70" s="642"/>
      <c r="I70" s="642"/>
      <c r="J70" s="642"/>
      <c r="K70" s="642"/>
      <c r="L70" s="642"/>
      <c r="M70" s="66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row>
    <row r="71" spans="1:169" s="25" customFormat="1" ht="12.75" customHeight="1">
      <c r="A71" s="645"/>
      <c r="B71" s="636"/>
      <c r="C71" s="636"/>
      <c r="D71" s="638"/>
      <c r="E71" s="640"/>
      <c r="F71" s="644"/>
      <c r="G71" s="423"/>
      <c r="H71" s="642"/>
      <c r="I71" s="642"/>
      <c r="J71" s="642"/>
      <c r="K71" s="642"/>
      <c r="L71" s="642"/>
      <c r="M71" s="66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row>
    <row r="72" spans="1:169" s="25" customFormat="1" ht="12.75" customHeight="1">
      <c r="A72" s="645"/>
      <c r="B72" s="636"/>
      <c r="C72" s="636"/>
      <c r="D72" s="638"/>
      <c r="E72" s="640"/>
      <c r="F72" s="644"/>
      <c r="G72" s="423"/>
      <c r="H72" s="642"/>
      <c r="I72" s="642"/>
      <c r="J72" s="642"/>
      <c r="K72" s="642"/>
      <c r="L72" s="642"/>
      <c r="M72" s="66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row>
    <row r="73" spans="1:169" s="25" customFormat="1" ht="12.75" customHeight="1">
      <c r="A73" s="645"/>
      <c r="B73" s="636"/>
      <c r="C73" s="636"/>
      <c r="D73" s="638"/>
      <c r="E73" s="640"/>
      <c r="F73" s="644"/>
      <c r="G73" s="423"/>
      <c r="H73" s="642"/>
      <c r="I73" s="642"/>
      <c r="J73" s="642"/>
      <c r="K73" s="642"/>
      <c r="L73" s="642"/>
      <c r="M73" s="66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row>
    <row r="74" spans="1:169" s="25" customFormat="1" ht="13.5" customHeight="1">
      <c r="A74" s="645"/>
      <c r="B74" s="636"/>
      <c r="C74" s="636"/>
      <c r="D74" s="638"/>
      <c r="E74" s="640"/>
      <c r="F74" s="644"/>
      <c r="G74" s="423"/>
      <c r="H74" s="642"/>
      <c r="I74" s="642"/>
      <c r="J74" s="642"/>
      <c r="K74" s="642"/>
      <c r="L74" s="642"/>
      <c r="M74" s="66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row>
    <row r="75" spans="1:169">
      <c r="A75" s="645"/>
      <c r="B75" s="636"/>
      <c r="C75" s="636"/>
      <c r="D75" s="638"/>
      <c r="E75" s="640"/>
      <c r="F75" s="644"/>
      <c r="G75" s="423"/>
      <c r="H75" s="642"/>
      <c r="I75" s="642"/>
      <c r="J75" s="642"/>
      <c r="K75" s="642"/>
      <c r="L75" s="642"/>
      <c r="M75" s="663"/>
      <c r="N75" s="33"/>
      <c r="O75" s="33"/>
    </row>
    <row r="76" spans="1:169">
      <c r="A76" s="645"/>
      <c r="B76" s="636"/>
      <c r="C76" s="636"/>
      <c r="D76" s="638"/>
      <c r="E76" s="640"/>
      <c r="F76" s="644"/>
      <c r="G76" s="423"/>
      <c r="H76" s="642"/>
      <c r="I76" s="642"/>
      <c r="J76" s="642"/>
      <c r="K76" s="642"/>
      <c r="L76" s="642"/>
      <c r="M76" s="663"/>
      <c r="N76" s="33"/>
      <c r="O76" s="33"/>
    </row>
    <row r="77" spans="1:169">
      <c r="A77" s="645"/>
      <c r="B77" s="636"/>
      <c r="C77" s="636"/>
      <c r="D77" s="638"/>
      <c r="E77" s="640"/>
      <c r="F77" s="644"/>
      <c r="G77" s="423"/>
      <c r="H77" s="642"/>
      <c r="I77" s="642"/>
      <c r="J77" s="642"/>
      <c r="K77" s="642"/>
      <c r="L77" s="642"/>
      <c r="M77" s="663"/>
      <c r="N77" s="33"/>
      <c r="O77" s="33"/>
    </row>
    <row r="78" spans="1:169">
      <c r="A78" s="645"/>
      <c r="B78" s="636"/>
      <c r="C78" s="636"/>
      <c r="D78" s="638"/>
      <c r="E78" s="640"/>
      <c r="F78" s="644"/>
      <c r="G78" s="423"/>
      <c r="H78" s="642"/>
      <c r="I78" s="642"/>
      <c r="J78" s="642"/>
      <c r="K78" s="642"/>
      <c r="L78" s="642"/>
      <c r="M78" s="663"/>
      <c r="N78" s="33"/>
      <c r="O78" s="33"/>
    </row>
    <row r="79" spans="1:169" ht="15.75" thickBot="1">
      <c r="A79" s="681"/>
      <c r="B79" s="682"/>
      <c r="C79" s="682"/>
      <c r="D79" s="683"/>
      <c r="E79" s="684"/>
      <c r="F79" s="685"/>
      <c r="G79" s="424"/>
      <c r="H79" s="680"/>
      <c r="I79" s="680"/>
      <c r="J79" s="680"/>
      <c r="K79" s="680"/>
      <c r="L79" s="680"/>
      <c r="M79" s="679"/>
      <c r="N79" s="33"/>
      <c r="O79" s="33"/>
    </row>
  </sheetData>
  <mergeCells count="108">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D50:D59"/>
    <mergeCell ref="E50:E59"/>
    <mergeCell ref="F50:F59"/>
    <mergeCell ref="A20:A29"/>
    <mergeCell ref="B20:B29"/>
    <mergeCell ref="C20:C29"/>
    <mergeCell ref="D20:D29"/>
    <mergeCell ref="E20:E29"/>
    <mergeCell ref="F20:F2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B50:B59"/>
    <mergeCell ref="C50:C59"/>
  </mergeCells>
  <conditionalFormatting sqref="A7:B7">
    <cfRule type="containsText" dxfId="61" priority="76" operator="containsText" text="3- Moderado">
      <formula>NOT(ISERROR(SEARCH("3- Moderado",A7)))</formula>
    </cfRule>
    <cfRule type="containsText" dxfId="60" priority="77" operator="containsText" text="6- Moderado">
      <formula>NOT(ISERROR(SEARCH("6- Moderado",A7)))</formula>
    </cfRule>
    <cfRule type="containsText" dxfId="59" priority="78" operator="containsText" text="4- Moderado">
      <formula>NOT(ISERROR(SEARCH("4- Moderado",A7)))</formula>
    </cfRule>
    <cfRule type="containsText" dxfId="58" priority="79" operator="containsText" text="3- Bajo">
      <formula>NOT(ISERROR(SEARCH("3- Bajo",A7)))</formula>
    </cfRule>
    <cfRule type="containsText" dxfId="57" priority="80" operator="containsText" text="4- Bajo">
      <formula>NOT(ISERROR(SEARCH("4- Bajo",A7)))</formula>
    </cfRule>
    <cfRule type="containsText" dxfId="56" priority="81" operator="containsText" text="1- Bajo">
      <formula>NOT(ISERROR(SEARCH("1- Bajo",A7)))</formula>
    </cfRule>
  </conditionalFormatting>
  <conditionalFormatting sqref="A10:E10 A20:E20">
    <cfRule type="containsText" dxfId="55" priority="70" operator="containsText" text="3- Moderado">
      <formula>NOT(ISERROR(SEARCH("3- Moderado",A10)))</formula>
    </cfRule>
    <cfRule type="containsText" dxfId="54" priority="71" operator="containsText" text="6- Moderado">
      <formula>NOT(ISERROR(SEARCH("6- Moderado",A10)))</formula>
    </cfRule>
    <cfRule type="containsText" dxfId="53" priority="72" operator="containsText" text="4- Moderado">
      <formula>NOT(ISERROR(SEARCH("4- Moderado",A10)))</formula>
    </cfRule>
    <cfRule type="containsText" dxfId="52" priority="73" operator="containsText" text="3- Bajo">
      <formula>NOT(ISERROR(SEARCH("3- Bajo",A10)))</formula>
    </cfRule>
    <cfRule type="containsText" dxfId="51" priority="74" operator="containsText" text="4- Bajo">
      <formula>NOT(ISERROR(SEARCH("4- Bajo",A10)))</formula>
    </cfRule>
    <cfRule type="containsText" dxfId="50" priority="75" operator="containsText" text="1- Bajo">
      <formula>NOT(ISERROR(SEARCH("1- Bajo",A10)))</formula>
    </cfRule>
  </conditionalFormatting>
  <conditionalFormatting sqref="A30:E30">
    <cfRule type="containsText" dxfId="49" priority="57" operator="containsText" text="3- Moderado">
      <formula>NOT(ISERROR(SEARCH("3- Moderado",A30)))</formula>
    </cfRule>
    <cfRule type="containsText" dxfId="48" priority="58" operator="containsText" text="6- Moderado">
      <formula>NOT(ISERROR(SEARCH("6- Moderado",A30)))</formula>
    </cfRule>
    <cfRule type="containsText" dxfId="47" priority="59" operator="containsText" text="4- Moderado">
      <formula>NOT(ISERROR(SEARCH("4- Moderado",A30)))</formula>
    </cfRule>
    <cfRule type="containsText" dxfId="46" priority="60" operator="containsText" text="3- Bajo">
      <formula>NOT(ISERROR(SEARCH("3- Bajo",A30)))</formula>
    </cfRule>
    <cfRule type="containsText" dxfId="45" priority="61" operator="containsText" text="4- Bajo">
      <formula>NOT(ISERROR(SEARCH("4- Bajo",A30)))</formula>
    </cfRule>
    <cfRule type="containsText" dxfId="44" priority="62" operator="containsText" text="1- Bajo">
      <formula>NOT(ISERROR(SEARCH("1- Bajo",A30)))</formula>
    </cfRule>
  </conditionalFormatting>
  <conditionalFormatting sqref="A40:E40">
    <cfRule type="containsText" dxfId="43" priority="50" operator="containsText" text="3- Moderado">
      <formula>NOT(ISERROR(SEARCH("3- Moderado",A40)))</formula>
    </cfRule>
    <cfRule type="containsText" dxfId="42" priority="51" operator="containsText" text="6- Moderado">
      <formula>NOT(ISERROR(SEARCH("6- Moderado",A40)))</formula>
    </cfRule>
    <cfRule type="containsText" dxfId="41" priority="52" operator="containsText" text="4- Moderado">
      <formula>NOT(ISERROR(SEARCH("4- Moderado",A40)))</formula>
    </cfRule>
    <cfRule type="containsText" dxfId="40" priority="53" operator="containsText" text="3- Bajo">
      <formula>NOT(ISERROR(SEARCH("3- Bajo",A40)))</formula>
    </cfRule>
    <cfRule type="containsText" dxfId="39" priority="54" operator="containsText" text="4- Bajo">
      <formula>NOT(ISERROR(SEARCH("4- Bajo",A40)))</formula>
    </cfRule>
    <cfRule type="containsText" dxfId="38" priority="55" operator="containsText" text="1- Bajo">
      <formula>NOT(ISERROR(SEARCH("1- Bajo",A40)))</formula>
    </cfRule>
  </conditionalFormatting>
  <conditionalFormatting sqref="A50:E50 A60 A70">
    <cfRule type="containsText" dxfId="37" priority="39" operator="containsText" text="3- Moderado">
      <formula>NOT(ISERROR(SEARCH("3- Moderado",A50)))</formula>
    </cfRule>
    <cfRule type="containsText" dxfId="36" priority="40" operator="containsText" text="6- Moderado">
      <formula>NOT(ISERROR(SEARCH("6- Moderado",A50)))</formula>
    </cfRule>
    <cfRule type="containsText" dxfId="35" priority="41" operator="containsText" text="4- Moderado">
      <formula>NOT(ISERROR(SEARCH("4- Moderado",A50)))</formula>
    </cfRule>
    <cfRule type="containsText" dxfId="34" priority="42" operator="containsText" text="3- Bajo">
      <formula>NOT(ISERROR(SEARCH("3- Bajo",A50)))</formula>
    </cfRule>
    <cfRule type="containsText" dxfId="33" priority="43" operator="containsText" text="4- Bajo">
      <formula>NOT(ISERROR(SEARCH("4- Bajo",A50)))</formula>
    </cfRule>
    <cfRule type="containsText" dxfId="32" priority="44" operator="containsText" text="1- Bajo">
      <formula>NOT(ISERROR(SEARCH("1- Bajo",A50)))</formula>
    </cfRule>
  </conditionalFormatting>
  <conditionalFormatting sqref="B60:E60">
    <cfRule type="containsText" dxfId="31" priority="16" operator="containsText" text="3- Moderado">
      <formula>NOT(ISERROR(SEARCH("3- Moderado",B60)))</formula>
    </cfRule>
    <cfRule type="containsText" dxfId="30" priority="17" operator="containsText" text="6- Moderado">
      <formula>NOT(ISERROR(SEARCH("6- Moderado",B60)))</formula>
    </cfRule>
    <cfRule type="containsText" dxfId="29" priority="18" operator="containsText" text="4- Moderado">
      <formula>NOT(ISERROR(SEARCH("4- Moderado",B60)))</formula>
    </cfRule>
    <cfRule type="containsText" dxfId="28" priority="19" operator="containsText" text="3- Bajo">
      <formula>NOT(ISERROR(SEARCH("3- Bajo",B60)))</formula>
    </cfRule>
    <cfRule type="containsText" dxfId="27" priority="20" operator="containsText" text="4- Bajo">
      <formula>NOT(ISERROR(SEARCH("4- Bajo",B60)))</formula>
    </cfRule>
    <cfRule type="containsText" dxfId="26" priority="21" operator="containsText" text="1- Bajo">
      <formula>NOT(ISERROR(SEARCH("1- Bajo",B60)))</formula>
    </cfRule>
  </conditionalFormatting>
  <conditionalFormatting sqref="B70:E70">
    <cfRule type="containsText" dxfId="25" priority="9" operator="containsText" text="3- Moderado">
      <formula>NOT(ISERROR(SEARCH("3- Moderado",B70)))</formula>
    </cfRule>
    <cfRule type="containsText" dxfId="24" priority="10" operator="containsText" text="6- Moderado">
      <formula>NOT(ISERROR(SEARCH("6- Moderado",B70)))</formula>
    </cfRule>
    <cfRule type="containsText" dxfId="23" priority="11" operator="containsText" text="4- Moderado">
      <formula>NOT(ISERROR(SEARCH("4- Moderado",B70)))</formula>
    </cfRule>
    <cfRule type="containsText" dxfId="22" priority="12" operator="containsText" text="3- Bajo">
      <formula>NOT(ISERROR(SEARCH("3- Bajo",B70)))</formula>
    </cfRule>
    <cfRule type="containsText" dxfId="21" priority="13" operator="containsText" text="4- Bajo">
      <formula>NOT(ISERROR(SEARCH("4- Bajo",B70)))</formula>
    </cfRule>
    <cfRule type="containsText" dxfId="20" priority="14" operator="containsText" text="1- Bajo">
      <formula>NOT(ISERROR(SEARCH("1- Bajo",B70)))</formula>
    </cfRule>
  </conditionalFormatting>
  <conditionalFormatting sqref="C8:F8">
    <cfRule type="containsText" dxfId="19" priority="64" operator="containsText" text="3- Moderado">
      <formula>NOT(ISERROR(SEARCH("3- Moderado",C8)))</formula>
    </cfRule>
    <cfRule type="containsText" dxfId="18" priority="65" operator="containsText" text="6- Moderado">
      <formula>NOT(ISERROR(SEARCH("6- Moderado",C8)))</formula>
    </cfRule>
    <cfRule type="containsText" dxfId="17" priority="66" operator="containsText" text="4- Moderado">
      <formula>NOT(ISERROR(SEARCH("4- Moderado",C8)))</formula>
    </cfRule>
    <cfRule type="containsText" dxfId="16" priority="67" operator="containsText" text="3- Bajo">
      <formula>NOT(ISERROR(SEARCH("3- Bajo",C8)))</formula>
    </cfRule>
    <cfRule type="containsText" dxfId="15" priority="68" operator="containsText" text="4- Bajo">
      <formula>NOT(ISERROR(SEARCH("4- Bajo",C8)))</formula>
    </cfRule>
    <cfRule type="containsText" dxfId="14" priority="69" operator="containsText" text="1- Bajo">
      <formula>NOT(ISERROR(SEARCH("1- Bajo",C8)))</formula>
    </cfRule>
  </conditionalFormatting>
  <conditionalFormatting sqref="D10:D79">
    <cfRule type="containsText" dxfId="13" priority="33" operator="containsText" text="Muy Alta">
      <formula>NOT(ISERROR(SEARCH("Muy Alta",D10)))</formula>
    </cfRule>
    <cfRule type="containsText" dxfId="12" priority="34" operator="containsText" text="Alta">
      <formula>NOT(ISERROR(SEARCH("Alta",D10)))</formula>
    </cfRule>
    <cfRule type="containsText" dxfId="11" priority="35" operator="containsText" text="Baja">
      <formula>NOT(ISERROR(SEARCH("Baja",D10)))</formula>
    </cfRule>
    <cfRule type="containsText" dxfId="10" priority="36" operator="containsText" text="Muy Baja">
      <formula>NOT(ISERROR(SEARCH("Muy Baja",D10)))</formula>
    </cfRule>
    <cfRule type="containsText" dxfId="9" priority="38" operator="containsText" text="Media">
      <formula>NOT(ISERROR(SEARCH("Media",D10)))</formula>
    </cfRule>
  </conditionalFormatting>
  <conditionalFormatting sqref="E10:E79">
    <cfRule type="containsText" dxfId="8" priority="29" operator="containsText" text="Catastrófico">
      <formula>NOT(ISERROR(SEARCH("Catastrófico",E10)))</formula>
    </cfRule>
    <cfRule type="containsText" dxfId="7" priority="30" operator="containsText" text="Mayor">
      <formula>NOT(ISERROR(SEARCH("Mayor",E10)))</formula>
    </cfRule>
    <cfRule type="containsText" dxfId="6" priority="31" operator="containsText" text="Menor">
      <formula>NOT(ISERROR(SEARCH("Menor",E10)))</formula>
    </cfRule>
    <cfRule type="containsText" dxfId="5" priority="32" operator="containsText" text="Leve">
      <formula>NOT(ISERROR(SEARCH("Leve",E10)))</formula>
    </cfRule>
  </conditionalFormatting>
  <conditionalFormatting sqref="E10:F79">
    <cfRule type="containsText" dxfId="4" priority="37" operator="containsText" text="Moderado">
      <formula>NOT(ISERROR(SEARCH("Moderado",E10)))</formula>
    </cfRule>
  </conditionalFormatting>
  <conditionalFormatting sqref="F10:F29">
    <cfRule type="colorScale" priority="82">
      <colorScale>
        <cfvo type="min"/>
        <cfvo type="max"/>
        <color rgb="FFFF7128"/>
        <color rgb="FFFFEF9C"/>
      </colorScale>
    </cfRule>
  </conditionalFormatting>
  <conditionalFormatting sqref="F10:F7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79">
    <cfRule type="colorScale" priority="1426">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A4089481-337F-4732-8609-FAA74FD77B00}"/>
    <dataValidation allowBlank="1" showInputMessage="1" showErrorMessage="1" prompt="Describir las actividades que se van a desarrollar para el proyecto" sqref="H7" xr:uid="{78D61E49-5850-4DFA-AD16-6EA109F7717F}"/>
    <dataValidation allowBlank="1" showInputMessage="1" showErrorMessage="1" prompt="Seleccionar si el responsable es el responsable de las acciones es el nivel central" sqref="I7:I8" xr:uid="{1659F271-F847-4B3A-89AE-6DF77FDF6879}"/>
    <dataValidation allowBlank="1" showInputMessage="1" showErrorMessage="1" prompt="seleccionar si el responsable de ejecutar las acciones es el nivel central" sqref="J8" xr:uid="{94B91829-D497-4B9C-9973-35280B022D57}"/>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70201A8-D91A-4DBF-91BC-E3481E176FA8}">
          <x14:formula1>
            <xm:f>'9- Matriz de Calor '!$S$8:$S$11</xm:f>
          </x14:formula1>
          <xm:sqref>G10:G79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82172-25F6-42D9-A12B-AA71A446AC90}">
  <dimension ref="B2:J30"/>
  <sheetViews>
    <sheetView workbookViewId="0">
      <selection activeCell="B22" sqref="B22:J30"/>
    </sheetView>
  </sheetViews>
  <sheetFormatPr defaultColWidth="11.42578125" defaultRowHeight="15"/>
  <sheetData>
    <row r="2" spans="2:10" ht="18.75">
      <c r="B2" s="333" t="s">
        <v>17</v>
      </c>
      <c r="C2" s="333"/>
      <c r="D2" s="333"/>
      <c r="E2" s="333"/>
      <c r="F2" s="333"/>
      <c r="G2" s="333"/>
      <c r="H2" s="333"/>
      <c r="I2" s="333"/>
      <c r="J2" s="333"/>
    </row>
    <row r="3" spans="2:10" ht="15.75" thickBot="1"/>
    <row r="4" spans="2:10">
      <c r="B4" s="334" t="s">
        <v>18</v>
      </c>
      <c r="C4" s="335"/>
      <c r="D4" s="335"/>
      <c r="E4" s="335"/>
      <c r="F4" s="335"/>
      <c r="G4" s="335"/>
      <c r="H4" s="335"/>
      <c r="I4" s="335"/>
      <c r="J4" s="336"/>
    </row>
    <row r="5" spans="2:10">
      <c r="B5" s="337"/>
      <c r="C5" s="338"/>
      <c r="D5" s="338"/>
      <c r="E5" s="338"/>
      <c r="F5" s="338"/>
      <c r="G5" s="338"/>
      <c r="H5" s="338"/>
      <c r="I5" s="338"/>
      <c r="J5" s="339"/>
    </row>
    <row r="6" spans="2:10">
      <c r="B6" s="337"/>
      <c r="C6" s="338"/>
      <c r="D6" s="338"/>
      <c r="E6" s="338"/>
      <c r="F6" s="338"/>
      <c r="G6" s="338"/>
      <c r="H6" s="338"/>
      <c r="I6" s="338"/>
      <c r="J6" s="339"/>
    </row>
    <row r="7" spans="2:10" ht="15.75" thickBot="1">
      <c r="B7" s="340"/>
      <c r="C7" s="341"/>
      <c r="D7" s="341"/>
      <c r="E7" s="341"/>
      <c r="F7" s="341"/>
      <c r="G7" s="341"/>
      <c r="H7" s="341"/>
      <c r="I7" s="341"/>
      <c r="J7" s="342"/>
    </row>
    <row r="8" spans="2:10" ht="15.75" thickBot="1"/>
    <row r="9" spans="2:10">
      <c r="B9" s="334" t="s">
        <v>19</v>
      </c>
      <c r="C9" s="335"/>
      <c r="D9" s="335"/>
      <c r="E9" s="335"/>
      <c r="F9" s="335"/>
      <c r="G9" s="335"/>
      <c r="H9" s="335"/>
      <c r="I9" s="335"/>
      <c r="J9" s="336"/>
    </row>
    <row r="10" spans="2:10">
      <c r="B10" s="337"/>
      <c r="C10" s="338"/>
      <c r="D10" s="338"/>
      <c r="E10" s="338"/>
      <c r="F10" s="338"/>
      <c r="G10" s="338"/>
      <c r="H10" s="338"/>
      <c r="I10" s="338"/>
      <c r="J10" s="339"/>
    </row>
    <row r="11" spans="2:10">
      <c r="B11" s="337"/>
      <c r="C11" s="338"/>
      <c r="D11" s="338"/>
      <c r="E11" s="338"/>
      <c r="F11" s="338"/>
      <c r="G11" s="338"/>
      <c r="H11" s="338"/>
      <c r="I11" s="338"/>
      <c r="J11" s="339"/>
    </row>
    <row r="12" spans="2:10">
      <c r="B12" s="337"/>
      <c r="C12" s="338"/>
      <c r="D12" s="338"/>
      <c r="E12" s="338"/>
      <c r="F12" s="338"/>
      <c r="G12" s="338"/>
      <c r="H12" s="338"/>
      <c r="I12" s="338"/>
      <c r="J12" s="339"/>
    </row>
    <row r="13" spans="2:10">
      <c r="B13" s="337"/>
      <c r="C13" s="338"/>
      <c r="D13" s="338"/>
      <c r="E13" s="338"/>
      <c r="F13" s="338"/>
      <c r="G13" s="338"/>
      <c r="H13" s="338"/>
      <c r="I13" s="338"/>
      <c r="J13" s="339"/>
    </row>
    <row r="14" spans="2:10">
      <c r="B14" s="337"/>
      <c r="C14" s="338"/>
      <c r="D14" s="338"/>
      <c r="E14" s="338"/>
      <c r="F14" s="338"/>
      <c r="G14" s="338"/>
      <c r="H14" s="338"/>
      <c r="I14" s="338"/>
      <c r="J14" s="339"/>
    </row>
    <row r="15" spans="2:10" ht="15.75" thickBot="1">
      <c r="B15" s="340"/>
      <c r="C15" s="341"/>
      <c r="D15" s="341"/>
      <c r="E15" s="341"/>
      <c r="F15" s="341"/>
      <c r="G15" s="341"/>
      <c r="H15" s="341"/>
      <c r="I15" s="341"/>
      <c r="J15" s="342"/>
    </row>
    <row r="16" spans="2:10" ht="15.75" thickBot="1"/>
    <row r="17" spans="2:10">
      <c r="B17" s="334" t="s">
        <v>20</v>
      </c>
      <c r="C17" s="335"/>
      <c r="D17" s="335"/>
      <c r="E17" s="335"/>
      <c r="F17" s="335"/>
      <c r="G17" s="335"/>
      <c r="H17" s="335"/>
      <c r="I17" s="335"/>
      <c r="J17" s="336"/>
    </row>
    <row r="18" spans="2:10">
      <c r="B18" s="337"/>
      <c r="C18" s="338"/>
      <c r="D18" s="338"/>
      <c r="E18" s="338"/>
      <c r="F18" s="338"/>
      <c r="G18" s="338"/>
      <c r="H18" s="338"/>
      <c r="I18" s="338"/>
      <c r="J18" s="339"/>
    </row>
    <row r="19" spans="2:10">
      <c r="B19" s="337"/>
      <c r="C19" s="338"/>
      <c r="D19" s="338"/>
      <c r="E19" s="338"/>
      <c r="F19" s="338"/>
      <c r="G19" s="338"/>
      <c r="H19" s="338"/>
      <c r="I19" s="338"/>
      <c r="J19" s="339"/>
    </row>
    <row r="20" spans="2:10" ht="15.75" thickBot="1">
      <c r="B20" s="340"/>
      <c r="C20" s="341"/>
      <c r="D20" s="341"/>
      <c r="E20" s="341"/>
      <c r="F20" s="341"/>
      <c r="G20" s="341"/>
      <c r="H20" s="341"/>
      <c r="I20" s="341"/>
      <c r="J20" s="342"/>
    </row>
    <row r="21" spans="2:10" ht="15.75" thickBot="1"/>
    <row r="22" spans="2:10">
      <c r="B22" s="334" t="s">
        <v>21</v>
      </c>
      <c r="C22" s="335"/>
      <c r="D22" s="335"/>
      <c r="E22" s="335"/>
      <c r="F22" s="335"/>
      <c r="G22" s="335"/>
      <c r="H22" s="335"/>
      <c r="I22" s="335"/>
      <c r="J22" s="336"/>
    </row>
    <row r="23" spans="2:10">
      <c r="B23" s="337"/>
      <c r="C23" s="338"/>
      <c r="D23" s="338"/>
      <c r="E23" s="338"/>
      <c r="F23" s="338"/>
      <c r="G23" s="338"/>
      <c r="H23" s="338"/>
      <c r="I23" s="338"/>
      <c r="J23" s="339"/>
    </row>
    <row r="24" spans="2:10">
      <c r="B24" s="337"/>
      <c r="C24" s="338"/>
      <c r="D24" s="338"/>
      <c r="E24" s="338"/>
      <c r="F24" s="338"/>
      <c r="G24" s="338"/>
      <c r="H24" s="338"/>
      <c r="I24" s="338"/>
      <c r="J24" s="339"/>
    </row>
    <row r="25" spans="2:10">
      <c r="B25" s="337"/>
      <c r="C25" s="338"/>
      <c r="D25" s="338"/>
      <c r="E25" s="338"/>
      <c r="F25" s="338"/>
      <c r="G25" s="338"/>
      <c r="H25" s="338"/>
      <c r="I25" s="338"/>
      <c r="J25" s="339"/>
    </row>
    <row r="26" spans="2:10">
      <c r="B26" s="337"/>
      <c r="C26" s="338"/>
      <c r="D26" s="338"/>
      <c r="E26" s="338"/>
      <c r="F26" s="338"/>
      <c r="G26" s="338"/>
      <c r="H26" s="338"/>
      <c r="I26" s="338"/>
      <c r="J26" s="339"/>
    </row>
    <row r="27" spans="2:10">
      <c r="B27" s="337"/>
      <c r="C27" s="338"/>
      <c r="D27" s="338"/>
      <c r="E27" s="338"/>
      <c r="F27" s="338"/>
      <c r="G27" s="338"/>
      <c r="H27" s="338"/>
      <c r="I27" s="338"/>
      <c r="J27" s="339"/>
    </row>
    <row r="28" spans="2:10">
      <c r="B28" s="337"/>
      <c r="C28" s="338"/>
      <c r="D28" s="338"/>
      <c r="E28" s="338"/>
      <c r="F28" s="338"/>
      <c r="G28" s="338"/>
      <c r="H28" s="338"/>
      <c r="I28" s="338"/>
      <c r="J28" s="339"/>
    </row>
    <row r="29" spans="2:10">
      <c r="B29" s="337"/>
      <c r="C29" s="338"/>
      <c r="D29" s="338"/>
      <c r="E29" s="338"/>
      <c r="F29" s="338"/>
      <c r="G29" s="338"/>
      <c r="H29" s="338"/>
      <c r="I29" s="338"/>
      <c r="J29" s="339"/>
    </row>
    <row r="30" spans="2:10" ht="15.75" thickBot="1">
      <c r="B30" s="340"/>
      <c r="C30" s="341"/>
      <c r="D30" s="341"/>
      <c r="E30" s="341"/>
      <c r="F30" s="341"/>
      <c r="G30" s="341"/>
      <c r="H30" s="341"/>
      <c r="I30" s="341"/>
      <c r="J30" s="342"/>
    </row>
  </sheetData>
  <mergeCells count="5">
    <mergeCell ref="B2:J2"/>
    <mergeCell ref="B4:J7"/>
    <mergeCell ref="B9:J15"/>
    <mergeCell ref="B17:J20"/>
    <mergeCell ref="B22:J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41DE5-5DD9-4CC8-AB9B-F4E4C8CB921F}">
  <sheetPr codeName="Sheet8"/>
  <dimension ref="A1:J85"/>
  <sheetViews>
    <sheetView showGridLines="0" showRowColHeaders="0" view="pageBreakPreview" zoomScale="66" zoomScaleNormal="96" zoomScaleSheetLayoutView="66" workbookViewId="0">
      <selection activeCell="M10" sqref="M10"/>
    </sheetView>
  </sheetViews>
  <sheetFormatPr defaultColWidth="10.42578125" defaultRowHeight="14.25"/>
  <cols>
    <col min="1" max="1" width="53.28515625" style="257" customWidth="1"/>
    <col min="2" max="2" width="15.42578125" style="258" customWidth="1"/>
    <col min="3" max="3" width="55.85546875" style="230" customWidth="1"/>
    <col min="4" max="4" width="24.140625" style="258" customWidth="1"/>
    <col min="5" max="5" width="55.85546875" style="230" customWidth="1"/>
    <col min="6" max="6" width="4.7109375" style="230" customWidth="1"/>
    <col min="7" max="16384" width="10.42578125" style="230"/>
  </cols>
  <sheetData>
    <row r="1" spans="1:8" ht="80.099999999999994" customHeight="1">
      <c r="A1" s="228"/>
      <c r="B1" s="350" t="s">
        <v>22</v>
      </c>
      <c r="C1" s="350"/>
      <c r="D1" s="350"/>
      <c r="E1" s="228"/>
      <c r="F1" s="229"/>
      <c r="G1" s="229"/>
      <c r="H1" s="229"/>
    </row>
    <row r="2" spans="1:8" ht="54.75" customHeight="1">
      <c r="A2" s="231" t="s">
        <v>23</v>
      </c>
      <c r="B2" s="351" t="s">
        <v>24</v>
      </c>
      <c r="C2" s="352"/>
      <c r="D2" s="232" t="s">
        <v>25</v>
      </c>
      <c r="E2" s="278" t="s">
        <v>26</v>
      </c>
    </row>
    <row r="3" spans="1:8" ht="16.7" customHeight="1">
      <c r="A3" s="233"/>
      <c r="B3" s="234"/>
      <c r="C3" s="234"/>
      <c r="D3" s="235"/>
      <c r="E3" s="234"/>
    </row>
    <row r="4" spans="1:8" ht="54.75" customHeight="1">
      <c r="A4" s="231" t="s">
        <v>27</v>
      </c>
      <c r="B4" s="353" t="s">
        <v>28</v>
      </c>
      <c r="C4" s="354"/>
      <c r="D4" s="354"/>
      <c r="E4" s="354"/>
    </row>
    <row r="5" spans="1:8" ht="13.35" customHeight="1">
      <c r="A5" s="236"/>
      <c r="B5" s="237"/>
      <c r="D5" s="235"/>
      <c r="E5" s="235"/>
    </row>
    <row r="6" spans="1:8" ht="21" customHeight="1">
      <c r="A6" s="355" t="s">
        <v>29</v>
      </c>
      <c r="B6" s="356" t="s">
        <v>30</v>
      </c>
      <c r="C6" s="356"/>
      <c r="D6" s="356" t="s">
        <v>31</v>
      </c>
      <c r="E6" s="356"/>
    </row>
    <row r="7" spans="1:8" ht="136.5" customHeight="1">
      <c r="A7" s="355"/>
      <c r="B7" s="357" t="s">
        <v>32</v>
      </c>
      <c r="C7" s="358"/>
      <c r="D7" s="357" t="s">
        <v>33</v>
      </c>
      <c r="E7" s="357"/>
    </row>
    <row r="8" spans="1:8" ht="21" customHeight="1">
      <c r="A8" s="236"/>
      <c r="B8" s="237"/>
      <c r="D8" s="235"/>
      <c r="E8" s="235"/>
    </row>
    <row r="9" spans="1:8" ht="20.100000000000001" customHeight="1">
      <c r="A9" s="347" t="s">
        <v>34</v>
      </c>
      <c r="B9" s="347"/>
      <c r="C9" s="347"/>
      <c r="D9" s="347"/>
      <c r="E9" s="347"/>
    </row>
    <row r="10" spans="1:8" ht="20.100000000000001" customHeight="1">
      <c r="A10" s="238" t="s">
        <v>35</v>
      </c>
      <c r="B10" s="238" t="s">
        <v>36</v>
      </c>
      <c r="C10" s="238" t="s">
        <v>37</v>
      </c>
      <c r="D10" s="238" t="s">
        <v>38</v>
      </c>
      <c r="E10" s="238" t="s">
        <v>39</v>
      </c>
    </row>
    <row r="11" spans="1:8" s="242" customFormat="1" ht="118.5" customHeight="1">
      <c r="A11" s="348" t="s">
        <v>40</v>
      </c>
      <c r="B11" s="239">
        <v>1</v>
      </c>
      <c r="C11" s="244" t="s">
        <v>41</v>
      </c>
      <c r="D11" s="281">
        <v>1</v>
      </c>
      <c r="E11" s="244" t="s">
        <v>42</v>
      </c>
    </row>
    <row r="12" spans="1:8" s="242" customFormat="1" ht="118.5" customHeight="1">
      <c r="A12" s="348"/>
      <c r="B12" s="239">
        <v>2</v>
      </c>
      <c r="C12" s="244" t="s">
        <v>43</v>
      </c>
      <c r="D12" s="281">
        <v>2</v>
      </c>
      <c r="E12" s="244" t="s">
        <v>44</v>
      </c>
    </row>
    <row r="13" spans="1:8" s="242" customFormat="1" ht="118.5" customHeight="1">
      <c r="A13" s="348"/>
      <c r="B13" s="255">
        <v>3</v>
      </c>
      <c r="C13" s="240" t="s">
        <v>45</v>
      </c>
      <c r="D13" s="241"/>
      <c r="E13" s="282"/>
    </row>
    <row r="14" spans="1:8" s="242" customFormat="1" ht="113.25" customHeight="1">
      <c r="A14" s="348"/>
      <c r="B14" s="283">
        <v>4</v>
      </c>
      <c r="C14" s="240" t="s">
        <v>46</v>
      </c>
      <c r="D14" s="241"/>
      <c r="E14" s="241"/>
    </row>
    <row r="15" spans="1:8" ht="80.099999999999994" customHeight="1">
      <c r="A15" s="349" t="s">
        <v>47</v>
      </c>
      <c r="B15" s="243">
        <v>5</v>
      </c>
      <c r="C15" s="240" t="s">
        <v>48</v>
      </c>
      <c r="D15" s="243"/>
      <c r="E15" s="240"/>
    </row>
    <row r="16" spans="1:8" ht="80.099999999999994" customHeight="1">
      <c r="A16" s="349"/>
      <c r="B16" s="243"/>
      <c r="C16" s="240"/>
      <c r="D16" s="243"/>
      <c r="E16" s="244"/>
    </row>
    <row r="17" spans="1:10" ht="80.099999999999994" customHeight="1">
      <c r="A17" s="349"/>
      <c r="B17" s="243"/>
      <c r="C17" s="240"/>
      <c r="D17" s="243"/>
      <c r="E17" s="244"/>
    </row>
    <row r="18" spans="1:10" ht="80.099999999999994" customHeight="1">
      <c r="A18" s="343" t="s">
        <v>49</v>
      </c>
      <c r="B18" s="243">
        <v>3</v>
      </c>
      <c r="C18" s="244" t="s">
        <v>50</v>
      </c>
      <c r="D18" s="243">
        <v>3</v>
      </c>
      <c r="E18" s="240" t="s">
        <v>51</v>
      </c>
    </row>
    <row r="19" spans="1:10" ht="80.099999999999994" customHeight="1">
      <c r="A19" s="343"/>
      <c r="B19" s="243">
        <v>4</v>
      </c>
      <c r="C19" s="244" t="s">
        <v>52</v>
      </c>
      <c r="D19" s="243">
        <v>4</v>
      </c>
      <c r="E19" s="240" t="s">
        <v>53</v>
      </c>
    </row>
    <row r="20" spans="1:10" ht="80.099999999999994" customHeight="1">
      <c r="A20" s="343"/>
      <c r="B20" s="243">
        <v>5</v>
      </c>
      <c r="C20" s="244" t="s">
        <v>54</v>
      </c>
      <c r="D20" s="243"/>
      <c r="E20" s="245"/>
    </row>
    <row r="21" spans="1:10" ht="80.099999999999994" customHeight="1">
      <c r="A21" s="343"/>
      <c r="B21" s="243">
        <v>6</v>
      </c>
      <c r="C21" s="244" t="s">
        <v>55</v>
      </c>
      <c r="D21" s="243"/>
      <c r="E21" s="244"/>
    </row>
    <row r="22" spans="1:10" ht="80.099999999999994" customHeight="1">
      <c r="A22" s="343"/>
      <c r="B22" s="243">
        <v>7</v>
      </c>
      <c r="C22" s="244" t="s">
        <v>56</v>
      </c>
      <c r="D22" s="243"/>
      <c r="E22" s="240"/>
      <c r="J22" s="246"/>
    </row>
    <row r="23" spans="1:10" ht="80.099999999999994" customHeight="1">
      <c r="A23" s="343"/>
      <c r="B23" s="243">
        <v>8</v>
      </c>
      <c r="C23" s="244" t="s">
        <v>57</v>
      </c>
      <c r="D23" s="243"/>
      <c r="E23" s="244"/>
      <c r="J23" s="246"/>
    </row>
    <row r="24" spans="1:10" ht="80.099999999999994" customHeight="1">
      <c r="A24" s="343"/>
      <c r="B24" s="243">
        <v>9</v>
      </c>
      <c r="C24" s="244" t="s">
        <v>58</v>
      </c>
      <c r="D24" s="243"/>
      <c r="E24" s="244"/>
      <c r="J24" s="246"/>
    </row>
    <row r="25" spans="1:10" ht="80.099999999999994" customHeight="1">
      <c r="A25" s="343"/>
      <c r="B25" s="281">
        <v>10</v>
      </c>
      <c r="C25" s="244" t="s">
        <v>59</v>
      </c>
      <c r="D25" s="243"/>
      <c r="E25" s="244"/>
      <c r="J25" s="246"/>
    </row>
    <row r="26" spans="1:10" ht="80.099999999999994" customHeight="1">
      <c r="A26" s="343" t="s">
        <v>60</v>
      </c>
      <c r="B26" s="243">
        <v>11</v>
      </c>
      <c r="C26" s="240" t="s">
        <v>61</v>
      </c>
      <c r="D26" s="239">
        <v>5</v>
      </c>
      <c r="E26" s="240" t="s">
        <v>62</v>
      </c>
    </row>
    <row r="27" spans="1:10" ht="80.099999999999994" customHeight="1">
      <c r="A27" s="343"/>
      <c r="B27" s="243">
        <v>12</v>
      </c>
      <c r="C27" s="240" t="s">
        <v>63</v>
      </c>
      <c r="D27" s="239"/>
      <c r="E27" s="240"/>
    </row>
    <row r="28" spans="1:10" ht="80.099999999999994" customHeight="1">
      <c r="A28" s="343"/>
      <c r="B28" s="243">
        <v>13</v>
      </c>
      <c r="C28" s="240" t="s">
        <v>64</v>
      </c>
      <c r="D28" s="239">
        <v>6</v>
      </c>
      <c r="E28" s="244" t="s">
        <v>65</v>
      </c>
    </row>
    <row r="29" spans="1:10" ht="80.099999999999994" customHeight="1">
      <c r="A29" s="343"/>
      <c r="B29" s="243">
        <v>14</v>
      </c>
      <c r="C29" s="240" t="s">
        <v>66</v>
      </c>
      <c r="D29" s="239">
        <v>7</v>
      </c>
      <c r="E29" s="244" t="s">
        <v>67</v>
      </c>
    </row>
    <row r="30" spans="1:10" ht="174.6" customHeight="1">
      <c r="A30" s="247" t="s">
        <v>68</v>
      </c>
      <c r="B30" s="243">
        <v>15</v>
      </c>
      <c r="C30" s="240" t="s">
        <v>69</v>
      </c>
      <c r="D30" s="239"/>
      <c r="E30" s="240"/>
    </row>
    <row r="31" spans="1:10" ht="48.75" customHeight="1">
      <c r="A31" s="343" t="s">
        <v>70</v>
      </c>
      <c r="B31" s="243">
        <v>16</v>
      </c>
      <c r="C31" s="248" t="s">
        <v>71</v>
      </c>
      <c r="D31" s="243"/>
      <c r="E31" s="244"/>
    </row>
    <row r="32" spans="1:10" ht="87" customHeight="1">
      <c r="A32" s="343"/>
      <c r="B32" s="243">
        <v>17</v>
      </c>
      <c r="C32" s="248" t="s">
        <v>72</v>
      </c>
      <c r="D32" s="243"/>
      <c r="E32" s="244"/>
    </row>
    <row r="33" spans="1:5" ht="20.100000000000001" customHeight="1">
      <c r="A33" s="347" t="s">
        <v>73</v>
      </c>
      <c r="B33" s="347"/>
      <c r="C33" s="347"/>
      <c r="D33" s="347"/>
      <c r="E33" s="347"/>
    </row>
    <row r="34" spans="1:5" ht="20.100000000000001" customHeight="1">
      <c r="A34" s="238" t="s">
        <v>35</v>
      </c>
      <c r="B34" s="238" t="s">
        <v>36</v>
      </c>
      <c r="C34" s="238" t="s">
        <v>74</v>
      </c>
      <c r="D34" s="238" t="s">
        <v>38</v>
      </c>
      <c r="E34" s="238" t="s">
        <v>75</v>
      </c>
    </row>
    <row r="35" spans="1:5" ht="98.45" customHeight="1">
      <c r="A35" s="343" t="s">
        <v>76</v>
      </c>
      <c r="B35" s="239">
        <v>1</v>
      </c>
      <c r="C35" s="240" t="s">
        <v>77</v>
      </c>
      <c r="D35" s="239">
        <v>1</v>
      </c>
      <c r="E35" s="240" t="s">
        <v>78</v>
      </c>
    </row>
    <row r="36" spans="1:5" ht="81" customHeight="1">
      <c r="A36" s="343"/>
      <c r="B36" s="239">
        <v>2</v>
      </c>
      <c r="C36" s="244" t="s">
        <v>79</v>
      </c>
      <c r="D36" s="243">
        <v>2</v>
      </c>
      <c r="E36" s="244" t="s">
        <v>80</v>
      </c>
    </row>
    <row r="37" spans="1:5" ht="92.1" customHeight="1">
      <c r="A37" s="343"/>
      <c r="B37" s="239">
        <v>3</v>
      </c>
      <c r="C37" s="244" t="s">
        <v>81</v>
      </c>
      <c r="D37" s="243">
        <v>3</v>
      </c>
      <c r="E37" s="244" t="s">
        <v>82</v>
      </c>
    </row>
    <row r="38" spans="1:5" ht="68.25" customHeight="1">
      <c r="A38" s="343"/>
      <c r="B38" s="239"/>
      <c r="C38" s="244"/>
      <c r="D38" s="243">
        <v>4</v>
      </c>
      <c r="E38" s="244" t="s">
        <v>83</v>
      </c>
    </row>
    <row r="39" spans="1:5" ht="68.25" customHeight="1">
      <c r="A39" s="343"/>
      <c r="B39" s="239"/>
      <c r="D39" s="243">
        <v>5</v>
      </c>
      <c r="E39" s="244" t="s">
        <v>84</v>
      </c>
    </row>
    <row r="40" spans="1:5" ht="41.45" customHeight="1">
      <c r="A40" s="343"/>
      <c r="B40" s="239"/>
      <c r="C40" s="284"/>
      <c r="D40" s="243">
        <v>6</v>
      </c>
      <c r="E40" s="244" t="s">
        <v>85</v>
      </c>
    </row>
    <row r="41" spans="1:5" ht="49.5" customHeight="1">
      <c r="A41" s="343"/>
      <c r="B41" s="239"/>
      <c r="C41" s="284"/>
      <c r="D41" s="243"/>
      <c r="E41" s="284"/>
    </row>
    <row r="42" spans="1:5" ht="49.5" customHeight="1">
      <c r="A42" s="343" t="s">
        <v>86</v>
      </c>
      <c r="B42" s="239"/>
      <c r="C42" s="284"/>
      <c r="D42" s="243">
        <v>7</v>
      </c>
      <c r="E42" s="284" t="s">
        <v>87</v>
      </c>
    </row>
    <row r="43" spans="1:5" ht="49.5" customHeight="1">
      <c r="A43" s="343"/>
      <c r="B43" s="239"/>
      <c r="C43" s="284"/>
      <c r="D43" s="243">
        <v>8</v>
      </c>
      <c r="E43" s="284" t="s">
        <v>88</v>
      </c>
    </row>
    <row r="44" spans="1:5" s="249" customFormat="1" ht="68.25" customHeight="1">
      <c r="A44" s="343"/>
      <c r="B44" s="239"/>
      <c r="C44" s="248"/>
      <c r="D44" s="239"/>
      <c r="E44" s="248"/>
    </row>
    <row r="45" spans="1:5" s="249" customFormat="1" ht="78.75" customHeight="1">
      <c r="A45" s="343"/>
      <c r="B45" s="239"/>
      <c r="C45" s="250"/>
      <c r="D45" s="239"/>
      <c r="E45" s="248"/>
    </row>
    <row r="46" spans="1:5" s="249" customFormat="1" ht="28.5">
      <c r="A46" s="343" t="s">
        <v>89</v>
      </c>
      <c r="B46" s="239">
        <v>4</v>
      </c>
      <c r="C46" s="244" t="s">
        <v>90</v>
      </c>
      <c r="D46" s="243">
        <v>9</v>
      </c>
      <c r="E46" s="285" t="s">
        <v>91</v>
      </c>
    </row>
    <row r="47" spans="1:5" s="249" customFormat="1" ht="55.5" customHeight="1">
      <c r="A47" s="343"/>
      <c r="B47" s="239">
        <v>5</v>
      </c>
      <c r="C47" s="244" t="s">
        <v>92</v>
      </c>
      <c r="D47" s="243">
        <v>10</v>
      </c>
      <c r="E47" s="244" t="s">
        <v>93</v>
      </c>
    </row>
    <row r="48" spans="1:5" s="249" customFormat="1" ht="57">
      <c r="A48" s="343"/>
      <c r="B48" s="239">
        <v>6</v>
      </c>
      <c r="C48" s="244" t="s">
        <v>94</v>
      </c>
      <c r="D48" s="243">
        <v>11</v>
      </c>
      <c r="E48" s="244" t="s">
        <v>95</v>
      </c>
    </row>
    <row r="49" spans="1:5" s="249" customFormat="1" ht="61.5" customHeight="1">
      <c r="A49" s="343"/>
      <c r="B49" s="239">
        <v>7</v>
      </c>
      <c r="C49" s="244" t="s">
        <v>96</v>
      </c>
      <c r="D49" s="243">
        <v>12</v>
      </c>
      <c r="E49" s="244" t="s">
        <v>97</v>
      </c>
    </row>
    <row r="50" spans="1:5" ht="71.25" customHeight="1">
      <c r="A50" s="343"/>
      <c r="B50" s="239"/>
      <c r="C50" s="285"/>
      <c r="D50" s="243">
        <v>13</v>
      </c>
      <c r="E50" s="244" t="s">
        <v>98</v>
      </c>
    </row>
    <row r="51" spans="1:5" ht="105" customHeight="1">
      <c r="A51" s="343"/>
      <c r="B51" s="239"/>
      <c r="C51" s="244"/>
      <c r="D51" s="243">
        <v>14</v>
      </c>
      <c r="E51" s="244" t="s">
        <v>99</v>
      </c>
    </row>
    <row r="52" spans="1:5" ht="75.599999999999994" customHeight="1">
      <c r="A52" s="343" t="s">
        <v>100</v>
      </c>
      <c r="B52" s="239"/>
      <c r="C52" s="244"/>
      <c r="D52" s="243">
        <v>15</v>
      </c>
      <c r="E52" s="244" t="s">
        <v>101</v>
      </c>
    </row>
    <row r="53" spans="1:5" ht="62.45" customHeight="1">
      <c r="A53" s="343"/>
      <c r="B53" s="239">
        <v>8</v>
      </c>
      <c r="C53" s="244" t="s">
        <v>102</v>
      </c>
      <c r="D53" s="281">
        <v>16</v>
      </c>
      <c r="E53" s="244" t="s">
        <v>103</v>
      </c>
    </row>
    <row r="54" spans="1:5" ht="28.5" customHeight="1">
      <c r="A54" s="343"/>
      <c r="B54" s="239">
        <v>9</v>
      </c>
      <c r="C54" s="244" t="s">
        <v>104</v>
      </c>
      <c r="D54" s="281">
        <v>17</v>
      </c>
      <c r="E54" s="244" t="s">
        <v>105</v>
      </c>
    </row>
    <row r="55" spans="1:5" ht="57">
      <c r="A55" s="343" t="s">
        <v>106</v>
      </c>
      <c r="B55" s="239">
        <v>10</v>
      </c>
      <c r="C55" s="244" t="s">
        <v>107</v>
      </c>
      <c r="D55" s="281">
        <v>18</v>
      </c>
      <c r="E55" s="285" t="s">
        <v>108</v>
      </c>
    </row>
    <row r="56" spans="1:5" ht="42.75">
      <c r="A56" s="343"/>
      <c r="B56" s="239">
        <v>11</v>
      </c>
      <c r="C56" s="244" t="s">
        <v>109</v>
      </c>
      <c r="D56" s="281">
        <v>19</v>
      </c>
      <c r="E56" s="285" t="s">
        <v>110</v>
      </c>
    </row>
    <row r="57" spans="1:5" ht="71.25">
      <c r="A57" s="343"/>
      <c r="B57" s="239">
        <v>12</v>
      </c>
      <c r="C57" s="244" t="s">
        <v>111</v>
      </c>
      <c r="D57" s="281">
        <v>20</v>
      </c>
      <c r="E57" s="285" t="s">
        <v>112</v>
      </c>
    </row>
    <row r="58" spans="1:5" ht="28.5">
      <c r="A58" s="343"/>
      <c r="B58" s="239">
        <v>13</v>
      </c>
      <c r="C58" s="244" t="s">
        <v>113</v>
      </c>
      <c r="D58" s="281">
        <v>21</v>
      </c>
      <c r="E58" s="285" t="s">
        <v>114</v>
      </c>
    </row>
    <row r="59" spans="1:5">
      <c r="A59" s="343"/>
      <c r="B59" s="239">
        <v>14</v>
      </c>
      <c r="C59" s="244" t="s">
        <v>115</v>
      </c>
      <c r="D59" s="281"/>
      <c r="E59" s="285"/>
    </row>
    <row r="60" spans="1:5">
      <c r="A60" s="343"/>
      <c r="B60" s="239"/>
      <c r="C60" s="244"/>
      <c r="D60" s="281"/>
      <c r="E60" s="285"/>
    </row>
    <row r="61" spans="1:5" ht="28.5">
      <c r="A61" s="343"/>
      <c r="B61" s="239">
        <v>15</v>
      </c>
      <c r="C61" s="244" t="s">
        <v>116</v>
      </c>
      <c r="D61" s="281"/>
      <c r="E61" s="285"/>
    </row>
    <row r="62" spans="1:5">
      <c r="A62" s="343"/>
      <c r="B62" s="239"/>
      <c r="C62" s="244"/>
      <c r="D62" s="281"/>
      <c r="E62" s="285"/>
    </row>
    <row r="63" spans="1:5" ht="42.75">
      <c r="A63" s="343"/>
      <c r="B63" s="239">
        <v>16</v>
      </c>
      <c r="C63" s="244" t="s">
        <v>117</v>
      </c>
      <c r="D63" s="281"/>
      <c r="E63" s="285"/>
    </row>
    <row r="64" spans="1:5" ht="28.5">
      <c r="A64" s="343"/>
      <c r="B64" s="239">
        <v>17</v>
      </c>
      <c r="C64" s="244" t="s">
        <v>118</v>
      </c>
      <c r="D64" s="281"/>
      <c r="E64" s="286"/>
    </row>
    <row r="65" spans="1:5" ht="42.75">
      <c r="A65" s="343" t="s">
        <v>119</v>
      </c>
      <c r="B65" s="239">
        <v>18</v>
      </c>
      <c r="C65" s="244" t="s">
        <v>120</v>
      </c>
      <c r="D65" s="281">
        <v>22</v>
      </c>
      <c r="E65" s="285" t="s">
        <v>121</v>
      </c>
    </row>
    <row r="66" spans="1:5" ht="42.75">
      <c r="A66" s="343"/>
      <c r="B66" s="239">
        <v>19</v>
      </c>
      <c r="C66" s="244" t="s">
        <v>122</v>
      </c>
      <c r="D66" s="281">
        <v>23</v>
      </c>
      <c r="E66" s="244" t="s">
        <v>123</v>
      </c>
    </row>
    <row r="67" spans="1:5" ht="85.5">
      <c r="A67" s="343"/>
      <c r="B67" s="239">
        <v>20</v>
      </c>
      <c r="C67" s="244" t="s">
        <v>124</v>
      </c>
      <c r="D67" s="281">
        <v>24</v>
      </c>
      <c r="E67" s="285" t="s">
        <v>125</v>
      </c>
    </row>
    <row r="68" spans="1:5" ht="28.5">
      <c r="A68" s="344" t="s">
        <v>126</v>
      </c>
      <c r="B68" s="239">
        <v>21</v>
      </c>
      <c r="C68" s="244" t="s">
        <v>127</v>
      </c>
      <c r="D68" s="281"/>
      <c r="E68" s="285"/>
    </row>
    <row r="69" spans="1:5" ht="45" customHeight="1">
      <c r="A69" s="345"/>
      <c r="B69" s="239">
        <v>22</v>
      </c>
      <c r="C69" s="244" t="s">
        <v>128</v>
      </c>
      <c r="D69" s="281"/>
      <c r="E69" s="281"/>
    </row>
    <row r="70" spans="1:5" ht="77.099999999999994" customHeight="1">
      <c r="A70" s="343" t="s">
        <v>129</v>
      </c>
      <c r="B70" s="239">
        <v>23</v>
      </c>
      <c r="C70" s="244" t="s">
        <v>128</v>
      </c>
      <c r="D70" s="281">
        <v>25</v>
      </c>
      <c r="E70" s="244" t="s">
        <v>130</v>
      </c>
    </row>
    <row r="71" spans="1:5" ht="15.95" customHeight="1">
      <c r="A71" s="343"/>
      <c r="B71" s="239"/>
      <c r="C71" s="244"/>
      <c r="D71" s="281">
        <v>26</v>
      </c>
      <c r="E71" s="244" t="s">
        <v>131</v>
      </c>
    </row>
    <row r="72" spans="1:5" ht="50.1" customHeight="1">
      <c r="A72" s="343" t="s">
        <v>132</v>
      </c>
      <c r="B72" s="239">
        <v>24</v>
      </c>
      <c r="C72" s="285" t="s">
        <v>133</v>
      </c>
      <c r="D72" s="281">
        <v>27</v>
      </c>
      <c r="E72" s="285" t="s">
        <v>134</v>
      </c>
    </row>
    <row r="73" spans="1:5" ht="50.1" customHeight="1">
      <c r="A73" s="343"/>
      <c r="B73" s="239">
        <v>25</v>
      </c>
      <c r="C73" s="285" t="s">
        <v>135</v>
      </c>
      <c r="D73" s="281">
        <v>28</v>
      </c>
      <c r="E73" s="285" t="s">
        <v>136</v>
      </c>
    </row>
    <row r="74" spans="1:5" ht="50.1" customHeight="1">
      <c r="A74" s="343"/>
      <c r="B74" s="239"/>
      <c r="D74" s="281">
        <v>29</v>
      </c>
      <c r="E74" s="285" t="s">
        <v>137</v>
      </c>
    </row>
    <row r="75" spans="1:5" ht="50.1" customHeight="1">
      <c r="A75" s="343"/>
      <c r="B75" s="239"/>
      <c r="C75" s="287"/>
      <c r="D75" s="281">
        <v>30</v>
      </c>
      <c r="E75" s="285" t="s">
        <v>138</v>
      </c>
    </row>
    <row r="76" spans="1:5" ht="50.1" customHeight="1">
      <c r="A76" s="343"/>
      <c r="B76" s="239"/>
      <c r="C76" s="285"/>
      <c r="D76" s="281">
        <v>31</v>
      </c>
      <c r="E76" s="285" t="s">
        <v>139</v>
      </c>
    </row>
    <row r="77" spans="1:5" ht="50.1" customHeight="1">
      <c r="A77" s="343"/>
      <c r="B77" s="239"/>
      <c r="C77" s="285"/>
      <c r="D77" s="281">
        <v>32</v>
      </c>
      <c r="E77" s="285" t="s">
        <v>140</v>
      </c>
    </row>
    <row r="78" spans="1:5" ht="50.1" customHeight="1">
      <c r="A78" s="343"/>
      <c r="B78" s="239"/>
      <c r="C78" s="285"/>
      <c r="D78" s="281">
        <v>33</v>
      </c>
      <c r="E78" s="287" t="s">
        <v>141</v>
      </c>
    </row>
    <row r="79" spans="1:5" ht="39.950000000000003" customHeight="1">
      <c r="A79" s="343"/>
      <c r="B79" s="239"/>
      <c r="C79" s="281"/>
      <c r="D79" s="281">
        <v>34</v>
      </c>
      <c r="E79" s="285" t="s">
        <v>142</v>
      </c>
    </row>
    <row r="80" spans="1:5" ht="39.950000000000003" customHeight="1">
      <c r="A80" s="344" t="s">
        <v>143</v>
      </c>
      <c r="B80" s="239">
        <v>26</v>
      </c>
      <c r="C80" s="244" t="s">
        <v>144</v>
      </c>
      <c r="D80" s="281">
        <v>35</v>
      </c>
      <c r="E80" s="244" t="s">
        <v>145</v>
      </c>
    </row>
    <row r="81" spans="1:10" ht="72" customHeight="1">
      <c r="A81" s="346"/>
      <c r="B81" s="239">
        <v>27</v>
      </c>
      <c r="C81" s="244" t="s">
        <v>146</v>
      </c>
      <c r="D81" s="281">
        <v>36</v>
      </c>
      <c r="E81" s="244" t="s">
        <v>147</v>
      </c>
    </row>
    <row r="82" spans="1:10" ht="72" customHeight="1">
      <c r="A82" s="346"/>
      <c r="B82" s="239">
        <v>28</v>
      </c>
      <c r="C82" s="244" t="s">
        <v>148</v>
      </c>
      <c r="D82" s="288">
        <v>37</v>
      </c>
      <c r="E82" s="244" t="s">
        <v>149</v>
      </c>
    </row>
    <row r="83" spans="1:10" ht="72" customHeight="1">
      <c r="A83" s="346"/>
      <c r="B83" s="239">
        <v>29</v>
      </c>
      <c r="C83" s="244" t="s">
        <v>150</v>
      </c>
      <c r="D83" s="288">
        <v>38</v>
      </c>
      <c r="E83" s="244" t="s">
        <v>151</v>
      </c>
      <c r="J83" s="230" t="s">
        <v>152</v>
      </c>
    </row>
    <row r="84" spans="1:10" ht="72" customHeight="1">
      <c r="A84" s="346"/>
      <c r="B84" s="251">
        <v>30</v>
      </c>
      <c r="C84" s="252" t="s">
        <v>153</v>
      </c>
      <c r="D84" s="253">
        <v>39</v>
      </c>
      <c r="E84" s="252" t="s">
        <v>154</v>
      </c>
    </row>
    <row r="85" spans="1:10" ht="72" customHeight="1">
      <c r="A85" s="254"/>
      <c r="B85" s="255"/>
      <c r="C85" s="256"/>
      <c r="D85" s="255"/>
      <c r="E85" s="256"/>
    </row>
  </sheetData>
  <mergeCells count="25">
    <mergeCell ref="B1:D1"/>
    <mergeCell ref="B2:C2"/>
    <mergeCell ref="B4:E4"/>
    <mergeCell ref="A6:A7"/>
    <mergeCell ref="B6:C6"/>
    <mergeCell ref="D6:E6"/>
    <mergeCell ref="B7:C7"/>
    <mergeCell ref="D7:E7"/>
    <mergeCell ref="A55:A64"/>
    <mergeCell ref="A9:E9"/>
    <mergeCell ref="A11:A14"/>
    <mergeCell ref="A15:A17"/>
    <mergeCell ref="A18:A25"/>
    <mergeCell ref="A26:A29"/>
    <mergeCell ref="A31:A32"/>
    <mergeCell ref="A33:E33"/>
    <mergeCell ref="A35:A41"/>
    <mergeCell ref="A42:A45"/>
    <mergeCell ref="A46:A51"/>
    <mergeCell ref="A52:A54"/>
    <mergeCell ref="A65:A67"/>
    <mergeCell ref="A68:A69"/>
    <mergeCell ref="A70:A71"/>
    <mergeCell ref="A72:A79"/>
    <mergeCell ref="A80:A84"/>
  </mergeCells>
  <pageMargins left="0.7" right="0.7" top="0.75" bottom="0.75" header="0.3" footer="0.3"/>
  <pageSetup scale="14" orientation="portrait" r:id="rId1"/>
  <colBreaks count="1" manualBreakCount="1">
    <brk id="8"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ED0E22-AFDB-4306-9059-DB2521395745}">
  <sheetPr codeName="Sheet9"/>
  <dimension ref="A1:N14"/>
  <sheetViews>
    <sheetView showGridLines="0" view="pageBreakPreview" zoomScale="90" zoomScaleNormal="90" zoomScaleSheetLayoutView="90" workbookViewId="0">
      <selection activeCell="F12" sqref="F12"/>
    </sheetView>
  </sheetViews>
  <sheetFormatPr defaultColWidth="10.42578125" defaultRowHeight="15"/>
  <cols>
    <col min="1" max="1" width="60.85546875" style="273" customWidth="1"/>
    <col min="2" max="2" width="15.85546875" style="274" customWidth="1"/>
    <col min="3" max="5" width="15.85546875" style="275" customWidth="1"/>
    <col min="6" max="6" width="40.85546875" style="273" customWidth="1"/>
    <col min="7" max="7" width="31.42578125" style="260" customWidth="1"/>
    <col min="8" max="16384" width="10.42578125" style="260"/>
  </cols>
  <sheetData>
    <row r="1" spans="1:14" ht="80.099999999999994" customHeight="1">
      <c r="A1" s="259"/>
      <c r="B1" s="359" t="s">
        <v>155</v>
      </c>
      <c r="C1" s="359"/>
      <c r="D1" s="359"/>
      <c r="E1" s="359"/>
      <c r="F1" s="259"/>
    </row>
    <row r="2" spans="1:14">
      <c r="A2" s="360" t="s">
        <v>156</v>
      </c>
      <c r="B2" s="360"/>
      <c r="C2" s="360"/>
      <c r="D2" s="360"/>
      <c r="E2" s="360"/>
      <c r="F2" s="360"/>
    </row>
    <row r="3" spans="1:14" ht="28.5" customHeight="1">
      <c r="A3" s="361" t="s">
        <v>157</v>
      </c>
      <c r="B3" s="362" t="s">
        <v>158</v>
      </c>
      <c r="C3" s="362"/>
      <c r="D3" s="362"/>
      <c r="E3" s="362"/>
      <c r="F3" s="279" t="s">
        <v>159</v>
      </c>
      <c r="G3" s="363" t="s">
        <v>160</v>
      </c>
    </row>
    <row r="4" spans="1:14" ht="46.5" customHeight="1">
      <c r="A4" s="361"/>
      <c r="B4" s="261" t="s">
        <v>161</v>
      </c>
      <c r="C4" s="261" t="s">
        <v>162</v>
      </c>
      <c r="D4" s="261" t="s">
        <v>163</v>
      </c>
      <c r="E4" s="261" t="s">
        <v>164</v>
      </c>
      <c r="F4" s="262"/>
      <c r="G4" s="364"/>
    </row>
    <row r="5" spans="1:14" ht="65.099999999999994" customHeight="1">
      <c r="A5" s="263" t="s">
        <v>165</v>
      </c>
      <c r="B5" s="264">
        <v>2</v>
      </c>
      <c r="C5" s="265">
        <v>1</v>
      </c>
      <c r="D5" s="265">
        <v>7.8</v>
      </c>
      <c r="E5" s="265" t="s">
        <v>166</v>
      </c>
      <c r="F5" s="266" t="s">
        <v>167</v>
      </c>
      <c r="G5" s="289" t="s">
        <v>168</v>
      </c>
    </row>
    <row r="6" spans="1:14" ht="65.099999999999994" customHeight="1">
      <c r="A6" s="267" t="s">
        <v>169</v>
      </c>
      <c r="B6" s="264"/>
      <c r="C6" s="265"/>
      <c r="D6" s="265" t="s">
        <v>170</v>
      </c>
      <c r="E6" s="265" t="s">
        <v>171</v>
      </c>
      <c r="F6" s="266" t="s">
        <v>167</v>
      </c>
      <c r="G6" s="290">
        <v>242</v>
      </c>
    </row>
    <row r="7" spans="1:14" ht="65.099999999999994" customHeight="1">
      <c r="A7" s="267" t="s">
        <v>172</v>
      </c>
      <c r="B7" s="268"/>
      <c r="C7" s="269"/>
      <c r="D7" s="269">
        <v>1</v>
      </c>
      <c r="E7" s="269" t="s">
        <v>173</v>
      </c>
      <c r="F7" s="266" t="s">
        <v>167</v>
      </c>
      <c r="G7" s="289">
        <v>250</v>
      </c>
      <c r="N7" s="260" t="s">
        <v>152</v>
      </c>
    </row>
    <row r="8" spans="1:14" ht="106.5" customHeight="1">
      <c r="A8" s="270" t="s">
        <v>174</v>
      </c>
      <c r="B8" s="268">
        <v>12</v>
      </c>
      <c r="C8" s="269" t="s">
        <v>175</v>
      </c>
      <c r="D8" s="269" t="s">
        <v>176</v>
      </c>
      <c r="E8" s="269" t="s">
        <v>177</v>
      </c>
      <c r="F8" s="266" t="s">
        <v>167</v>
      </c>
      <c r="G8" s="289">
        <v>116.117</v>
      </c>
    </row>
    <row r="9" spans="1:14" ht="78.95" customHeight="1">
      <c r="A9" s="270" t="s">
        <v>178</v>
      </c>
      <c r="B9" s="268"/>
      <c r="C9" s="268"/>
      <c r="D9" s="265" t="s">
        <v>170</v>
      </c>
      <c r="E9" s="265" t="s">
        <v>179</v>
      </c>
      <c r="F9" s="266" t="s">
        <v>167</v>
      </c>
      <c r="G9" s="290" t="s">
        <v>180</v>
      </c>
    </row>
    <row r="10" spans="1:14" ht="82.5" customHeight="1">
      <c r="A10" s="291" t="s">
        <v>181</v>
      </c>
      <c r="B10" s="264">
        <v>2</v>
      </c>
      <c r="C10" s="265"/>
      <c r="D10" s="265" t="s">
        <v>182</v>
      </c>
      <c r="E10" s="265">
        <v>24</v>
      </c>
      <c r="F10" s="266" t="s">
        <v>167</v>
      </c>
      <c r="G10" s="289">
        <v>57</v>
      </c>
    </row>
    <row r="11" spans="1:14" ht="65.099999999999994" customHeight="1">
      <c r="A11" s="270" t="s">
        <v>183</v>
      </c>
      <c r="B11" s="268" t="s">
        <v>184</v>
      </c>
      <c r="C11" s="269" t="s">
        <v>175</v>
      </c>
      <c r="D11" s="269" t="s">
        <v>185</v>
      </c>
      <c r="E11" s="269" t="s">
        <v>186</v>
      </c>
      <c r="F11" s="272" t="s">
        <v>167</v>
      </c>
      <c r="G11" s="289">
        <v>56</v>
      </c>
    </row>
    <row r="12" spans="1:14" ht="65.099999999999994" customHeight="1">
      <c r="A12" s="271" t="s">
        <v>187</v>
      </c>
      <c r="B12" s="268"/>
      <c r="C12" s="269"/>
      <c r="D12" s="265" t="s">
        <v>188</v>
      </c>
      <c r="E12" s="269" t="s">
        <v>189</v>
      </c>
      <c r="F12" s="272" t="s">
        <v>167</v>
      </c>
      <c r="G12" s="289">
        <v>120</v>
      </c>
    </row>
    <row r="13" spans="1:14" ht="65.099999999999994" customHeight="1">
      <c r="A13" s="292" t="s">
        <v>190</v>
      </c>
      <c r="B13" s="293" t="s">
        <v>191</v>
      </c>
      <c r="C13" s="294" t="s">
        <v>192</v>
      </c>
      <c r="D13" s="294"/>
      <c r="E13" s="294" t="s">
        <v>193</v>
      </c>
      <c r="F13" s="295" t="s">
        <v>194</v>
      </c>
      <c r="G13" s="289">
        <v>118.119</v>
      </c>
    </row>
    <row r="14" spans="1:14" ht="65.099999999999994" customHeight="1">
      <c r="A14" s="292" t="s">
        <v>195</v>
      </c>
      <c r="B14" s="293"/>
      <c r="C14" s="294"/>
      <c r="D14" s="294" t="s">
        <v>196</v>
      </c>
      <c r="E14" s="294" t="s">
        <v>197</v>
      </c>
      <c r="F14" s="272" t="s">
        <v>167</v>
      </c>
      <c r="G14" s="289">
        <v>116.117</v>
      </c>
    </row>
  </sheetData>
  <mergeCells count="5">
    <mergeCell ref="B1:E1"/>
    <mergeCell ref="A2:F2"/>
    <mergeCell ref="A3:A4"/>
    <mergeCell ref="B3:E3"/>
    <mergeCell ref="G3:G4"/>
  </mergeCells>
  <dataValidations count="2">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4 F3:G3" xr:uid="{85CEDB4C-2ACC-4B06-BCDC-0F784F51F1E5}"/>
    <dataValidation allowBlank="1" showInputMessage="1" showErrorMessage="1" prompt="Proponer y escribir en una frase la estrategia para gestionar la debilidad, la oportunidad, la amenaza o la fortaleza.Usar verbo de acción en infinitivo._x000a_" sqref="A3 G1" xr:uid="{8540C1AD-8684-4CB3-87ED-D48FE7DD4C9D}"/>
  </dataValidations>
  <pageMargins left="0.7" right="0.7" top="0.75" bottom="0.75" header="0.3" footer="0.3"/>
  <pageSetup scale="48" orientation="portrait" r:id="rId1"/>
  <colBreaks count="1" manualBreakCount="1">
    <brk id="7"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39997558519241921"/>
    <pageSetUpPr fitToPage="1"/>
  </sheetPr>
  <dimension ref="B1:I59"/>
  <sheetViews>
    <sheetView showGridLines="0" zoomScale="112" zoomScaleNormal="112" workbookViewId="0">
      <selection activeCell="H53" sqref="H53"/>
    </sheetView>
  </sheetViews>
  <sheetFormatPr defaultColWidth="11.42578125" defaultRowHeight="14.25"/>
  <cols>
    <col min="1" max="1" width="2.7109375" style="15" customWidth="1"/>
    <col min="2" max="2" width="24.7109375" style="15" customWidth="1"/>
    <col min="3" max="3" width="11.28515625" style="48" customWidth="1"/>
    <col min="4" max="4" width="19.28515625" style="48" customWidth="1"/>
    <col min="5" max="5" width="7.5703125" style="15" customWidth="1"/>
    <col min="6" max="6" width="24.7109375" style="15" customWidth="1"/>
    <col min="7" max="7" width="79.140625" style="15" customWidth="1"/>
    <col min="8" max="8" width="11.42578125" style="15"/>
    <col min="9" max="9" width="32" style="15" customWidth="1"/>
    <col min="10" max="16384" width="11.42578125" style="15"/>
  </cols>
  <sheetData>
    <row r="1" spans="2:9" ht="15" thickBot="1"/>
    <row r="2" spans="2:9" ht="18">
      <c r="B2" s="405" t="s">
        <v>198</v>
      </c>
      <c r="C2" s="406"/>
      <c r="D2" s="406"/>
      <c r="E2" s="406"/>
      <c r="F2" s="406"/>
      <c r="G2" s="407"/>
    </row>
    <row r="3" spans="2:9" ht="15">
      <c r="B3" s="408" t="s">
        <v>199</v>
      </c>
      <c r="C3" s="409"/>
      <c r="D3" s="410"/>
      <c r="E3" s="410"/>
      <c r="F3" s="410"/>
      <c r="G3" s="411"/>
    </row>
    <row r="4" spans="2:9" ht="88.5" customHeight="1">
      <c r="B4" s="412" t="s">
        <v>200</v>
      </c>
      <c r="C4" s="413"/>
      <c r="D4" s="413"/>
      <c r="E4" s="413"/>
      <c r="F4" s="413"/>
      <c r="G4" s="414"/>
    </row>
    <row r="5" spans="2:9" ht="15">
      <c r="B5" s="123"/>
      <c r="C5" s="133"/>
      <c r="D5" s="134"/>
      <c r="E5" s="135"/>
      <c r="F5" s="135"/>
      <c r="G5" s="135"/>
    </row>
    <row r="6" spans="2:9" ht="16.5" customHeight="1">
      <c r="B6" s="415" t="s">
        <v>201</v>
      </c>
      <c r="C6" s="416"/>
      <c r="D6" s="416"/>
      <c r="E6" s="416"/>
      <c r="F6" s="416"/>
      <c r="G6" s="417"/>
    </row>
    <row r="7" spans="2:9" ht="76.5" customHeight="1">
      <c r="B7" s="415"/>
      <c r="C7" s="416"/>
      <c r="D7" s="416"/>
      <c r="E7" s="416"/>
      <c r="F7" s="416"/>
      <c r="G7" s="417"/>
    </row>
    <row r="8" spans="2:9" ht="15" thickBot="1">
      <c r="B8" s="136"/>
      <c r="C8" s="137"/>
      <c r="D8" s="137"/>
      <c r="E8" s="138"/>
      <c r="F8" s="139"/>
      <c r="G8" s="139"/>
    </row>
    <row r="9" spans="2:9">
      <c r="B9" s="140"/>
      <c r="C9" s="201" t="s">
        <v>202</v>
      </c>
      <c r="D9" s="418" t="s">
        <v>203</v>
      </c>
      <c r="E9" s="419"/>
      <c r="F9" s="420" t="s">
        <v>204</v>
      </c>
      <c r="G9" s="421"/>
    </row>
    <row r="10" spans="2:9" ht="15" customHeight="1">
      <c r="B10" s="141"/>
      <c r="C10" s="125">
        <v>5</v>
      </c>
      <c r="D10" s="403" t="s">
        <v>205</v>
      </c>
      <c r="E10" s="404"/>
      <c r="F10" s="397" t="s">
        <v>206</v>
      </c>
      <c r="G10" s="394"/>
      <c r="H10" s="366"/>
      <c r="I10" s="366"/>
    </row>
    <row r="11" spans="2:9">
      <c r="B11" s="141"/>
      <c r="C11" s="125">
        <v>5</v>
      </c>
      <c r="D11" s="403" t="s">
        <v>207</v>
      </c>
      <c r="E11" s="404"/>
      <c r="F11" s="397" t="s">
        <v>208</v>
      </c>
      <c r="G11" s="394"/>
      <c r="H11" s="366"/>
      <c r="I11" s="366"/>
    </row>
    <row r="12" spans="2:9">
      <c r="B12" s="141"/>
      <c r="C12" s="125">
        <v>5</v>
      </c>
      <c r="D12" s="403" t="s">
        <v>209</v>
      </c>
      <c r="E12" s="404"/>
      <c r="F12" s="397" t="s">
        <v>210</v>
      </c>
      <c r="G12" s="394"/>
      <c r="H12" s="366"/>
      <c r="I12" s="366"/>
    </row>
    <row r="13" spans="2:9" ht="27.75" customHeight="1">
      <c r="B13" s="141"/>
      <c r="C13" s="125">
        <v>5</v>
      </c>
      <c r="D13" s="403" t="s">
        <v>211</v>
      </c>
      <c r="E13" s="404"/>
      <c r="F13" s="397" t="s">
        <v>212</v>
      </c>
      <c r="G13" s="394"/>
      <c r="H13" s="366"/>
      <c r="I13" s="366"/>
    </row>
    <row r="14" spans="2:9">
      <c r="B14" s="141"/>
      <c r="C14" s="125">
        <v>5</v>
      </c>
      <c r="D14" s="403" t="s">
        <v>213</v>
      </c>
      <c r="E14" s="404"/>
      <c r="F14" s="397" t="s">
        <v>214</v>
      </c>
      <c r="G14" s="394"/>
      <c r="H14" s="366"/>
      <c r="I14" s="366"/>
    </row>
    <row r="15" spans="2:9" ht="41.25" customHeight="1">
      <c r="B15" s="141"/>
      <c r="C15" s="125">
        <v>5</v>
      </c>
      <c r="D15" s="403" t="s">
        <v>215</v>
      </c>
      <c r="E15" s="404"/>
      <c r="F15" s="397" t="s">
        <v>216</v>
      </c>
      <c r="G15" s="394"/>
      <c r="H15" s="366"/>
      <c r="I15" s="366"/>
    </row>
    <row r="16" spans="2:9" ht="41.25" customHeight="1">
      <c r="B16" s="141"/>
      <c r="C16" s="125">
        <v>5</v>
      </c>
      <c r="D16" s="398" t="s">
        <v>217</v>
      </c>
      <c r="E16" s="399"/>
      <c r="F16" s="397" t="s">
        <v>218</v>
      </c>
      <c r="G16" s="394"/>
      <c r="H16" s="366"/>
      <c r="I16" s="366"/>
    </row>
    <row r="17" spans="2:9" ht="51.75" customHeight="1">
      <c r="B17" s="141"/>
      <c r="C17" s="125">
        <v>5</v>
      </c>
      <c r="D17" s="399" t="s">
        <v>219</v>
      </c>
      <c r="E17" s="402"/>
      <c r="F17" s="397" t="s">
        <v>220</v>
      </c>
      <c r="G17" s="394"/>
      <c r="H17" s="366"/>
      <c r="I17" s="366"/>
    </row>
    <row r="18" spans="2:9" ht="51.75" customHeight="1">
      <c r="B18" s="141"/>
      <c r="C18" s="125">
        <v>5</v>
      </c>
      <c r="D18" s="398" t="s">
        <v>221</v>
      </c>
      <c r="E18" s="399"/>
      <c r="F18" s="397" t="s">
        <v>222</v>
      </c>
      <c r="G18" s="394"/>
      <c r="H18" s="366"/>
      <c r="I18" s="366"/>
    </row>
    <row r="19" spans="2:9" ht="51.75" customHeight="1">
      <c r="B19" s="141"/>
      <c r="C19" s="125">
        <v>5</v>
      </c>
      <c r="D19" s="202" t="s">
        <v>223</v>
      </c>
      <c r="E19" s="203"/>
      <c r="F19" s="397" t="s">
        <v>224</v>
      </c>
      <c r="G19" s="394"/>
      <c r="H19" s="366"/>
      <c r="I19" s="366"/>
    </row>
    <row r="20" spans="2:9" ht="51.75" customHeight="1">
      <c r="B20" s="141"/>
      <c r="C20" s="125">
        <v>5</v>
      </c>
      <c r="D20" s="202" t="s">
        <v>225</v>
      </c>
      <c r="E20" s="203"/>
      <c r="F20" s="397" t="s">
        <v>226</v>
      </c>
      <c r="G20" s="394"/>
      <c r="H20" s="366"/>
      <c r="I20" s="366"/>
    </row>
    <row r="21" spans="2:9" ht="66.75" customHeight="1">
      <c r="B21" s="141"/>
      <c r="C21" s="125">
        <v>5</v>
      </c>
      <c r="D21" s="398" t="s">
        <v>227</v>
      </c>
      <c r="E21" s="399"/>
      <c r="F21" s="397" t="s">
        <v>228</v>
      </c>
      <c r="G21" s="394"/>
      <c r="H21" s="366"/>
      <c r="I21" s="366"/>
    </row>
    <row r="22" spans="2:9" ht="36" customHeight="1">
      <c r="B22" s="141"/>
      <c r="C22" s="125">
        <v>5</v>
      </c>
      <c r="D22" s="400" t="s">
        <v>229</v>
      </c>
      <c r="E22" s="401"/>
      <c r="F22" s="397" t="s">
        <v>230</v>
      </c>
      <c r="G22" s="394"/>
      <c r="H22" s="367"/>
      <c r="I22" s="367"/>
    </row>
    <row r="23" spans="2:9" ht="26.25" customHeight="1">
      <c r="B23" s="141"/>
      <c r="C23" s="125">
        <v>5</v>
      </c>
      <c r="D23" s="392" t="s">
        <v>231</v>
      </c>
      <c r="E23" s="392"/>
      <c r="F23" s="393" t="s">
        <v>232</v>
      </c>
      <c r="G23" s="394"/>
      <c r="H23" s="366"/>
      <c r="I23" s="366"/>
    </row>
    <row r="24" spans="2:9" ht="26.25" customHeight="1">
      <c r="B24" s="141"/>
      <c r="C24" s="125">
        <v>5</v>
      </c>
      <c r="D24" s="392" t="s">
        <v>233</v>
      </c>
      <c r="E24" s="392"/>
      <c r="F24" s="393" t="s">
        <v>234</v>
      </c>
      <c r="G24" s="394"/>
      <c r="H24" s="366"/>
      <c r="I24" s="366"/>
    </row>
    <row r="25" spans="2:9" ht="26.25" customHeight="1">
      <c r="B25" s="141"/>
      <c r="C25" s="125">
        <v>5</v>
      </c>
      <c r="D25" s="395" t="s">
        <v>235</v>
      </c>
      <c r="E25" s="396"/>
      <c r="F25" s="393" t="s">
        <v>236</v>
      </c>
      <c r="G25" s="394"/>
      <c r="H25" s="366"/>
      <c r="I25" s="366"/>
    </row>
    <row r="26" spans="2:9" ht="27" customHeight="1">
      <c r="B26" s="142"/>
      <c r="C26" s="383" t="s">
        <v>237</v>
      </c>
      <c r="D26" s="384"/>
      <c r="E26" s="384"/>
      <c r="F26" s="384"/>
      <c r="G26" s="385"/>
    </row>
    <row r="27" spans="2:9" ht="27" customHeight="1">
      <c r="B27" s="386" t="s">
        <v>238</v>
      </c>
      <c r="C27" s="387"/>
      <c r="D27" s="387"/>
      <c r="E27" s="387"/>
      <c r="F27" s="387"/>
      <c r="G27" s="388"/>
    </row>
    <row r="28" spans="2:9" ht="10.5" customHeight="1">
      <c r="B28" s="143"/>
      <c r="D28" s="144"/>
      <c r="E28" s="145"/>
      <c r="F28" s="146"/>
      <c r="G28" s="146"/>
    </row>
    <row r="29" spans="2:9">
      <c r="B29" s="143"/>
      <c r="C29" s="147"/>
      <c r="D29" s="389" t="s">
        <v>203</v>
      </c>
      <c r="E29" s="389"/>
      <c r="F29" s="390" t="s">
        <v>204</v>
      </c>
      <c r="G29" s="391"/>
    </row>
    <row r="30" spans="2:9">
      <c r="B30" s="143"/>
      <c r="D30" s="374" t="s">
        <v>205</v>
      </c>
      <c r="E30" s="374"/>
      <c r="F30" s="375" t="s">
        <v>239</v>
      </c>
      <c r="G30" s="376"/>
      <c r="H30" s="366"/>
      <c r="I30" s="366"/>
    </row>
    <row r="31" spans="2:9">
      <c r="B31" s="143"/>
      <c r="D31" s="374" t="s">
        <v>207</v>
      </c>
      <c r="E31" s="374"/>
      <c r="F31" s="375" t="s">
        <v>240</v>
      </c>
      <c r="G31" s="376"/>
      <c r="H31" s="366"/>
      <c r="I31" s="366"/>
    </row>
    <row r="32" spans="2:9">
      <c r="B32" s="143"/>
      <c r="D32" s="374" t="s">
        <v>209</v>
      </c>
      <c r="E32" s="374"/>
      <c r="F32" s="375" t="s">
        <v>241</v>
      </c>
      <c r="G32" s="376"/>
      <c r="H32" s="366"/>
      <c r="I32" s="366"/>
    </row>
    <row r="33" spans="2:9">
      <c r="B33" s="143"/>
      <c r="D33" s="374" t="s">
        <v>211</v>
      </c>
      <c r="E33" s="374"/>
      <c r="F33" s="375" t="s">
        <v>242</v>
      </c>
      <c r="G33" s="376"/>
      <c r="H33" s="366"/>
      <c r="I33" s="366"/>
    </row>
    <row r="34" spans="2:9">
      <c r="B34" s="143"/>
      <c r="D34" s="374" t="s">
        <v>213</v>
      </c>
      <c r="E34" s="374"/>
      <c r="F34" s="375" t="s">
        <v>243</v>
      </c>
      <c r="G34" s="376"/>
      <c r="H34" s="366"/>
      <c r="I34" s="366"/>
    </row>
    <row r="35" spans="2:9" ht="40.9" customHeight="1">
      <c r="B35" s="143"/>
      <c r="D35" s="374" t="s">
        <v>244</v>
      </c>
      <c r="E35" s="374"/>
      <c r="F35" s="375" t="s">
        <v>245</v>
      </c>
      <c r="G35" s="376"/>
      <c r="H35" s="366"/>
      <c r="I35" s="366"/>
    </row>
    <row r="36" spans="2:9" ht="42" customHeight="1">
      <c r="B36" s="124"/>
      <c r="C36" s="148"/>
      <c r="D36" s="374" t="s">
        <v>246</v>
      </c>
      <c r="E36" s="374"/>
      <c r="F36" s="375" t="s">
        <v>247</v>
      </c>
      <c r="G36" s="376"/>
      <c r="H36" s="365"/>
      <c r="I36" s="365"/>
    </row>
    <row r="37" spans="2:9" ht="30.75" customHeight="1">
      <c r="B37" s="124"/>
      <c r="C37" s="148"/>
      <c r="D37" s="374" t="s">
        <v>248</v>
      </c>
      <c r="E37" s="374"/>
      <c r="F37" s="377" t="s">
        <v>249</v>
      </c>
      <c r="G37" s="378"/>
      <c r="H37" s="365"/>
      <c r="I37" s="365"/>
    </row>
    <row r="38" spans="2:9" ht="33" customHeight="1">
      <c r="B38" s="124"/>
      <c r="C38" s="148"/>
      <c r="D38" s="374" t="s">
        <v>250</v>
      </c>
      <c r="E38" s="374"/>
      <c r="F38" s="377" t="s">
        <v>249</v>
      </c>
      <c r="G38" s="378"/>
      <c r="H38" s="365"/>
      <c r="I38" s="365"/>
    </row>
    <row r="39" spans="2:9" ht="30" customHeight="1">
      <c r="B39" s="124"/>
      <c r="C39" s="148"/>
      <c r="D39" s="374" t="s">
        <v>251</v>
      </c>
      <c r="E39" s="374"/>
      <c r="F39" s="377" t="s">
        <v>249</v>
      </c>
      <c r="G39" s="378"/>
      <c r="H39" s="365"/>
      <c r="I39" s="365"/>
    </row>
    <row r="40" spans="2:9" ht="30" customHeight="1">
      <c r="B40" s="124"/>
      <c r="C40" s="148"/>
      <c r="D40" s="374" t="s">
        <v>252</v>
      </c>
      <c r="E40" s="374"/>
      <c r="F40" s="377" t="s">
        <v>249</v>
      </c>
      <c r="G40" s="378"/>
      <c r="H40" s="365"/>
      <c r="I40" s="365"/>
    </row>
    <row r="41" spans="2:9" ht="30" customHeight="1">
      <c r="B41" s="124"/>
      <c r="C41" s="148"/>
      <c r="D41" s="379" t="s">
        <v>253</v>
      </c>
      <c r="E41" s="380"/>
      <c r="F41" s="375" t="s">
        <v>254</v>
      </c>
      <c r="G41" s="376"/>
      <c r="H41" s="365"/>
      <c r="I41" s="365"/>
    </row>
    <row r="42" spans="2:9" ht="35.25" customHeight="1">
      <c r="B42" s="124"/>
      <c r="C42" s="148"/>
      <c r="D42" s="374" t="s">
        <v>255</v>
      </c>
      <c r="E42" s="374"/>
      <c r="F42" s="375" t="s">
        <v>256</v>
      </c>
      <c r="G42" s="376"/>
      <c r="H42" s="365"/>
      <c r="I42" s="365"/>
    </row>
    <row r="43" spans="2:9" ht="31.5" customHeight="1">
      <c r="B43" s="124"/>
      <c r="C43" s="148"/>
      <c r="D43" s="374" t="s">
        <v>248</v>
      </c>
      <c r="E43" s="374"/>
      <c r="F43" s="377" t="s">
        <v>249</v>
      </c>
      <c r="G43" s="378"/>
      <c r="H43" s="365"/>
      <c r="I43" s="365"/>
    </row>
    <row r="44" spans="2:9" ht="35.25" customHeight="1">
      <c r="B44" s="124"/>
      <c r="C44" s="148"/>
      <c r="D44" s="374" t="s">
        <v>257</v>
      </c>
      <c r="E44" s="374"/>
      <c r="F44" s="377" t="s">
        <v>249</v>
      </c>
      <c r="G44" s="378"/>
      <c r="H44" s="365"/>
      <c r="I44" s="365"/>
    </row>
    <row r="45" spans="2:9" ht="57" customHeight="1">
      <c r="B45" s="124"/>
      <c r="C45" s="148"/>
      <c r="D45" s="374" t="s">
        <v>252</v>
      </c>
      <c r="E45" s="374"/>
      <c r="F45" s="377" t="s">
        <v>249</v>
      </c>
      <c r="G45" s="378"/>
      <c r="H45" s="365"/>
      <c r="I45" s="365"/>
    </row>
    <row r="46" spans="2:9" ht="32.25" customHeight="1">
      <c r="B46" s="124"/>
      <c r="C46" s="148"/>
      <c r="D46" s="374" t="s">
        <v>250</v>
      </c>
      <c r="E46" s="374"/>
      <c r="F46" s="377" t="s">
        <v>249</v>
      </c>
      <c r="G46" s="378"/>
      <c r="H46" s="365"/>
      <c r="I46" s="365"/>
    </row>
    <row r="47" spans="2:9" ht="32.25" customHeight="1">
      <c r="B47" s="124"/>
      <c r="C47" s="148"/>
      <c r="D47" s="379" t="s">
        <v>258</v>
      </c>
      <c r="E47" s="380"/>
      <c r="F47" s="381" t="s">
        <v>259</v>
      </c>
      <c r="G47" s="382"/>
      <c r="H47" s="365"/>
      <c r="I47" s="365"/>
    </row>
    <row r="48" spans="2:9" ht="32.25" customHeight="1">
      <c r="B48" s="124"/>
      <c r="C48" s="148"/>
      <c r="D48" s="374" t="s">
        <v>260</v>
      </c>
      <c r="E48" s="374"/>
      <c r="F48" s="375" t="s">
        <v>261</v>
      </c>
      <c r="G48" s="376"/>
      <c r="H48" s="365"/>
      <c r="I48" s="365"/>
    </row>
    <row r="49" spans="2:9" ht="32.25" customHeight="1">
      <c r="B49" s="124"/>
      <c r="C49" s="148"/>
      <c r="D49" s="374" t="s">
        <v>262</v>
      </c>
      <c r="E49" s="374"/>
      <c r="F49" s="375" t="s">
        <v>263</v>
      </c>
      <c r="G49" s="376"/>
      <c r="H49" s="365"/>
      <c r="I49" s="365"/>
    </row>
    <row r="50" spans="2:9" ht="32.25" customHeight="1">
      <c r="B50" s="124"/>
      <c r="C50" s="148"/>
      <c r="D50" s="374" t="s">
        <v>264</v>
      </c>
      <c r="E50" s="374"/>
      <c r="F50" s="375" t="s">
        <v>265</v>
      </c>
      <c r="G50" s="376"/>
      <c r="H50" s="365"/>
      <c r="I50" s="365"/>
    </row>
    <row r="51" spans="2:9" ht="32.25" customHeight="1">
      <c r="B51" s="124"/>
      <c r="C51" s="148"/>
      <c r="D51" s="144"/>
      <c r="E51" s="144"/>
      <c r="F51" s="146"/>
      <c r="G51" s="146"/>
      <c r="H51" s="365"/>
      <c r="I51" s="365"/>
    </row>
    <row r="52" spans="2:9" ht="32.25" customHeight="1">
      <c r="B52" s="124"/>
      <c r="C52" s="148"/>
      <c r="D52" s="144"/>
      <c r="E52" s="144"/>
      <c r="F52" s="146"/>
      <c r="G52" s="146"/>
    </row>
    <row r="53" spans="2:9" ht="32.25" customHeight="1">
      <c r="B53" s="124"/>
      <c r="C53" s="148"/>
      <c r="D53" s="144"/>
      <c r="E53" s="144"/>
      <c r="F53" s="146"/>
      <c r="G53" s="146"/>
    </row>
    <row r="54" spans="2:9" ht="21.75" customHeight="1">
      <c r="B54" s="368" t="s">
        <v>266</v>
      </c>
      <c r="C54" s="369"/>
      <c r="D54" s="369"/>
      <c r="E54" s="369"/>
      <c r="F54" s="369"/>
      <c r="G54" s="370"/>
    </row>
    <row r="55" spans="2:9" ht="21.75" customHeight="1">
      <c r="B55" s="368" t="s">
        <v>267</v>
      </c>
      <c r="C55" s="369"/>
      <c r="D55" s="369"/>
      <c r="E55" s="369"/>
      <c r="F55" s="369"/>
      <c r="G55" s="370"/>
    </row>
    <row r="56" spans="2:9" ht="20.25" customHeight="1">
      <c r="B56" s="368" t="s">
        <v>268</v>
      </c>
      <c r="C56" s="369"/>
      <c r="D56" s="369"/>
      <c r="E56" s="369"/>
      <c r="F56" s="369"/>
      <c r="G56" s="370"/>
    </row>
    <row r="57" spans="2:9" ht="20.25" customHeight="1">
      <c r="B57" s="368" t="s">
        <v>269</v>
      </c>
      <c r="C57" s="369"/>
      <c r="D57" s="369"/>
      <c r="E57" s="369"/>
      <c r="F57" s="369"/>
      <c r="G57" s="370"/>
    </row>
    <row r="58" spans="2:9" ht="18" customHeight="1" thickBot="1">
      <c r="B58" s="371" t="s">
        <v>270</v>
      </c>
      <c r="C58" s="372"/>
      <c r="D58" s="372"/>
      <c r="E58" s="372"/>
      <c r="F58" s="372"/>
      <c r="G58" s="373"/>
    </row>
    <row r="59" spans="2:9">
      <c r="B59" s="149"/>
      <c r="C59" s="150"/>
      <c r="D59" s="149"/>
      <c r="E59" s="149"/>
      <c r="F59" s="149"/>
      <c r="G59" s="149"/>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249977111117893"/>
    <pageSetUpPr fitToPage="1"/>
  </sheetPr>
  <dimension ref="A1:IW69"/>
  <sheetViews>
    <sheetView showGridLines="0" topLeftCell="A25" zoomScale="60" zoomScaleNormal="60" zoomScalePageLayoutView="50" workbookViewId="0">
      <selection activeCell="A25" sqref="A22:A30"/>
    </sheetView>
  </sheetViews>
  <sheetFormatPr defaultColWidth="11.42578125" defaultRowHeight="15"/>
  <cols>
    <col min="1" max="1" width="5" bestFit="1" customWidth="1"/>
    <col min="2" max="2" width="43.5703125" customWidth="1"/>
    <col min="3" max="3" width="35.7109375" customWidth="1"/>
    <col min="4" max="4" width="52.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209" customWidth="1"/>
    <col min="13" max="13" width="25.5703125" customWidth="1"/>
    <col min="14" max="14" width="26.28515625" customWidth="1"/>
    <col min="15" max="15" width="15.140625" hidden="1" customWidth="1"/>
    <col min="16" max="257" width="11.42578125" style="16"/>
    <col min="258" max="16384" width="11.42578125" style="21"/>
  </cols>
  <sheetData>
    <row r="1" spans="1:257" s="18" customFormat="1" ht="27">
      <c r="A1" s="490"/>
      <c r="B1" s="491"/>
      <c r="C1" s="491"/>
      <c r="D1" s="41"/>
      <c r="E1" s="42"/>
      <c r="F1" s="42"/>
      <c r="G1" s="42"/>
      <c r="H1" s="42"/>
      <c r="I1" s="42"/>
      <c r="J1" s="42"/>
      <c r="K1" s="42"/>
      <c r="L1" s="208"/>
      <c r="M1" s="42"/>
      <c r="N1" s="43"/>
      <c r="O1" s="42"/>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row>
    <row r="2" spans="1:257" s="18" customFormat="1" ht="27">
      <c r="A2" s="492"/>
      <c r="B2" s="493"/>
      <c r="C2" s="493"/>
      <c r="D2" s="36"/>
      <c r="E2" s="35"/>
      <c r="F2" s="35"/>
      <c r="G2" s="35"/>
      <c r="H2" s="35"/>
      <c r="I2" s="35"/>
      <c r="J2" s="35"/>
      <c r="K2" s="35"/>
      <c r="L2" s="200"/>
      <c r="M2" s="35"/>
      <c r="N2" s="44"/>
      <c r="O2" s="35"/>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spans="1:257" s="18" customFormat="1" ht="27">
      <c r="A3" s="45"/>
      <c r="B3" s="1"/>
      <c r="C3" s="1"/>
      <c r="D3" s="36"/>
      <c r="E3" s="35"/>
      <c r="F3" s="35"/>
      <c r="G3" s="35"/>
      <c r="H3" s="35"/>
      <c r="I3" s="35"/>
      <c r="J3" s="35"/>
      <c r="K3" s="35"/>
      <c r="L3" s="200"/>
      <c r="M3" s="35"/>
      <c r="N3" s="44"/>
      <c r="O3" s="35"/>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spans="1:257" s="18" customFormat="1" ht="18">
      <c r="A4" s="494" t="s">
        <v>271</v>
      </c>
      <c r="B4" s="495"/>
      <c r="C4" s="496"/>
      <c r="D4" s="504" t="s">
        <v>272</v>
      </c>
      <c r="E4" s="505"/>
      <c r="F4" s="505"/>
      <c r="G4" s="505"/>
      <c r="H4" s="505"/>
      <c r="I4" s="505"/>
      <c r="J4" s="505"/>
      <c r="K4" s="505"/>
      <c r="L4" s="505"/>
      <c r="M4" s="505"/>
      <c r="N4" s="506"/>
      <c r="O4" s="186"/>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spans="1:257" s="18" customFormat="1" ht="56.45" customHeight="1">
      <c r="A5" s="507" t="s">
        <v>273</v>
      </c>
      <c r="B5" s="508"/>
      <c r="C5" s="509"/>
      <c r="D5" s="504" t="s">
        <v>274</v>
      </c>
      <c r="E5" s="505"/>
      <c r="F5" s="505"/>
      <c r="G5" s="505"/>
      <c r="H5" s="505"/>
      <c r="I5" s="505"/>
      <c r="J5" s="505"/>
      <c r="K5" s="505"/>
      <c r="L5" s="505"/>
      <c r="M5" s="505"/>
      <c r="N5" s="506"/>
      <c r="O5" s="18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spans="1:257" s="18" customFormat="1" ht="18">
      <c r="A6" s="507" t="s">
        <v>275</v>
      </c>
      <c r="B6" s="508"/>
      <c r="C6" s="509"/>
      <c r="D6" s="514" t="s">
        <v>276</v>
      </c>
      <c r="E6" s="505"/>
      <c r="F6" s="505"/>
      <c r="G6" s="505"/>
      <c r="H6" s="505"/>
      <c r="I6" s="505"/>
      <c r="J6" s="505"/>
      <c r="K6" s="505"/>
      <c r="L6" s="505"/>
      <c r="M6" s="505"/>
      <c r="N6" s="506"/>
      <c r="O6" s="151"/>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spans="1:257" s="18" customFormat="1" ht="15.6" customHeight="1">
      <c r="A7" s="513" t="s">
        <v>277</v>
      </c>
      <c r="B7" s="513"/>
      <c r="C7" s="513"/>
      <c r="D7" s="511" t="s">
        <v>278</v>
      </c>
      <c r="E7" s="510" t="s">
        <v>279</v>
      </c>
      <c r="F7" s="510"/>
      <c r="G7" s="510"/>
      <c r="H7" s="510"/>
      <c r="I7" s="510" t="s">
        <v>280</v>
      </c>
      <c r="J7" s="510"/>
      <c r="K7" s="510"/>
      <c r="L7" s="510"/>
      <c r="M7" s="510"/>
      <c r="N7" s="515" t="s">
        <v>281</v>
      </c>
      <c r="O7" s="515"/>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spans="1:257" s="18" customFormat="1" ht="30.75" customHeight="1">
      <c r="A8" s="497" t="s">
        <v>282</v>
      </c>
      <c r="B8" s="477" t="s">
        <v>283</v>
      </c>
      <c r="C8" s="301" t="s">
        <v>284</v>
      </c>
      <c r="D8" s="512"/>
      <c r="E8" s="477" t="s">
        <v>219</v>
      </c>
      <c r="F8" s="477" t="s">
        <v>285</v>
      </c>
      <c r="G8" s="477" t="s">
        <v>286</v>
      </c>
      <c r="H8" s="477" t="s">
        <v>225</v>
      </c>
      <c r="I8" s="477" t="s">
        <v>287</v>
      </c>
      <c r="J8" s="302" t="s">
        <v>288</v>
      </c>
      <c r="K8" s="477" t="s">
        <v>280</v>
      </c>
      <c r="L8" s="477" t="s">
        <v>289</v>
      </c>
      <c r="M8" s="477" t="s">
        <v>290</v>
      </c>
      <c r="N8" s="470" t="s">
        <v>291</v>
      </c>
      <c r="O8" s="470" t="s">
        <v>292</v>
      </c>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spans="1:257" s="20" customFormat="1" ht="66" customHeight="1" thickBot="1">
      <c r="A9" s="498"/>
      <c r="B9" s="499"/>
      <c r="C9" s="303" t="s">
        <v>293</v>
      </c>
      <c r="D9" s="499"/>
      <c r="E9" s="478"/>
      <c r="F9" s="478"/>
      <c r="G9" s="478"/>
      <c r="H9" s="478"/>
      <c r="I9" s="478"/>
      <c r="J9" s="304" t="s">
        <v>294</v>
      </c>
      <c r="K9" s="478" t="s">
        <v>295</v>
      </c>
      <c r="L9" s="478"/>
      <c r="M9" s="478" t="s">
        <v>295</v>
      </c>
      <c r="N9" s="471"/>
      <c r="O9" s="471"/>
      <c r="P9" s="17"/>
      <c r="Q9" s="19" t="s">
        <v>296</v>
      </c>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row>
    <row r="10" spans="1:257" ht="46.5" hidden="1" thickTop="1" thickBot="1">
      <c r="A10" s="503">
        <v>1</v>
      </c>
      <c r="B10" s="485" t="s">
        <v>297</v>
      </c>
      <c r="C10" s="500" t="s">
        <v>298</v>
      </c>
      <c r="D10" s="155" t="s">
        <v>299</v>
      </c>
      <c r="E10" s="474">
        <v>246</v>
      </c>
      <c r="F10" s="474"/>
      <c r="G10" s="479">
        <f>+F10/E10</f>
        <v>0</v>
      </c>
      <c r="H10" s="437"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59" t="s">
        <v>300</v>
      </c>
      <c r="J10" s="220" t="s">
        <v>301</v>
      </c>
      <c r="K10" s="159" t="str">
        <f>IFERROR(CONCATENATE(INDEX('8- Políticas de Administración '!$B$16:$F$53,MATCH('5- Identificación de Riesgos'!J10,'8- Políticas de Administración '!$C$16:$C$54,0),1)," - ",L10),"")</f>
        <v>Leve - 1</v>
      </c>
      <c r="L10" s="199">
        <f>IFERROR(VLOOKUP(INDEX('8- Políticas de Administración '!$B$16:$F$63,MATCH('5- Identificación de Riesgos'!J10,'8- Políticas de Administración '!$C$16:$C$64,0),1),'8- Políticas de Administración '!$B$16:$F$64,5,FALSE),"")</f>
        <v>1</v>
      </c>
      <c r="M10" s="422" t="str">
        <f>IFERROR(CONCATENATE(INDEX('8- Políticas de Administración '!$B$16:$F$53,MATCH(ROUND(AVERAGE(L10:L13),0),'8- Políticas de Administración '!$F$16:$F$53,0),1)," - ",ROUND(AVERAGE(L10:L13),0)),"")</f>
        <v>Leve - 1</v>
      </c>
      <c r="N10" s="425" t="str">
        <f>IFERROR(CONCATENATE(VLOOKUP((LEFT(H10,LEN(H10)-4)&amp;LEFT(M10,LEN(M10)-4)),'9- Matriz de Calor '!$D$18:$E$42,2,0)," - ",RIGHT(H10,1)*RIGHT(M10,1)),"")</f>
        <v>Bajo - 1</v>
      </c>
      <c r="O10" s="451">
        <f>RIGHT(H10,1)*RIGHT(M10,1)</f>
        <v>1</v>
      </c>
      <c r="P10" s="17"/>
    </row>
    <row r="11" spans="1:257" ht="45" hidden="1">
      <c r="A11" s="448"/>
      <c r="B11" s="485"/>
      <c r="C11" s="501"/>
      <c r="D11" s="161" t="s">
        <v>302</v>
      </c>
      <c r="E11" s="475"/>
      <c r="F11" s="475"/>
      <c r="G11" s="480"/>
      <c r="H11" s="434"/>
      <c r="I11" s="157" t="s">
        <v>300</v>
      </c>
      <c r="J11" s="164" t="s">
        <v>301</v>
      </c>
      <c r="K11" s="156" t="str">
        <f>IFERROR(CONCATENATE(INDEX('8- Políticas de Administración '!$B$16:$F$53,MATCH('5- Identificación de Riesgos'!J10,'8- Políticas de Administración '!$C$16:$C$54,0),1)," - ",L11),"")</f>
        <v>Leve - 1</v>
      </c>
      <c r="L11" s="184">
        <f>IFERROR(VLOOKUP(INDEX('8- Políticas de Administración '!$B$16:$F$63,MATCH('5- Identificación de Riesgos'!J11,'8- Políticas de Administración '!$C$16:$C$64,0),1),'8- Políticas de Administración '!$B$16:$F$64,5,FALSE),"")</f>
        <v>1</v>
      </c>
      <c r="M11" s="423"/>
      <c r="N11" s="426"/>
      <c r="O11" s="473"/>
      <c r="P11" s="17"/>
    </row>
    <row r="12" spans="1:257" ht="16.5" hidden="1">
      <c r="A12" s="448"/>
      <c r="B12" s="485"/>
      <c r="C12" s="501"/>
      <c r="D12" s="162"/>
      <c r="E12" s="475"/>
      <c r="F12" s="475"/>
      <c r="G12" s="480"/>
      <c r="H12" s="434"/>
      <c r="I12" s="157"/>
      <c r="J12" s="97"/>
      <c r="K12" s="157" t="str">
        <f>IFERROR(CONCATENATE(INDEX('8- Políticas de Administración '!$B$16:$F$53,MATCH('5- Identificación de Riesgos'!J12,'8- Políticas de Administración '!$C$16:$C$54,0),1)," - ",L12),"")</f>
        <v/>
      </c>
      <c r="L12" s="184" t="str">
        <f>IFERROR(VLOOKUP(INDEX('8- Políticas de Administración '!$B$16:$F$63,MATCH('5- Identificación de Riesgos'!J12,'8- Políticas de Administración '!$C$16:$C$64,0),1),'8- Políticas de Administración '!$B$16:$F$64,5,FALSE),"")</f>
        <v/>
      </c>
      <c r="M12" s="423"/>
      <c r="N12" s="426"/>
      <c r="O12" s="473"/>
      <c r="P12" s="17"/>
    </row>
    <row r="13" spans="1:257" ht="17.25" hidden="1" thickBot="1">
      <c r="A13" s="449"/>
      <c r="B13" s="486"/>
      <c r="C13" s="502"/>
      <c r="D13" s="163"/>
      <c r="E13" s="476"/>
      <c r="F13" s="476"/>
      <c r="G13" s="481"/>
      <c r="H13" s="435"/>
      <c r="I13" s="158"/>
      <c r="J13" s="165"/>
      <c r="K13" s="158" t="str">
        <f>IFERROR(CONCATENATE(INDEX('8- Políticas de Administración '!$B$16:$F$53,MATCH('5- Identificación de Riesgos'!J13,'8- Políticas de Administración '!$C$16:$C$54,0),1)," - ",L13),"")</f>
        <v/>
      </c>
      <c r="L13" s="185" t="str">
        <f>IFERROR(VLOOKUP(INDEX('8- Políticas de Administración '!$B$16:$F$63,MATCH('5- Identificación de Riesgos'!J13,'8- Políticas de Administración '!$C$16:$C$64,0),1),'8- Políticas de Administración '!$B$16:$F$64,5,FALSE),"")</f>
        <v/>
      </c>
      <c r="M13" s="424"/>
      <c r="N13" s="427"/>
      <c r="O13" s="473"/>
      <c r="P13" s="17"/>
    </row>
    <row r="14" spans="1:257" ht="45.75" hidden="1" thickBot="1">
      <c r="A14" s="447">
        <v>2</v>
      </c>
      <c r="B14" s="484" t="s">
        <v>303</v>
      </c>
      <c r="C14" s="487" t="s">
        <v>304</v>
      </c>
      <c r="D14" s="190" t="s">
        <v>305</v>
      </c>
      <c r="E14" s="428">
        <v>246</v>
      </c>
      <c r="F14" s="428"/>
      <c r="G14" s="430">
        <f t="shared" ref="G14" si="0">F14/E14</f>
        <v>0</v>
      </c>
      <c r="H14" s="433" t="str">
        <f>CONCATENATE(IF(G14&lt;='8- Políticas de Administración '!$D$6,'8- Políticas de Administración '!$B$6,IF(G14&lt;='8- Políticas de Administración '!$D$7,'8- Políticas de Administración '!$B$7,IF(G14&lt;='8- Políticas de Administración '!$D$8,'8- Políticas de Administración '!$B$8,IF(G14&lt;='8- Políticas de Administración '!$D$9,'8- Políticas de Administración '!$B$9,IF(G14&lt;='8- Políticas de Administración '!$D$10,'8- Políticas de Administración '!$B$10,"Probabilidad no valida")))))," - ",VLOOKUP(IF(G14&lt;='8- Políticas de Administración '!$D$6,'8- Políticas de Administración '!$B$6,IF(G14&lt;='8- Políticas de Administración '!$D$7,'8- Políticas de Administración '!$B$7,IF(G14&lt;='8- Políticas de Administración '!$D$8,'8- Políticas de Administración '!$B$8,IF(G14&lt;='8- Políticas de Administración '!$D$9,'8- Políticas de Administración '!$B$9,IF(G14&lt;='8- Políticas de Administración '!$D$10,'8- Políticas de Administración '!$B$10,"Probabilidad no valida"))))),'8- Políticas de Administración '!$B$6:$F$10,5,FALSE))</f>
        <v>Muy Baja - 1</v>
      </c>
      <c r="I14" s="156" t="s">
        <v>300</v>
      </c>
      <c r="J14" s="164" t="s">
        <v>301</v>
      </c>
      <c r="K14" s="156" t="str">
        <f>IFERROR(CONCATENATE(INDEX('8- Políticas de Administración '!$B$16:$F$53,MATCH('5- Identificación de Riesgos'!J14,'8- Políticas de Administración '!$C$16:$C$54,0),1)," - ",L14),"")</f>
        <v>Leve - 1</v>
      </c>
      <c r="L14" s="183">
        <f>IFERROR(VLOOKUP(INDEX('8- Políticas de Administración '!$B$16:$F$63,MATCH('5- Identificación de Riesgos'!J14,'8- Políticas de Administración '!$C$16:$C$64,0),1),'8- Políticas de Administración '!$B$16:$F$64,5,FALSE),"")</f>
        <v>1</v>
      </c>
      <c r="M14" s="428" t="str">
        <f>IFERROR(CONCATENATE(INDEX('8- Políticas de Administración '!$B$16:$F$53,MATCH(ROUND(AVERAGE(L14:L17),0),'8- Políticas de Administración '!$F$16:$F$53,0),1)," - ",ROUND(AVERAGE(L14:L17),0)),"")</f>
        <v>Leve - 1</v>
      </c>
      <c r="N14" s="429" t="str">
        <f>IFERROR(CONCATENATE(VLOOKUP((LEFT(H14,LEN(H14)-4)&amp;LEFT(M14,LEN(M14)-4)),'9- Matriz de Calor '!$D$18:$E$42,2,0)," - ",RIGHT(H14,1)*RIGHT(M14,1)),"")</f>
        <v>Bajo - 1</v>
      </c>
      <c r="O14" s="473">
        <f>RIGHT(H14,1)*RIGHT(M14,1)</f>
        <v>1</v>
      </c>
    </row>
    <row r="15" spans="1:257" ht="45" hidden="1">
      <c r="A15" s="448"/>
      <c r="B15" s="485"/>
      <c r="C15" s="488"/>
      <c r="D15" s="190" t="s">
        <v>306</v>
      </c>
      <c r="E15" s="423"/>
      <c r="F15" s="423"/>
      <c r="G15" s="431"/>
      <c r="H15" s="434"/>
      <c r="I15" s="157" t="s">
        <v>300</v>
      </c>
      <c r="J15" s="164" t="s">
        <v>301</v>
      </c>
      <c r="K15" s="157" t="str">
        <f>IFERROR(CONCATENATE(INDEX('8- Políticas de Administración '!$B$16:$F$53,MATCH('5- Identificación de Riesgos'!J15,'8- Políticas de Administración '!$C$16:$C$54,0),1)," - ",L15),"")</f>
        <v>Leve - 1</v>
      </c>
      <c r="L15" s="184">
        <f>IFERROR(VLOOKUP(INDEX('8- Políticas de Administración '!$B$16:$F$63,MATCH('5- Identificación de Riesgos'!J15,'8- Políticas de Administración '!$C$16:$C$64,0),1),'8- Políticas de Administración '!$B$16:$F$64,5,FALSE),"")</f>
        <v>1</v>
      </c>
      <c r="M15" s="423"/>
      <c r="N15" s="426"/>
      <c r="O15" s="473"/>
    </row>
    <row r="16" spans="1:257" hidden="1">
      <c r="A16" s="448"/>
      <c r="B16" s="485"/>
      <c r="C16" s="488"/>
      <c r="D16" s="190"/>
      <c r="E16" s="423"/>
      <c r="F16" s="423"/>
      <c r="G16" s="431"/>
      <c r="H16" s="434"/>
      <c r="I16" s="157"/>
      <c r="J16" s="97"/>
      <c r="K16" s="157" t="str">
        <f>IFERROR(CONCATENATE(INDEX('8- Políticas de Administración '!$B$16:$F$53,MATCH('5- Identificación de Riesgos'!J12,'8- Políticas de Administración '!$C$16:$C$54,0),1)," - ",L16),"")</f>
        <v/>
      </c>
      <c r="L16" s="184" t="str">
        <f>IFERROR(VLOOKUP(INDEX('8- Políticas de Administración '!$B$16:$F$63,MATCH('5- Identificación de Riesgos'!J16,'8- Políticas de Administración '!$C$16:$C$64,0),1),'8- Políticas de Administración '!$B$16:$F$64,5,FALSE),"")</f>
        <v/>
      </c>
      <c r="M16" s="423"/>
      <c r="N16" s="426"/>
      <c r="O16" s="473"/>
    </row>
    <row r="17" spans="1:15" ht="16.5" hidden="1" thickTop="1" thickBot="1">
      <c r="A17" s="449"/>
      <c r="B17" s="486"/>
      <c r="C17" s="489"/>
      <c r="D17" s="191"/>
      <c r="E17" s="424"/>
      <c r="F17" s="424"/>
      <c r="G17" s="432"/>
      <c r="H17" s="435"/>
      <c r="I17" s="320"/>
      <c r="J17" s="321"/>
      <c r="K17" s="158" t="str">
        <f>IFERROR(CONCATENATE(INDEX('8- Políticas de Administración '!$B$16:$F$53,MATCH('5- Identificación de Riesgos'!J17,'8- Políticas de Administración '!$C$16:$C$54,0),1)," - ",L17),"")</f>
        <v/>
      </c>
      <c r="L17" s="185" t="str">
        <f>IFERROR(VLOOKUP(INDEX('8- Políticas de Administración '!$B$16:$F$63,MATCH('5- Identificación de Riesgos'!J17,'8- Políticas de Administración '!$C$16:$C$64,0),1),'8- Políticas de Administración '!$B$16:$F$64,5,FALSE),"")</f>
        <v/>
      </c>
      <c r="M17" s="424"/>
      <c r="N17" s="427"/>
      <c r="O17" s="473"/>
    </row>
    <row r="18" spans="1:15" ht="46.5" customHeight="1" thickTop="1">
      <c r="A18" s="447">
        <v>1</v>
      </c>
      <c r="B18" s="482" t="s">
        <v>307</v>
      </c>
      <c r="C18" s="452" t="s">
        <v>308</v>
      </c>
      <c r="D18" s="280" t="s">
        <v>309</v>
      </c>
      <c r="E18" s="428">
        <v>11871</v>
      </c>
      <c r="F18" s="428">
        <v>1</v>
      </c>
      <c r="G18" s="430">
        <f t="shared" ref="G18" si="1">F18/E18</f>
        <v>8.4238901524724124E-5</v>
      </c>
      <c r="H18" s="433" t="str">
        <f>CONCATENATE(IF(G18&lt;='8- Políticas de Administración '!$D$6,'8- Políticas de Administración '!$B$6,IF(G18&lt;='8- Políticas de Administración '!$D$7,'8- Políticas de Administración '!$B$7,IF(G18&lt;='8- Políticas de Administración '!$D$8,'8- Políticas de Administración '!$B$8,IF(G18&lt;='8- Políticas de Administración '!$D$9,'8- Políticas de Administración '!$B$9,IF(G18&lt;='8- Políticas de Administración '!$D$10,'8- Políticas de Administración '!$B$10,"Probabilidad no valida")))))," - ",VLOOKUP(IF(G18&lt;='8- Políticas de Administración '!$D$6,'8- Políticas de Administración '!$B$6,IF(G18&lt;='8- Políticas de Administración '!$D$7,'8- Políticas de Administración '!$B$7,IF(G18&lt;='8- Políticas de Administración '!$D$8,'8- Políticas de Administración '!$B$8,IF(G18&lt;='8- Políticas de Administración '!$D$9,'8- Políticas de Administración '!$B$9,IF(G18&lt;='8- Políticas de Administración '!$D$10,'8- Políticas de Administración '!$B$10,"Probabilidad no valida"))))),'8- Políticas de Administración '!$B$6:$F$10,5,FALSE))</f>
        <v>Muy Baja - 1</v>
      </c>
      <c r="I18" s="157" t="s">
        <v>300</v>
      </c>
      <c r="J18" s="97" t="s">
        <v>301</v>
      </c>
      <c r="K18" s="156" t="str">
        <f>IFERROR(CONCATENATE(INDEX('8- Políticas de Administración '!$B$16:$F$53,MATCH('5- Identificación de Riesgos'!J18,'8- Políticas de Administración '!$C$16:$C$54,0),1)," - ",L18),"")</f>
        <v>Leve - 1</v>
      </c>
      <c r="L18" s="183">
        <f>IFERROR(VLOOKUP(INDEX('8- Políticas de Administración '!$B$16:$F$63,MATCH('5- Identificación de Riesgos'!J18,'8- Políticas de Administración '!$C$16:$C$64,0),1),'8- Políticas de Administración '!$B$16:$F$64,5,FALSE),"")</f>
        <v>1</v>
      </c>
      <c r="M18" s="428" t="str">
        <f>IFERROR(CONCATENATE(INDEX('8- Políticas de Administración '!$B$16:$F$53,MATCH(ROUND(AVERAGE(L18:L21),0),'8- Políticas de Administración '!$F$16:$F$53,0),1)," - ",ROUND(AVERAGE(L18:L21),0)),"")</f>
        <v>Leve - 1</v>
      </c>
      <c r="N18" s="429" t="str">
        <f>IFERROR(CONCATENATE(VLOOKUP((LEFT(H18,LEN(H18)-4)&amp;LEFT(M18,LEN(M18)-4)),'9- Matriz de Calor '!$D$18:$E$42,2,0)," - ",RIGHT(H18,1)*RIGHT(M18,1)),"")</f>
        <v>Bajo - 1</v>
      </c>
      <c r="O18" s="473">
        <f>RIGHT(H18,1)*RIGHT(M18,1)</f>
        <v>1</v>
      </c>
    </row>
    <row r="19" spans="1:15" ht="45">
      <c r="A19" s="448"/>
      <c r="B19" s="450"/>
      <c r="C19" s="453"/>
      <c r="D19" s="280" t="s">
        <v>310</v>
      </c>
      <c r="E19" s="423"/>
      <c r="F19" s="423"/>
      <c r="G19" s="431"/>
      <c r="H19" s="434"/>
      <c r="I19" s="157" t="s">
        <v>311</v>
      </c>
      <c r="J19" s="97" t="s">
        <v>312</v>
      </c>
      <c r="K19" s="157" t="str">
        <f>IFERROR(CONCATENATE(INDEX('8- Políticas de Administración '!$B$16:$F$53,MATCH('5- Identificación de Riesgos'!J19,'8- Políticas de Administración '!$C$16:$C$54,0),1)," - ",L19),"")</f>
        <v>Leve - 1</v>
      </c>
      <c r="L19" s="184">
        <f>IFERROR(VLOOKUP(INDEX('8- Políticas de Administración '!$B$16:$F$63,MATCH('5- Identificación de Riesgos'!J19,'8- Políticas de Administración '!$C$16:$C$64,0),1),'8- Políticas de Administración '!$B$16:$F$64,5,FALSE),"")</f>
        <v>1</v>
      </c>
      <c r="M19" s="423"/>
      <c r="N19" s="426"/>
      <c r="O19" s="473"/>
    </row>
    <row r="20" spans="1:15">
      <c r="A20" s="448"/>
      <c r="B20" s="450"/>
      <c r="C20" s="453"/>
      <c r="D20" s="194"/>
      <c r="E20" s="423"/>
      <c r="F20" s="423"/>
      <c r="G20" s="431"/>
      <c r="H20" s="434"/>
      <c r="I20" s="157"/>
      <c r="J20" s="97"/>
      <c r="K20" s="157" t="str">
        <f>IFERROR(CONCATENATE(INDEX('8- Políticas de Administración '!$B$16:$F$53,MATCH('5- Identificación de Riesgos'!J20,'8- Políticas de Administración '!$C$16:$C$54,0),1)," - ",L20),"")</f>
        <v/>
      </c>
      <c r="L20" s="184" t="str">
        <f>IFERROR(VLOOKUP(INDEX('8- Políticas de Administración '!$B$16:$F$63,MATCH('5- Identificación de Riesgos'!J20,'8- Políticas de Administración '!$C$16:$C$64,0),1),'8- Políticas de Administración '!$B$16:$F$64,5,FALSE),"")</f>
        <v/>
      </c>
      <c r="M20" s="423"/>
      <c r="N20" s="426"/>
      <c r="O20" s="473"/>
    </row>
    <row r="21" spans="1:15" ht="15.75" thickBot="1">
      <c r="A21" s="449"/>
      <c r="B21" s="483"/>
      <c r="C21" s="454"/>
      <c r="D21" s="189"/>
      <c r="E21" s="424"/>
      <c r="F21" s="424"/>
      <c r="G21" s="432"/>
      <c r="H21" s="435"/>
      <c r="I21" s="157"/>
      <c r="J21" s="97"/>
      <c r="K21" s="158" t="str">
        <f>IFERROR(CONCATENATE(INDEX('8- Políticas de Administración '!$B$16:$F$53,MATCH('5- Identificación de Riesgos'!J21,'8- Políticas de Administración '!$C$16:$C$54,0),1)," - ",L21),"")</f>
        <v/>
      </c>
      <c r="L21" s="185" t="str">
        <f>IFERROR(VLOOKUP(INDEX('8- Políticas de Administración '!$B$16:$F$63,MATCH('5- Identificación de Riesgos'!J21,'8- Políticas de Administración '!$C$16:$C$64,0),1),'8- Políticas de Administración '!$B$16:$F$64,5,FALSE),"")</f>
        <v/>
      </c>
      <c r="M21" s="424"/>
      <c r="N21" s="427"/>
      <c r="O21" s="473"/>
    </row>
    <row r="22" spans="1:15" ht="45">
      <c r="A22" s="447">
        <v>2</v>
      </c>
      <c r="B22" s="482" t="s">
        <v>313</v>
      </c>
      <c r="C22" s="452" t="s">
        <v>314</v>
      </c>
      <c r="D22" s="192" t="s">
        <v>315</v>
      </c>
      <c r="E22" s="428">
        <v>52128</v>
      </c>
      <c r="F22" s="428">
        <v>1</v>
      </c>
      <c r="G22" s="430">
        <f t="shared" ref="G22" si="2">F22/E22</f>
        <v>1.9183548189073049E-5</v>
      </c>
      <c r="H22" s="433" t="str">
        <f>CONCATENATE(IF(G22&lt;='8- Políticas de Administración '!$D$6,'8- Políticas de Administración '!$B$6,IF(G22&lt;='8- Políticas de Administración '!$D$7,'8- Políticas de Administración '!$B$7,IF(G22&lt;='8- Políticas de Administración '!$D$8,'8- Políticas de Administración '!$B$8,IF(G22&lt;='8- Políticas de Administración '!$D$9,'8- Políticas de Administración '!$B$9,IF(G22&lt;='8- Políticas de Administración '!$D$10,'8- Políticas de Administración '!$B$10,"Probabilidad no valida")))))," - ",VLOOKUP(IF(G22&lt;='8- Políticas de Administración '!$D$6,'8- Políticas de Administración '!$B$6,IF(G22&lt;='8- Políticas de Administración '!$D$7,'8- Políticas de Administración '!$B$7,IF(G22&lt;='8- Políticas de Administración '!$D$8,'8- Políticas de Administración '!$B$8,IF(G22&lt;='8- Políticas de Administración '!$D$9,'8- Políticas de Administración '!$B$9,IF(G22&lt;='8- Políticas de Administración '!$D$10,'8- Políticas de Administración '!$B$10,"Probabilidad no valida"))))),'8- Políticas de Administración '!$B$6:$F$10,5,FALSE))</f>
        <v>Muy Baja - 1</v>
      </c>
      <c r="I22" s="159" t="s">
        <v>300</v>
      </c>
      <c r="J22" s="97" t="s">
        <v>301</v>
      </c>
      <c r="K22" s="156" t="str">
        <f>IFERROR(CONCATENATE(INDEX('8- Políticas de Administración '!$B$16:$F$53,MATCH('5- Identificación de Riesgos'!J22,'8- Políticas de Administración '!$C$16:$C$54,0),1)," - ",L22),"")</f>
        <v>Leve - 1</v>
      </c>
      <c r="L22" s="183">
        <f>IFERROR(VLOOKUP(INDEX('8- Políticas de Administración '!$B$16:$F$63,MATCH('5- Identificación de Riesgos'!J22,'8- Políticas de Administración '!$C$16:$C$64,0),1),'8- Políticas de Administración '!$B$16:$F$64,5,FALSE),"")</f>
        <v>1</v>
      </c>
      <c r="M22" s="428" t="str">
        <f>IFERROR(CONCATENATE(INDEX('8- Políticas de Administración '!$B$16:$F$53,MATCH(ROUND(AVERAGE(L22:L30),0),'8- Políticas de Administración '!$F$16:$F$53,0),1)," - ",ROUND(AVERAGE(L22:L30),0)),"")</f>
        <v>Leve - 1</v>
      </c>
      <c r="N22" s="429" t="str">
        <f>IFERROR(CONCATENATE(VLOOKUP((LEFT(H22,LEN(H22)-4)&amp;LEFT(M22,LEN(M22)-4)),'9- Matriz de Calor '!$D$18:$E$42,2,0)," - ",RIGHT(H22,1)*RIGHT(M22,1)),"")</f>
        <v>Bajo - 1</v>
      </c>
      <c r="O22" s="473">
        <f>RIGHT(H22,1)*RIGHT(M22,1)</f>
        <v>1</v>
      </c>
    </row>
    <row r="23" spans="1:15" ht="30">
      <c r="A23" s="448"/>
      <c r="B23" s="450"/>
      <c r="C23" s="453"/>
      <c r="D23" s="280" t="s">
        <v>316</v>
      </c>
      <c r="E23" s="423"/>
      <c r="F23" s="423"/>
      <c r="G23" s="431"/>
      <c r="H23" s="434"/>
      <c r="I23" s="157" t="s">
        <v>311</v>
      </c>
      <c r="J23" s="97" t="s">
        <v>312</v>
      </c>
      <c r="K23" s="157" t="str">
        <f>IFERROR(CONCATENATE(INDEX('8- Políticas de Administración '!$B$16:$F$53,MATCH('5- Identificación de Riesgos'!J23,'8- Políticas de Administración '!$C$16:$C$54,0),1)," - ",L23),"")</f>
        <v>Leve - 1</v>
      </c>
      <c r="L23" s="184">
        <f>IFERROR(VLOOKUP(INDEX('8- Políticas de Administración '!$B$16:$F$63,MATCH('5- Identificación de Riesgos'!J23,'8- Políticas de Administración '!$C$16:$C$64,0),1),'8- Políticas de Administración '!$B$16:$F$64,5,FALSE),"")</f>
        <v>1</v>
      </c>
      <c r="M23" s="423"/>
      <c r="N23" s="426"/>
      <c r="O23" s="473"/>
    </row>
    <row r="24" spans="1:15" ht="30">
      <c r="A24" s="448"/>
      <c r="B24" s="450"/>
      <c r="C24" s="453"/>
      <c r="D24" s="280" t="s">
        <v>317</v>
      </c>
      <c r="E24" s="423"/>
      <c r="F24" s="423"/>
      <c r="G24" s="431"/>
      <c r="H24" s="434"/>
      <c r="I24" s="157"/>
      <c r="J24" s="97"/>
      <c r="K24" s="157" t="str">
        <f>IFERROR(CONCATENATE(INDEX('8- Políticas de Administración '!$B$16:$F$53,MATCH('5- Identificación de Riesgos'!J24,'8- Políticas de Administración '!$C$16:$C$54,0),1)," - ",L24),"")</f>
        <v/>
      </c>
      <c r="L24" s="184" t="str">
        <f>IFERROR(VLOOKUP(INDEX('8- Políticas de Administración '!$B$16:$F$63,MATCH('5- Identificación de Riesgos'!J24,'8- Políticas de Administración '!$C$16:$C$64,0),1),'8- Políticas de Administración '!$B$16:$F$64,5,FALSE),"")</f>
        <v/>
      </c>
      <c r="M24" s="423"/>
      <c r="N24" s="426"/>
      <c r="O24" s="473"/>
    </row>
    <row r="25" spans="1:15" ht="30">
      <c r="A25" s="448"/>
      <c r="B25" s="450"/>
      <c r="C25" s="453"/>
      <c r="D25" s="280" t="s">
        <v>318</v>
      </c>
      <c r="E25" s="423"/>
      <c r="F25" s="423"/>
      <c r="G25" s="431"/>
      <c r="H25" s="434"/>
      <c r="I25" s="157"/>
      <c r="J25" s="97"/>
      <c r="K25" s="157" t="str">
        <f>IFERROR(CONCATENATE(INDEX('8- Políticas de Administración '!$B$16:$F$53,MATCH('5- Identificación de Riesgos'!J25,'8- Políticas de Administración '!$C$16:$C$54,0),1)," - ",L25),"")</f>
        <v/>
      </c>
      <c r="L25" s="184" t="str">
        <f>IFERROR(VLOOKUP(INDEX('8- Políticas de Administración '!$B$16:$F$63,MATCH('5- Identificación de Riesgos'!J25,'8- Políticas de Administración '!$C$16:$C$64,0),1),'8- Políticas de Administración '!$B$16:$F$64,5,FALSE),"")</f>
        <v/>
      </c>
      <c r="M25" s="423"/>
      <c r="N25" s="426"/>
      <c r="O25" s="473"/>
    </row>
    <row r="26" spans="1:15" ht="30">
      <c r="A26" s="448"/>
      <c r="B26" s="450"/>
      <c r="C26" s="453"/>
      <c r="D26" s="280" t="s">
        <v>319</v>
      </c>
      <c r="E26" s="423"/>
      <c r="F26" s="423"/>
      <c r="G26" s="431"/>
      <c r="H26" s="434"/>
      <c r="I26" s="157"/>
      <c r="J26" s="97"/>
      <c r="K26" s="157" t="str">
        <f>IFERROR(CONCATENATE(INDEX('8- Políticas de Administración '!$B$16:$F$53,MATCH('5- Identificación de Riesgos'!J26,'8- Políticas de Administración '!$C$16:$C$54,0),1)," - ",L26),"")</f>
        <v/>
      </c>
      <c r="L26" s="184" t="str">
        <f>IFERROR(VLOOKUP(INDEX('8- Políticas de Administración '!$B$16:$F$63,MATCH('5- Identificación de Riesgos'!J26,'8- Políticas de Administración '!$C$16:$C$64,0),1),'8- Políticas de Administración '!$B$16:$F$64,5,FALSE),"")</f>
        <v/>
      </c>
      <c r="M26" s="423"/>
      <c r="N26" s="426"/>
      <c r="O26" s="473"/>
    </row>
    <row r="27" spans="1:15" ht="30">
      <c r="A27" s="448"/>
      <c r="B27" s="450"/>
      <c r="C27" s="453"/>
      <c r="D27" s="280" t="s">
        <v>320</v>
      </c>
      <c r="E27" s="423"/>
      <c r="F27" s="423"/>
      <c r="G27" s="431"/>
      <c r="H27" s="434"/>
      <c r="I27" s="157"/>
      <c r="J27" s="97"/>
      <c r="K27" s="157" t="str">
        <f>IFERROR(CONCATENATE(INDEX('8- Políticas de Administración '!$B$16:$F$53,MATCH('5- Identificación de Riesgos'!J27,'8- Políticas de Administración '!$C$16:$C$54,0),1)," - ",L27),"")</f>
        <v/>
      </c>
      <c r="L27" s="184" t="str">
        <f>IFERROR(VLOOKUP(INDEX('8- Políticas de Administración '!$B$16:$F$63,MATCH('5- Identificación de Riesgos'!J27,'8- Políticas de Administración '!$C$16:$C$64,0),1),'8- Políticas de Administración '!$B$16:$F$64,5,FALSE),"")</f>
        <v/>
      </c>
      <c r="M27" s="423"/>
      <c r="N27" s="426"/>
      <c r="O27" s="473"/>
    </row>
    <row r="28" spans="1:15" ht="30">
      <c r="A28" s="448"/>
      <c r="B28" s="450"/>
      <c r="C28" s="453"/>
      <c r="D28" s="280" t="s">
        <v>321</v>
      </c>
      <c r="E28" s="423"/>
      <c r="F28" s="423"/>
      <c r="G28" s="431"/>
      <c r="H28" s="434"/>
      <c r="I28" s="157"/>
      <c r="J28" s="97"/>
      <c r="K28" s="157" t="str">
        <f>IFERROR(CONCATENATE(INDEX('8- Políticas de Administración '!$B$16:$F$53,MATCH('5- Identificación de Riesgos'!J28,'8- Políticas de Administración '!$C$16:$C$54,0),1)," - ",L28),"")</f>
        <v/>
      </c>
      <c r="L28" s="184" t="str">
        <f>IFERROR(VLOOKUP(INDEX('8- Políticas de Administración '!$B$16:$F$63,MATCH('5- Identificación de Riesgos'!J28,'8- Políticas de Administración '!$C$16:$C$64,0),1),'8- Políticas de Administración '!$B$16:$F$64,5,FALSE),"")</f>
        <v/>
      </c>
      <c r="M28" s="423"/>
      <c r="N28" s="426"/>
      <c r="O28" s="473"/>
    </row>
    <row r="29" spans="1:15">
      <c r="A29" s="448"/>
      <c r="B29" s="450"/>
      <c r="C29" s="453"/>
      <c r="D29" s="159"/>
      <c r="E29" s="423"/>
      <c r="F29" s="423"/>
      <c r="G29" s="431"/>
      <c r="H29" s="434"/>
      <c r="I29" s="157"/>
      <c r="J29" s="97"/>
      <c r="K29" s="157" t="str">
        <f>IFERROR(CONCATENATE(INDEX('8- Políticas de Administración '!$B$16:$F$53,MATCH('5- Identificación de Riesgos'!J29,'8- Políticas de Administración '!$C$16:$C$54,0),1)," - ",L29),"")</f>
        <v/>
      </c>
      <c r="L29" s="184" t="str">
        <f>IFERROR(VLOOKUP(INDEX('8- Políticas de Administración '!$B$16:$F$63,MATCH('5- Identificación de Riesgos'!J29,'8- Políticas de Administración '!$C$16:$C$64,0),1),'8- Políticas de Administración '!$B$16:$F$64,5,FALSE),"")</f>
        <v/>
      </c>
      <c r="M29" s="423"/>
      <c r="N29" s="426"/>
      <c r="O29" s="473"/>
    </row>
    <row r="30" spans="1:15" ht="15.75" thickBot="1">
      <c r="A30" s="449"/>
      <c r="B30" s="483"/>
      <c r="C30" s="454"/>
      <c r="D30" s="189"/>
      <c r="E30" s="424"/>
      <c r="F30" s="424"/>
      <c r="G30" s="432"/>
      <c r="H30" s="435"/>
      <c r="I30" s="158"/>
      <c r="J30" s="165"/>
      <c r="K30" s="158" t="str">
        <f>IFERROR(CONCATENATE(INDEX('8- Políticas de Administración '!$B$16:$F$53,MATCH('5- Identificación de Riesgos'!J30,'8- Políticas de Administración '!$C$16:$C$54,0),1)," - ",L30),"")</f>
        <v/>
      </c>
      <c r="L30" s="185" t="str">
        <f>IFERROR(VLOOKUP(INDEX('8- Políticas de Administración '!$B$16:$F$63,MATCH('5- Identificación de Riesgos'!J30,'8- Políticas de Administración '!$C$16:$C$64,0),1),'8- Políticas de Administración '!$B$16:$F$64,5,FALSE),"")</f>
        <v/>
      </c>
      <c r="M30" s="424"/>
      <c r="N30" s="427"/>
      <c r="O30" s="473"/>
    </row>
    <row r="31" spans="1:15" ht="45">
      <c r="A31" s="447">
        <v>3</v>
      </c>
      <c r="B31" s="450" t="s">
        <v>322</v>
      </c>
      <c r="C31" s="452" t="s">
        <v>323</v>
      </c>
      <c r="D31" s="193" t="s">
        <v>324</v>
      </c>
      <c r="E31" s="452">
        <v>84794</v>
      </c>
      <c r="F31" s="452">
        <v>1</v>
      </c>
      <c r="G31" s="461">
        <f>F31/E31</f>
        <v>1.17932872608911E-5</v>
      </c>
      <c r="H31" s="464" t="str">
        <f>CONCATENATE(IF(G31&lt;='8- Políticas de Administración '!$D$6,'8- Políticas de Administración '!$B$6,IF(G31&lt;='8- Políticas de Administración '!$D$7,'8- Políticas de Administración '!$B$7,IF(G31&lt;='8- Políticas de Administración '!$D$8,'8- Políticas de Administración '!$B$8,IF(G31&lt;='8- Políticas de Administración '!$D$9,'8- Políticas de Administración '!$B$9,IF(G31&lt;='8- Políticas de Administración '!$D$10,'8- Políticas de Administración '!$B$10,"Probabilidad no valida")))))," - ",VLOOKUP(IF(G31&lt;='8- Políticas de Administración '!$D$6,'8- Políticas de Administración '!$B$6,IF(G31&lt;='8- Políticas de Administración '!$D$7,'8- Políticas de Administración '!$B$7,IF(G31&lt;='8- Políticas de Administración '!$D$8,'8- Políticas de Administración '!$B$8,IF(G31&lt;='8- Políticas de Administración '!$D$9,'8- Políticas de Administración '!$B$9,IF(G31&lt;='8- Políticas de Administración '!$D$10,'8- Políticas de Administración '!$B$10,"Probabilidad no valida"))))),'8- Políticas de Administración '!$B$6:$F$10,5,FALSE))</f>
        <v>Muy Baja - 1</v>
      </c>
      <c r="I31" s="156" t="s">
        <v>300</v>
      </c>
      <c r="J31" s="164" t="s">
        <v>301</v>
      </c>
      <c r="K31" s="156" t="str">
        <f>IFERROR(CONCATENATE(INDEX('8- Políticas de Administración '!$B$16:$F$53,MATCH('5- Identificación de Riesgos'!J31,'8- Políticas de Administración '!$C$16:$C$54,0),1)," - ",L31),"")</f>
        <v>Leve - 1</v>
      </c>
      <c r="L31" s="183">
        <f>IFERROR(VLOOKUP(INDEX('8- Políticas de Administración '!$B$16:$F$63,MATCH('5- Identificación de Riesgos'!J31,'8- Políticas de Administración '!$C$16:$C$64,0),1),'8- Políticas de Administración '!$B$16:$F$64,5,FALSE),"")</f>
        <v>1</v>
      </c>
      <c r="M31" s="428" t="str">
        <f>IFERROR(CONCATENATE(INDEX('8- Políticas de Administración '!$B$16:$F$53,MATCH(ROUND(AVERAGE(L31:L37),0),'8- Políticas de Administración '!$F$16:$F$53,0),1)," - ",ROUND(AVERAGE(L31:L37),0)),"")</f>
        <v>Leve - 1</v>
      </c>
      <c r="N31" s="429" t="str">
        <f>IFERROR(CONCATENATE(VLOOKUP((LEFT(H31,LEN(H31)-4)&amp;LEFT(M31,LEN(M31)-4)),'9- Matriz de Calor '!$D$18:$E$42,2,0)," - ",RIGHT(H31,1)*RIGHT(M31,1)),"")</f>
        <v>Bajo - 1</v>
      </c>
      <c r="O31" s="472">
        <f>RIGHT(H31,1)*RIGHT(M31,1)</f>
        <v>1</v>
      </c>
    </row>
    <row r="32" spans="1:15" ht="30">
      <c r="A32" s="448"/>
      <c r="B32" s="450"/>
      <c r="C32" s="453"/>
      <c r="D32" s="93" t="s">
        <v>325</v>
      </c>
      <c r="E32" s="453"/>
      <c r="F32" s="453"/>
      <c r="G32" s="462"/>
      <c r="H32" s="465"/>
      <c r="I32" s="157" t="s">
        <v>311</v>
      </c>
      <c r="J32" s="97" t="s">
        <v>312</v>
      </c>
      <c r="K32" s="157" t="str">
        <f>IFERROR(CONCATENATE(INDEX('8- Políticas de Administración '!$B$16:$F$53,MATCH('5- Identificación de Riesgos'!J32,'8- Políticas de Administración '!$C$16:$C$54,0),1)," - ",L32),"")</f>
        <v>Leve - 1</v>
      </c>
      <c r="L32" s="184">
        <f>IFERROR(VLOOKUP(INDEX('8- Políticas de Administración '!$B$16:$F$63,MATCH('5- Identificación de Riesgos'!J32,'8- Políticas de Administración '!$C$16:$C$64,0),1),'8- Políticas de Administración '!$B$16:$F$64,5,FALSE),"")</f>
        <v>1</v>
      </c>
      <c r="M32" s="423"/>
      <c r="N32" s="426"/>
      <c r="O32" s="450"/>
    </row>
    <row r="33" spans="1:25" ht="30">
      <c r="A33" s="448"/>
      <c r="B33" s="450"/>
      <c r="C33" s="453"/>
      <c r="D33" s="93" t="s">
        <v>326</v>
      </c>
      <c r="E33" s="453"/>
      <c r="F33" s="453"/>
      <c r="G33" s="462"/>
      <c r="H33" s="465"/>
      <c r="I33" s="157"/>
      <c r="J33" s="97"/>
      <c r="K33" s="157" t="str">
        <f>IFERROR(CONCATENATE(INDEX('8- Políticas de Administración '!$B$16:$F$53,MATCH('5- Identificación de Riesgos'!J33,'8- Políticas de Administración '!$C$16:$C$54,0),1)," - ",L33),"")</f>
        <v/>
      </c>
      <c r="L33" s="184" t="str">
        <f>IFERROR(VLOOKUP(INDEX('8- Políticas de Administración '!$B$16:$F$63,MATCH('5- Identificación de Riesgos'!J33,'8- Políticas de Administración '!$C$16:$C$64,0),1),'8- Políticas de Administración '!$B$16:$F$64,5,FALSE),"")</f>
        <v/>
      </c>
      <c r="M33" s="423"/>
      <c r="N33" s="426"/>
      <c r="O33" s="450"/>
    </row>
    <row r="34" spans="1:25" ht="60">
      <c r="A34" s="448"/>
      <c r="B34" s="450"/>
      <c r="C34" s="453"/>
      <c r="D34" s="93" t="s">
        <v>327</v>
      </c>
      <c r="E34" s="453"/>
      <c r="F34" s="453"/>
      <c r="G34" s="462"/>
      <c r="H34" s="465"/>
      <c r="I34" s="157"/>
      <c r="J34" s="97"/>
      <c r="K34" s="157" t="str">
        <f>IFERROR(CONCATENATE(INDEX('8- Políticas de Administración '!$B$16:$F$53,MATCH('5- Identificación de Riesgos'!J34,'8- Políticas de Administración '!$C$16:$C$54,0),1)," - ",L34),"")</f>
        <v/>
      </c>
      <c r="L34" s="184" t="str">
        <f>IFERROR(VLOOKUP(INDEX('8- Políticas de Administración '!$B$16:$F$63,MATCH('5- Identificación de Riesgos'!J34,'8- Políticas de Administración '!$C$16:$C$64,0),1),'8- Políticas de Administración '!$B$16:$F$64,5,FALSE),"")</f>
        <v/>
      </c>
      <c r="M34" s="423"/>
      <c r="N34" s="426"/>
      <c r="O34" s="450"/>
    </row>
    <row r="35" spans="1:25" ht="30">
      <c r="A35" s="448"/>
      <c r="B35" s="450"/>
      <c r="C35" s="453"/>
      <c r="D35" s="93" t="s">
        <v>328</v>
      </c>
      <c r="E35" s="453"/>
      <c r="F35" s="453"/>
      <c r="G35" s="462"/>
      <c r="H35" s="465"/>
      <c r="I35" s="157"/>
      <c r="J35" s="97"/>
      <c r="K35" s="157" t="str">
        <f>IFERROR(CONCATENATE(INDEX('8- Políticas de Administración '!$B$16:$F$53,MATCH('5- Identificación de Riesgos'!J35,'8- Políticas de Administración '!$C$16:$C$54,0),1)," - ",L35),"")</f>
        <v/>
      </c>
      <c r="L35" s="184" t="str">
        <f>IFERROR(VLOOKUP(INDEX('8- Políticas de Administración '!$B$16:$F$63,MATCH('5- Identificación de Riesgos'!J35,'8- Políticas de Administración '!$C$16:$C$64,0),1),'8- Políticas de Administración '!$B$16:$F$64,5,FALSE),"")</f>
        <v/>
      </c>
      <c r="M35" s="423"/>
      <c r="N35" s="426"/>
      <c r="O35" s="450"/>
    </row>
    <row r="36" spans="1:25">
      <c r="A36" s="448"/>
      <c r="B36" s="450"/>
      <c r="C36" s="453"/>
      <c r="D36" s="194"/>
      <c r="E36" s="453"/>
      <c r="F36" s="453"/>
      <c r="G36" s="462"/>
      <c r="H36" s="465"/>
      <c r="I36" s="157"/>
      <c r="J36" s="97"/>
      <c r="K36" s="157" t="str">
        <f>IFERROR(CONCATENATE(INDEX('8- Políticas de Administración '!$B$16:$F$53,MATCH('5- Identificación de Riesgos'!J36,'8- Políticas de Administración '!$C$16:$C$54,0),1)," - ",L36),"")</f>
        <v/>
      </c>
      <c r="L36" s="184" t="str">
        <f>IFERROR(VLOOKUP(INDEX('8- Políticas de Administración '!$B$16:$F$63,MATCH('5- Identificación de Riesgos'!J36,'8- Políticas de Administración '!$C$16:$C$64,0),1),'8- Políticas de Administración '!$B$16:$F$64,5,FALSE),"")</f>
        <v/>
      </c>
      <c r="M36" s="423"/>
      <c r="N36" s="426"/>
      <c r="O36" s="450"/>
    </row>
    <row r="37" spans="1:25" ht="15.75" thickBot="1">
      <c r="A37" s="449"/>
      <c r="B37" s="451"/>
      <c r="C37" s="454"/>
      <c r="D37" s="159"/>
      <c r="E37" s="454"/>
      <c r="F37" s="454"/>
      <c r="G37" s="463"/>
      <c r="H37" s="466"/>
      <c r="I37" s="158"/>
      <c r="J37" s="165"/>
      <c r="K37" s="158" t="str">
        <f>IFERROR(CONCATENATE(INDEX('8- Políticas de Administración '!$B$16:$F$53,MATCH('5- Identificación de Riesgos'!J37,'8- Políticas de Administración '!$C$16:$C$54,0),1)," - ",L37),"")</f>
        <v/>
      </c>
      <c r="L37" s="185" t="str">
        <f>IFERROR(VLOOKUP(INDEX('8- Políticas de Administración '!$B$16:$F$63,MATCH('5- Identificación de Riesgos'!J37,'8- Políticas de Administración '!$C$16:$C$64,0),1),'8- Políticas de Administración '!$B$16:$F$64,5,FALSE),"")</f>
        <v/>
      </c>
      <c r="M37" s="424"/>
      <c r="N37" s="427"/>
      <c r="O37" s="451"/>
    </row>
    <row r="38" spans="1:25" ht="45" hidden="1" customHeight="1">
      <c r="A38" s="516">
        <v>6</v>
      </c>
      <c r="B38" s="525" t="s">
        <v>329</v>
      </c>
      <c r="C38" s="452" t="s">
        <v>330</v>
      </c>
      <c r="D38" s="160" t="s">
        <v>331</v>
      </c>
      <c r="E38" s="467">
        <v>365</v>
      </c>
      <c r="F38" s="458"/>
      <c r="G38" s="461">
        <f t="shared" ref="G38" si="3">F38/E38</f>
        <v>0</v>
      </c>
      <c r="H38" s="464" t="str">
        <f>CONCATENATE(IF(G38&lt;='8- Políticas de Administración '!$D$6,'8- Políticas de Administración '!$B$6,IF(G38&lt;='8- Políticas de Administración '!$D$7,'8- Políticas de Administración '!$B$7,IF(G38&lt;='8- Políticas de Administración '!$D$8,'8- Políticas de Administración '!$B$8,IF(G38&lt;='8- Políticas de Administración '!$D$9,'8- Políticas de Administración '!$B$9,IF(G38&lt;='8- Políticas de Administración '!$D$10,'8- Políticas de Administración '!$B$10,"Probabilidad no valida")))))," - ",VLOOKUP(IF(G38&lt;='8- Políticas de Administración '!$D$6,'8- Políticas de Administración '!$B$6,IF(G38&lt;='8- Políticas de Administración '!$D$7,'8- Políticas de Administración '!$B$7,IF(G38&lt;='8- Políticas de Administración '!$D$8,'8- Políticas de Administración '!$B$8,IF(G38&lt;='8- Políticas de Administración '!$D$9,'8- Políticas de Administración '!$B$9,IF(G38&lt;='8- Políticas de Administración '!$D$10,'8- Políticas de Administración '!$B$10,"Probabilidad no valida"))))),'8- Políticas de Administración '!$B$6:$F$10,5,FALSE))</f>
        <v>Muy Baja - 1</v>
      </c>
      <c r="I38" s="156" t="s">
        <v>300</v>
      </c>
      <c r="J38" s="164" t="s">
        <v>301</v>
      </c>
      <c r="K38" s="156" t="str">
        <f>IFERROR(CONCATENATE(INDEX('8- Políticas de Administración '!$B$16:$F$53,MATCH('5- Identificación de Riesgos'!J38,'8- Políticas de Administración '!$C$16:$C$54,0),1)," - ",L38),"")</f>
        <v>Leve - 1</v>
      </c>
      <c r="L38" s="183">
        <f>IFERROR(VLOOKUP(INDEX('8- Políticas de Administración '!$B$16:$F$63,MATCH('5- Identificación de Riesgos'!J38,'8- Políticas de Administración '!$C$16:$C$64,0),1),'8- Políticas de Administración '!$B$16:$F$64,5,FALSE),"")</f>
        <v>1</v>
      </c>
      <c r="M38" s="428" t="str">
        <f>IFERROR(CONCATENATE(INDEX('8- Políticas de Administración '!$B$16:$F$53,MATCH(ROUND(AVERAGE(L38:L45),0),'8- Políticas de Administración '!$F$16:$F$53,0),1)," - ",ROUND(AVERAGE(L38:L45),0)),"")</f>
        <v>Leve - 1</v>
      </c>
      <c r="N38" s="467" t="str">
        <f>IFERROR(CONCATENATE(VLOOKUP((LEFT(H38,LEN(H38)-4)&amp;LEFT(M38,LEN(M38)-4)),'9- Matriz de Calor '!$D$18:$E$42,2,0)," - ",RIGHT(H38,1)*RIGHT(M38,1)),"")</f>
        <v>Bajo - 1</v>
      </c>
      <c r="Q38" s="455"/>
      <c r="R38" s="456"/>
      <c r="S38" s="456"/>
      <c r="T38" s="456"/>
      <c r="U38" s="456"/>
      <c r="V38" s="456"/>
      <c r="W38" s="456"/>
      <c r="X38" s="456"/>
      <c r="Y38" s="457"/>
    </row>
    <row r="39" spans="1:25" ht="59.25" hidden="1" customHeight="1">
      <c r="A39" s="517"/>
      <c r="B39" s="526"/>
      <c r="C39" s="453"/>
      <c r="D39" s="195" t="s">
        <v>332</v>
      </c>
      <c r="E39" s="468"/>
      <c r="F39" s="459"/>
      <c r="G39" s="462"/>
      <c r="H39" s="465"/>
      <c r="I39" s="157" t="s">
        <v>311</v>
      </c>
      <c r="J39" s="97" t="s">
        <v>312</v>
      </c>
      <c r="K39" s="157" t="str">
        <f>IFERROR(CONCATENATE(INDEX('8- Políticas de Administración '!$B$16:$F$53,MATCH('5- Identificación de Riesgos'!J39,'8- Políticas de Administración '!$C$16:$C$54,0),1)," - ",L39),"")</f>
        <v>Leve - 1</v>
      </c>
      <c r="L39" s="184">
        <f>IFERROR(VLOOKUP(INDEX('8- Políticas de Administración '!$B$16:$F$63,MATCH('5- Identificación de Riesgos'!J39,'8- Políticas de Administración '!$C$16:$C$64,0),1),'8- Políticas de Administración '!$B$16:$F$64,5,FALSE),"")</f>
        <v>1</v>
      </c>
      <c r="M39" s="423"/>
      <c r="N39" s="468"/>
      <c r="Q39" s="455"/>
      <c r="R39" s="456"/>
      <c r="S39" s="456"/>
      <c r="T39" s="456"/>
      <c r="U39" s="456"/>
      <c r="V39" s="456"/>
      <c r="W39" s="456"/>
      <c r="X39" s="456"/>
      <c r="Y39" s="457"/>
    </row>
    <row r="40" spans="1:25" ht="45" hidden="1">
      <c r="A40" s="517"/>
      <c r="B40" s="526"/>
      <c r="C40" s="453"/>
      <c r="D40" s="195" t="s">
        <v>333</v>
      </c>
      <c r="E40" s="468"/>
      <c r="F40" s="459"/>
      <c r="G40" s="462"/>
      <c r="H40" s="465"/>
      <c r="I40" s="157" t="s">
        <v>300</v>
      </c>
      <c r="J40" s="97" t="s">
        <v>301</v>
      </c>
      <c r="K40" s="157" t="str">
        <f>IFERROR(CONCATENATE(INDEX('8- Políticas de Administración '!$B$16:$F$53,MATCH('5- Identificación de Riesgos'!J40,'8- Políticas de Administración '!$C$16:$C$54,0),1)," - ",L40),"")</f>
        <v>Leve - 1</v>
      </c>
      <c r="L40" s="184">
        <f>IFERROR(VLOOKUP(INDEX('8- Políticas de Administración '!$B$16:$F$63,MATCH('5- Identificación de Riesgos'!J40,'8- Políticas de Administración '!$C$16:$C$64,0),1),'8- Políticas de Administración '!$B$16:$F$64,5,FALSE),"")</f>
        <v>1</v>
      </c>
      <c r="M40" s="423"/>
      <c r="N40" s="468"/>
      <c r="Q40" s="455"/>
      <c r="R40" s="456"/>
      <c r="S40" s="456"/>
      <c r="T40" s="456"/>
      <c r="U40" s="456"/>
      <c r="V40" s="456"/>
      <c r="W40" s="456"/>
      <c r="X40" s="456"/>
      <c r="Y40" s="457"/>
    </row>
    <row r="41" spans="1:25" ht="30" hidden="1">
      <c r="A41" s="517"/>
      <c r="B41" s="526"/>
      <c r="C41" s="453"/>
      <c r="D41" s="161" t="s">
        <v>334</v>
      </c>
      <c r="E41" s="468"/>
      <c r="F41" s="459"/>
      <c r="G41" s="462"/>
      <c r="H41" s="465"/>
      <c r="I41" s="157" t="s">
        <v>311</v>
      </c>
      <c r="J41" s="97" t="s">
        <v>312</v>
      </c>
      <c r="K41" s="157" t="str">
        <f>IFERROR(CONCATENATE(INDEX('8- Políticas de Administración '!$B$16:$F$53,MATCH('5- Identificación de Riesgos'!J41,'8- Políticas de Administración '!$C$16:$C$54,0),1)," - ",L41),"")</f>
        <v>Leve - 1</v>
      </c>
      <c r="L41" s="184">
        <f>IFERROR(VLOOKUP(INDEX('8- Políticas de Administración '!$B$16:$F$63,MATCH('5- Identificación de Riesgos'!J41,'8- Políticas de Administración '!$C$16:$C$64,0),1),'8- Políticas de Administración '!$B$16:$F$64,5,FALSE),"")</f>
        <v>1</v>
      </c>
      <c r="M41" s="423"/>
      <c r="N41" s="468"/>
      <c r="Q41" s="455"/>
      <c r="R41" s="456"/>
      <c r="S41" s="456"/>
      <c r="T41" s="456"/>
      <c r="U41" s="456"/>
      <c r="V41" s="456"/>
      <c r="W41" s="456"/>
      <c r="X41" s="456"/>
      <c r="Y41" s="457"/>
    </row>
    <row r="42" spans="1:25" ht="30" hidden="1">
      <c r="A42" s="517"/>
      <c r="B42" s="526"/>
      <c r="C42" s="453"/>
      <c r="D42" s="161" t="s">
        <v>335</v>
      </c>
      <c r="E42" s="468"/>
      <c r="F42" s="459"/>
      <c r="G42" s="462"/>
      <c r="H42" s="465"/>
      <c r="I42" s="157" t="s">
        <v>311</v>
      </c>
      <c r="J42" s="97" t="s">
        <v>312</v>
      </c>
      <c r="K42" s="157" t="str">
        <f>IFERROR(CONCATENATE(INDEX('8- Políticas de Administración '!$B$16:$F$53,MATCH('5- Identificación de Riesgos'!J42,'8- Políticas de Administración '!$C$16:$C$54,0),1)," - ",L42),"")</f>
        <v>Leve - 1</v>
      </c>
      <c r="L42" s="184">
        <f>IFERROR(VLOOKUP(INDEX('8- Políticas de Administración '!$B$16:$F$63,MATCH('5- Identificación de Riesgos'!J42,'8- Políticas de Administración '!$C$16:$C$64,0),1),'8- Políticas de Administración '!$B$16:$F$64,5,FALSE),"")</f>
        <v>1</v>
      </c>
      <c r="M42" s="423"/>
      <c r="N42" s="468"/>
      <c r="Q42" s="455"/>
      <c r="R42" s="456"/>
      <c r="S42" s="456"/>
      <c r="T42" s="456"/>
      <c r="U42" s="456"/>
      <c r="V42" s="456"/>
      <c r="W42" s="456"/>
      <c r="X42" s="456"/>
      <c r="Y42" s="457"/>
    </row>
    <row r="43" spans="1:25" ht="45" hidden="1">
      <c r="A43" s="517"/>
      <c r="B43" s="526"/>
      <c r="C43" s="453"/>
      <c r="D43" s="161" t="s">
        <v>336</v>
      </c>
      <c r="E43" s="468"/>
      <c r="F43" s="459"/>
      <c r="G43" s="462"/>
      <c r="H43" s="465"/>
      <c r="I43" s="157" t="s">
        <v>300</v>
      </c>
      <c r="J43" s="97" t="s">
        <v>301</v>
      </c>
      <c r="K43" s="157" t="str">
        <f>IFERROR(CONCATENATE(INDEX('8- Políticas de Administración '!$B$16:$F$53,MATCH('5- Identificación de Riesgos'!J43,'8- Políticas de Administración '!$C$16:$C$54,0),1)," - ",L43),"")</f>
        <v>Leve - 1</v>
      </c>
      <c r="L43" s="184">
        <f>IFERROR(VLOOKUP(INDEX('8- Políticas de Administración '!$B$16:$F$63,MATCH('5- Identificación de Riesgos'!J43,'8- Políticas de Administración '!$C$16:$C$64,0),1),'8- Políticas de Administración '!$B$16:$F$64,5,FALSE),"")</f>
        <v>1</v>
      </c>
      <c r="M43" s="423"/>
      <c r="N43" s="468"/>
      <c r="Q43" s="455"/>
      <c r="R43" s="456"/>
      <c r="S43" s="456"/>
      <c r="T43" s="456"/>
      <c r="U43" s="456"/>
      <c r="V43" s="456"/>
      <c r="W43" s="456"/>
      <c r="X43" s="456"/>
      <c r="Y43" s="457"/>
    </row>
    <row r="44" spans="1:25" ht="15" hidden="1" customHeight="1">
      <c r="A44" s="517"/>
      <c r="B44" s="526"/>
      <c r="C44" s="453"/>
      <c r="D44" s="161"/>
      <c r="E44" s="468"/>
      <c r="F44" s="459"/>
      <c r="G44" s="462"/>
      <c r="H44" s="465"/>
      <c r="I44" s="157"/>
      <c r="J44" s="97"/>
      <c r="K44" s="157" t="str">
        <f>IFERROR(CONCATENATE(INDEX('8- Políticas de Administración '!$B$16:$F$53,MATCH('5- Identificación de Riesgos'!J44,'8- Políticas de Administración '!$C$16:$C$54,0),1)," - ",L44),"")</f>
        <v/>
      </c>
      <c r="L44" s="184" t="str">
        <f>IFERROR(VLOOKUP(INDEX('8- Políticas de Administración '!$B$16:$F$63,MATCH('5- Identificación de Riesgos'!J44,'8- Políticas de Administración '!$C$16:$C$64,0),1),'8- Políticas de Administración '!$B$16:$F$64,5,FALSE),"")</f>
        <v/>
      </c>
      <c r="M44" s="423"/>
      <c r="N44" s="468"/>
      <c r="Q44" s="455"/>
      <c r="R44" s="456"/>
      <c r="S44" s="456"/>
      <c r="T44" s="456"/>
      <c r="U44" s="456"/>
      <c r="V44" s="456"/>
      <c r="W44" s="456"/>
      <c r="X44" s="456"/>
      <c r="Y44" s="457"/>
    </row>
    <row r="45" spans="1:25" ht="15" hidden="1" customHeight="1" thickBot="1">
      <c r="A45" s="518"/>
      <c r="B45" s="527"/>
      <c r="C45" s="454"/>
      <c r="D45" s="207"/>
      <c r="E45" s="469"/>
      <c r="F45" s="460"/>
      <c r="G45" s="463"/>
      <c r="H45" s="466"/>
      <c r="I45" s="158"/>
      <c r="J45" s="165"/>
      <c r="K45" s="158" t="str">
        <f>IFERROR(CONCATENATE(INDEX('8- Políticas de Administración '!$B$16:$F$53,MATCH('5- Identificación de Riesgos'!J45,'8- Políticas de Administración '!$C$16:$C$54,0),1)," - ",L45),"")</f>
        <v/>
      </c>
      <c r="L45" s="185" t="str">
        <f>IFERROR(VLOOKUP(INDEX('8- Políticas de Administración '!$B$16:$F$63,MATCH('5- Identificación de Riesgos'!J45,'8- Políticas de Administración '!$C$16:$C$64,0),1),'8- Políticas de Administración '!$B$16:$F$64,5,FALSE),"")</f>
        <v/>
      </c>
      <c r="M45" s="424"/>
      <c r="N45" s="469"/>
    </row>
    <row r="46" spans="1:25" ht="45" hidden="1" customHeight="1">
      <c r="A46" s="516">
        <v>7</v>
      </c>
      <c r="B46" s="519" t="s">
        <v>337</v>
      </c>
      <c r="C46" s="522" t="s">
        <v>338</v>
      </c>
      <c r="D46" s="160" t="s">
        <v>339</v>
      </c>
      <c r="E46" s="467">
        <v>365</v>
      </c>
      <c r="F46" s="458"/>
      <c r="G46" s="461">
        <f t="shared" ref="G46" si="4">F46/E46</f>
        <v>0</v>
      </c>
      <c r="H46" s="464" t="str">
        <f>CONCATENATE(IF(G46&lt;='8-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 - ",VLOOKUP(IF(G46&lt;='8- Políticas de Administración '!$D$6,'8- Políticas de Administración '!$B$6,IF(G46&lt;='8- Políticas de Administración '!$D$7,'8- Políticas de Administración '!$B$7,IF(G46&lt;='8- Políticas de Administración '!$D$8,'8- Políticas de Administración '!$B$8,IF(G46&lt;='8- Políticas de Administración '!$D$9,'8- Políticas de Administración '!$B$9,IF(G46&lt;='8- Políticas de Administración '!$D$10,'8- Políticas de Administración '!$B$10,"Probabilidad no valida"))))),'8- Políticas de Administración '!$B$6:$F$10,5,FALSE))</f>
        <v>Muy Baja - 1</v>
      </c>
      <c r="I46" s="156" t="s">
        <v>300</v>
      </c>
      <c r="J46" s="164" t="s">
        <v>301</v>
      </c>
      <c r="K46" s="156" t="str">
        <f>IFERROR(CONCATENATE(INDEX('8- Políticas de Administración '!$B$16:$F$53,MATCH('5- Identificación de Riesgos'!J46,'8- Políticas de Administración '!$C$16:$C$54,0),1)," - ",L46),"")</f>
        <v>Leve - 1</v>
      </c>
      <c r="L46" s="183">
        <f>IFERROR(VLOOKUP(INDEX('8- Políticas de Administración '!$B$16:$F$63,MATCH('5- Identificación de Riesgos'!J46,'8- Políticas de Administración '!$C$16:$C$64,0),1),'8- Políticas de Administración '!$B$16:$F$64,5,FALSE),"")</f>
        <v>1</v>
      </c>
      <c r="M46" s="428" t="str">
        <f>IFERROR(CONCATENATE(INDEX('8- Políticas de Administración '!$B$16:$F$70,MATCH(ROUND(AVERAGE(L46:L51),0),'8- Políticas de Administración '!$F$16:$F$53,0),1)," - ",ROUND(AVERAGE(L46:L51),0)),"")</f>
        <v>Leve - 1</v>
      </c>
      <c r="N46" s="467" t="str">
        <f>IFERROR(CONCATENATE(VLOOKUP((LEFT(H46,LEN(H46)-4)&amp;LEFT(M46,LEN(M46)-4)),'9- Matriz de Calor '!$D$18:$E$42,2,0)," - ",RIGHT(H46,1)*RIGHT(M46,1)),"")</f>
        <v>Bajo - 1</v>
      </c>
    </row>
    <row r="47" spans="1:25" ht="30" hidden="1">
      <c r="A47" s="517"/>
      <c r="B47" s="520"/>
      <c r="C47" s="523"/>
      <c r="D47" s="216" t="s">
        <v>340</v>
      </c>
      <c r="E47" s="468"/>
      <c r="F47" s="459"/>
      <c r="G47" s="462"/>
      <c r="H47" s="465"/>
      <c r="I47" s="157" t="s">
        <v>311</v>
      </c>
      <c r="J47" s="97" t="s">
        <v>312</v>
      </c>
      <c r="K47" s="157" t="str">
        <f>IFERROR(CONCATENATE(INDEX('8- Políticas de Administración '!$B$16:$F$53,MATCH('5- Identificación de Riesgos'!J47,'8- Políticas de Administración '!$C$16:$C$54,0),1)," - ",L47),"")</f>
        <v>Leve - 1</v>
      </c>
      <c r="L47" s="184">
        <f>IFERROR(VLOOKUP(INDEX('8- Políticas de Administración '!$B$16:$F$63,MATCH('5- Identificación de Riesgos'!J47,'8- Políticas de Administración '!$C$16:$C$64,0),1),'8- Políticas de Administración '!$B$16:$F$64,5,FALSE),"")</f>
        <v>1</v>
      </c>
      <c r="M47" s="423"/>
      <c r="N47" s="468"/>
    </row>
    <row r="48" spans="1:25" ht="30" hidden="1">
      <c r="A48" s="517"/>
      <c r="B48" s="520"/>
      <c r="C48" s="523"/>
      <c r="D48" s="217" t="s">
        <v>341</v>
      </c>
      <c r="E48" s="468"/>
      <c r="F48" s="459"/>
      <c r="G48" s="462"/>
      <c r="H48" s="465"/>
      <c r="I48" s="157" t="s">
        <v>311</v>
      </c>
      <c r="J48" s="97" t="s">
        <v>312</v>
      </c>
      <c r="K48" s="157" t="str">
        <f>IFERROR(CONCATENATE(INDEX('8- Políticas de Administración '!$B$16:$F$53,MATCH('5- Identificación de Riesgos'!J48,'8- Políticas de Administración '!$C$16:$C$54,0),1)," - ",L48),"")</f>
        <v>Leve - 1</v>
      </c>
      <c r="L48" s="184">
        <f>IFERROR(VLOOKUP(INDEX('8- Políticas de Administración '!$B$16:$F$63,MATCH('5- Identificación de Riesgos'!J48,'8- Políticas de Administración '!$C$16:$C$64,0),1),'8- Políticas de Administración '!$B$16:$F$64,5,FALSE),"")</f>
        <v>1</v>
      </c>
      <c r="M48" s="423"/>
      <c r="N48" s="468"/>
    </row>
    <row r="49" spans="1:14" ht="30" hidden="1">
      <c r="A49" s="517"/>
      <c r="B49" s="520"/>
      <c r="C49" s="523"/>
      <c r="D49" s="217" t="s">
        <v>342</v>
      </c>
      <c r="E49" s="468"/>
      <c r="F49" s="459"/>
      <c r="G49" s="462"/>
      <c r="H49" s="465"/>
      <c r="I49" s="157" t="s">
        <v>311</v>
      </c>
      <c r="J49" s="97" t="s">
        <v>312</v>
      </c>
      <c r="K49" s="157" t="str">
        <f>IFERROR(CONCATENATE(INDEX('8- Políticas de Administración '!$B$16:$F$53,MATCH('5- Identificación de Riesgos'!J49,'8- Políticas de Administración '!$C$16:$C$54,0),1)," - ",L49),"")</f>
        <v>Leve - 1</v>
      </c>
      <c r="L49" s="184">
        <f>IFERROR(VLOOKUP(INDEX('8- Políticas de Administración '!$B$16:$F$63,MATCH('5- Identificación de Riesgos'!J49,'8- Políticas de Administración '!$C$16:$C$64,0),1),'8- Políticas de Administración '!$B$16:$F$64,5,FALSE),"")</f>
        <v>1</v>
      </c>
      <c r="M49" s="423"/>
      <c r="N49" s="468"/>
    </row>
    <row r="50" spans="1:14" ht="15" hidden="1" customHeight="1">
      <c r="A50" s="517"/>
      <c r="B50" s="520"/>
      <c r="C50" s="523"/>
      <c r="D50" s="218"/>
      <c r="E50" s="468"/>
      <c r="F50" s="459"/>
      <c r="G50" s="462"/>
      <c r="H50" s="465"/>
      <c r="I50" s="157"/>
      <c r="J50" s="97"/>
      <c r="K50" s="157" t="str">
        <f>IFERROR(CONCATENATE(INDEX('8- Políticas de Administración '!$B$16:$F$53,MATCH('5- Identificación de Riesgos'!J50,'8- Políticas de Administración '!$C$16:$C$54,0),1)," - ",L50),"")</f>
        <v/>
      </c>
      <c r="L50" s="184" t="str">
        <f>IFERROR(VLOOKUP(INDEX('8- Políticas de Administración '!$B$16:$F$63,MATCH('5- Identificación de Riesgos'!J50,'8- Políticas de Administración '!$C$16:$C$64,0),1),'8- Políticas de Administración '!$B$16:$F$64,5,FALSE),"")</f>
        <v/>
      </c>
      <c r="M50" s="423"/>
      <c r="N50" s="468"/>
    </row>
    <row r="51" spans="1:14" ht="15" hidden="1" customHeight="1" thickBot="1">
      <c r="A51" s="518"/>
      <c r="B51" s="521"/>
      <c r="C51" s="524"/>
      <c r="D51" s="219"/>
      <c r="E51" s="469"/>
      <c r="F51" s="460"/>
      <c r="G51" s="463"/>
      <c r="H51" s="466"/>
      <c r="I51" s="158"/>
      <c r="J51" s="165"/>
      <c r="K51" s="158" t="str">
        <f>IFERROR(CONCATENATE(INDEX('8- Políticas de Administración '!$B$16:$F$53,MATCH('5- Identificación de Riesgos'!J51,'8- Políticas de Administración '!$C$16:$C$54,0),1)," - ",L51),"")</f>
        <v/>
      </c>
      <c r="L51" s="185" t="str">
        <f>IFERROR(VLOOKUP(INDEX('8- Políticas de Administración '!$B$16:$F$63,MATCH('5- Identificación de Riesgos'!J51,'8- Políticas de Administración '!$C$16:$C$64,0),1),'8- Políticas de Administración '!$B$16:$F$64,5,FALSE),"")</f>
        <v/>
      </c>
      <c r="M51" s="424"/>
      <c r="N51" s="469"/>
    </row>
    <row r="52" spans="1:14" ht="60" hidden="1">
      <c r="A52" s="444">
        <v>8</v>
      </c>
      <c r="B52" s="438" t="s">
        <v>343</v>
      </c>
      <c r="C52" s="422" t="s">
        <v>344</v>
      </c>
      <c r="D52" s="155" t="s">
        <v>345</v>
      </c>
      <c r="E52" s="422">
        <v>246</v>
      </c>
      <c r="F52" s="422"/>
      <c r="G52" s="436">
        <f t="shared" ref="G52" si="5">F52/E52</f>
        <v>0</v>
      </c>
      <c r="H52" s="437" t="str">
        <f>CONCATENATE(IF(G52&lt;='8- Políticas de Administración '!$D$6,'8- Políticas de Administración '!$B$6,IF(G52&lt;='8- Políticas de Administración '!$D$7,'8- Políticas de Administración '!$B$7,IF(G52&lt;='8- Políticas de Administración '!$D$8,'8- Políticas de Administración '!$B$8,IF(G52&lt;='8- Políticas de Administración '!$D$9,'8- Políticas de Administración '!$B$9,IF(G52&lt;='8- Políticas de Administración '!$D$10,'8- Políticas de Administración '!$B$10,"Probabilidad no valida")))))," - ",VLOOKUP(IF(G52&lt;='8- Políticas de Administración '!$D$6,'8- Políticas de Administración '!$B$6,IF(G52&lt;='8- Políticas de Administración '!$D$7,'8- Políticas de Administración '!$B$7,IF(G52&lt;='8- Políticas de Administración '!$D$8,'8- Políticas de Administración '!$B$8,IF(G52&lt;='8- Políticas de Administración '!$D$9,'8- Políticas de Administración '!$B$9,IF(G52&lt;='8- Políticas de Administración '!$D$10,'8- Políticas de Administración '!$B$10,"Probabilidad no valida"))))),'8- Políticas de Administración '!$B$6:$F$10,5,FALSE))</f>
        <v>Muy Baja - 1</v>
      </c>
      <c r="I52" s="159" t="s">
        <v>346</v>
      </c>
      <c r="J52" s="220" t="s">
        <v>347</v>
      </c>
      <c r="K52" s="157" t="str">
        <f>IFERROR(CONCATENATE(INDEX('8- Políticas de Administración '!$B$16:$F$61,MATCH('5- Identificación de Riesgos'!J52,'8- Políticas de Administración '!$C$16:$C$61,0),1)," - ",L52),"")</f>
        <v>Leve - 1</v>
      </c>
      <c r="L52" s="199">
        <f>IFERROR(VLOOKUP(INDEX('8- Políticas de Administración '!$B$16:$F$63,MATCH('5- Identificación de Riesgos'!J52,'8- Políticas de Administración '!$C$16:$C$64,0),1),'8- Políticas de Administración '!$B$16:$F$64,5,FALSE),"")</f>
        <v>1</v>
      </c>
      <c r="M52" s="422" t="str">
        <f>IFERROR(CONCATENATE(INDEX('8- Políticas de Administración '!$B$16:$F$70,MATCH(ROUND(AVERAGE(L52:L57),0),'8- Políticas de Administración '!$F$16:$F$53,0),1)," - ",ROUND(AVERAGE(L52:L57),0)),"")</f>
        <v>Leve - 1</v>
      </c>
      <c r="N52" s="425" t="str">
        <f>IFERROR(CONCATENATE(VLOOKUP((LEFT(H52,LEN(H52)-4)&amp;LEFT(M52,LEN(M52)-4)),'9- Matriz de Calor '!$D$18:$E$42,2,0)," - ",RIGHT(H52,1)*RIGHT(M52,1)),"")</f>
        <v>Bajo - 1</v>
      </c>
    </row>
    <row r="53" spans="1:14" ht="60" hidden="1">
      <c r="A53" s="445"/>
      <c r="B53" s="439"/>
      <c r="C53" s="423"/>
      <c r="D53" s="161" t="s">
        <v>348</v>
      </c>
      <c r="E53" s="423"/>
      <c r="F53" s="423"/>
      <c r="G53" s="431"/>
      <c r="H53" s="434"/>
      <c r="I53" s="159" t="s">
        <v>346</v>
      </c>
      <c r="J53" s="220" t="s">
        <v>347</v>
      </c>
      <c r="K53" s="157" t="str">
        <f>IFERROR(CONCATENATE(INDEX('8- Políticas de Administración '!$B$16:$F$61,MATCH('5- Identificación de Riesgos'!J53,'8- Políticas de Administración '!$C$16:$C$61,0),1)," - ",L53),"")</f>
        <v>Leve - 1</v>
      </c>
      <c r="L53" s="184">
        <f>IFERROR(VLOOKUP(INDEX('8- Políticas de Administración '!$B$16:$F$63,MATCH('5- Identificación de Riesgos'!J53,'8- Políticas de Administración '!$C$16:$C$64,0),1),'8- Políticas de Administración '!$B$16:$F$64,5,FALSE),"")</f>
        <v>1</v>
      </c>
      <c r="M53" s="423"/>
      <c r="N53" s="426"/>
    </row>
    <row r="54" spans="1:14" ht="60" hidden="1">
      <c r="A54" s="445"/>
      <c r="B54" s="439"/>
      <c r="C54" s="423"/>
      <c r="D54" s="161" t="s">
        <v>349</v>
      </c>
      <c r="E54" s="423"/>
      <c r="F54" s="423"/>
      <c r="G54" s="431"/>
      <c r="H54" s="434"/>
      <c r="I54" s="159" t="s">
        <v>346</v>
      </c>
      <c r="J54" s="220" t="s">
        <v>347</v>
      </c>
      <c r="K54" s="157" t="str">
        <f>IFERROR(CONCATENATE(INDEX('8- Políticas de Administración '!$B$16:$F$61,MATCH('5- Identificación de Riesgos'!J54,'8- Políticas de Administración '!$C$16:$C$61,0),1)," - ",L54),"")</f>
        <v>Leve - 1</v>
      </c>
      <c r="L54" s="184">
        <f>IFERROR(VLOOKUP(INDEX('8- Políticas de Administración '!$B$16:$F$63,MATCH('5- Identificación de Riesgos'!J54,'8- Políticas de Administración '!$C$16:$C$64,0),1),'8- Políticas de Administración '!$B$16:$F$64,5,FALSE),"")</f>
        <v>1</v>
      </c>
      <c r="M54" s="423"/>
      <c r="N54" s="426"/>
    </row>
    <row r="55" spans="1:14" ht="60" hidden="1">
      <c r="A55" s="445"/>
      <c r="B55" s="439"/>
      <c r="C55" s="423"/>
      <c r="D55" s="162" t="s">
        <v>350</v>
      </c>
      <c r="E55" s="423"/>
      <c r="F55" s="423"/>
      <c r="G55" s="431"/>
      <c r="H55" s="434"/>
      <c r="I55" s="159" t="s">
        <v>346</v>
      </c>
      <c r="J55" s="220" t="s">
        <v>347</v>
      </c>
      <c r="K55" s="157" t="str">
        <f>IFERROR(CONCATENATE(INDEX('8- Políticas de Administración '!$B$16:$F$61,MATCH('5- Identificación de Riesgos'!J55,'8- Políticas de Administración '!$C$16:$C$61,0),1)," - ",L55),"")</f>
        <v>Leve - 1</v>
      </c>
      <c r="L55" s="184">
        <f>IFERROR(VLOOKUP(INDEX('8- Políticas de Administración '!$B$16:$F$63,MATCH('5- Identificación de Riesgos'!J55,'8- Políticas de Administración '!$C$16:$C$64,0),1),'8- Políticas de Administración '!$B$16:$F$64,5,FALSE),"")</f>
        <v>1</v>
      </c>
      <c r="M55" s="423"/>
      <c r="N55" s="426"/>
    </row>
    <row r="56" spans="1:14" hidden="1">
      <c r="A56" s="445"/>
      <c r="B56" s="439"/>
      <c r="C56" s="423"/>
      <c r="D56" s="298"/>
      <c r="E56" s="423"/>
      <c r="F56" s="423"/>
      <c r="G56" s="431"/>
      <c r="H56" s="434"/>
      <c r="I56" s="157"/>
      <c r="J56" s="97"/>
      <c r="K56" s="157" t="str">
        <f>IFERROR(CONCATENATE(INDEX('8- Políticas de Administración '!$B$16:$F$53,MATCH('5- Identificación de Riesgos'!J56,'8- Políticas de Administración '!$C$16:$C$54,0),1)," - ",L56),"")</f>
        <v/>
      </c>
      <c r="L56" s="184" t="str">
        <f>IFERROR(VLOOKUP(INDEX('8- Políticas de Administración '!$B$16:$F$63,MATCH('5- Identificación de Riesgos'!J56,'8- Políticas de Administración '!$C$16:$C$64,0),1),'8- Políticas de Administración '!$B$16:$F$64,5,FALSE),"")</f>
        <v/>
      </c>
      <c r="M56" s="423"/>
      <c r="N56" s="426"/>
    </row>
    <row r="57" spans="1:14" ht="15.75" hidden="1" thickBot="1">
      <c r="A57" s="446"/>
      <c r="B57" s="440"/>
      <c r="C57" s="424"/>
      <c r="D57" s="299"/>
      <c r="E57" s="424"/>
      <c r="F57" s="424"/>
      <c r="G57" s="432"/>
      <c r="H57" s="435"/>
      <c r="I57" s="158"/>
      <c r="J57" s="165"/>
      <c r="K57" s="157" t="str">
        <f>IFERROR(CONCATENATE(INDEX('8- Políticas de Administración '!$B$16:$F$53,MATCH('5- Identificación de Riesgos'!J57,'8- Políticas de Administración '!$C$16:$C$54,0),1)," - ",L57),"")</f>
        <v/>
      </c>
      <c r="L57" s="185" t="str">
        <f>IFERROR(VLOOKUP(INDEX('8- Políticas de Administración '!$B$16:$F$63,MATCH('5- Identificación de Riesgos'!J57,'8- Políticas de Administración '!$C$16:$C$64,0),1),'8- Políticas de Administración '!$B$16:$F$64,5,FALSE),"")</f>
        <v/>
      </c>
      <c r="M57" s="424"/>
      <c r="N57" s="427"/>
    </row>
    <row r="58" spans="1:14" ht="60">
      <c r="A58" s="444">
        <v>4</v>
      </c>
      <c r="B58" s="441" t="s">
        <v>351</v>
      </c>
      <c r="C58" s="428" t="s">
        <v>352</v>
      </c>
      <c r="D58" s="297" t="s">
        <v>353</v>
      </c>
      <c r="E58" s="428">
        <v>246</v>
      </c>
      <c r="F58" s="428">
        <v>1</v>
      </c>
      <c r="G58" s="430">
        <f>F58/E58</f>
        <v>4.0650406504065045E-3</v>
      </c>
      <c r="H58" s="433" t="str">
        <f>CONCATENATE(IF(G58&lt;='8- Políticas de Administración '!$D$6,'8- Políticas de Administración '!$B$6,IF(G58&lt;='8- Políticas de Administración '!$D$7,'8- Políticas de Administración '!$B$7,IF(G58&lt;='8- Políticas de Administración '!$D$8,'8- Políticas de Administración '!$B$8,IF(G58&lt;='8- Políticas de Administración '!$D$9,'8- Políticas de Administración '!$B$9,IF(G58&lt;='8- Políticas de Administración '!$D$10,'8- Políticas de Administración '!$B$10,"Probabilidad no valida")))))," - ",VLOOKUP(IF(G58&lt;='8- Políticas de Administración '!$D$6,'8- Políticas de Administración '!$B$6,IF(G58&lt;='8- Políticas de Administración '!$D$7,'8- Políticas de Administración '!$B$7,IF(G58&lt;='8- Políticas de Administración '!$D$8,'8- Políticas de Administración '!$B$8,IF(G58&lt;='8- Políticas de Administración '!$D$9,'8- Políticas de Administración '!$B$9,IF(G58&lt;='8- Políticas de Administración '!$D$10,'8- Políticas de Administración '!$B$10,"Probabilidad no valida"))))),'8- Políticas de Administración '!$B$6:$F$10,5,FALSE))</f>
        <v>Muy Baja - 1</v>
      </c>
      <c r="I58" s="156" t="s">
        <v>300</v>
      </c>
      <c r="J58" s="164" t="s">
        <v>354</v>
      </c>
      <c r="K58" s="156" t="str">
        <f>IFERROR(CONCATENATE(INDEX('8- Políticas de Administración '!$B$16:$F$53,MATCH('5- Identificación de Riesgos'!J58,'8- Políticas de Administración '!$C$16:$C$54,0),1)," - ",L58),"")</f>
        <v>Menor - 2</v>
      </c>
      <c r="L58" s="183">
        <f>IFERROR(VLOOKUP(INDEX('8- Políticas de Administración '!$B$16:$F$63,MATCH('5- Identificación de Riesgos'!J58,'8- Políticas de Administración '!$C$16:$C$64,0),1),'8- Políticas de Administración '!$B$16:$F$64,5,FALSE),"")</f>
        <v>2</v>
      </c>
      <c r="M58" s="428" t="str">
        <f>IFERROR(CONCATENATE(INDEX('8- Políticas de Administración '!$B$16:$F$53,MATCH(ROUND(AVERAGE(L58:L61),0),'8- Políticas de Administración '!$F$16:$F$53,0),1)," - ",ROUND(AVERAGE(L58:L61),0)),"")</f>
        <v>Menor - 2</v>
      </c>
      <c r="N58" s="429" t="str">
        <f>IFERROR(CONCATENATE(VLOOKUP((LEFT(H58,LEN(H58)-4)&amp;LEFT(M58,LEN(M58)-4)),'9- Matriz de Calor '!$D$18:$E$42,2,0)," - ",RIGHT(H58,1)*RIGHT(M58,1)),"")</f>
        <v>Bajo - 2</v>
      </c>
    </row>
    <row r="59" spans="1:14" ht="33.75" customHeight="1">
      <c r="A59" s="445"/>
      <c r="B59" s="442"/>
      <c r="C59" s="423"/>
      <c r="D59" s="93" t="s">
        <v>355</v>
      </c>
      <c r="E59" s="423"/>
      <c r="F59" s="423"/>
      <c r="G59" s="431"/>
      <c r="H59" s="434"/>
      <c r="I59" s="157"/>
      <c r="J59" s="97"/>
      <c r="K59" s="157" t="str">
        <f>IFERROR(CONCATENATE(INDEX('8- Políticas de Administración '!$B$16:$F$53,MATCH('5- Identificación de Riesgos'!J59,'8- Políticas de Administración '!$C$16:$C$54,0),1)," - ",L59),"")</f>
        <v/>
      </c>
      <c r="L59" s="184" t="str">
        <f>IFERROR(VLOOKUP(INDEX('8- Políticas de Administración '!$B$16:$F$63,MATCH('5- Identificación de Riesgos'!J59,'8- Políticas de Administración '!$C$16:$C$64,0),1),'8- Políticas de Administración '!$B$16:$F$64,5,FALSE),"")</f>
        <v/>
      </c>
      <c r="M59" s="423"/>
      <c r="N59" s="426"/>
    </row>
    <row r="60" spans="1:14">
      <c r="A60" s="445"/>
      <c r="B60" s="442"/>
      <c r="C60" s="423"/>
      <c r="D60" s="298"/>
      <c r="E60" s="423"/>
      <c r="F60" s="423"/>
      <c r="G60" s="431"/>
      <c r="H60" s="434"/>
      <c r="I60" s="157"/>
      <c r="J60" s="97"/>
      <c r="K60" s="157" t="str">
        <f>IFERROR(CONCATENATE(INDEX('8- Políticas de Administración '!$B$16:$F$53,MATCH('5- Identificación de Riesgos'!J60,'8- Políticas de Administración '!$C$16:$C$54,0),1)," - ",L60),"")</f>
        <v/>
      </c>
      <c r="L60" s="184" t="str">
        <f>IFERROR(VLOOKUP(INDEX('8- Políticas de Administración '!$B$16:$F$63,MATCH('5- Identificación de Riesgos'!J60,'8- Políticas de Administración '!$C$16:$C$64,0),1),'8- Políticas de Administración '!$B$16:$F$64,5,FALSE),"")</f>
        <v/>
      </c>
      <c r="M60" s="423"/>
      <c r="N60" s="426"/>
    </row>
    <row r="61" spans="1:14" ht="15.75" thickBot="1">
      <c r="A61" s="446"/>
      <c r="B61" s="443"/>
      <c r="C61" s="424"/>
      <c r="D61" s="299"/>
      <c r="E61" s="424"/>
      <c r="F61" s="424"/>
      <c r="G61" s="432"/>
      <c r="H61" s="435"/>
      <c r="I61" s="158"/>
      <c r="J61" s="165"/>
      <c r="K61" s="158" t="str">
        <f>IFERROR(CONCATENATE(INDEX('8- Políticas de Administración '!$B$16:$F$53,MATCH('5- Identificación de Riesgos'!J61,'8- Políticas de Administración '!$C$16:$C$54,0),1)," - ",L61),"")</f>
        <v/>
      </c>
      <c r="L61" s="185" t="str">
        <f>IFERROR(VLOOKUP(INDEX('8- Políticas de Administración '!$B$16:$F$63,MATCH('5- Identificación de Riesgos'!J61,'8- Políticas de Administración '!$C$16:$C$64,0),1),'8- Políticas de Administración '!$B$16:$F$64,5,FALSE),"")</f>
        <v/>
      </c>
      <c r="M61" s="424"/>
      <c r="N61" s="427"/>
    </row>
    <row r="62" spans="1:14" ht="30" hidden="1">
      <c r="A62" s="445">
        <v>10</v>
      </c>
      <c r="B62" s="441" t="s">
        <v>356</v>
      </c>
      <c r="C62" s="428" t="s">
        <v>357</v>
      </c>
      <c r="D62" s="296" t="s">
        <v>358</v>
      </c>
      <c r="E62" s="428">
        <v>365</v>
      </c>
      <c r="F62" s="428"/>
      <c r="G62" s="430">
        <f>F62/E62</f>
        <v>0</v>
      </c>
      <c r="H62" s="433" t="str">
        <f>CONCATENATE(IF(G62&lt;='8- Políticas de Administración '!$D$6,'8- Políticas de Administración '!$B$6,IF(G62&lt;='8- Políticas de Administración '!$D$7,'8- Políticas de Administración '!$B$7,IF(G62&lt;='8- Políticas de Administración '!$D$8,'8- Políticas de Administración '!$B$8,IF(G62&lt;='8- Políticas de Administración '!$D$9,'8- Políticas de Administración '!$B$9,IF(G62&lt;='8- Políticas de Administración '!$D$10,'8- Políticas de Administración '!$B$10,"Probabilidad no valida")))))," - ",VLOOKUP(IF(G62&lt;='8- Políticas de Administración '!$D$6,'8- Políticas de Administración '!$B$6,IF(G62&lt;='8- Políticas de Administración '!$D$7,'8- Políticas de Administración '!$B$7,IF(G62&lt;='8- Políticas de Administración '!$D$8,'8- Políticas de Administración '!$B$8,IF(G62&lt;='8- Políticas de Administración '!$D$9,'8- Políticas de Administración '!$B$9,IF(G62&lt;='8- Políticas de Administración '!$D$10,'8- Políticas de Administración '!$B$10,"Probabilidad no valida"))))),'8- Políticas de Administración '!$B$6:$F$10,5,FALSE))</f>
        <v>Muy Baja - 1</v>
      </c>
      <c r="I62" s="156" t="s">
        <v>311</v>
      </c>
      <c r="J62" s="164" t="s">
        <v>312</v>
      </c>
      <c r="K62" s="156" t="str">
        <f>IFERROR(CONCATENATE(INDEX('8- Políticas de Administración '!$B$16:$F$53,MATCH('5- Identificación de Riesgos'!J62,'8- Políticas de Administración '!$C$16:$C$54,0),1)," - ",L62),"")</f>
        <v>Leve - 1</v>
      </c>
      <c r="L62" s="183">
        <f>IFERROR(VLOOKUP(INDEX('8- Políticas de Administración '!$B$16:$F$63,MATCH('5- Identificación de Riesgos'!J62,'8- Políticas de Administración '!$C$16:$C$64,0),1),'8- Políticas de Administración '!$B$16:$F$64,5,FALSE),"")</f>
        <v>1</v>
      </c>
      <c r="M62" s="428" t="str">
        <f>IFERROR(CONCATENATE(INDEX('8- Políticas de Administración '!$B$16:$F$53,MATCH(ROUND(AVERAGE(L62:L68),0),'8- Políticas de Administración '!$F$16:$F$53,0),1)," - ",ROUND(AVERAGE(L62:L68),0)),"")</f>
        <v>Leve - 1</v>
      </c>
      <c r="N62" s="429" t="str">
        <f>IFERROR(CONCATENATE(VLOOKUP((LEFT(H62,LEN(H62)-4)&amp;LEFT(M62,LEN(M62)-4)),'9- Matriz de Calor '!$D$18:$E$42,2,0)," - ",RIGHT(H62,1)*RIGHT(M62,1)),"")</f>
        <v>Bajo - 1</v>
      </c>
    </row>
    <row r="63" spans="1:14" ht="45" hidden="1">
      <c r="A63" s="445"/>
      <c r="B63" s="442"/>
      <c r="C63" s="423"/>
      <c r="D63" s="161" t="s">
        <v>359</v>
      </c>
      <c r="E63" s="423"/>
      <c r="F63" s="423"/>
      <c r="G63" s="431"/>
      <c r="H63" s="434"/>
      <c r="I63" s="157" t="s">
        <v>300</v>
      </c>
      <c r="J63" s="97" t="s">
        <v>301</v>
      </c>
      <c r="K63" s="157" t="str">
        <f>IFERROR(CONCATENATE(INDEX('8- Políticas de Administración '!$B$16:$F$53,MATCH('5- Identificación de Riesgos'!J63,'8- Políticas de Administración '!$C$16:$C$54,0),1)," - ",L63),"")</f>
        <v>Leve - 1</v>
      </c>
      <c r="L63" s="184">
        <f>IFERROR(VLOOKUP(INDEX('8- Políticas de Administración '!$B$16:$F$63,MATCH('5- Identificación de Riesgos'!J63,'8- Políticas de Administración '!$C$16:$C$64,0),1),'8- Políticas de Administración '!$B$16:$F$64,5,FALSE),"")</f>
        <v>1</v>
      </c>
      <c r="M63" s="423"/>
      <c r="N63" s="426"/>
    </row>
    <row r="64" spans="1:14" ht="30" hidden="1">
      <c r="A64" s="445"/>
      <c r="B64" s="442"/>
      <c r="C64" s="423"/>
      <c r="D64" s="93" t="s">
        <v>360</v>
      </c>
      <c r="E64" s="423"/>
      <c r="F64" s="423"/>
      <c r="G64" s="431"/>
      <c r="H64" s="434"/>
      <c r="I64" s="157" t="s">
        <v>311</v>
      </c>
      <c r="J64" s="97" t="s">
        <v>312</v>
      </c>
      <c r="K64" s="157" t="str">
        <f>IFERROR(CONCATENATE(INDEX('8- Políticas de Administración '!$B$16:$F$53,MATCH('5- Identificación de Riesgos'!J64,'8- Políticas de Administración '!$C$16:$C$54,0),1)," - ",L64),"")</f>
        <v>Leve - 1</v>
      </c>
      <c r="L64" s="184">
        <f>IFERROR(VLOOKUP(INDEX('8- Políticas de Administración '!$B$16:$F$63,MATCH('5- Identificación de Riesgos'!J64,'8- Políticas de Administración '!$C$16:$C$64,0),1),'8- Políticas de Administración '!$B$16:$F$64,5,FALSE),"")</f>
        <v>1</v>
      </c>
      <c r="M64" s="423"/>
      <c r="N64" s="426"/>
    </row>
    <row r="65" spans="1:14" ht="30" hidden="1">
      <c r="A65" s="445"/>
      <c r="B65" s="442"/>
      <c r="C65" s="423"/>
      <c r="D65" s="93" t="s">
        <v>361</v>
      </c>
      <c r="E65" s="423"/>
      <c r="F65" s="423"/>
      <c r="G65" s="431"/>
      <c r="H65" s="434"/>
      <c r="I65" s="157" t="s">
        <v>311</v>
      </c>
      <c r="J65" s="97" t="s">
        <v>312</v>
      </c>
      <c r="K65" s="157" t="str">
        <f>IFERROR(CONCATENATE(INDEX('8- Políticas de Administración '!$B$16:$F$53,MATCH('5- Identificación de Riesgos'!J65,'8- Políticas de Administración '!$C$16:$C$54,0),1)," - ",L65),"")</f>
        <v>Leve - 1</v>
      </c>
      <c r="L65" s="184">
        <f>IFERROR(VLOOKUP(INDEX('8- Políticas de Administración '!$B$16:$F$63,MATCH('5- Identificación de Riesgos'!J65,'8- Políticas de Administración '!$C$16:$C$64,0),1),'8- Políticas de Administración '!$B$16:$F$64,5,FALSE),"")</f>
        <v>1</v>
      </c>
      <c r="M65" s="423"/>
      <c r="N65" s="426"/>
    </row>
    <row r="66" spans="1:14" ht="70.5" hidden="1" customHeight="1">
      <c r="A66" s="445"/>
      <c r="B66" s="442"/>
      <c r="C66" s="423"/>
      <c r="D66" s="93" t="s">
        <v>362</v>
      </c>
      <c r="E66" s="423"/>
      <c r="F66" s="423"/>
      <c r="G66" s="431"/>
      <c r="H66" s="434"/>
      <c r="I66" s="157" t="s">
        <v>311</v>
      </c>
      <c r="J66" s="97" t="s">
        <v>312</v>
      </c>
      <c r="K66" s="157" t="str">
        <f>IFERROR(CONCATENATE(INDEX('8- Políticas de Administración '!$B$16:$F$53,MATCH('5- Identificación de Riesgos'!J66,'8- Políticas de Administración '!$C$16:$C$54,0),1)," - ",L66),"")</f>
        <v>Leve - 1</v>
      </c>
      <c r="L66" s="184">
        <f>IFERROR(VLOOKUP(INDEX('8- Políticas de Administración '!$B$16:$F$63,MATCH('5- Identificación de Riesgos'!J66,'8- Políticas de Administración '!$C$16:$C$64,0),1),'8- Políticas de Administración '!$B$16:$F$64,5,FALSE),"")</f>
        <v>1</v>
      </c>
      <c r="M66" s="423"/>
      <c r="N66" s="426"/>
    </row>
    <row r="67" spans="1:14" hidden="1">
      <c r="A67" s="445"/>
      <c r="B67" s="442"/>
      <c r="C67" s="423"/>
      <c r="D67" s="298"/>
      <c r="E67" s="423"/>
      <c r="F67" s="423"/>
      <c r="G67" s="431"/>
      <c r="H67" s="434"/>
      <c r="I67" s="157"/>
      <c r="J67" s="97"/>
      <c r="K67" s="157" t="str">
        <f>IFERROR(CONCATENATE(INDEX('8- Políticas de Administración '!$B$16:$F$53,MATCH('5- Identificación de Riesgos'!J67,'8- Políticas de Administración '!$C$16:$C$54,0),1)," - ",L67),"")</f>
        <v/>
      </c>
      <c r="L67" s="184" t="str">
        <f>IFERROR(VLOOKUP(INDEX('8- Políticas de Administración '!$B$16:$F$63,MATCH('5- Identificación de Riesgos'!J67,'8- Políticas de Administración '!$C$16:$C$64,0),1),'8- Políticas de Administración '!$B$16:$F$64,5,FALSE),"")</f>
        <v/>
      </c>
      <c r="M67" s="423"/>
      <c r="N67" s="426"/>
    </row>
    <row r="68" spans="1:14" ht="15.75" hidden="1" thickBot="1">
      <c r="A68" s="446"/>
      <c r="B68" s="443"/>
      <c r="C68" s="424"/>
      <c r="D68" s="299"/>
      <c r="E68" s="424"/>
      <c r="F68" s="424"/>
      <c r="G68" s="432"/>
      <c r="H68" s="435"/>
      <c r="I68" s="158"/>
      <c r="J68" s="165"/>
      <c r="K68" s="158" t="str">
        <f>IFERROR(CONCATENATE(INDEX('8- Políticas de Administración '!$B$16:$F$53,MATCH('5- Identificación de Riesgos'!J68,'8- Políticas de Administración '!$C$16:$C$54,0),1)," - ",L68),"")</f>
        <v/>
      </c>
      <c r="L68" s="185" t="str">
        <f>IFERROR(VLOOKUP(INDEX('8- Políticas de Administración '!$B$16:$F$63,MATCH('5- Identificación de Riesgos'!J68,'8- Políticas de Administración '!$C$16:$C$64,0),1),'8- Políticas de Administración '!$B$16:$F$64,5,FALSE),"")</f>
        <v/>
      </c>
      <c r="M68" s="424"/>
      <c r="N68" s="427"/>
    </row>
    <row r="69" spans="1:14">
      <c r="G69" s="300"/>
    </row>
  </sheetData>
  <mergeCells count="120">
    <mergeCell ref="A46:A51"/>
    <mergeCell ref="N38:N45"/>
    <mergeCell ref="H46:H51"/>
    <mergeCell ref="M46:M51"/>
    <mergeCell ref="N46:N51"/>
    <mergeCell ref="B46:B51"/>
    <mergeCell ref="C46:C51"/>
    <mergeCell ref="E46:E51"/>
    <mergeCell ref="F46:F51"/>
    <mergeCell ref="G46:G51"/>
    <mergeCell ref="B38:B45"/>
    <mergeCell ref="A1:C2"/>
    <mergeCell ref="A4:C4"/>
    <mergeCell ref="A8:A9"/>
    <mergeCell ref="B8:B9"/>
    <mergeCell ref="C10:C13"/>
    <mergeCell ref="B10:B13"/>
    <mergeCell ref="A10:A13"/>
    <mergeCell ref="D4:N4"/>
    <mergeCell ref="F8:F9"/>
    <mergeCell ref="A5:C5"/>
    <mergeCell ref="A6:C6"/>
    <mergeCell ref="G8:G9"/>
    <mergeCell ref="H8:H9"/>
    <mergeCell ref="E7:H7"/>
    <mergeCell ref="D7:D9"/>
    <mergeCell ref="K8:K9"/>
    <mergeCell ref="M8:M9"/>
    <mergeCell ref="I7:M7"/>
    <mergeCell ref="I8:I9"/>
    <mergeCell ref="L8:L9"/>
    <mergeCell ref="A7:C7"/>
    <mergeCell ref="D6:N6"/>
    <mergeCell ref="D5:N5"/>
    <mergeCell ref="N7:O7"/>
    <mergeCell ref="E10:E13"/>
    <mergeCell ref="E8:E9"/>
    <mergeCell ref="G10:G13"/>
    <mergeCell ref="H10:H13"/>
    <mergeCell ref="F10:F13"/>
    <mergeCell ref="N10:N13"/>
    <mergeCell ref="M10:M13"/>
    <mergeCell ref="A22:A30"/>
    <mergeCell ref="B22:B30"/>
    <mergeCell ref="C22:C30"/>
    <mergeCell ref="E22:E30"/>
    <mergeCell ref="B14:B17"/>
    <mergeCell ref="C14:C17"/>
    <mergeCell ref="A14:A17"/>
    <mergeCell ref="G18:G21"/>
    <mergeCell ref="H18:H21"/>
    <mergeCell ref="G14:G17"/>
    <mergeCell ref="H14:H17"/>
    <mergeCell ref="F14:F17"/>
    <mergeCell ref="F18:F21"/>
    <mergeCell ref="M14:M17"/>
    <mergeCell ref="N14:N17"/>
    <mergeCell ref="A18:A21"/>
    <mergeCell ref="E14:E17"/>
    <mergeCell ref="O8:O9"/>
    <mergeCell ref="N8:N9"/>
    <mergeCell ref="O31:O37"/>
    <mergeCell ref="O22:O30"/>
    <mergeCell ref="O10:O13"/>
    <mergeCell ref="O14:O17"/>
    <mergeCell ref="O18:O21"/>
    <mergeCell ref="H22:H30"/>
    <mergeCell ref="M22:M30"/>
    <mergeCell ref="N22:N30"/>
    <mergeCell ref="A31:A37"/>
    <mergeCell ref="B31:B37"/>
    <mergeCell ref="C31:C37"/>
    <mergeCell ref="E31:E37"/>
    <mergeCell ref="F31:F37"/>
    <mergeCell ref="M18:M21"/>
    <mergeCell ref="Q38:Y44"/>
    <mergeCell ref="F38:F45"/>
    <mergeCell ref="G38:G45"/>
    <mergeCell ref="H38:H45"/>
    <mergeCell ref="C38:C45"/>
    <mergeCell ref="E38:E45"/>
    <mergeCell ref="M38:M45"/>
    <mergeCell ref="F22:F30"/>
    <mergeCell ref="G22:G30"/>
    <mergeCell ref="N18:N21"/>
    <mergeCell ref="G31:G37"/>
    <mergeCell ref="H31:H37"/>
    <mergeCell ref="M31:M37"/>
    <mergeCell ref="N31:N37"/>
    <mergeCell ref="B18:B21"/>
    <mergeCell ref="C18:C21"/>
    <mergeCell ref="E18:E21"/>
    <mergeCell ref="A38:A45"/>
    <mergeCell ref="C52:C57"/>
    <mergeCell ref="C62:C68"/>
    <mergeCell ref="C58:C61"/>
    <mergeCell ref="B52:B57"/>
    <mergeCell ref="B58:B61"/>
    <mergeCell ref="B62:B68"/>
    <mergeCell ref="A52:A57"/>
    <mergeCell ref="A58:A61"/>
    <mergeCell ref="A62:A68"/>
    <mergeCell ref="M52:M57"/>
    <mergeCell ref="N52:N57"/>
    <mergeCell ref="M58:M61"/>
    <mergeCell ref="N58:N61"/>
    <mergeCell ref="M62:M68"/>
    <mergeCell ref="N62:N68"/>
    <mergeCell ref="E58:E61"/>
    <mergeCell ref="E62:E68"/>
    <mergeCell ref="F58:F61"/>
    <mergeCell ref="G58:G61"/>
    <mergeCell ref="F62:F68"/>
    <mergeCell ref="H58:H61"/>
    <mergeCell ref="H62:H68"/>
    <mergeCell ref="G62:G68"/>
    <mergeCell ref="E52:E57"/>
    <mergeCell ref="F52:F57"/>
    <mergeCell ref="G52:G57"/>
    <mergeCell ref="H52:H57"/>
  </mergeCells>
  <conditionalFormatting sqref="H10 H14">
    <cfRule type="containsText" dxfId="833" priority="726" operator="containsText" text="Muy Baja">
      <formula>NOT(ISERROR(SEARCH("Muy Baja",H10)))</formula>
    </cfRule>
    <cfRule type="containsText" dxfId="832" priority="727" operator="containsText" text="Baja">
      <formula>NOT(ISERROR(SEARCH("Baja",H10)))</formula>
    </cfRule>
    <cfRule type="containsText" dxfId="831" priority="728" operator="containsText" text="Muy Alta">
      <formula>NOT(ISERROR(SEARCH("Muy Alta",H10)))</formula>
    </cfRule>
    <cfRule type="containsText" dxfId="830" priority="730" operator="containsText" text="Alta">
      <formula>NOT(ISERROR(SEARCH("Alta",H10)))</formula>
    </cfRule>
    <cfRule type="containsText" dxfId="829" priority="731" operator="containsText" text="Media">
      <formula>NOT(ISERROR(SEARCH("Media",H10)))</formula>
    </cfRule>
    <cfRule type="containsText" dxfId="828" priority="732" operator="containsText" text="Media">
      <formula>NOT(ISERROR(SEARCH("Media",H10)))</formula>
    </cfRule>
    <cfRule type="containsText" dxfId="827" priority="733" operator="containsText" text="Media">
      <formula>NOT(ISERROR(SEARCH("Media",H10)))</formula>
    </cfRule>
    <cfRule type="containsText" dxfId="826" priority="734" operator="containsText" text="Muy Baja">
      <formula>NOT(ISERROR(SEARCH("Muy Baja",H10)))</formula>
    </cfRule>
    <cfRule type="containsText" dxfId="825" priority="735" operator="containsText" text="Baja">
      <formula>NOT(ISERROR(SEARCH("Baja",H10)))</formula>
    </cfRule>
    <cfRule type="containsText" dxfId="824" priority="736" operator="containsText" text="Muy Baja">
      <formula>NOT(ISERROR(SEARCH("Muy Baja",H10)))</formula>
    </cfRule>
    <cfRule type="containsText" dxfId="823" priority="737" operator="containsText" text="Muy Baja">
      <formula>NOT(ISERROR(SEARCH("Muy Baja",H10)))</formula>
    </cfRule>
    <cfRule type="containsText" dxfId="822" priority="738" operator="containsText" text="Muy Baja">
      <formula>NOT(ISERROR(SEARCH("Muy Baja",H10)))</formula>
    </cfRule>
    <cfRule type="containsText" dxfId="821" priority="739" operator="containsText" text="Muy Baja'Tabla probabilidad'!">
      <formula>NOT(ISERROR(SEARCH("Muy Baja'Tabla probabilidad'!",H10)))</formula>
    </cfRule>
    <cfRule type="containsText" dxfId="820" priority="740" operator="containsText" text="Muy bajo">
      <formula>NOT(ISERROR(SEARCH("Muy bajo",H10)))</formula>
    </cfRule>
    <cfRule type="containsText" dxfId="819" priority="741" operator="containsText" text="Alta">
      <formula>NOT(ISERROR(SEARCH("Alta",H10)))</formula>
    </cfRule>
    <cfRule type="containsText" dxfId="818" priority="742" operator="containsText" text="Media">
      <formula>NOT(ISERROR(SEARCH("Media",H10)))</formula>
    </cfRule>
    <cfRule type="containsText" dxfId="817" priority="743" operator="containsText" text="Baja">
      <formula>NOT(ISERROR(SEARCH("Baja",H10)))</formula>
    </cfRule>
    <cfRule type="containsText" dxfId="816" priority="744" operator="containsText" text="Muy baja">
      <formula>NOT(ISERROR(SEARCH("Muy baja",H10)))</formula>
    </cfRule>
    <cfRule type="cellIs" dxfId="815" priority="747" operator="between">
      <formula>1</formula>
      <formula>2</formula>
    </cfRule>
    <cfRule type="cellIs" dxfId="814" priority="748" operator="between">
      <formula>0</formula>
      <formula>2</formula>
    </cfRule>
  </conditionalFormatting>
  <conditionalFormatting sqref="H18">
    <cfRule type="containsText" dxfId="813" priority="333" operator="containsText" text="Muy Baja">
      <formula>NOT(ISERROR(SEARCH("Muy Baja",H18)))</formula>
    </cfRule>
    <cfRule type="containsText" dxfId="812" priority="334" operator="containsText" text="Baja">
      <formula>NOT(ISERROR(SEARCH("Baja",H18)))</formula>
    </cfRule>
    <cfRule type="containsText" dxfId="811" priority="335" operator="containsText" text="Muy Alta">
      <formula>NOT(ISERROR(SEARCH("Muy Alta",H18)))</formula>
    </cfRule>
    <cfRule type="containsText" dxfId="810" priority="337" operator="containsText" text="Alta">
      <formula>NOT(ISERROR(SEARCH("Alta",H18)))</formula>
    </cfRule>
    <cfRule type="containsText" dxfId="809" priority="338" operator="containsText" text="Media">
      <formula>NOT(ISERROR(SEARCH("Media",H18)))</formula>
    </cfRule>
    <cfRule type="containsText" dxfId="808" priority="339" operator="containsText" text="Media">
      <formula>NOT(ISERROR(SEARCH("Media",H18)))</formula>
    </cfRule>
    <cfRule type="containsText" dxfId="807" priority="340" operator="containsText" text="Media">
      <formula>NOT(ISERROR(SEARCH("Media",H18)))</formula>
    </cfRule>
    <cfRule type="containsText" dxfId="806" priority="341" operator="containsText" text="Muy Baja">
      <formula>NOT(ISERROR(SEARCH("Muy Baja",H18)))</formula>
    </cfRule>
    <cfRule type="containsText" dxfId="805" priority="342" operator="containsText" text="Baja">
      <formula>NOT(ISERROR(SEARCH("Baja",H18)))</formula>
    </cfRule>
    <cfRule type="containsText" dxfId="804" priority="343" operator="containsText" text="Muy Baja">
      <formula>NOT(ISERROR(SEARCH("Muy Baja",H18)))</formula>
    </cfRule>
    <cfRule type="containsText" dxfId="803" priority="344" operator="containsText" text="Muy Baja">
      <formula>NOT(ISERROR(SEARCH("Muy Baja",H18)))</formula>
    </cfRule>
    <cfRule type="containsText" dxfId="802" priority="345" operator="containsText" text="Muy Baja">
      <formula>NOT(ISERROR(SEARCH("Muy Baja",H18)))</formula>
    </cfRule>
    <cfRule type="containsText" dxfId="801" priority="346" operator="containsText" text="Muy Baja'Tabla probabilidad'!">
      <formula>NOT(ISERROR(SEARCH("Muy Baja'Tabla probabilidad'!",H18)))</formula>
    </cfRule>
    <cfRule type="containsText" dxfId="800" priority="347" operator="containsText" text="Muy bajo">
      <formula>NOT(ISERROR(SEARCH("Muy bajo",H18)))</formula>
    </cfRule>
    <cfRule type="containsText" dxfId="799" priority="348" operator="containsText" text="Alta">
      <formula>NOT(ISERROR(SEARCH("Alta",H18)))</formula>
    </cfRule>
    <cfRule type="containsText" dxfId="798" priority="349" operator="containsText" text="Media">
      <formula>NOT(ISERROR(SEARCH("Media",H18)))</formula>
    </cfRule>
    <cfRule type="containsText" dxfId="797" priority="350" operator="containsText" text="Baja">
      <formula>NOT(ISERROR(SEARCH("Baja",H18)))</formula>
    </cfRule>
    <cfRule type="containsText" dxfId="796" priority="351" operator="containsText" text="Muy baja">
      <formula>NOT(ISERROR(SEARCH("Muy baja",H18)))</formula>
    </cfRule>
    <cfRule type="cellIs" dxfId="795" priority="354" operator="between">
      <formula>1</formula>
      <formula>2</formula>
    </cfRule>
    <cfRule type="cellIs" dxfId="794" priority="355" operator="between">
      <formula>0</formula>
      <formula>2</formula>
    </cfRule>
  </conditionalFormatting>
  <conditionalFormatting sqref="H22">
    <cfRule type="containsText" dxfId="793" priority="403" operator="containsText" text="Muy Baja">
      <formula>NOT(ISERROR(SEARCH("Muy Baja",H22)))</formula>
    </cfRule>
    <cfRule type="containsText" dxfId="792" priority="404" operator="containsText" text="Baja">
      <formula>NOT(ISERROR(SEARCH("Baja",H22)))</formula>
    </cfRule>
    <cfRule type="containsText" dxfId="791" priority="405" operator="containsText" text="Muy Alta">
      <formula>NOT(ISERROR(SEARCH("Muy Alta",H22)))</formula>
    </cfRule>
    <cfRule type="containsText" dxfId="790" priority="407" operator="containsText" text="Alta">
      <formula>NOT(ISERROR(SEARCH("Alta",H22)))</formula>
    </cfRule>
    <cfRule type="containsText" dxfId="789" priority="408" operator="containsText" text="Media">
      <formula>NOT(ISERROR(SEARCH("Media",H22)))</formula>
    </cfRule>
    <cfRule type="containsText" dxfId="788" priority="409" operator="containsText" text="Media">
      <formula>NOT(ISERROR(SEARCH("Media",H22)))</formula>
    </cfRule>
    <cfRule type="containsText" dxfId="787" priority="410" operator="containsText" text="Media">
      <formula>NOT(ISERROR(SEARCH("Media",H22)))</formula>
    </cfRule>
    <cfRule type="containsText" dxfId="786" priority="411" operator="containsText" text="Muy Baja">
      <formula>NOT(ISERROR(SEARCH("Muy Baja",H22)))</formula>
    </cfRule>
    <cfRule type="containsText" dxfId="785" priority="412" operator="containsText" text="Baja">
      <formula>NOT(ISERROR(SEARCH("Baja",H22)))</formula>
    </cfRule>
    <cfRule type="containsText" dxfId="784" priority="413" operator="containsText" text="Muy Baja">
      <formula>NOT(ISERROR(SEARCH("Muy Baja",H22)))</formula>
    </cfRule>
    <cfRule type="containsText" dxfId="783" priority="414" operator="containsText" text="Muy Baja">
      <formula>NOT(ISERROR(SEARCH("Muy Baja",H22)))</formula>
    </cfRule>
    <cfRule type="containsText" dxfId="782" priority="415" operator="containsText" text="Muy Baja">
      <formula>NOT(ISERROR(SEARCH("Muy Baja",H22)))</formula>
    </cfRule>
    <cfRule type="containsText" dxfId="781" priority="416" operator="containsText" text="Muy Baja'Tabla probabilidad'!">
      <formula>NOT(ISERROR(SEARCH("Muy Baja'Tabla probabilidad'!",H22)))</formula>
    </cfRule>
    <cfRule type="containsText" dxfId="780" priority="417" operator="containsText" text="Muy bajo">
      <formula>NOT(ISERROR(SEARCH("Muy bajo",H22)))</formula>
    </cfRule>
    <cfRule type="containsText" dxfId="779" priority="418" operator="containsText" text="Alta">
      <formula>NOT(ISERROR(SEARCH("Alta",H22)))</formula>
    </cfRule>
    <cfRule type="containsText" dxfId="778" priority="419" operator="containsText" text="Media">
      <formula>NOT(ISERROR(SEARCH("Media",H22)))</formula>
    </cfRule>
    <cfRule type="containsText" dxfId="777" priority="420" operator="containsText" text="Baja">
      <formula>NOT(ISERROR(SEARCH("Baja",H22)))</formula>
    </cfRule>
    <cfRule type="containsText" dxfId="776" priority="421" operator="containsText" text="Muy baja">
      <formula>NOT(ISERROR(SEARCH("Muy baja",H22)))</formula>
    </cfRule>
    <cfRule type="cellIs" dxfId="775" priority="422" operator="between">
      <formula>1</formula>
      <formula>2</formula>
    </cfRule>
    <cfRule type="cellIs" dxfId="774" priority="423" operator="between">
      <formula>0</formula>
      <formula>2</formula>
    </cfRule>
  </conditionalFormatting>
  <conditionalFormatting sqref="H31">
    <cfRule type="containsText" dxfId="773" priority="506" operator="containsText" text="Muy Baja">
      <formula>NOT(ISERROR(SEARCH("Muy Baja",H31)))</formula>
    </cfRule>
    <cfRule type="containsText" dxfId="772" priority="507" operator="containsText" text="Baja">
      <formula>NOT(ISERROR(SEARCH("Baja",H31)))</formula>
    </cfRule>
    <cfRule type="containsText" dxfId="771" priority="508" operator="containsText" text="Muy Alta">
      <formula>NOT(ISERROR(SEARCH("Muy Alta",H31)))</formula>
    </cfRule>
    <cfRule type="containsText" dxfId="770" priority="510" operator="containsText" text="Alta">
      <formula>NOT(ISERROR(SEARCH("Alta",H31)))</formula>
    </cfRule>
    <cfRule type="containsText" dxfId="769" priority="511" operator="containsText" text="Media">
      <formula>NOT(ISERROR(SEARCH("Media",H31)))</formula>
    </cfRule>
    <cfRule type="containsText" dxfId="768" priority="512" operator="containsText" text="Media">
      <formula>NOT(ISERROR(SEARCH("Media",H31)))</formula>
    </cfRule>
    <cfRule type="containsText" dxfId="767" priority="513" operator="containsText" text="Media">
      <formula>NOT(ISERROR(SEARCH("Media",H31)))</formula>
    </cfRule>
    <cfRule type="containsText" dxfId="766" priority="514" operator="containsText" text="Muy Baja">
      <formula>NOT(ISERROR(SEARCH("Muy Baja",H31)))</formula>
    </cfRule>
    <cfRule type="containsText" dxfId="765" priority="515" operator="containsText" text="Baja">
      <formula>NOT(ISERROR(SEARCH("Baja",H31)))</formula>
    </cfRule>
    <cfRule type="containsText" dxfId="764" priority="516" operator="containsText" text="Muy Baja">
      <formula>NOT(ISERROR(SEARCH("Muy Baja",H31)))</formula>
    </cfRule>
    <cfRule type="containsText" dxfId="763" priority="517" operator="containsText" text="Muy Baja">
      <formula>NOT(ISERROR(SEARCH("Muy Baja",H31)))</formula>
    </cfRule>
    <cfRule type="containsText" dxfId="762" priority="518" operator="containsText" text="Muy Baja">
      <formula>NOT(ISERROR(SEARCH("Muy Baja",H31)))</formula>
    </cfRule>
    <cfRule type="containsText" dxfId="761" priority="519" operator="containsText" text="Muy Baja'Tabla probabilidad'!">
      <formula>NOT(ISERROR(SEARCH("Muy Baja'Tabla probabilidad'!",H31)))</formula>
    </cfRule>
    <cfRule type="containsText" dxfId="760" priority="520" operator="containsText" text="Muy bajo">
      <formula>NOT(ISERROR(SEARCH("Muy bajo",H31)))</formula>
    </cfRule>
    <cfRule type="containsText" dxfId="759" priority="521" operator="containsText" text="Alta">
      <formula>NOT(ISERROR(SEARCH("Alta",H31)))</formula>
    </cfRule>
    <cfRule type="containsText" dxfId="758" priority="522" operator="containsText" text="Media">
      <formula>NOT(ISERROR(SEARCH("Media",H31)))</formula>
    </cfRule>
    <cfRule type="containsText" dxfId="757" priority="523" operator="containsText" text="Baja">
      <formula>NOT(ISERROR(SEARCH("Baja",H31)))</formula>
    </cfRule>
    <cfRule type="containsText" dxfId="756" priority="524" operator="containsText" text="Muy baja">
      <formula>NOT(ISERROR(SEARCH("Muy baja",H31)))</formula>
    </cfRule>
    <cfRule type="cellIs" dxfId="755" priority="527" operator="between">
      <formula>1</formula>
      <formula>2</formula>
    </cfRule>
    <cfRule type="cellIs" dxfId="754" priority="528" operator="between">
      <formula>0</formula>
      <formula>2</formula>
    </cfRule>
  </conditionalFormatting>
  <conditionalFormatting sqref="H38">
    <cfRule type="containsText" dxfId="753" priority="187" operator="containsText" text="Muy Baja">
      <formula>NOT(ISERROR(SEARCH("Muy Baja",H38)))</formula>
    </cfRule>
    <cfRule type="containsText" dxfId="752" priority="188" operator="containsText" text="Baja">
      <formula>NOT(ISERROR(SEARCH("Baja",H38)))</formula>
    </cfRule>
    <cfRule type="containsText" dxfId="751" priority="189" operator="containsText" text="Muy Alta">
      <formula>NOT(ISERROR(SEARCH("Muy Alta",H38)))</formula>
    </cfRule>
    <cfRule type="containsText" dxfId="750" priority="190" operator="containsText" text="Alta">
      <formula>NOT(ISERROR(SEARCH("Alta",H38)))</formula>
    </cfRule>
    <cfRule type="containsText" dxfId="749" priority="191" operator="containsText" text="Media">
      <formula>NOT(ISERROR(SEARCH("Media",H38)))</formula>
    </cfRule>
    <cfRule type="containsText" dxfId="748" priority="192" operator="containsText" text="Media">
      <formula>NOT(ISERROR(SEARCH("Media",H38)))</formula>
    </cfRule>
    <cfRule type="containsText" dxfId="747" priority="193" operator="containsText" text="Media">
      <formula>NOT(ISERROR(SEARCH("Media",H38)))</formula>
    </cfRule>
    <cfRule type="containsText" dxfId="746" priority="194" operator="containsText" text="Muy Baja">
      <formula>NOT(ISERROR(SEARCH("Muy Baja",H38)))</formula>
    </cfRule>
    <cfRule type="containsText" dxfId="745" priority="195" operator="containsText" text="Baja">
      <formula>NOT(ISERROR(SEARCH("Baja",H38)))</formula>
    </cfRule>
    <cfRule type="containsText" dxfId="744" priority="196" operator="containsText" text="Muy Baja">
      <formula>NOT(ISERROR(SEARCH("Muy Baja",H38)))</formula>
    </cfRule>
    <cfRule type="containsText" dxfId="743" priority="197" operator="containsText" text="Muy Baja">
      <formula>NOT(ISERROR(SEARCH("Muy Baja",H38)))</formula>
    </cfRule>
    <cfRule type="containsText" dxfId="742" priority="198" operator="containsText" text="Muy Baja">
      <formula>NOT(ISERROR(SEARCH("Muy Baja",H38)))</formula>
    </cfRule>
    <cfRule type="containsText" dxfId="741" priority="199" operator="containsText" text="Muy Baja'Tabla probabilidad'!">
      <formula>NOT(ISERROR(SEARCH("Muy Baja'Tabla probabilidad'!",H38)))</formula>
    </cfRule>
    <cfRule type="containsText" dxfId="740" priority="200" operator="containsText" text="Muy bajo">
      <formula>NOT(ISERROR(SEARCH("Muy bajo",H38)))</formula>
    </cfRule>
    <cfRule type="containsText" dxfId="739" priority="201" operator="containsText" text="Alta">
      <formula>NOT(ISERROR(SEARCH("Alta",H38)))</formula>
    </cfRule>
    <cfRule type="containsText" dxfId="738" priority="202" operator="containsText" text="Media">
      <formula>NOT(ISERROR(SEARCH("Media",H38)))</formula>
    </cfRule>
    <cfRule type="containsText" dxfId="737" priority="203" operator="containsText" text="Baja">
      <formula>NOT(ISERROR(SEARCH("Baja",H38)))</formula>
    </cfRule>
    <cfRule type="containsText" dxfId="736" priority="204" operator="containsText" text="Muy baja">
      <formula>NOT(ISERROR(SEARCH("Muy baja",H38)))</formula>
    </cfRule>
    <cfRule type="cellIs" dxfId="735" priority="207" operator="between">
      <formula>1</formula>
      <formula>2</formula>
    </cfRule>
    <cfRule type="cellIs" dxfId="734" priority="208" operator="between">
      <formula>0</formula>
      <formula>2</formula>
    </cfRule>
  </conditionalFormatting>
  <conditionalFormatting sqref="H46 H52 H58 H62">
    <cfRule type="containsText" dxfId="733" priority="11" operator="containsText" text="Muy Baja">
      <formula>NOT(ISERROR(SEARCH("Muy Baja",H46)))</formula>
    </cfRule>
    <cfRule type="containsText" dxfId="732" priority="12" operator="containsText" text="Baja">
      <formula>NOT(ISERROR(SEARCH("Baja",H46)))</formula>
    </cfRule>
    <cfRule type="containsText" dxfId="731" priority="13" operator="containsText" text="Muy Alta">
      <formula>NOT(ISERROR(SEARCH("Muy Alta",H46)))</formula>
    </cfRule>
    <cfRule type="containsText" dxfId="730" priority="14" operator="containsText" text="Alta">
      <formula>NOT(ISERROR(SEARCH("Alta",H46)))</formula>
    </cfRule>
    <cfRule type="containsText" dxfId="729" priority="15" operator="containsText" text="Media">
      <formula>NOT(ISERROR(SEARCH("Media",H46)))</formula>
    </cfRule>
    <cfRule type="containsText" dxfId="728" priority="16" operator="containsText" text="Media">
      <formula>NOT(ISERROR(SEARCH("Media",H46)))</formula>
    </cfRule>
    <cfRule type="containsText" dxfId="727" priority="17" operator="containsText" text="Media">
      <formula>NOT(ISERROR(SEARCH("Media",H46)))</formula>
    </cfRule>
    <cfRule type="containsText" dxfId="726" priority="18" operator="containsText" text="Muy Baja">
      <formula>NOT(ISERROR(SEARCH("Muy Baja",H46)))</formula>
    </cfRule>
    <cfRule type="containsText" dxfId="725" priority="19" operator="containsText" text="Baja">
      <formula>NOT(ISERROR(SEARCH("Baja",H46)))</formula>
    </cfRule>
    <cfRule type="containsText" dxfId="724" priority="20" operator="containsText" text="Muy Baja">
      <formula>NOT(ISERROR(SEARCH("Muy Baja",H46)))</formula>
    </cfRule>
    <cfRule type="containsText" dxfId="723" priority="21" operator="containsText" text="Muy Baja">
      <formula>NOT(ISERROR(SEARCH("Muy Baja",H46)))</formula>
    </cfRule>
    <cfRule type="containsText" dxfId="722" priority="22" operator="containsText" text="Muy Baja">
      <formula>NOT(ISERROR(SEARCH("Muy Baja",H46)))</formula>
    </cfRule>
    <cfRule type="containsText" dxfId="721" priority="23" operator="containsText" text="Muy Baja'Tabla probabilidad'!">
      <formula>NOT(ISERROR(SEARCH("Muy Baja'Tabla probabilidad'!",H46)))</formula>
    </cfRule>
    <cfRule type="containsText" dxfId="720" priority="24" operator="containsText" text="Muy bajo">
      <formula>NOT(ISERROR(SEARCH("Muy bajo",H46)))</formula>
    </cfRule>
    <cfRule type="containsText" dxfId="719" priority="25" operator="containsText" text="Alta">
      <formula>NOT(ISERROR(SEARCH("Alta",H46)))</formula>
    </cfRule>
    <cfRule type="containsText" dxfId="718" priority="26" operator="containsText" text="Media">
      <formula>NOT(ISERROR(SEARCH("Media",H46)))</formula>
    </cfRule>
    <cfRule type="containsText" dxfId="717" priority="27" operator="containsText" text="Baja">
      <formula>NOT(ISERROR(SEARCH("Baja",H46)))</formula>
    </cfRule>
    <cfRule type="containsText" dxfId="716" priority="28" operator="containsText" text="Muy baja">
      <formula>NOT(ISERROR(SEARCH("Muy baja",H46)))</formula>
    </cfRule>
    <cfRule type="cellIs" dxfId="715" priority="31" operator="between">
      <formula>1</formula>
      <formula>2</formula>
    </cfRule>
    <cfRule type="cellIs" dxfId="714" priority="32" operator="between">
      <formula>0</formula>
      <formula>2</formula>
    </cfRule>
  </conditionalFormatting>
  <conditionalFormatting sqref="M10 M14 K10:K68">
    <cfRule type="containsText" dxfId="713" priority="720" operator="containsText" text="Catastrófico">
      <formula>NOT(ISERROR(SEARCH("Catastrófico",K10)))</formula>
    </cfRule>
    <cfRule type="containsText" dxfId="712" priority="721" operator="containsText" text="Mayor">
      <formula>NOT(ISERROR(SEARCH("Mayor",K10)))</formula>
    </cfRule>
    <cfRule type="containsText" dxfId="711" priority="722" operator="containsText" text="Alta">
      <formula>NOT(ISERROR(SEARCH("Alta",K10)))</formula>
    </cfRule>
    <cfRule type="containsText" dxfId="710" priority="724" operator="containsText" text="Menor">
      <formula>NOT(ISERROR(SEARCH("Menor",K10)))</formula>
    </cfRule>
    <cfRule type="containsText" dxfId="709" priority="725" operator="containsText" text="Leve">
      <formula>NOT(ISERROR(SEARCH("Leve",K10)))</formula>
    </cfRule>
  </conditionalFormatting>
  <conditionalFormatting sqref="M18">
    <cfRule type="containsText" dxfId="708" priority="327" operator="containsText" text="Catastrófico">
      <formula>NOT(ISERROR(SEARCH("Catastrófico",M18)))</formula>
    </cfRule>
    <cfRule type="containsText" dxfId="707" priority="328" operator="containsText" text="Mayor">
      <formula>NOT(ISERROR(SEARCH("Mayor",M18)))</formula>
    </cfRule>
    <cfRule type="containsText" dxfId="706" priority="329" operator="containsText" text="Alta">
      <formula>NOT(ISERROR(SEARCH("Alta",M18)))</formula>
    </cfRule>
    <cfRule type="containsText" dxfId="705" priority="330" operator="containsText" text="Moderado">
      <formula>NOT(ISERROR(SEARCH("Moderado",M18)))</formula>
    </cfRule>
    <cfRule type="containsText" dxfId="704" priority="331" operator="containsText" text="Menor">
      <formula>NOT(ISERROR(SEARCH("Menor",M18)))</formula>
    </cfRule>
    <cfRule type="containsText" dxfId="703" priority="332" operator="containsText" text="Leve">
      <formula>NOT(ISERROR(SEARCH("Leve",M18)))</formula>
    </cfRule>
  </conditionalFormatting>
  <conditionalFormatting sqref="M22">
    <cfRule type="containsText" dxfId="702" priority="239" operator="containsText" text="Catastrófico">
      <formula>NOT(ISERROR(SEARCH("Catastrófico",M22)))</formula>
    </cfRule>
    <cfRule type="containsText" dxfId="701" priority="240" operator="containsText" text="Mayor">
      <formula>NOT(ISERROR(SEARCH("Mayor",M22)))</formula>
    </cfRule>
    <cfRule type="containsText" dxfId="700" priority="241" operator="containsText" text="Alta">
      <formula>NOT(ISERROR(SEARCH("Alta",M22)))</formula>
    </cfRule>
    <cfRule type="containsText" dxfId="699" priority="242" operator="containsText" text="Moderado">
      <formula>NOT(ISERROR(SEARCH("Moderado",M22)))</formula>
    </cfRule>
    <cfRule type="containsText" dxfId="698" priority="243" operator="containsText" text="Menor">
      <formula>NOT(ISERROR(SEARCH("Menor",M22)))</formula>
    </cfRule>
    <cfRule type="containsText" dxfId="697" priority="244" operator="containsText" text="Leve">
      <formula>NOT(ISERROR(SEARCH("Leve",M22)))</formula>
    </cfRule>
  </conditionalFormatting>
  <conditionalFormatting sqref="M31">
    <cfRule type="containsText" dxfId="696" priority="229" operator="containsText" text="Catastrófico">
      <formula>NOT(ISERROR(SEARCH("Catastrófico",M31)))</formula>
    </cfRule>
    <cfRule type="containsText" dxfId="695" priority="230" operator="containsText" text="Mayor">
      <formula>NOT(ISERROR(SEARCH("Mayor",M31)))</formula>
    </cfRule>
    <cfRule type="containsText" dxfId="694" priority="231" operator="containsText" text="Alta">
      <formula>NOT(ISERROR(SEARCH("Alta",M31)))</formula>
    </cfRule>
    <cfRule type="containsText" dxfId="693" priority="232" operator="containsText" text="Moderado">
      <formula>NOT(ISERROR(SEARCH("Moderado",M31)))</formula>
    </cfRule>
    <cfRule type="containsText" dxfId="692" priority="233" operator="containsText" text="Menor">
      <formula>NOT(ISERROR(SEARCH("Menor",M31)))</formula>
    </cfRule>
    <cfRule type="containsText" dxfId="691" priority="234" operator="containsText" text="Leve">
      <formula>NOT(ISERROR(SEARCH("Leve",M31)))</formula>
    </cfRule>
  </conditionalFormatting>
  <conditionalFormatting sqref="M38">
    <cfRule type="containsText" dxfId="690" priority="93" operator="containsText" text="Catastrófico">
      <formula>NOT(ISERROR(SEARCH("Catastrófico",M38)))</formula>
    </cfRule>
    <cfRule type="containsText" dxfId="689" priority="94" operator="containsText" text="Mayor">
      <formula>NOT(ISERROR(SEARCH("Mayor",M38)))</formula>
    </cfRule>
    <cfRule type="containsText" dxfId="688" priority="95" operator="containsText" text="Alta">
      <formula>NOT(ISERROR(SEARCH("Alta",M38)))</formula>
    </cfRule>
    <cfRule type="containsText" dxfId="687" priority="96" operator="containsText" text="Moderado">
      <formula>NOT(ISERROR(SEARCH("Moderado",M38)))</formula>
    </cfRule>
    <cfRule type="containsText" dxfId="686" priority="97" operator="containsText" text="Menor">
      <formula>NOT(ISERROR(SEARCH("Menor",M38)))</formula>
    </cfRule>
    <cfRule type="containsText" dxfId="685" priority="98" operator="containsText" text="Leve">
      <formula>NOT(ISERROR(SEARCH("Leve",M38)))</formula>
    </cfRule>
  </conditionalFormatting>
  <conditionalFormatting sqref="M46 M52 M58 M62">
    <cfRule type="containsText" dxfId="684" priority="1" operator="containsText" text="Catastrófico">
      <formula>NOT(ISERROR(SEARCH("Catastrófico",M46)))</formula>
    </cfRule>
    <cfRule type="containsText" dxfId="683" priority="2" operator="containsText" text="Mayor">
      <formula>NOT(ISERROR(SEARCH("Mayor",M46)))</formula>
    </cfRule>
    <cfRule type="containsText" dxfId="682" priority="3" operator="containsText" text="Alta">
      <formula>NOT(ISERROR(SEARCH("Alta",M46)))</formula>
    </cfRule>
    <cfRule type="containsText" dxfId="681" priority="4" operator="containsText" text="Moderado">
      <formula>NOT(ISERROR(SEARCH("Moderado",M46)))</formula>
    </cfRule>
    <cfRule type="containsText" dxfId="680" priority="5" operator="containsText" text="Menor">
      <formula>NOT(ISERROR(SEARCH("Menor",M46)))</formula>
    </cfRule>
    <cfRule type="containsText" dxfId="679" priority="6" operator="containsText" text="Leve">
      <formula>NOT(ISERROR(SEARCH("Leve",M46)))</formula>
    </cfRule>
  </conditionalFormatting>
  <conditionalFormatting sqref="M10:N10 M14 K10:K68">
    <cfRule type="containsText" dxfId="678" priority="723" operator="containsText" text="Moderado">
      <formula>NOT(ISERROR(SEARCH("Moderado",K10)))</formula>
    </cfRule>
  </conditionalFormatting>
  <conditionalFormatting sqref="N38">
    <cfRule type="containsText" dxfId="677" priority="161" operator="containsText" text="Extremo">
      <formula>NOT(ISERROR(SEARCH("Extremo",N38)))</formula>
    </cfRule>
    <cfRule type="containsText" dxfId="676" priority="162" operator="containsText" text="Alto">
      <formula>NOT(ISERROR(SEARCH("Alto",N38)))</formula>
    </cfRule>
    <cfRule type="containsText" dxfId="675" priority="163" operator="containsText" text="Bajo">
      <formula>NOT(ISERROR(SEARCH("Bajo",N38)))</formula>
    </cfRule>
    <cfRule type="containsText" dxfId="674" priority="164" operator="containsText" text="Moderado">
      <formula>NOT(ISERROR(SEARCH("Moderado",N38)))</formula>
    </cfRule>
  </conditionalFormatting>
  <conditionalFormatting sqref="N46 N52 N58 N62">
    <cfRule type="containsText" dxfId="673" priority="7" operator="containsText" text="Extremo">
      <formula>NOT(ISERROR(SEARCH("Extremo",N46)))</formula>
    </cfRule>
    <cfRule type="containsText" dxfId="672" priority="8" operator="containsText" text="Alto">
      <formula>NOT(ISERROR(SEARCH("Alto",N46)))</formula>
    </cfRule>
    <cfRule type="containsText" dxfId="671" priority="9" operator="containsText" text="Bajo">
      <formula>NOT(ISERROR(SEARCH("Bajo",N46)))</formula>
    </cfRule>
    <cfRule type="containsText" dxfId="670" priority="10" operator="containsText" text="Moderado">
      <formula>NOT(ISERROR(SEARCH("Moderado",N46)))</formula>
    </cfRule>
  </conditionalFormatting>
  <conditionalFormatting sqref="N8:O8">
    <cfRule type="containsText" dxfId="669" priority="285" operator="containsText" text="3- Moderado">
      <formula>NOT(ISERROR(SEARCH("3- Moderado",N8)))</formula>
    </cfRule>
    <cfRule type="containsText" dxfId="668" priority="286" operator="containsText" text="6- Moderado">
      <formula>NOT(ISERROR(SEARCH("6- Moderado",N8)))</formula>
    </cfRule>
    <cfRule type="containsText" dxfId="667" priority="287" operator="containsText" text="4- Moderado">
      <formula>NOT(ISERROR(SEARCH("4- Moderado",N8)))</formula>
    </cfRule>
    <cfRule type="containsText" dxfId="666" priority="288" operator="containsText" text="3- Bajo">
      <formula>NOT(ISERROR(SEARCH("3- Bajo",N8)))</formula>
    </cfRule>
    <cfRule type="containsText" dxfId="665" priority="289" operator="containsText" text="4- Bajo">
      <formula>NOT(ISERROR(SEARCH("4- Bajo",N8)))</formula>
    </cfRule>
    <cfRule type="containsText" dxfId="664" priority="290" operator="containsText" text="1- Bajo">
      <formula>NOT(ISERROR(SEARCH("1- Bajo",N8)))</formula>
    </cfRule>
  </conditionalFormatting>
  <conditionalFormatting sqref="N10:O10">
    <cfRule type="containsText" dxfId="663" priority="281" operator="containsText" text="Extremo">
      <formula>NOT(ISERROR(SEARCH("Extremo",N10)))</formula>
    </cfRule>
    <cfRule type="containsText" dxfId="662" priority="282" operator="containsText" text="Alto">
      <formula>NOT(ISERROR(SEARCH("Alto",N10)))</formula>
    </cfRule>
    <cfRule type="containsText" dxfId="661" priority="283" operator="containsText" text="Bajo">
      <formula>NOT(ISERROR(SEARCH("Bajo",N10)))</formula>
    </cfRule>
  </conditionalFormatting>
  <conditionalFormatting sqref="N14:O14">
    <cfRule type="containsText" dxfId="660" priority="1307" operator="containsText" text="Extremo">
      <formula>NOT(ISERROR(SEARCH("Extremo",N14)))</formula>
    </cfRule>
    <cfRule type="containsText" dxfId="659" priority="1308" operator="containsText" text="Alto">
      <formula>NOT(ISERROR(SEARCH("Alto",N14)))</formula>
    </cfRule>
    <cfRule type="containsText" dxfId="658" priority="1309" operator="containsText" text="Bajo">
      <formula>NOT(ISERROR(SEARCH("Bajo",N14)))</formula>
    </cfRule>
    <cfRule type="containsText" dxfId="657" priority="1310" operator="containsText" text="Moderado">
      <formula>NOT(ISERROR(SEARCH("Moderado",N14)))</formula>
    </cfRule>
  </conditionalFormatting>
  <conditionalFormatting sqref="N18:O18">
    <cfRule type="containsText" dxfId="656" priority="356" operator="containsText" text="Extremo">
      <formula>NOT(ISERROR(SEARCH("Extremo",N18)))</formula>
    </cfRule>
    <cfRule type="containsText" dxfId="655" priority="357" operator="containsText" text="Alto">
      <formula>NOT(ISERROR(SEARCH("Alto",N18)))</formula>
    </cfRule>
    <cfRule type="containsText" dxfId="654" priority="358" operator="containsText" text="Bajo">
      <formula>NOT(ISERROR(SEARCH("Bajo",N18)))</formula>
    </cfRule>
    <cfRule type="containsText" dxfId="653" priority="359" operator="containsText" text="Moderado">
      <formula>NOT(ISERROR(SEARCH("Moderado",N18)))</formula>
    </cfRule>
  </conditionalFormatting>
  <conditionalFormatting sqref="N22:O22">
    <cfRule type="containsText" dxfId="652" priority="245" operator="containsText" text="Extremo">
      <formula>NOT(ISERROR(SEARCH("Extremo",N22)))</formula>
    </cfRule>
    <cfRule type="containsText" dxfId="651" priority="246" operator="containsText" text="Alto">
      <formula>NOT(ISERROR(SEARCH("Alto",N22)))</formula>
    </cfRule>
    <cfRule type="containsText" dxfId="650" priority="247" operator="containsText" text="Bajo">
      <formula>NOT(ISERROR(SEARCH("Bajo",N22)))</formula>
    </cfRule>
    <cfRule type="containsText" dxfId="649" priority="248" operator="containsText" text="Moderado">
      <formula>NOT(ISERROR(SEARCH("Moderado",N22)))</formula>
    </cfRule>
  </conditionalFormatting>
  <conditionalFormatting sqref="N31:O31">
    <cfRule type="containsText" dxfId="648" priority="235" operator="containsText" text="Extremo">
      <formula>NOT(ISERROR(SEARCH("Extremo",N31)))</formula>
    </cfRule>
    <cfRule type="containsText" dxfId="647" priority="236" operator="containsText" text="Alto">
      <formula>NOT(ISERROR(SEARCH("Alto",N31)))</formula>
    </cfRule>
    <cfRule type="containsText" dxfId="646" priority="237" operator="containsText" text="Bajo">
      <formula>NOT(ISERROR(SEARCH("Bajo",N31)))</formula>
    </cfRule>
    <cfRule type="containsText" dxfId="645" priority="238" operator="containsText" text="Moderado">
      <formula>NOT(ISERROR(SEARCH("Moderado",N31)))</formula>
    </cfRule>
  </conditionalFormatting>
  <conditionalFormatting sqref="O10">
    <cfRule type="containsText" dxfId="644" priority="284" operator="containsText" text="Moderado">
      <formula>NOT(ISERROR(SEARCH("Moderado",O10)))</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745"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746" operator="containsText" id="{009A1948-254C-4020-A26D-7181B4E8E5DF}">
            <xm:f>NOT(ISERROR(SEARCH('8- Políticas de Administración '!$B$5,H10)))</xm:f>
            <xm:f>'8- Políticas de Administración '!$B$5</xm:f>
            <x14:dxf>
              <font>
                <color rgb="FF9C0006"/>
              </font>
              <fill>
                <patternFill>
                  <bgColor rgb="FFFFC7CE"/>
                </patternFill>
              </fill>
            </x14:dxf>
          </x14:cfRule>
          <xm:sqref>H10 H14</xm:sqref>
        </x14:conditionalFormatting>
        <x14:conditionalFormatting xmlns:xm="http://schemas.microsoft.com/office/excel/2006/main">
          <x14:cfRule type="containsText" priority="352" operator="containsText" id="{BF3A1CEA-520B-48AC-B25F-7C6CDFF3DB8D}">
            <xm:f>NOT(ISERROR(SEARCH('8- Políticas de Administración '!$B$5,H18)))</xm:f>
            <xm:f>'8- Políticas de Administración '!$B$5</xm:f>
            <x14:dxf>
              <font>
                <color rgb="FF006100"/>
              </font>
              <fill>
                <patternFill>
                  <bgColor rgb="FFC6EFCE"/>
                </patternFill>
              </fill>
            </x14:dxf>
          </x14:cfRule>
          <x14:cfRule type="containsText" priority="353" operator="containsText" id="{8CF4FB2E-11BC-4916-A399-FE71E647041B}">
            <xm:f>NOT(ISERROR(SEARCH('8- Políticas de Administración '!$B$5,H18)))</xm:f>
            <xm:f>'8- Políticas de Administración '!$B$5</xm:f>
            <x14:dxf>
              <font>
                <color rgb="FF9C0006"/>
              </font>
              <fill>
                <patternFill>
                  <bgColor rgb="FFFFC7CE"/>
                </patternFill>
              </fill>
            </x14:dxf>
          </x14:cfRule>
          <xm:sqref>H18</xm:sqref>
        </x14:conditionalFormatting>
        <x14:conditionalFormatting xmlns:xm="http://schemas.microsoft.com/office/excel/2006/main">
          <x14:cfRule type="containsText" priority="525" operator="containsText" id="{954E1B25-D051-41D0-989E-8AD2D1BE75BA}">
            <xm:f>NOT(ISERROR(SEARCH('8- Políticas de Administración '!$B$5,H31)))</xm:f>
            <xm:f>'8- Políticas de Administración '!$B$5</xm:f>
            <x14:dxf>
              <font>
                <color rgb="FF006100"/>
              </font>
              <fill>
                <patternFill>
                  <bgColor rgb="FFC6EFCE"/>
                </patternFill>
              </fill>
            </x14:dxf>
          </x14:cfRule>
          <x14:cfRule type="containsText" priority="526" operator="containsText" id="{DE7D4B69-6DFB-425D-B1B8-D35A87E1A13E}">
            <xm:f>NOT(ISERROR(SEARCH('8- Políticas de Administración '!$B$5,H31)))</xm:f>
            <xm:f>'8- Políticas de Administración '!$B$5</xm:f>
            <x14:dxf>
              <font>
                <color rgb="FF9C0006"/>
              </font>
              <fill>
                <patternFill>
                  <bgColor rgb="FFFFC7CE"/>
                </patternFill>
              </fill>
            </x14:dxf>
          </x14:cfRule>
          <xm:sqref>H31</xm:sqref>
        </x14:conditionalFormatting>
        <x14:conditionalFormatting xmlns:xm="http://schemas.microsoft.com/office/excel/2006/main">
          <x14:cfRule type="containsText" priority="205" operator="containsText" id="{707A634C-B82F-4D42-BC9F-8E261ACE94B9}">
            <xm:f>NOT(ISERROR(SEARCH('8- Políticas de Administración '!$B$5,H38)))</xm:f>
            <xm:f>'8- Políticas de Administración '!$B$5</xm:f>
            <x14:dxf>
              <font>
                <color rgb="FF006100"/>
              </font>
              <fill>
                <patternFill>
                  <bgColor rgb="FFC6EFCE"/>
                </patternFill>
              </fill>
            </x14:dxf>
          </x14:cfRule>
          <x14:cfRule type="containsText" priority="206" operator="containsText" id="{5ED9F1F3-8983-442B-B76F-C783C6960D9C}">
            <xm:f>NOT(ISERROR(SEARCH('8- Políticas de Administración '!$B$5,H38)))</xm:f>
            <xm:f>'8- Políticas de Administración '!$B$5</xm:f>
            <x14:dxf>
              <font>
                <color rgb="FF9C0006"/>
              </font>
              <fill>
                <patternFill>
                  <bgColor rgb="FFFFC7CE"/>
                </patternFill>
              </fill>
            </x14:dxf>
          </x14:cfRule>
          <xm:sqref>H38</xm:sqref>
        </x14:conditionalFormatting>
        <x14:conditionalFormatting xmlns:xm="http://schemas.microsoft.com/office/excel/2006/main">
          <x14:cfRule type="containsText" priority="29" operator="containsText" id="{C58BFB31-8BA8-42E1-987A-2B9B3074CF94}">
            <xm:f>NOT(ISERROR(SEARCH('8- Políticas de Administración '!$B$5,H46)))</xm:f>
            <xm:f>'8- Políticas de Administración '!$B$5</xm:f>
            <x14:dxf>
              <font>
                <color rgb="FF006100"/>
              </font>
              <fill>
                <patternFill>
                  <bgColor rgb="FFC6EFCE"/>
                </patternFill>
              </fill>
            </x14:dxf>
          </x14:cfRule>
          <x14:cfRule type="containsText" priority="30" operator="containsText" id="{AB92AF65-2381-4303-ACFD-D6FC60CDD342}">
            <xm:f>NOT(ISERROR(SEARCH('8- Políticas de Administración '!$B$5,H46)))</xm:f>
            <xm:f>'8- Políticas de Administración '!$B$5</xm:f>
            <x14:dxf>
              <font>
                <color rgb="FF9C0006"/>
              </font>
              <fill>
                <patternFill>
                  <bgColor rgb="FFFFC7CE"/>
                </patternFill>
              </fill>
            </x14:dxf>
          </x14:cfRule>
          <xm:sqref>H46 H52 H58 H62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'8- Políticas de Administración '!$I$17:$I$22</xm:f>
          </x14:formula1>
          <xm:sqref>I10:I68</xm:sqref>
        </x14:dataValidation>
        <x14:dataValidation type="list" allowBlank="1" showInputMessage="1" showErrorMessage="1" xr:uid="{00000000-0002-0000-04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J10:J68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JR69"/>
  <sheetViews>
    <sheetView showGridLines="0" topLeftCell="A4" zoomScale="60" zoomScaleNormal="60" zoomScalePageLayoutView="70" workbookViewId="0">
      <pane xSplit="2" ySplit="6" topLeftCell="C35" activePane="bottomRight" state="frozen"/>
      <selection pane="bottomRight" activeCell="P73" sqref="P73"/>
      <selection pane="bottomLeft" activeCell="A10" sqref="A10"/>
      <selection pane="topRight" activeCell="C4" sqref="C4"/>
    </sheetView>
  </sheetViews>
  <sheetFormatPr defaultColWidth="11.42578125" defaultRowHeight="15"/>
  <cols>
    <col min="1" max="1" width="7" customWidth="1"/>
    <col min="2" max="2" width="35.85546875" customWidth="1"/>
    <col min="3" max="3" width="52.5703125" style="53" customWidth="1"/>
    <col min="4" max="4" width="5" hidden="1" customWidth="1"/>
    <col min="5" max="5" width="50" customWidth="1"/>
    <col min="7" max="7" width="15" customWidth="1"/>
    <col min="8" max="8" width="14.7109375" bestFit="1" customWidth="1"/>
    <col min="9" max="9" width="15.42578125" customWidth="1"/>
    <col min="10" max="10" width="8.2851562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7.28515625" hidden="1" customWidth="1"/>
    <col min="19" max="19" width="11.42578125" customWidth="1"/>
    <col min="20" max="20" width="26.28515625" style="38" customWidth="1"/>
    <col min="21" max="21" width="18.5703125" style="37" customWidth="1"/>
    <col min="22" max="22" width="22.5703125" style="39" customWidth="1"/>
    <col min="23" max="278" width="11.42578125" style="16"/>
    <col min="279" max="16384" width="11.42578125" style="21"/>
  </cols>
  <sheetData>
    <row r="1" spans="1:278" s="18" customFormat="1" ht="27.75" thickTop="1">
      <c r="A1" s="552"/>
      <c r="B1" s="553"/>
      <c r="C1" s="554"/>
      <c r="D1" s="46"/>
      <c r="E1" s="548" t="s">
        <v>363</v>
      </c>
      <c r="F1" s="549"/>
      <c r="G1" s="549"/>
      <c r="H1" s="549"/>
      <c r="I1" s="549"/>
      <c r="J1" s="549"/>
      <c r="K1" s="549"/>
      <c r="L1" s="549"/>
      <c r="M1" s="549"/>
      <c r="N1" s="549"/>
      <c r="O1" s="549"/>
      <c r="P1" s="549"/>
      <c r="Q1" s="549"/>
      <c r="R1" s="549"/>
      <c r="S1" s="549"/>
      <c r="T1" s="549"/>
      <c r="U1" s="549"/>
      <c r="V1" s="549"/>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c r="JJ1" s="17"/>
      <c r="JK1" s="17"/>
      <c r="JL1" s="17"/>
      <c r="JM1" s="17"/>
      <c r="JN1" s="17"/>
      <c r="JO1" s="17"/>
      <c r="JP1" s="17"/>
      <c r="JQ1" s="17"/>
      <c r="JR1" s="17"/>
    </row>
    <row r="2" spans="1:278" s="18" customFormat="1" ht="27">
      <c r="A2" s="555"/>
      <c r="B2" s="493"/>
      <c r="C2" s="556"/>
      <c r="D2" s="46"/>
      <c r="E2" s="550"/>
      <c r="F2" s="551"/>
      <c r="G2" s="551"/>
      <c r="H2" s="551"/>
      <c r="I2" s="551"/>
      <c r="J2" s="551"/>
      <c r="K2" s="551"/>
      <c r="L2" s="551"/>
      <c r="M2" s="551"/>
      <c r="N2" s="551"/>
      <c r="O2" s="551"/>
      <c r="P2" s="551"/>
      <c r="Q2" s="551"/>
      <c r="R2" s="551"/>
      <c r="S2" s="551"/>
      <c r="T2" s="551"/>
      <c r="U2" s="551"/>
      <c r="V2" s="551"/>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c r="JJ2" s="17"/>
      <c r="JK2" s="17"/>
      <c r="JL2" s="17"/>
      <c r="JM2" s="17"/>
      <c r="JN2" s="17"/>
      <c r="JO2" s="17"/>
      <c r="JP2" s="17"/>
      <c r="JQ2" s="17"/>
      <c r="JR2" s="17"/>
    </row>
    <row r="3" spans="1:278" s="18" customFormat="1" ht="27">
      <c r="A3" s="555"/>
      <c r="B3" s="493"/>
      <c r="C3" s="556"/>
      <c r="D3" s="152"/>
      <c r="E3" s="550"/>
      <c r="F3" s="551"/>
      <c r="G3" s="551"/>
      <c r="H3" s="551"/>
      <c r="I3" s="551"/>
      <c r="J3" s="551"/>
      <c r="K3" s="551"/>
      <c r="L3" s="551"/>
      <c r="M3" s="551"/>
      <c r="N3" s="551"/>
      <c r="O3" s="551"/>
      <c r="P3" s="551"/>
      <c r="Q3" s="551"/>
      <c r="R3" s="551"/>
      <c r="S3" s="551"/>
      <c r="T3" s="551"/>
      <c r="U3" s="551"/>
      <c r="V3" s="551"/>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c r="JJ3" s="17"/>
      <c r="JK3" s="17"/>
      <c r="JL3" s="17"/>
      <c r="JM3" s="17"/>
      <c r="JN3" s="17"/>
      <c r="JO3" s="17"/>
      <c r="JP3" s="17"/>
      <c r="JQ3" s="17"/>
      <c r="JR3" s="17"/>
    </row>
    <row r="4" spans="1:278" s="18" customFormat="1" ht="18">
      <c r="A4" s="574" t="s">
        <v>271</v>
      </c>
      <c r="B4" s="574"/>
      <c r="C4" s="547" t="s">
        <v>272</v>
      </c>
      <c r="D4" s="547"/>
      <c r="E4" s="547"/>
      <c r="F4" s="547"/>
      <c r="G4" s="547"/>
      <c r="H4" s="547"/>
      <c r="I4" s="547"/>
      <c r="J4" s="547"/>
      <c r="K4" s="547"/>
      <c r="L4" s="547"/>
      <c r="M4" s="547"/>
      <c r="N4" s="547"/>
      <c r="O4" s="547"/>
      <c r="P4" s="547"/>
      <c r="Q4" s="547"/>
      <c r="R4" s="547"/>
      <c r="S4" s="547"/>
      <c r="T4" s="547"/>
      <c r="U4" s="547"/>
      <c r="V4" s="54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row>
    <row r="5" spans="1:278" s="18" customFormat="1" ht="49.5" customHeight="1">
      <c r="A5" s="574" t="s">
        <v>273</v>
      </c>
      <c r="B5" s="574"/>
      <c r="C5" s="575" t="s">
        <v>274</v>
      </c>
      <c r="D5" s="575"/>
      <c r="E5" s="575"/>
      <c r="F5" s="575"/>
      <c r="G5" s="575"/>
      <c r="H5" s="575"/>
      <c r="I5" s="575"/>
      <c r="J5" s="575"/>
      <c r="K5" s="575"/>
      <c r="L5" s="575"/>
      <c r="M5" s="575"/>
      <c r="N5" s="575"/>
      <c r="O5" s="575"/>
      <c r="P5" s="575"/>
      <c r="Q5" s="575"/>
      <c r="R5" s="575"/>
      <c r="S5" s="575"/>
      <c r="T5" s="575"/>
      <c r="U5" s="575"/>
      <c r="V5" s="575"/>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row>
    <row r="6" spans="1:278" s="18" customFormat="1" ht="18">
      <c r="A6" s="574" t="s">
        <v>275</v>
      </c>
      <c r="B6" s="574"/>
      <c r="C6" s="547" t="s">
        <v>276</v>
      </c>
      <c r="D6" s="547"/>
      <c r="E6" s="547"/>
      <c r="F6" s="547"/>
      <c r="G6" s="547"/>
      <c r="H6" s="547"/>
      <c r="I6" s="547"/>
      <c r="J6" s="547"/>
      <c r="K6" s="547"/>
      <c r="L6" s="547"/>
      <c r="M6" s="547"/>
      <c r="N6" s="547"/>
      <c r="O6" s="547"/>
      <c r="P6" s="547"/>
      <c r="Q6" s="547"/>
      <c r="R6" s="547"/>
      <c r="S6" s="547"/>
      <c r="T6" s="547"/>
      <c r="U6" s="547"/>
      <c r="V6" s="54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c r="JJ6" s="17"/>
      <c r="JK6" s="17"/>
      <c r="JL6" s="17"/>
      <c r="JM6" s="17"/>
      <c r="JN6" s="17"/>
      <c r="JO6" s="17"/>
      <c r="JP6" s="17"/>
      <c r="JQ6" s="17"/>
      <c r="JR6" s="17"/>
    </row>
    <row r="7" spans="1:278" s="18" customFormat="1" ht="17.25" thickBot="1">
      <c r="A7" s="557" t="s">
        <v>277</v>
      </c>
      <c r="B7" s="557"/>
      <c r="C7" s="557"/>
      <c r="D7" s="558" t="s">
        <v>364</v>
      </c>
      <c r="E7" s="559"/>
      <c r="F7" s="559"/>
      <c r="G7" s="559"/>
      <c r="H7" s="559"/>
      <c r="I7" s="559"/>
      <c r="J7" s="559"/>
      <c r="K7" s="559"/>
      <c r="L7" s="559"/>
      <c r="M7" s="559"/>
      <c r="N7" s="559"/>
      <c r="O7" s="559"/>
      <c r="P7" s="559"/>
      <c r="Q7" s="559"/>
      <c r="R7" s="560"/>
      <c r="S7" s="131"/>
      <c r="T7" s="557" t="s">
        <v>365</v>
      </c>
      <c r="U7" s="557"/>
      <c r="V7" s="55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row>
    <row r="8" spans="1:278" s="18" customFormat="1" ht="70.5" customHeight="1" thickTop="1" thickBot="1">
      <c r="A8" s="561" t="s">
        <v>282</v>
      </c>
      <c r="B8" s="563" t="s">
        <v>366</v>
      </c>
      <c r="C8" s="565" t="s">
        <v>278</v>
      </c>
      <c r="D8" s="567" t="s">
        <v>367</v>
      </c>
      <c r="E8" s="569" t="s">
        <v>246</v>
      </c>
      <c r="F8" s="571" t="s">
        <v>368</v>
      </c>
      <c r="G8" s="572"/>
      <c r="H8" s="572"/>
      <c r="I8" s="572"/>
      <c r="J8" s="572"/>
      <c r="K8" s="573"/>
      <c r="L8" s="571" t="s">
        <v>369</v>
      </c>
      <c r="M8" s="572"/>
      <c r="N8" s="572"/>
      <c r="O8" s="572"/>
      <c r="P8" s="572"/>
      <c r="Q8" s="572"/>
      <c r="R8" s="572"/>
      <c r="S8" s="573"/>
      <c r="T8" s="60"/>
      <c r="U8" s="61"/>
      <c r="V8" s="89" t="s">
        <v>370</v>
      </c>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row>
    <row r="9" spans="1:278" s="20" customFormat="1" ht="96" customHeight="1" thickTop="1" thickBot="1">
      <c r="A9" s="562"/>
      <c r="B9" s="564"/>
      <c r="C9" s="566"/>
      <c r="D9" s="568"/>
      <c r="E9" s="570"/>
      <c r="F9" s="51" t="s">
        <v>248</v>
      </c>
      <c r="G9" s="51" t="s">
        <v>250</v>
      </c>
      <c r="H9" s="51" t="s">
        <v>371</v>
      </c>
      <c r="I9" s="51" t="s">
        <v>252</v>
      </c>
      <c r="J9" s="132" t="s">
        <v>372</v>
      </c>
      <c r="K9" s="51" t="s">
        <v>258</v>
      </c>
      <c r="L9" s="51" t="s">
        <v>373</v>
      </c>
      <c r="M9" s="126" t="s">
        <v>255</v>
      </c>
      <c r="N9" s="51" t="s">
        <v>374</v>
      </c>
      <c r="O9" s="51" t="s">
        <v>375</v>
      </c>
      <c r="P9" s="51" t="s">
        <v>376</v>
      </c>
      <c r="Q9" s="51" t="s">
        <v>377</v>
      </c>
      <c r="R9" s="132" t="s">
        <v>372</v>
      </c>
      <c r="S9" s="51" t="s">
        <v>378</v>
      </c>
      <c r="T9" s="54" t="s">
        <v>260</v>
      </c>
      <c r="U9" s="54" t="s">
        <v>262</v>
      </c>
      <c r="V9" s="55" t="s">
        <v>379</v>
      </c>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c r="JJ9" s="19"/>
      <c r="JK9" s="19"/>
      <c r="JL9" s="19"/>
      <c r="JM9" s="19"/>
      <c r="JN9" s="19"/>
      <c r="JO9" s="19"/>
      <c r="JP9" s="19"/>
      <c r="JQ9" s="19"/>
      <c r="JR9" s="19"/>
    </row>
    <row r="10" spans="1:278" ht="175.5" hidden="1" customHeight="1">
      <c r="A10" s="544">
        <f>'5- Identificación de Riesgos'!A10</f>
        <v>1</v>
      </c>
      <c r="B10" s="428" t="str">
        <f>'5- Identificación de Riesgos'!B10</f>
        <v>Reparto inequitativo</v>
      </c>
      <c r="C10" s="166" t="str">
        <f>'5- Identificación de Riesgos'!D10</f>
        <v>1. No reporte de novedades de reparto por parte de los Juzgados y Fallas en la consulta en el sistema Justicia XXI.</v>
      </c>
      <c r="D10" s="160"/>
      <c r="E10" s="167" t="s">
        <v>380</v>
      </c>
      <c r="F10" s="156" t="s">
        <v>381</v>
      </c>
      <c r="G10" s="156" t="s">
        <v>381</v>
      </c>
      <c r="H10" s="156" t="s">
        <v>381</v>
      </c>
      <c r="I10" s="156" t="s">
        <v>381</v>
      </c>
      <c r="J10" s="312">
        <f>COUNTIF(F10:I10,"SI")/4</f>
        <v>1</v>
      </c>
      <c r="K10" s="533">
        <f>AVERAGE(J10:J13)</f>
        <v>1</v>
      </c>
      <c r="L10" s="156" t="str">
        <f>'5- Identificación de Riesgos'!I10</f>
        <v>Afectación de reputacion,imagén,  credibilidad, satisfacción de usuarios y PI</v>
      </c>
      <c r="M10" s="307" t="s">
        <v>382</v>
      </c>
      <c r="N10" s="156" t="s">
        <v>381</v>
      </c>
      <c r="O10" s="156" t="s">
        <v>381</v>
      </c>
      <c r="P10" s="156" t="s">
        <v>381</v>
      </c>
      <c r="Q10" s="156" t="s">
        <v>381</v>
      </c>
      <c r="R10" s="312">
        <f>SUM(COUNTIF(N10,"SI")*25%,COUNTIF(O10,"SI")*40%,COUNTIF(P10,"SI")*25%,COUNTIF(Q10,"SI")*10%)</f>
        <v>1</v>
      </c>
      <c r="S10" s="533">
        <f>AVERAGE(R10:R13)</f>
        <v>0.5</v>
      </c>
      <c r="T10" s="464"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452"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Leve - 1</v>
      </c>
      <c r="V10" s="429" t="str">
        <f>CONCATENATE(VLOOKUP((LEFT(T10,LEN(T10)-4)&amp;LEFT(U10,LEN(U10)-4)),'9- Matriz de Calor '!$D$18:$E$42,2,0)," - ",RIGHT(T10,1)*RIGHT(U10,1))</f>
        <v>Bajo - 1</v>
      </c>
    </row>
    <row r="11" spans="1:278" ht="183" hidden="1" customHeight="1">
      <c r="A11" s="545"/>
      <c r="B11" s="423"/>
      <c r="C11" s="168" t="str">
        <f>'5- Identificación de Riesgos'!D11</f>
        <v>2. Atraso en la consolidación semanal de la información estadística conforme a la Circular DESAJMZC15-63 de 2015.</v>
      </c>
      <c r="D11" s="161"/>
      <c r="E11" s="169" t="s">
        <v>383</v>
      </c>
      <c r="F11" s="157" t="s">
        <v>381</v>
      </c>
      <c r="G11" s="157" t="s">
        <v>381</v>
      </c>
      <c r="H11" s="157" t="s">
        <v>381</v>
      </c>
      <c r="I11" s="157" t="s">
        <v>381</v>
      </c>
      <c r="J11" s="313">
        <f>COUNTIF(F11:I11,"SI")/4</f>
        <v>1</v>
      </c>
      <c r="K11" s="534"/>
      <c r="L11" s="157" t="str">
        <f>'5- Identificación de Riesgos'!I11</f>
        <v>Afectación de reputacion,imagén,  credibilidad, satisfacción de usuarios y PI</v>
      </c>
      <c r="M11" s="308" t="s">
        <v>384</v>
      </c>
      <c r="N11" s="157" t="s">
        <v>385</v>
      </c>
      <c r="O11" s="157" t="s">
        <v>385</v>
      </c>
      <c r="P11" s="157" t="s">
        <v>385</v>
      </c>
      <c r="Q11" s="157" t="s">
        <v>385</v>
      </c>
      <c r="R11" s="313">
        <f>SUM(COUNTIF(N11,"SI")*25%,COUNTIF(O11,"SI")*40%,COUNTIF(P11,"SI")*25%,COUNTIF(Q11,"SI")*10%)</f>
        <v>0</v>
      </c>
      <c r="S11" s="534"/>
      <c r="T11" s="465"/>
      <c r="U11" s="453"/>
      <c r="V11" s="426"/>
    </row>
    <row r="12" spans="1:278" ht="18.75" hidden="1" customHeight="1">
      <c r="A12" s="545"/>
      <c r="B12" s="423"/>
      <c r="C12" s="168"/>
      <c r="D12" s="161"/>
      <c r="E12" s="169"/>
      <c r="F12" s="157"/>
      <c r="G12" s="157"/>
      <c r="H12" s="157"/>
      <c r="I12" s="157"/>
      <c r="J12" s="313"/>
      <c r="K12" s="534"/>
      <c r="L12" s="157"/>
      <c r="M12" s="197"/>
      <c r="N12" s="157"/>
      <c r="O12" s="157"/>
      <c r="P12" s="157"/>
      <c r="Q12" s="157"/>
      <c r="R12" s="313"/>
      <c r="S12" s="534"/>
      <c r="T12" s="465"/>
      <c r="U12" s="453"/>
      <c r="V12" s="426"/>
    </row>
    <row r="13" spans="1:278" ht="18.75" hidden="1" customHeight="1" thickBot="1">
      <c r="A13" s="546"/>
      <c r="B13" s="424"/>
      <c r="C13" s="170"/>
      <c r="D13" s="163"/>
      <c r="E13" s="171"/>
      <c r="F13" s="158"/>
      <c r="G13" s="158"/>
      <c r="H13" s="158"/>
      <c r="I13" s="158"/>
      <c r="J13" s="314"/>
      <c r="K13" s="535"/>
      <c r="L13" s="158"/>
      <c r="M13" s="309"/>
      <c r="N13" s="158"/>
      <c r="O13" s="158"/>
      <c r="P13" s="158"/>
      <c r="Q13" s="158"/>
      <c r="R13" s="314"/>
      <c r="S13" s="535"/>
      <c r="T13" s="465"/>
      <c r="U13" s="454"/>
      <c r="V13" s="427"/>
    </row>
    <row r="14" spans="1:278" ht="151.5" hidden="1" customHeight="1">
      <c r="A14" s="544">
        <f>'5- Identificación de Riesgos'!A14</f>
        <v>2</v>
      </c>
      <c r="B14" s="428" t="str">
        <f>'5- Identificación de Riesgos'!B14</f>
        <v>Tecnológicos- falla del sistema institucional de reparto (SARJ y Justicia XXI)</v>
      </c>
      <c r="C14" s="166" t="str">
        <f>'5- Identificación de Riesgos'!D14</f>
        <v xml:space="preserve">1.Fallas en el servicio de internet,  conectividad  irregular.
</v>
      </c>
      <c r="D14" s="160"/>
      <c r="E14" s="167" t="s">
        <v>386</v>
      </c>
      <c r="F14" s="156" t="s">
        <v>385</v>
      </c>
      <c r="G14" s="156" t="s">
        <v>381</v>
      </c>
      <c r="H14" s="156" t="s">
        <v>385</v>
      </c>
      <c r="I14" s="156" t="s">
        <v>381</v>
      </c>
      <c r="J14" s="312">
        <f t="shared" ref="J14:J25" si="0">COUNTIF(F14:I14,"SI")/4</f>
        <v>0.5</v>
      </c>
      <c r="K14" s="533">
        <f>AVERAGE(J14:J17)</f>
        <v>0.5</v>
      </c>
      <c r="L14" s="156" t="str">
        <f>'5- Identificación de Riesgos'!I14</f>
        <v>Afectación de reputacion,imagén,  credibilidad, satisfacción de usuarios y PI</v>
      </c>
      <c r="M14" s="310" t="s">
        <v>387</v>
      </c>
      <c r="N14" s="156" t="s">
        <v>385</v>
      </c>
      <c r="O14" s="156" t="s">
        <v>385</v>
      </c>
      <c r="P14" s="156" t="s">
        <v>385</v>
      </c>
      <c r="Q14" s="156" t="s">
        <v>381</v>
      </c>
      <c r="R14" s="312">
        <f t="shared" ref="R14:R25" si="1">SUM(COUNTIF(N14,"SI")*25%,COUNTIF(O14,"SI")*40%,COUNTIF(P14,"SI")*25%,COUNTIF(Q14,"SI")*10%)</f>
        <v>0.1</v>
      </c>
      <c r="S14" s="533">
        <f>AVERAGE(R14:R17)</f>
        <v>0.55000000000000004</v>
      </c>
      <c r="T14" s="464" t="str">
        <f>CONCATENATE(INDEX('8- Políticas de Administración '!$B$6:$F$10,MATCH(ROUND(IF((RIGHT('5- Identificación de Riesgos'!H14,1)-'6- Valoración Controles'!K14)&lt;1,1,(RIGHT('5- Identificación de Riesgos'!H14,1)-'6- Valoración Controles'!K14)),0),'8- Políticas de Administración '!$F$6:$F$10,0),1)," - ",ROUND(IF((RIGHT('5- Identificación de Riesgos'!H14,1)-'6- Valoración Controles'!K14)&lt;1,1,(RIGHT('5- Identificación de Riesgos'!H14,1)-'6- Valoración Controles'!K14)),0))</f>
        <v>Muy Baja - 1</v>
      </c>
      <c r="U14" s="452" t="str">
        <f>CONCATENATE(INDEX('8- Políticas de Administración '!$B$17:$F$21,MATCH(ROUND(IF((RIGHT('5- Identificación de Riesgos'!M14,1)-'6- Valoración Controles'!S14)&lt;1,1,(RIGHT('5- Identificación de Riesgos'!M14,1)-'6- Valoración Controles'!S14)),0),'8- Políticas de Administración '!$F$17:$F$21,0),1)," - ",ROUND(IF((RIGHT('5- Identificación de Riesgos'!M14,1)-'6- Valoración Controles'!S14)&lt;1,1,(RIGHT('5- Identificación de Riesgos'!M14,1)-'6- Valoración Controles'!S14)),0))</f>
        <v>Leve - 1</v>
      </c>
      <c r="V14" s="467" t="str">
        <f>CONCATENATE(VLOOKUP((LEFT(T14,LEN(T14)-4)&amp;LEFT(U14,LEN(U14)-4)),'9- Matriz de Calor '!$D$18:$E$42,2,0)," - ",RIGHT(T14,1)*RIGHT(U14,1))</f>
        <v>Bajo - 1</v>
      </c>
    </row>
    <row r="15" spans="1:278" ht="159.75" hidden="1" customHeight="1">
      <c r="A15" s="545"/>
      <c r="B15" s="423"/>
      <c r="C15" s="168" t="str">
        <f>'5- Identificación de Riesgos'!D15</f>
        <v xml:space="preserve">2.Daños en las bases de datos del aplicativo de reparto que producen errores.
</v>
      </c>
      <c r="D15" s="161"/>
      <c r="E15" s="169" t="s">
        <v>386</v>
      </c>
      <c r="F15" s="157" t="s">
        <v>385</v>
      </c>
      <c r="G15" s="157" t="s">
        <v>381</v>
      </c>
      <c r="H15" s="157" t="s">
        <v>385</v>
      </c>
      <c r="I15" s="157" t="s">
        <v>381</v>
      </c>
      <c r="J15" s="313">
        <f t="shared" si="0"/>
        <v>0.5</v>
      </c>
      <c r="K15" s="534"/>
      <c r="L15" s="157" t="str">
        <f>'5- Identificación de Riesgos'!I15</f>
        <v>Afectación de reputacion,imagén,  credibilidad, satisfacción de usuarios y PI</v>
      </c>
      <c r="M15" s="172" t="s">
        <v>388</v>
      </c>
      <c r="N15" s="157" t="s">
        <v>381</v>
      </c>
      <c r="O15" s="157" t="s">
        <v>381</v>
      </c>
      <c r="P15" s="157" t="s">
        <v>381</v>
      </c>
      <c r="Q15" s="157" t="s">
        <v>381</v>
      </c>
      <c r="R15" s="313">
        <f t="shared" si="1"/>
        <v>1</v>
      </c>
      <c r="S15" s="534"/>
      <c r="T15" s="465"/>
      <c r="U15" s="453"/>
      <c r="V15" s="468"/>
    </row>
    <row r="16" spans="1:278" ht="12" hidden="1" customHeight="1">
      <c r="A16" s="545"/>
      <c r="B16" s="423"/>
      <c r="C16" s="168"/>
      <c r="D16" s="161"/>
      <c r="E16" s="169"/>
      <c r="F16" s="157"/>
      <c r="G16" s="157"/>
      <c r="H16" s="157"/>
      <c r="I16" s="157"/>
      <c r="J16" s="313"/>
      <c r="K16" s="534"/>
      <c r="L16" s="157"/>
      <c r="M16" s="197"/>
      <c r="N16" s="157"/>
      <c r="O16" s="157"/>
      <c r="P16" s="157"/>
      <c r="Q16" s="157"/>
      <c r="R16" s="313"/>
      <c r="S16" s="534"/>
      <c r="T16" s="465"/>
      <c r="U16" s="453"/>
      <c r="V16" s="468"/>
    </row>
    <row r="17" spans="1:22" ht="12" hidden="1" customHeight="1" thickBot="1">
      <c r="A17" s="546"/>
      <c r="B17" s="424"/>
      <c r="C17" s="170"/>
      <c r="D17" s="163"/>
      <c r="E17" s="171"/>
      <c r="F17" s="158"/>
      <c r="G17" s="158"/>
      <c r="H17" s="158"/>
      <c r="I17" s="158"/>
      <c r="J17" s="314"/>
      <c r="K17" s="535"/>
      <c r="L17" s="158"/>
      <c r="M17" s="309"/>
      <c r="N17" s="158"/>
      <c r="O17" s="158"/>
      <c r="P17" s="158"/>
      <c r="Q17" s="158"/>
      <c r="R17" s="314"/>
      <c r="S17" s="535"/>
      <c r="T17" s="466"/>
      <c r="U17" s="454"/>
      <c r="V17" s="469"/>
    </row>
    <row r="18" spans="1:22" ht="149.25" customHeight="1">
      <c r="A18" s="544">
        <f>'5- Identificación de Riesgos'!A18</f>
        <v>1</v>
      </c>
      <c r="B18" s="428" t="str">
        <f>'5- Identificación de Riesgos'!B18</f>
        <v>Efectuar el reparto judicial incumpliendo requisitos</v>
      </c>
      <c r="C18" s="166" t="str">
        <f>'5- Identificación de Riesgos'!D18</f>
        <v>1.Incumplimiento del procedimiento de reparto.</v>
      </c>
      <c r="D18" s="160"/>
      <c r="E18" s="167" t="s">
        <v>389</v>
      </c>
      <c r="F18" s="156" t="s">
        <v>381</v>
      </c>
      <c r="G18" s="156" t="s">
        <v>381</v>
      </c>
      <c r="H18" s="156" t="s">
        <v>381</v>
      </c>
      <c r="I18" s="156" t="s">
        <v>381</v>
      </c>
      <c r="J18" s="312">
        <f t="shared" si="0"/>
        <v>1</v>
      </c>
      <c r="K18" s="533">
        <f>AVERAGE(J18:J21)</f>
        <v>1</v>
      </c>
      <c r="L18" s="156" t="str">
        <f>'5- Identificación de Riesgos'!I18</f>
        <v>Afectación de reputacion,imagén,  credibilidad, satisfacción de usuarios y PI</v>
      </c>
      <c r="M18" s="531" t="s">
        <v>390</v>
      </c>
      <c r="N18" s="156" t="s">
        <v>381</v>
      </c>
      <c r="O18" s="156" t="s">
        <v>381</v>
      </c>
      <c r="P18" s="156" t="s">
        <v>381</v>
      </c>
      <c r="Q18" s="156" t="s">
        <v>381</v>
      </c>
      <c r="R18" s="312">
        <f t="shared" si="1"/>
        <v>1</v>
      </c>
      <c r="S18" s="533">
        <f>AVERAGE(R18:R21)</f>
        <v>1</v>
      </c>
      <c r="T18" s="464" t="str">
        <f>CONCATENATE(INDEX('8- Políticas de Administración '!$B$6:$F$10,MATCH(ROUND(IF((RIGHT('5- Identificación de Riesgos'!H18,1)-'6- Valoración Controles'!K18)&lt;1,1,(RIGHT('5- Identificación de Riesgos'!H18,1)-'6- Valoración Controles'!K18)),0),'8- Políticas de Administración '!$F$6:$F$10,0),1)," - ",ROUND(IF((RIGHT('5- Identificación de Riesgos'!H18,1)-'6- Valoración Controles'!K18)&lt;1,1,(RIGHT('5- Identificación de Riesgos'!H18,1)-'6- Valoración Controles'!K18)),0))</f>
        <v>Muy Baja - 1</v>
      </c>
      <c r="U18" s="452" t="str">
        <f>CONCATENATE(INDEX('8- Políticas de Administración '!$B$17:$F$21,MATCH(ROUND(IF((RIGHT('5- Identificación de Riesgos'!M18,1)-'6- Valoración Controles'!S18)&lt;1,1,(RIGHT('5- Identificación de Riesgos'!M18,1)-'6- Valoración Controles'!S18)),0),'8- Políticas de Administración '!$F$17:$F$21,0),1)," - ",ROUND(IF((RIGHT('5- Identificación de Riesgos'!M18,1)-'6- Valoración Controles'!S18)&lt;1,1,(RIGHT('5- Identificación de Riesgos'!M18,1)-'6- Valoración Controles'!S18)),0))</f>
        <v>Leve - 1</v>
      </c>
      <c r="V18" s="467" t="str">
        <f>CONCATENATE(VLOOKUP((LEFT(T18,LEN(T18)-4)&amp;LEFT(U18,LEN(U18)-4)),'9- Matriz de Calor '!$D$18:$E$42,2,0)," - ",RIGHT(T18,1)*RIGHT(U18,1))</f>
        <v>Bajo - 1</v>
      </c>
    </row>
    <row r="19" spans="1:22" ht="177" customHeight="1">
      <c r="A19" s="545"/>
      <c r="B19" s="423"/>
      <c r="C19" s="168" t="str">
        <f>'5- Identificación de Riesgos'!D19</f>
        <v>2.  Desconocimiento, omisión, falta de verificacion por parte del servidor judicial que realiza la tarea y desactualización de la normatividad vigente.</v>
      </c>
      <c r="D19" s="161"/>
      <c r="E19" s="169" t="s">
        <v>391</v>
      </c>
      <c r="F19" s="157" t="s">
        <v>381</v>
      </c>
      <c r="G19" s="157" t="s">
        <v>381</v>
      </c>
      <c r="H19" s="157" t="s">
        <v>381</v>
      </c>
      <c r="I19" s="157" t="s">
        <v>381</v>
      </c>
      <c r="J19" s="313">
        <f t="shared" si="0"/>
        <v>1</v>
      </c>
      <c r="K19" s="534"/>
      <c r="L19" s="157" t="str">
        <f>'5- Identificación de Riesgos'!I19</f>
        <v>Interrupción o afectación en la prestación del servicio judicial</v>
      </c>
      <c r="M19" s="532"/>
      <c r="N19" s="157" t="s">
        <v>381</v>
      </c>
      <c r="O19" s="157" t="s">
        <v>381</v>
      </c>
      <c r="P19" s="157" t="s">
        <v>381</v>
      </c>
      <c r="Q19" s="157" t="s">
        <v>381</v>
      </c>
      <c r="R19" s="313">
        <f t="shared" si="1"/>
        <v>1</v>
      </c>
      <c r="S19" s="534"/>
      <c r="T19" s="465"/>
      <c r="U19" s="453"/>
      <c r="V19" s="468"/>
    </row>
    <row r="20" spans="1:22" ht="15" customHeight="1">
      <c r="A20" s="545"/>
      <c r="B20" s="423"/>
      <c r="C20" s="168"/>
      <c r="D20" s="161"/>
      <c r="E20" s="198"/>
      <c r="F20" s="157"/>
      <c r="G20" s="157"/>
      <c r="H20" s="157"/>
      <c r="I20" s="157"/>
      <c r="J20" s="313"/>
      <c r="K20" s="534"/>
      <c r="L20" s="157"/>
      <c r="M20" s="197"/>
      <c r="N20" s="157"/>
      <c r="O20" s="157"/>
      <c r="P20" s="157"/>
      <c r="Q20" s="157"/>
      <c r="R20" s="313"/>
      <c r="S20" s="534"/>
      <c r="T20" s="465"/>
      <c r="U20" s="453"/>
      <c r="V20" s="468"/>
    </row>
    <row r="21" spans="1:22" ht="15" customHeight="1" thickBot="1">
      <c r="A21" s="546"/>
      <c r="B21" s="424"/>
      <c r="C21" s="170"/>
      <c r="D21" s="163"/>
      <c r="E21" s="171"/>
      <c r="F21" s="158"/>
      <c r="G21" s="158"/>
      <c r="H21" s="158"/>
      <c r="I21" s="158"/>
      <c r="J21" s="314"/>
      <c r="K21" s="535"/>
      <c r="L21" s="158"/>
      <c r="M21" s="173"/>
      <c r="N21" s="158"/>
      <c r="O21" s="158"/>
      <c r="P21" s="158"/>
      <c r="Q21" s="158"/>
      <c r="R21" s="314"/>
      <c r="S21" s="535"/>
      <c r="T21" s="466"/>
      <c r="U21" s="454"/>
      <c r="V21" s="469"/>
    </row>
    <row r="22" spans="1:22" ht="135.75" customHeight="1">
      <c r="A22" s="544">
        <f>'5- Identificación de Riesgos'!A22</f>
        <v>2</v>
      </c>
      <c r="B22" s="428" t="str">
        <f>'5- Identificación de Riesgos'!B22</f>
        <v xml:space="preserve"> Efectuar notificaciones que no cumplan con los requistos</v>
      </c>
      <c r="C22" s="166" t="str">
        <f>'5- Identificación de Riesgos'!D22</f>
        <v>1. Errores en la digitación</v>
      </c>
      <c r="D22" s="160"/>
      <c r="E22" s="167" t="s">
        <v>392</v>
      </c>
      <c r="F22" s="156" t="s">
        <v>381</v>
      </c>
      <c r="G22" s="156" t="s">
        <v>381</v>
      </c>
      <c r="H22" s="156" t="s">
        <v>381</v>
      </c>
      <c r="I22" s="156" t="s">
        <v>381</v>
      </c>
      <c r="J22" s="312">
        <f t="shared" si="0"/>
        <v>1</v>
      </c>
      <c r="K22" s="533">
        <f>AVERAGE(J22:J30)</f>
        <v>1</v>
      </c>
      <c r="L22" s="156" t="str">
        <f>'5- Identificación de Riesgos'!I22</f>
        <v>Afectación de reputacion,imagén,  credibilidad, satisfacción de usuarios y PI</v>
      </c>
      <c r="M22" s="531" t="s">
        <v>393</v>
      </c>
      <c r="N22" s="156" t="s">
        <v>381</v>
      </c>
      <c r="O22" s="156" t="s">
        <v>381</v>
      </c>
      <c r="P22" s="156" t="s">
        <v>381</v>
      </c>
      <c r="Q22" s="156" t="s">
        <v>381</v>
      </c>
      <c r="R22" s="312">
        <f t="shared" si="1"/>
        <v>1</v>
      </c>
      <c r="S22" s="533">
        <f>AVERAGE(R22:R30)</f>
        <v>1</v>
      </c>
      <c r="T22" s="464" t="str">
        <f>CONCATENATE(INDEX('8- Políticas de Administración '!$B$6:$F$10,MATCH(ROUND(IF((RIGHT('5- Identificación de Riesgos'!H22,1)-'6- Valoración Controles'!K22)&lt;1,1,(RIGHT('5- Identificación de Riesgos'!H22,1)-'6- Valoración Controles'!K22)),0),'8- Políticas de Administración '!$F$6:$F$10,0),1)," - ",ROUND(IF((RIGHT('5- Identificación de Riesgos'!H22,1)-'6- Valoración Controles'!K22)&lt;1,1,(RIGHT('5- Identificación de Riesgos'!H22,1)-'6- Valoración Controles'!K22)),0))</f>
        <v>Muy Baja - 1</v>
      </c>
      <c r="U22" s="452" t="str">
        <f>CONCATENATE(INDEX('8- Políticas de Administración '!$B$17:$F$21,MATCH(ROUND(IF((RIGHT('5- Identificación de Riesgos'!M22,1)-'6- Valoración Controles'!S22)&lt;1,1,(RIGHT('5- Identificación de Riesgos'!M22,1)-'6- Valoración Controles'!S22)),0),'8- Políticas de Administración '!$F$17:$F$21,0),1)," - ",ROUND(IF((RIGHT('5- Identificación de Riesgos'!M22,1)-'6- Valoración Controles'!S22)&lt;1,1,(RIGHT('5- Identificación de Riesgos'!M22,1)-'6- Valoración Controles'!S22)),0))</f>
        <v>Leve - 1</v>
      </c>
      <c r="V22" s="467" t="str">
        <f>CONCATENATE(VLOOKUP((LEFT(T22,LEN(T22)-4)&amp;LEFT(U22,LEN(U22)-4)),'9- Matriz de Calor '!$D$18:$E$42,2,0)," - ",RIGHT(T22,1)*RIGHT(U22,1))</f>
        <v>Bajo - 1</v>
      </c>
    </row>
    <row r="23" spans="1:22" ht="147" customHeight="1">
      <c r="A23" s="545"/>
      <c r="B23" s="423"/>
      <c r="C23" s="168" t="str">
        <f>'5- Identificación de Riesgos'!D23</f>
        <v>2.Confusión entre legislación vigente para realizar notificaciones (CGP y Ley 2213 de 2022).</v>
      </c>
      <c r="D23" s="161"/>
      <c r="E23" s="169" t="s">
        <v>394</v>
      </c>
      <c r="F23" s="157" t="s">
        <v>381</v>
      </c>
      <c r="G23" s="157" t="s">
        <v>381</v>
      </c>
      <c r="H23" s="157" t="s">
        <v>381</v>
      </c>
      <c r="I23" s="157" t="s">
        <v>381</v>
      </c>
      <c r="J23" s="313">
        <f t="shared" si="0"/>
        <v>1</v>
      </c>
      <c r="K23" s="534"/>
      <c r="L23" s="157" t="str">
        <f>'5- Identificación de Riesgos'!I23</f>
        <v>Interrupción o afectación en la prestación del servicio judicial</v>
      </c>
      <c r="M23" s="532"/>
      <c r="N23" s="157" t="s">
        <v>381</v>
      </c>
      <c r="O23" s="157" t="s">
        <v>381</v>
      </c>
      <c r="P23" s="157" t="s">
        <v>381</v>
      </c>
      <c r="Q23" s="157" t="s">
        <v>381</v>
      </c>
      <c r="R23" s="313">
        <f t="shared" si="1"/>
        <v>1</v>
      </c>
      <c r="S23" s="534"/>
      <c r="T23" s="465"/>
      <c r="U23" s="453"/>
      <c r="V23" s="468"/>
    </row>
    <row r="24" spans="1:22" ht="118.5" customHeight="1">
      <c r="A24" s="545"/>
      <c r="B24" s="423"/>
      <c r="C24" s="168" t="str">
        <f>'5- Identificación de Riesgos'!D24</f>
        <v xml:space="preserve">3. Falta de personal para atender el  volúmen de solicitudes recibidas. </v>
      </c>
      <c r="D24" s="161"/>
      <c r="E24" s="169" t="s">
        <v>395</v>
      </c>
      <c r="F24" s="157" t="s">
        <v>381</v>
      </c>
      <c r="G24" s="157" t="s">
        <v>381</v>
      </c>
      <c r="H24" s="157" t="s">
        <v>381</v>
      </c>
      <c r="I24" s="157" t="s">
        <v>381</v>
      </c>
      <c r="J24" s="313">
        <f t="shared" si="0"/>
        <v>1</v>
      </c>
      <c r="K24" s="534"/>
      <c r="L24" s="157">
        <f>'5- Identificación de Riesgos'!I24</f>
        <v>0</v>
      </c>
      <c r="M24" s="532"/>
      <c r="N24" s="157" t="s">
        <v>381</v>
      </c>
      <c r="O24" s="157" t="s">
        <v>381</v>
      </c>
      <c r="P24" s="157" t="s">
        <v>381</v>
      </c>
      <c r="Q24" s="157" t="s">
        <v>381</v>
      </c>
      <c r="R24" s="313">
        <f t="shared" si="1"/>
        <v>1</v>
      </c>
      <c r="S24" s="534"/>
      <c r="T24" s="465"/>
      <c r="U24" s="453"/>
      <c r="V24" s="468"/>
    </row>
    <row r="25" spans="1:22" ht="117.75" customHeight="1">
      <c r="A25" s="545"/>
      <c r="B25" s="423"/>
      <c r="C25" s="168" t="str">
        <f>'5- Identificación de Riesgos'!D25</f>
        <v>4. Errores en el conteo de términos relacionados con el trámite de notificación de procesos.</v>
      </c>
      <c r="D25" s="161"/>
      <c r="E25" s="169" t="s">
        <v>396</v>
      </c>
      <c r="F25" s="157" t="s">
        <v>381</v>
      </c>
      <c r="G25" s="157" t="s">
        <v>381</v>
      </c>
      <c r="H25" s="157" t="s">
        <v>381</v>
      </c>
      <c r="I25" s="157" t="s">
        <v>381</v>
      </c>
      <c r="J25" s="313">
        <f t="shared" si="0"/>
        <v>1</v>
      </c>
      <c r="K25" s="534"/>
      <c r="L25" s="157">
        <f>'5- Identificación de Riesgos'!I25</f>
        <v>0</v>
      </c>
      <c r="M25" s="532"/>
      <c r="N25" s="157" t="s">
        <v>381</v>
      </c>
      <c r="O25" s="157" t="s">
        <v>381</v>
      </c>
      <c r="P25" s="157" t="s">
        <v>381</v>
      </c>
      <c r="Q25" s="157" t="s">
        <v>381</v>
      </c>
      <c r="R25" s="313">
        <f t="shared" si="1"/>
        <v>1</v>
      </c>
      <c r="S25" s="534"/>
      <c r="T25" s="465"/>
      <c r="U25" s="453"/>
      <c r="V25" s="468"/>
    </row>
    <row r="26" spans="1:22" ht="117" customHeight="1">
      <c r="A26" s="545"/>
      <c r="B26" s="423"/>
      <c r="C26" s="168" t="str">
        <f>'5- Identificación de Riesgos'!D26</f>
        <v>5. Falta de revisión de los aplicativos SIGNOT y SIGCOM para la verificación de notificaciones.</v>
      </c>
      <c r="D26" s="161"/>
      <c r="E26" s="169" t="s">
        <v>397</v>
      </c>
      <c r="F26" s="157" t="s">
        <v>381</v>
      </c>
      <c r="G26" s="157" t="s">
        <v>381</v>
      </c>
      <c r="H26" s="157" t="s">
        <v>381</v>
      </c>
      <c r="I26" s="157" t="s">
        <v>381</v>
      </c>
      <c r="J26" s="313">
        <f t="shared" ref="J26:J54" si="2">COUNTIF(F26:I26,"SI")/4</f>
        <v>1</v>
      </c>
      <c r="K26" s="534"/>
      <c r="L26" s="157">
        <f>'5- Identificación de Riesgos'!I26</f>
        <v>0</v>
      </c>
      <c r="M26" s="532"/>
      <c r="N26" s="157" t="s">
        <v>381</v>
      </c>
      <c r="O26" s="157" t="s">
        <v>381</v>
      </c>
      <c r="P26" s="157" t="s">
        <v>381</v>
      </c>
      <c r="Q26" s="157" t="s">
        <v>381</v>
      </c>
      <c r="R26" s="313">
        <f t="shared" ref="R26:R49" si="3">SUM(COUNTIF(N26,"SI")*25%,COUNTIF(O26,"SI")*40%,COUNTIF(P26,"SI")*25%,COUNTIF(Q26,"SI")*10%)</f>
        <v>1</v>
      </c>
      <c r="S26" s="534"/>
      <c r="T26" s="465"/>
      <c r="U26" s="453"/>
      <c r="V26" s="468"/>
    </row>
    <row r="27" spans="1:22" ht="138.75" customHeight="1">
      <c r="A27" s="545"/>
      <c r="B27" s="423"/>
      <c r="C27" s="168" t="str">
        <f>'5- Identificación de Riesgos'!D27</f>
        <v xml:space="preserve">6, Direcciones físicas o electrónicas  de las partes interesadas erradas. </v>
      </c>
      <c r="D27" s="161"/>
      <c r="E27" s="169" t="s">
        <v>398</v>
      </c>
      <c r="F27" s="157" t="s">
        <v>381</v>
      </c>
      <c r="G27" s="157" t="s">
        <v>381</v>
      </c>
      <c r="H27" s="157" t="s">
        <v>381</v>
      </c>
      <c r="I27" s="157" t="s">
        <v>381</v>
      </c>
      <c r="J27" s="313">
        <f t="shared" si="2"/>
        <v>1</v>
      </c>
      <c r="K27" s="534"/>
      <c r="L27" s="157">
        <f>'5- Identificación de Riesgos'!I27</f>
        <v>0</v>
      </c>
      <c r="M27" s="532"/>
      <c r="N27" s="157" t="s">
        <v>381</v>
      </c>
      <c r="O27" s="157" t="s">
        <v>381</v>
      </c>
      <c r="P27" s="157" t="s">
        <v>381</v>
      </c>
      <c r="Q27" s="157" t="s">
        <v>381</v>
      </c>
      <c r="R27" s="313">
        <f t="shared" si="3"/>
        <v>1</v>
      </c>
      <c r="S27" s="534"/>
      <c r="T27" s="465"/>
      <c r="U27" s="453"/>
      <c r="V27" s="468"/>
    </row>
    <row r="28" spans="1:22" ht="112.5" customHeight="1">
      <c r="A28" s="545"/>
      <c r="B28" s="423"/>
      <c r="C28" s="168" t="str">
        <f>'5- Identificación de Riesgos'!D28</f>
        <v>7.  Falta de seguimiento y control al cumplimiento efectivo de la actividad asignada.</v>
      </c>
      <c r="D28" s="161"/>
      <c r="E28" s="169" t="s">
        <v>399</v>
      </c>
      <c r="F28" s="157" t="s">
        <v>381</v>
      </c>
      <c r="G28" s="157" t="s">
        <v>381</v>
      </c>
      <c r="H28" s="157" t="s">
        <v>381</v>
      </c>
      <c r="I28" s="157" t="s">
        <v>381</v>
      </c>
      <c r="J28" s="313">
        <f t="shared" si="2"/>
        <v>1</v>
      </c>
      <c r="K28" s="534"/>
      <c r="L28" s="157">
        <f>'5- Identificación de Riesgos'!I28</f>
        <v>0</v>
      </c>
      <c r="M28" s="532"/>
      <c r="N28" s="157" t="s">
        <v>381</v>
      </c>
      <c r="O28" s="157" t="s">
        <v>381</v>
      </c>
      <c r="P28" s="157" t="s">
        <v>381</v>
      </c>
      <c r="Q28" s="157" t="s">
        <v>381</v>
      </c>
      <c r="R28" s="313">
        <f t="shared" si="3"/>
        <v>1</v>
      </c>
      <c r="S28" s="534"/>
      <c r="T28" s="465"/>
      <c r="U28" s="453"/>
      <c r="V28" s="468"/>
    </row>
    <row r="29" spans="1:22" ht="14.25" customHeight="1">
      <c r="A29" s="545"/>
      <c r="B29" s="423"/>
      <c r="C29" s="168"/>
      <c r="D29" s="161"/>
      <c r="E29" s="169"/>
      <c r="F29" s="157"/>
      <c r="G29" s="157"/>
      <c r="H29" s="157"/>
      <c r="I29" s="157"/>
      <c r="J29" s="313"/>
      <c r="K29" s="534"/>
      <c r="L29" s="157"/>
      <c r="M29" s="172"/>
      <c r="N29" s="157"/>
      <c r="O29" s="157"/>
      <c r="P29" s="157"/>
      <c r="Q29" s="157"/>
      <c r="R29" s="313"/>
      <c r="S29" s="534"/>
      <c r="T29" s="465"/>
      <c r="U29" s="453"/>
      <c r="V29" s="468"/>
    </row>
    <row r="30" spans="1:22" ht="14.25" customHeight="1" thickBot="1">
      <c r="A30" s="546"/>
      <c r="B30" s="424"/>
      <c r="C30" s="170"/>
      <c r="D30" s="163"/>
      <c r="E30" s="171"/>
      <c r="F30" s="158"/>
      <c r="G30" s="158"/>
      <c r="H30" s="158"/>
      <c r="I30" s="158"/>
      <c r="J30" s="314"/>
      <c r="K30" s="535"/>
      <c r="L30" s="158"/>
      <c r="M30" s="173"/>
      <c r="N30" s="158"/>
      <c r="O30" s="158"/>
      <c r="P30" s="158"/>
      <c r="Q30" s="158"/>
      <c r="R30" s="314"/>
      <c r="S30" s="535"/>
      <c r="T30" s="466"/>
      <c r="U30" s="454"/>
      <c r="V30" s="469"/>
    </row>
    <row r="31" spans="1:22" ht="177.75" customHeight="1">
      <c r="A31" s="544">
        <f>'5- Identificación de Riesgos'!A31</f>
        <v>3</v>
      </c>
      <c r="B31" s="428" t="str">
        <f>'5- Identificación de Riesgos'!B31</f>
        <v xml:space="preserve">Pérdida de documentos </v>
      </c>
      <c r="C31" s="166" t="str">
        <f>'5- Identificación de Riesgos'!D31</f>
        <v>1. Falta control y revisión en los memoriales registrados en la ventanilla virtual.</v>
      </c>
      <c r="D31" s="160"/>
      <c r="E31" s="167" t="s">
        <v>400</v>
      </c>
      <c r="F31" s="156" t="s">
        <v>381</v>
      </c>
      <c r="G31" s="156" t="s">
        <v>381</v>
      </c>
      <c r="H31" s="156" t="s">
        <v>381</v>
      </c>
      <c r="I31" s="156" t="s">
        <v>381</v>
      </c>
      <c r="J31" s="312">
        <f t="shared" si="2"/>
        <v>1</v>
      </c>
      <c r="K31" s="533">
        <f>AVERAGE(J31:J37)</f>
        <v>1</v>
      </c>
      <c r="L31" s="156" t="str">
        <f>'5- Identificación de Riesgos'!I31</f>
        <v>Afectación de reputacion,imagén,  credibilidad, satisfacción de usuarios y PI</v>
      </c>
      <c r="M31" s="539" t="s">
        <v>401</v>
      </c>
      <c r="N31" s="156" t="s">
        <v>381</v>
      </c>
      <c r="O31" s="156" t="s">
        <v>381</v>
      </c>
      <c r="P31" s="156" t="s">
        <v>381</v>
      </c>
      <c r="Q31" s="156" t="s">
        <v>381</v>
      </c>
      <c r="R31" s="312">
        <f t="shared" si="3"/>
        <v>1</v>
      </c>
      <c r="S31" s="533">
        <f>AVERAGE(R31:R37)</f>
        <v>1</v>
      </c>
      <c r="T31" s="464" t="str">
        <f>CONCATENATE(INDEX('8- Políticas de Administración '!$B$6:$F$10,MATCH(ROUND(IF((RIGHT('5- Identificación de Riesgos'!H31,1)-'6- Valoración Controles'!K31)&lt;1,1,(RIGHT('5- Identificación de Riesgos'!H31,1)-'6- Valoración Controles'!K31)),0),'8- Políticas de Administración '!$F$6:$F$10,0),1)," - ",ROUND(IF((RIGHT('5- Identificación de Riesgos'!H31,1)-'6- Valoración Controles'!K31)&lt;1,1,(RIGHT('5- Identificación de Riesgos'!H31,1)-'6- Valoración Controles'!K31)),0))</f>
        <v>Muy Baja - 1</v>
      </c>
      <c r="U31" s="452" t="str">
        <f>CONCATENATE(INDEX('8- Políticas de Administración '!$B$17:$F$21,MATCH(ROUND(IF((RIGHT('5- Identificación de Riesgos'!M31,1)-'6- Valoración Controles'!S31)&lt;1,1,(RIGHT('5- Identificación de Riesgos'!M31,1)-'6- Valoración Controles'!S31)),0),'8- Políticas de Administración '!$F$17:$F$21,0),1)," - ",ROUND(IF((RIGHT('5- Identificación de Riesgos'!M31,1)-'6- Valoración Controles'!S31)&lt;1,1,(RIGHT('5- Identificación de Riesgos'!M31,1)-'6- Valoración Controles'!S31)),0))</f>
        <v>Leve - 1</v>
      </c>
      <c r="V31" s="467" t="str">
        <f>CONCATENATE(VLOOKUP((LEFT(T31,LEN(T31)-4)&amp;LEFT(U31,LEN(U31)-4)),'9- Matriz de Calor '!$D$18:$E$42,2,0)," - ",RIGHT(T31,1)*RIGHT(U31,1))</f>
        <v>Bajo - 1</v>
      </c>
    </row>
    <row r="32" spans="1:22" ht="151.5" customHeight="1">
      <c r="A32" s="545"/>
      <c r="B32" s="423"/>
      <c r="C32" s="168" t="str">
        <f>'5- Identificación de Riesgos'!D32</f>
        <v>2.Falta de capacitación del personal.</v>
      </c>
      <c r="D32" s="161"/>
      <c r="E32" s="169" t="s">
        <v>402</v>
      </c>
      <c r="F32" s="157" t="s">
        <v>381</v>
      </c>
      <c r="G32" s="157" t="s">
        <v>381</v>
      </c>
      <c r="H32" s="157" t="s">
        <v>381</v>
      </c>
      <c r="I32" s="157" t="s">
        <v>381</v>
      </c>
      <c r="J32" s="313">
        <f t="shared" si="2"/>
        <v>1</v>
      </c>
      <c r="K32" s="534"/>
      <c r="L32" s="157" t="str">
        <f>'5- Identificación de Riesgos'!I32</f>
        <v>Interrupción o afectación en la prestación del servicio judicial</v>
      </c>
      <c r="M32" s="540"/>
      <c r="N32" s="157" t="s">
        <v>381</v>
      </c>
      <c r="O32" s="157" t="s">
        <v>381</v>
      </c>
      <c r="P32" s="157" t="s">
        <v>381</v>
      </c>
      <c r="Q32" s="157" t="s">
        <v>381</v>
      </c>
      <c r="R32" s="313">
        <f t="shared" si="3"/>
        <v>1</v>
      </c>
      <c r="S32" s="534"/>
      <c r="T32" s="465"/>
      <c r="U32" s="453"/>
      <c r="V32" s="468"/>
    </row>
    <row r="33" spans="1:278" ht="164.25" customHeight="1">
      <c r="A33" s="545"/>
      <c r="B33" s="423"/>
      <c r="C33" s="168" t="str">
        <f>'5- Identificación de Riesgos'!D33</f>
        <v>3. No dar aplicación al procedimiento y protocolo operacional.</v>
      </c>
      <c r="D33" s="161"/>
      <c r="E33" s="169" t="s">
        <v>403</v>
      </c>
      <c r="F33" s="157" t="s">
        <v>381</v>
      </c>
      <c r="G33" s="157" t="s">
        <v>381</v>
      </c>
      <c r="H33" s="157" t="s">
        <v>381</v>
      </c>
      <c r="I33" s="157" t="s">
        <v>381</v>
      </c>
      <c r="J33" s="313">
        <f t="shared" si="2"/>
        <v>1</v>
      </c>
      <c r="K33" s="534"/>
      <c r="L33" s="157">
        <f>'5- Identificación de Riesgos'!I33</f>
        <v>0</v>
      </c>
      <c r="M33" s="540"/>
      <c r="N33" s="157" t="s">
        <v>381</v>
      </c>
      <c r="O33" s="157" t="s">
        <v>381</v>
      </c>
      <c r="P33" s="157" t="s">
        <v>381</v>
      </c>
      <c r="Q33" s="157" t="s">
        <v>381</v>
      </c>
      <c r="R33" s="313">
        <f t="shared" si="3"/>
        <v>1</v>
      </c>
      <c r="S33" s="534"/>
      <c r="T33" s="465"/>
      <c r="U33" s="453"/>
      <c r="V33" s="468"/>
    </row>
    <row r="34" spans="1:278" ht="189.75" customHeight="1">
      <c r="A34" s="545"/>
      <c r="B34" s="423"/>
      <c r="C34" s="168" t="str">
        <f>'5- Identificación de Riesgos'!D34</f>
        <v xml:space="preserve">4.Volumen excesivo de ingreso de documentos para el personal asignado,  generando demoras en la organización del documento y confusión a la hora de adjuntar el documento correcto. </v>
      </c>
      <c r="D34" s="161"/>
      <c r="E34" s="322" t="s">
        <v>404</v>
      </c>
      <c r="F34" s="157" t="s">
        <v>381</v>
      </c>
      <c r="G34" s="157" t="s">
        <v>381</v>
      </c>
      <c r="H34" s="157" t="s">
        <v>381</v>
      </c>
      <c r="I34" s="157" t="s">
        <v>381</v>
      </c>
      <c r="J34" s="313">
        <f t="shared" si="2"/>
        <v>1</v>
      </c>
      <c r="K34" s="534"/>
      <c r="L34" s="157">
        <f>'5- Identificación de Riesgos'!I34</f>
        <v>0</v>
      </c>
      <c r="M34" s="540"/>
      <c r="N34" s="157" t="s">
        <v>381</v>
      </c>
      <c r="O34" s="157" t="s">
        <v>381</v>
      </c>
      <c r="P34" s="157" t="s">
        <v>381</v>
      </c>
      <c r="Q34" s="157" t="s">
        <v>381</v>
      </c>
      <c r="R34" s="313">
        <f t="shared" si="3"/>
        <v>1</v>
      </c>
      <c r="S34" s="534"/>
      <c r="T34" s="465"/>
      <c r="U34" s="453"/>
      <c r="V34" s="468"/>
    </row>
    <row r="35" spans="1:278" ht="93.75" customHeight="1">
      <c r="A35" s="545"/>
      <c r="B35" s="423"/>
      <c r="C35" s="168" t="str">
        <f>'5- Identificación de Riesgos'!D35</f>
        <v>5. Eliminación de documentos digitales por error involuntario.</v>
      </c>
      <c r="D35" s="161"/>
      <c r="E35" s="169" t="s">
        <v>405</v>
      </c>
      <c r="F35" s="157" t="s">
        <v>381</v>
      </c>
      <c r="G35" s="157" t="s">
        <v>381</v>
      </c>
      <c r="H35" s="157" t="s">
        <v>381</v>
      </c>
      <c r="I35" s="157" t="s">
        <v>381</v>
      </c>
      <c r="J35" s="313">
        <f t="shared" si="2"/>
        <v>1</v>
      </c>
      <c r="K35" s="534"/>
      <c r="L35" s="157">
        <f>'5- Identificación de Riesgos'!I35</f>
        <v>0</v>
      </c>
      <c r="M35" s="540"/>
      <c r="N35" s="157" t="s">
        <v>381</v>
      </c>
      <c r="O35" s="157" t="s">
        <v>381</v>
      </c>
      <c r="P35" s="157" t="s">
        <v>381</v>
      </c>
      <c r="Q35" s="157" t="s">
        <v>381</v>
      </c>
      <c r="R35" s="313">
        <f t="shared" si="3"/>
        <v>1</v>
      </c>
      <c r="S35" s="534"/>
      <c r="T35" s="465"/>
      <c r="U35" s="453"/>
      <c r="V35" s="468"/>
    </row>
    <row r="36" spans="1:278" ht="13.5" customHeight="1">
      <c r="A36" s="545"/>
      <c r="B36" s="423"/>
      <c r="C36" s="168"/>
      <c r="D36" s="161"/>
      <c r="F36" s="157"/>
      <c r="G36" s="157"/>
      <c r="H36" s="157"/>
      <c r="I36" s="157"/>
      <c r="J36" s="313"/>
      <c r="K36" s="534"/>
      <c r="L36" s="157"/>
      <c r="M36" s="196"/>
      <c r="N36" s="157"/>
      <c r="O36" s="157"/>
      <c r="P36" s="157"/>
      <c r="Q36" s="157"/>
      <c r="R36" s="313"/>
      <c r="S36" s="534"/>
      <c r="T36" s="465"/>
      <c r="U36" s="453"/>
      <c r="V36" s="468"/>
    </row>
    <row r="37" spans="1:278" ht="13.5" customHeight="1" thickBot="1">
      <c r="A37" s="546"/>
      <c r="B37" s="424"/>
      <c r="C37" s="170"/>
      <c r="D37" s="163"/>
      <c r="E37" s="316"/>
      <c r="F37" s="158"/>
      <c r="G37" s="158"/>
      <c r="H37" s="158"/>
      <c r="I37" s="158"/>
      <c r="J37" s="314"/>
      <c r="K37" s="535"/>
      <c r="L37" s="158"/>
      <c r="M37" s="206"/>
      <c r="N37" s="158"/>
      <c r="O37" s="158"/>
      <c r="P37" s="158"/>
      <c r="Q37" s="158"/>
      <c r="R37" s="314"/>
      <c r="S37" s="535"/>
      <c r="T37" s="466"/>
      <c r="U37" s="454"/>
      <c r="V37" s="469"/>
    </row>
    <row r="38" spans="1:278" ht="75" hidden="1">
      <c r="A38" s="541">
        <v>6</v>
      </c>
      <c r="B38" s="428" t="str">
        <f>'5- Identificación de Riesgos'!B38</f>
        <v>Pérdida de información</v>
      </c>
      <c r="C38" s="166" t="str">
        <f>'5- Identificación de Riesgos'!D38</f>
        <v>1, Ataques cibernéticos a los sistemas de información de la entidad.</v>
      </c>
      <c r="D38" s="160"/>
      <c r="E38" s="536" t="s">
        <v>406</v>
      </c>
      <c r="F38" s="156" t="s">
        <v>381</v>
      </c>
      <c r="G38" s="156" t="s">
        <v>381</v>
      </c>
      <c r="H38" s="156" t="s">
        <v>381</v>
      </c>
      <c r="I38" s="156" t="s">
        <v>381</v>
      </c>
      <c r="J38" s="312">
        <f t="shared" si="2"/>
        <v>1</v>
      </c>
      <c r="K38" s="533">
        <f>AVERAGE(J36:J45)</f>
        <v>1</v>
      </c>
      <c r="L38" s="156" t="str">
        <f>'5- Identificación de Riesgos'!I38</f>
        <v>Afectación de reputacion,imagén,  credibilidad, satisfacción de usuarios y PI</v>
      </c>
      <c r="M38" s="310" t="s">
        <v>384</v>
      </c>
      <c r="N38" s="156" t="s">
        <v>385</v>
      </c>
      <c r="O38" s="156" t="s">
        <v>385</v>
      </c>
      <c r="P38" s="156" t="s">
        <v>385</v>
      </c>
      <c r="Q38" s="156" t="s">
        <v>385</v>
      </c>
      <c r="R38" s="312">
        <f>SUM(COUNTIF(N38,"SI")*25%,COUNTIF(O38,"SI")*40%,COUNTIF(P38,"SI")*25%,COUNTIF(Q38,"SI")*10%)</f>
        <v>0</v>
      </c>
      <c r="S38" s="533">
        <f>AVERAGE(R38:R45)</f>
        <v>0</v>
      </c>
      <c r="T38" s="464" t="str">
        <f>CONCATENATE(INDEX('8- Políticas de Administración '!$B$6:$F$10,MATCH(ROUND(IF((RIGHT('5- Identificación de Riesgos'!H38,1)-'6- Valoración Controles'!K38)&lt;1,1,(RIGHT('5- Identificación de Riesgos'!H38,1)-'6- Valoración Controles'!K38)),0),'8- Políticas de Administración '!$F$6:$F$10,0),1)," - ",ROUND(IF((RIGHT('5- Identificación de Riesgos'!H38,1)-'6- Valoración Controles'!K38)&lt;1,1,(RIGHT('5- Identificación de Riesgos'!H38,1)-'6- Valoración Controles'!K38)),0))</f>
        <v>Muy Baja - 1</v>
      </c>
      <c r="U38" s="452" t="str">
        <f>CONCATENATE(INDEX('8- Políticas de Administración '!$B$17:$F$21,MATCH(ROUND(IF((RIGHT('5- Identificación de Riesgos'!M38,1)-'6- Valoración Controles'!S38)&lt;1,1,(RIGHT('5- Identificación de Riesgos'!M38,1)-'6- Valoración Controles'!S38)),0),'8- Políticas de Administración '!$F$17:$F$21,0),1)," - ",ROUND(IF((RIGHT('5- Identificación de Riesgos'!M38,1)-'6- Valoración Controles'!S38)&lt;1,1,(RIGHT('5- Identificación de Riesgos'!M38,1)-'6- Valoración Controles'!S38)),0))</f>
        <v>Leve - 1</v>
      </c>
      <c r="V38" s="467" t="str">
        <f>CONCATENATE(VLOOKUP((LEFT(T38,LEN(T38)-4)&amp;LEFT(U38,LEN(U38)-4)),'9- Matriz de Calor '!$D$18:$E$42,2,0)," - ",RIGHT(T38,1)*RIGHT(U38,1))</f>
        <v>Bajo - 1</v>
      </c>
    </row>
    <row r="39" spans="1:278" ht="60" hidden="1">
      <c r="A39" s="542"/>
      <c r="B39" s="423"/>
      <c r="C39" s="168" t="str">
        <f>'5- Identificación de Riesgos'!D39</f>
        <v>2. Virus informáticos, Malware,</v>
      </c>
      <c r="D39" s="161"/>
      <c r="E39" s="537"/>
      <c r="F39" s="157" t="s">
        <v>381</v>
      </c>
      <c r="G39" s="157" t="s">
        <v>381</v>
      </c>
      <c r="H39" s="157" t="s">
        <v>381</v>
      </c>
      <c r="I39" s="157" t="s">
        <v>381</v>
      </c>
      <c r="J39" s="313">
        <f t="shared" si="2"/>
        <v>1</v>
      </c>
      <c r="K39" s="534"/>
      <c r="L39" s="157" t="str">
        <f>'5- Identificación de Riesgos'!I39</f>
        <v>Interrupción o afectación en la prestación del servicio judicial</v>
      </c>
      <c r="M39" s="172" t="s">
        <v>384</v>
      </c>
      <c r="N39" s="157" t="s">
        <v>385</v>
      </c>
      <c r="O39" s="157" t="s">
        <v>385</v>
      </c>
      <c r="P39" s="157" t="s">
        <v>385</v>
      </c>
      <c r="Q39" s="157" t="s">
        <v>385</v>
      </c>
      <c r="R39" s="313">
        <f t="shared" si="3"/>
        <v>0</v>
      </c>
      <c r="S39" s="534"/>
      <c r="T39" s="465"/>
      <c r="U39" s="453"/>
      <c r="V39" s="468"/>
    </row>
    <row r="40" spans="1:278" ht="75" hidden="1">
      <c r="A40" s="542"/>
      <c r="B40" s="423"/>
      <c r="C40" s="168" t="str">
        <f>'5- Identificación de Riesgos'!D40</f>
        <v>3. Ocurrencia de fenómenos naturales (Inundación, quema de bosques, sismo, vendavales).</v>
      </c>
      <c r="D40" s="161"/>
      <c r="E40" s="537"/>
      <c r="F40" s="157" t="s">
        <v>381</v>
      </c>
      <c r="G40" s="157" t="s">
        <v>381</v>
      </c>
      <c r="H40" s="157" t="s">
        <v>381</v>
      </c>
      <c r="I40" s="157" t="s">
        <v>381</v>
      </c>
      <c r="J40" s="313">
        <f t="shared" si="2"/>
        <v>1</v>
      </c>
      <c r="K40" s="534"/>
      <c r="L40" s="157" t="str">
        <f>'5- Identificación de Riesgos'!I40</f>
        <v>Afectación de reputacion,imagén,  credibilidad, satisfacción de usuarios y PI</v>
      </c>
      <c r="M40" s="172" t="s">
        <v>384</v>
      </c>
      <c r="N40" s="157" t="s">
        <v>385</v>
      </c>
      <c r="O40" s="157" t="s">
        <v>385</v>
      </c>
      <c r="P40" s="157" t="s">
        <v>385</v>
      </c>
      <c r="Q40" s="157" t="s">
        <v>385</v>
      </c>
      <c r="R40" s="313">
        <f t="shared" si="3"/>
        <v>0</v>
      </c>
      <c r="S40" s="534"/>
      <c r="T40" s="465"/>
      <c r="U40" s="453"/>
      <c r="V40" s="468"/>
    </row>
    <row r="41" spans="1:278" ht="60" hidden="1">
      <c r="A41" s="542"/>
      <c r="B41" s="423"/>
      <c r="C41" s="168" t="str">
        <f>'5- Identificación de Riesgos'!D41</f>
        <v>4. Daños eléctricos.</v>
      </c>
      <c r="D41" s="161"/>
      <c r="E41" s="537"/>
      <c r="F41" s="157" t="s">
        <v>381</v>
      </c>
      <c r="G41" s="157" t="s">
        <v>381</v>
      </c>
      <c r="H41" s="157" t="s">
        <v>381</v>
      </c>
      <c r="I41" s="157" t="s">
        <v>381</v>
      </c>
      <c r="J41" s="313">
        <f t="shared" si="2"/>
        <v>1</v>
      </c>
      <c r="K41" s="534"/>
      <c r="L41" s="157" t="str">
        <f>'5- Identificación de Riesgos'!I41</f>
        <v>Interrupción o afectación en la prestación del servicio judicial</v>
      </c>
      <c r="M41" s="172" t="s">
        <v>384</v>
      </c>
      <c r="N41" s="157" t="s">
        <v>385</v>
      </c>
      <c r="O41" s="157" t="s">
        <v>385</v>
      </c>
      <c r="P41" s="157" t="s">
        <v>385</v>
      </c>
      <c r="Q41" s="157" t="s">
        <v>385</v>
      </c>
      <c r="R41" s="313">
        <f t="shared" si="3"/>
        <v>0</v>
      </c>
      <c r="S41" s="534"/>
      <c r="T41" s="465"/>
      <c r="U41" s="453"/>
      <c r="V41" s="468"/>
    </row>
    <row r="42" spans="1:278" ht="60" hidden="1">
      <c r="A42" s="542"/>
      <c r="B42" s="423"/>
      <c r="C42" s="168" t="str">
        <f>'5- Identificación de Riesgos'!D42</f>
        <v>5. Mala manipulación de los equipos</v>
      </c>
      <c r="D42" s="161"/>
      <c r="E42" s="537"/>
      <c r="F42" s="157" t="s">
        <v>381</v>
      </c>
      <c r="G42" s="157" t="s">
        <v>381</v>
      </c>
      <c r="H42" s="157" t="s">
        <v>381</v>
      </c>
      <c r="I42" s="157" t="s">
        <v>381</v>
      </c>
      <c r="J42" s="313">
        <f t="shared" si="2"/>
        <v>1</v>
      </c>
      <c r="K42" s="534"/>
      <c r="L42" s="157" t="str">
        <f>'5- Identificación de Riesgos'!I42</f>
        <v>Interrupción o afectación en la prestación del servicio judicial</v>
      </c>
      <c r="M42" s="172" t="s">
        <v>384</v>
      </c>
      <c r="N42" s="157" t="s">
        <v>385</v>
      </c>
      <c r="O42" s="157" t="s">
        <v>385</v>
      </c>
      <c r="P42" s="157" t="s">
        <v>385</v>
      </c>
      <c r="Q42" s="157" t="s">
        <v>385</v>
      </c>
      <c r="R42" s="313">
        <f t="shared" si="3"/>
        <v>0</v>
      </c>
      <c r="S42" s="534"/>
      <c r="T42" s="465"/>
      <c r="U42" s="453"/>
      <c r="V42" s="468"/>
    </row>
    <row r="43" spans="1:278" ht="75" hidden="1">
      <c r="A43" s="542"/>
      <c r="B43" s="423"/>
      <c r="C43" s="168" t="str">
        <f>'5- Identificación de Riesgos'!D43</f>
        <v>6. No realización de los procedimientos de copias de seguridad</v>
      </c>
      <c r="D43" s="161"/>
      <c r="E43" s="537"/>
      <c r="F43" s="157" t="s">
        <v>381</v>
      </c>
      <c r="G43" s="157" t="s">
        <v>381</v>
      </c>
      <c r="H43" s="157" t="s">
        <v>381</v>
      </c>
      <c r="I43" s="157" t="s">
        <v>381</v>
      </c>
      <c r="J43" s="313">
        <f t="shared" si="2"/>
        <v>1</v>
      </c>
      <c r="K43" s="534"/>
      <c r="L43" s="157" t="str">
        <f>'5- Identificación de Riesgos'!I43</f>
        <v>Afectación de reputacion,imagén,  credibilidad, satisfacción de usuarios y PI</v>
      </c>
      <c r="M43" s="172" t="s">
        <v>384</v>
      </c>
      <c r="N43" s="157" t="s">
        <v>385</v>
      </c>
      <c r="O43" s="157" t="s">
        <v>385</v>
      </c>
      <c r="P43" s="157" t="s">
        <v>385</v>
      </c>
      <c r="Q43" s="157" t="s">
        <v>385</v>
      </c>
      <c r="R43" s="313">
        <f t="shared" si="3"/>
        <v>0</v>
      </c>
      <c r="S43" s="534"/>
      <c r="T43" s="465"/>
      <c r="U43" s="453"/>
      <c r="V43" s="468"/>
    </row>
    <row r="44" spans="1:278" s="205" customFormat="1" ht="13.5" hidden="1" customHeight="1" thickBot="1">
      <c r="A44" s="542"/>
      <c r="B44" s="423"/>
      <c r="C44" s="168"/>
      <c r="D44" s="161"/>
      <c r="E44" s="305"/>
      <c r="F44" s="157"/>
      <c r="G44" s="157"/>
      <c r="H44" s="157"/>
      <c r="I44" s="157"/>
      <c r="J44" s="313"/>
      <c r="K44" s="534"/>
      <c r="L44" s="157"/>
      <c r="M44" s="172"/>
      <c r="N44" s="157"/>
      <c r="O44" s="157"/>
      <c r="P44" s="157"/>
      <c r="Q44" s="157"/>
      <c r="R44" s="313"/>
      <c r="S44" s="534"/>
      <c r="T44" s="465"/>
      <c r="U44" s="453"/>
      <c r="V44" s="488"/>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04"/>
      <c r="CT44" s="204"/>
      <c r="CU44" s="204"/>
      <c r="CV44" s="204"/>
      <c r="CW44" s="204"/>
      <c r="CX44" s="204"/>
      <c r="CY44" s="204"/>
      <c r="CZ44" s="204"/>
      <c r="DA44" s="204"/>
      <c r="DB44" s="204"/>
      <c r="DC44" s="204"/>
      <c r="DD44" s="204"/>
      <c r="DE44" s="204"/>
      <c r="DF44" s="204"/>
      <c r="DG44" s="204"/>
      <c r="DH44" s="204"/>
      <c r="DI44" s="204"/>
      <c r="DJ44" s="204"/>
      <c r="DK44" s="204"/>
      <c r="DL44" s="204"/>
      <c r="DM44" s="204"/>
      <c r="DN44" s="204"/>
      <c r="DO44" s="204"/>
      <c r="DP44" s="204"/>
      <c r="DQ44" s="204"/>
      <c r="DR44" s="204"/>
      <c r="DS44" s="204"/>
      <c r="DT44" s="204"/>
      <c r="DU44" s="204"/>
      <c r="DV44" s="204"/>
      <c r="DW44" s="204"/>
      <c r="DX44" s="204"/>
      <c r="DY44" s="204"/>
      <c r="DZ44" s="204"/>
      <c r="EA44" s="204"/>
      <c r="EB44" s="204"/>
      <c r="EC44" s="204"/>
      <c r="ED44" s="204"/>
      <c r="EE44" s="204"/>
      <c r="EF44" s="204"/>
      <c r="EG44" s="204"/>
      <c r="EH44" s="204"/>
      <c r="EI44" s="204"/>
      <c r="EJ44" s="204"/>
      <c r="EK44" s="204"/>
      <c r="EL44" s="204"/>
      <c r="EM44" s="204"/>
      <c r="EN44" s="204"/>
      <c r="EO44" s="204"/>
      <c r="EP44" s="204"/>
      <c r="EQ44" s="204"/>
      <c r="ER44" s="204"/>
      <c r="ES44" s="204"/>
      <c r="ET44" s="204"/>
      <c r="EU44" s="204"/>
      <c r="EV44" s="204"/>
      <c r="EW44" s="204"/>
      <c r="EX44" s="204"/>
      <c r="EY44" s="204"/>
      <c r="EZ44" s="204"/>
      <c r="FA44" s="204"/>
      <c r="FB44" s="204"/>
      <c r="FC44" s="204"/>
      <c r="FD44" s="204"/>
      <c r="FE44" s="204"/>
      <c r="FF44" s="204"/>
      <c r="FG44" s="204"/>
      <c r="FH44" s="204"/>
      <c r="FI44" s="204"/>
      <c r="FJ44" s="204"/>
      <c r="FK44" s="204"/>
      <c r="FL44" s="204"/>
      <c r="FM44" s="204"/>
      <c r="FN44" s="204"/>
      <c r="FO44" s="204"/>
      <c r="FP44" s="204"/>
      <c r="FQ44" s="204"/>
      <c r="FR44" s="204"/>
      <c r="FS44" s="204"/>
      <c r="FT44" s="204"/>
      <c r="FU44" s="204"/>
      <c r="FV44" s="204"/>
      <c r="FW44" s="204"/>
      <c r="FX44" s="204"/>
      <c r="FY44" s="204"/>
      <c r="FZ44" s="204"/>
      <c r="GA44" s="204"/>
      <c r="GB44" s="204"/>
      <c r="GC44" s="204"/>
      <c r="GD44" s="204"/>
      <c r="GE44" s="204"/>
      <c r="GF44" s="204"/>
      <c r="GG44" s="204"/>
      <c r="GH44" s="204"/>
      <c r="GI44" s="204"/>
      <c r="GJ44" s="204"/>
      <c r="GK44" s="204"/>
      <c r="GL44" s="204"/>
      <c r="GM44" s="204"/>
      <c r="GN44" s="204"/>
      <c r="GO44" s="204"/>
      <c r="GP44" s="204"/>
      <c r="GQ44" s="204"/>
      <c r="GR44" s="204"/>
      <c r="GS44" s="204"/>
      <c r="GT44" s="204"/>
      <c r="GU44" s="204"/>
      <c r="GV44" s="204"/>
      <c r="GW44" s="204"/>
      <c r="GX44" s="204"/>
      <c r="GY44" s="204"/>
      <c r="GZ44" s="204"/>
      <c r="HA44" s="204"/>
      <c r="HB44" s="204"/>
      <c r="HC44" s="204"/>
      <c r="HD44" s="204"/>
      <c r="HE44" s="204"/>
      <c r="HF44" s="204"/>
      <c r="HG44" s="204"/>
      <c r="HH44" s="204"/>
      <c r="HI44" s="204"/>
      <c r="HJ44" s="204"/>
      <c r="HK44" s="204"/>
      <c r="HL44" s="204"/>
      <c r="HM44" s="204"/>
      <c r="HN44" s="204"/>
      <c r="HO44" s="204"/>
      <c r="HP44" s="204"/>
      <c r="HQ44" s="204"/>
      <c r="HR44" s="204"/>
      <c r="HS44" s="204"/>
      <c r="HT44" s="204"/>
      <c r="HU44" s="204"/>
      <c r="HV44" s="204"/>
      <c r="HW44" s="204"/>
      <c r="HX44" s="204"/>
      <c r="HY44" s="204"/>
      <c r="HZ44" s="204"/>
      <c r="IA44" s="204"/>
      <c r="IB44" s="204"/>
      <c r="IC44" s="204"/>
      <c r="ID44" s="204"/>
      <c r="IE44" s="204"/>
      <c r="IF44" s="204"/>
      <c r="IG44" s="204"/>
      <c r="IH44" s="204"/>
      <c r="II44" s="204"/>
      <c r="IJ44" s="204"/>
      <c r="IK44" s="204"/>
      <c r="IL44" s="204"/>
      <c r="IM44" s="204"/>
      <c r="IN44" s="204"/>
      <c r="IO44" s="204"/>
      <c r="IP44" s="204"/>
      <c r="IQ44" s="204"/>
      <c r="IR44" s="204"/>
      <c r="IS44" s="204"/>
      <c r="IT44" s="204"/>
      <c r="IU44" s="204"/>
      <c r="IV44" s="204"/>
      <c r="IW44" s="204"/>
      <c r="IX44" s="204"/>
      <c r="IY44" s="204"/>
      <c r="IZ44" s="204"/>
      <c r="JA44" s="204"/>
      <c r="JB44" s="204"/>
      <c r="JC44" s="204"/>
      <c r="JD44" s="204"/>
      <c r="JE44" s="204"/>
      <c r="JF44" s="204"/>
      <c r="JG44" s="204"/>
      <c r="JH44" s="204"/>
      <c r="JI44" s="204"/>
      <c r="JJ44" s="204"/>
      <c r="JK44" s="204"/>
      <c r="JL44" s="204"/>
      <c r="JM44" s="204"/>
      <c r="JN44" s="204"/>
      <c r="JO44" s="204"/>
      <c r="JP44" s="204"/>
      <c r="JQ44" s="204"/>
      <c r="JR44" s="204"/>
    </row>
    <row r="45" spans="1:278" ht="13.5" hidden="1" customHeight="1" thickBot="1">
      <c r="A45" s="543"/>
      <c r="B45" s="424"/>
      <c r="C45" s="170"/>
      <c r="D45" s="163"/>
      <c r="E45" s="171"/>
      <c r="F45" s="158"/>
      <c r="G45" s="158"/>
      <c r="H45" s="158"/>
      <c r="I45" s="158"/>
      <c r="J45" s="314"/>
      <c r="K45" s="535"/>
      <c r="L45" s="158"/>
      <c r="M45" s="206"/>
      <c r="N45" s="158"/>
      <c r="O45" s="158"/>
      <c r="P45" s="158"/>
      <c r="Q45" s="158"/>
      <c r="R45" s="314"/>
      <c r="S45" s="535"/>
      <c r="T45" s="466"/>
      <c r="U45" s="454"/>
      <c r="V45" s="489"/>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c r="CE45" s="21"/>
      <c r="CF45" s="21"/>
      <c r="CG45" s="21"/>
      <c r="CH45" s="21"/>
      <c r="CI45" s="21"/>
      <c r="CJ45" s="21"/>
      <c r="CK45" s="21"/>
      <c r="CL45" s="21"/>
      <c r="CM45" s="21"/>
      <c r="CN45" s="21"/>
      <c r="CO45" s="21"/>
      <c r="CP45" s="21"/>
      <c r="CQ45" s="21"/>
      <c r="CR45" s="21"/>
    </row>
    <row r="46" spans="1:278" ht="75" hidden="1">
      <c r="A46" s="541">
        <v>7</v>
      </c>
      <c r="B46" s="428" t="str">
        <f>'5- Identificación de Riesgos'!B46</f>
        <v xml:space="preserve">Tecnológicos-Fallas del sistema interno y externo del Centro de Servicios. </v>
      </c>
      <c r="C46" s="166" t="str">
        <f>'5- Identificación de Riesgos'!D46</f>
        <v>1. .Concurrencia de usuarios  en la red del Palacio (Congestión)</v>
      </c>
      <c r="D46" s="160"/>
      <c r="E46" s="538" t="s">
        <v>407</v>
      </c>
      <c r="F46" s="156" t="s">
        <v>385</v>
      </c>
      <c r="G46" s="156" t="s">
        <v>381</v>
      </c>
      <c r="H46" s="156" t="s">
        <v>385</v>
      </c>
      <c r="I46" s="156" t="s">
        <v>381</v>
      </c>
      <c r="J46" s="312">
        <f t="shared" si="2"/>
        <v>0.5</v>
      </c>
      <c r="K46" s="533">
        <f>AVERAGE(J46:J51)</f>
        <v>0.5</v>
      </c>
      <c r="L46" s="156" t="str">
        <f>'5- Identificación de Riesgos'!I46</f>
        <v>Afectación de reputacion,imagén,  credibilidad, satisfacción de usuarios y PI</v>
      </c>
      <c r="M46" s="310" t="s">
        <v>384</v>
      </c>
      <c r="N46" s="156" t="s">
        <v>385</v>
      </c>
      <c r="O46" s="156" t="s">
        <v>385</v>
      </c>
      <c r="P46" s="156" t="s">
        <v>385</v>
      </c>
      <c r="Q46" s="156" t="s">
        <v>385</v>
      </c>
      <c r="R46" s="312">
        <f t="shared" si="3"/>
        <v>0</v>
      </c>
      <c r="S46" s="533">
        <f>AVERAGE(R46:R51)</f>
        <v>0</v>
      </c>
      <c r="T46" s="464" t="str">
        <f>CONCATENATE(INDEX('8- Políticas de Administración '!$B$6:$F$10,MATCH(ROUND(IF((RIGHT('5- Identificación de Riesgos'!H46,1)-'6- Valoración Controles'!K46)&lt;1,1,(RIGHT('5- Identificación de Riesgos'!H46,1)-'6- Valoración Controles'!K46)),0),'8- Políticas de Administración '!$F$6:$F$10,0),1)," - ",ROUND(IF((RIGHT('5- Identificación de Riesgos'!H46,1)-'6- Valoración Controles'!K46)&lt;1,1,(RIGHT('5- Identificación de Riesgos'!H46,1)-'6- Valoración Controles'!K46)),0))</f>
        <v>Muy Baja - 1</v>
      </c>
      <c r="U46" s="452" t="str">
        <f>CONCATENATE(INDEX('8- Políticas de Administración '!$B$17:$F$21,MATCH(ROUND(IF((RIGHT('5- Identificación de Riesgos'!M46,1)-'6- Valoración Controles'!S46)&lt;1,1,(RIGHT('5- Identificación de Riesgos'!M46,1)-'6- Valoración Controles'!S46)),0),'8- Políticas de Administración '!$F$17:$F$21,0),1)," - ",ROUND(IF((RIGHT('5- Identificación de Riesgos'!M46,1)-'6- Valoración Controles'!S46)&lt;1,1,(RIGHT('5- Identificación de Riesgos'!M46,1)-'6- Valoración Controles'!S46)),0))</f>
        <v>Leve - 1</v>
      </c>
      <c r="V46" s="467" t="str">
        <f>CONCATENATE(VLOOKUP((LEFT(T46,LEN(T46)-4)&amp;LEFT(U46,LEN(U46)-4)),'9- Matriz de Calor '!$D$18:$E$42,2,0)," - ",RIGHT(T46,1)*RIGHT(U46,1))</f>
        <v>Bajo - 1</v>
      </c>
    </row>
    <row r="47" spans="1:278" ht="60" hidden="1">
      <c r="A47" s="542"/>
      <c r="B47" s="423"/>
      <c r="C47" s="168" t="str">
        <f>'5- Identificación de Riesgos'!D47</f>
        <v>2. Lentitud en el sistema.</v>
      </c>
      <c r="D47" s="161"/>
      <c r="E47" s="530"/>
      <c r="F47" s="157" t="s">
        <v>385</v>
      </c>
      <c r="G47" s="157" t="s">
        <v>381</v>
      </c>
      <c r="H47" s="157" t="s">
        <v>385</v>
      </c>
      <c r="I47" s="157" t="s">
        <v>381</v>
      </c>
      <c r="J47" s="313">
        <f t="shared" si="2"/>
        <v>0.5</v>
      </c>
      <c r="K47" s="534"/>
      <c r="L47" s="157" t="str">
        <f>'5- Identificación de Riesgos'!I47</f>
        <v>Interrupción o afectación en la prestación del servicio judicial</v>
      </c>
      <c r="M47" s="172" t="s">
        <v>384</v>
      </c>
      <c r="N47" s="157" t="s">
        <v>385</v>
      </c>
      <c r="O47" s="157" t="s">
        <v>385</v>
      </c>
      <c r="P47" s="157" t="s">
        <v>385</v>
      </c>
      <c r="Q47" s="157" t="s">
        <v>385</v>
      </c>
      <c r="R47" s="313">
        <f t="shared" si="3"/>
        <v>0</v>
      </c>
      <c r="S47" s="534"/>
      <c r="T47" s="465"/>
      <c r="U47" s="453"/>
      <c r="V47" s="468"/>
    </row>
    <row r="48" spans="1:278" ht="60" hidden="1">
      <c r="A48" s="542"/>
      <c r="B48" s="423"/>
      <c r="C48" s="168" t="str">
        <f>'5- Identificación de Riesgos'!D48</f>
        <v>3. Indisponibilidad del servicio de red.</v>
      </c>
      <c r="D48" s="161"/>
      <c r="E48" s="530"/>
      <c r="F48" s="157" t="s">
        <v>385</v>
      </c>
      <c r="G48" s="157" t="s">
        <v>381</v>
      </c>
      <c r="H48" s="157" t="s">
        <v>385</v>
      </c>
      <c r="I48" s="157" t="s">
        <v>381</v>
      </c>
      <c r="J48" s="313">
        <f t="shared" si="2"/>
        <v>0.5</v>
      </c>
      <c r="K48" s="534"/>
      <c r="L48" s="157" t="str">
        <f>'5- Identificación de Riesgos'!I48</f>
        <v>Interrupción o afectación en la prestación del servicio judicial</v>
      </c>
      <c r="M48" s="172" t="s">
        <v>384</v>
      </c>
      <c r="N48" s="157" t="s">
        <v>385</v>
      </c>
      <c r="O48" s="157" t="s">
        <v>385</v>
      </c>
      <c r="P48" s="157" t="s">
        <v>385</v>
      </c>
      <c r="Q48" s="157" t="s">
        <v>385</v>
      </c>
      <c r="R48" s="313">
        <f t="shared" si="3"/>
        <v>0</v>
      </c>
      <c r="S48" s="534"/>
      <c r="T48" s="465"/>
      <c r="U48" s="453"/>
      <c r="V48" s="468"/>
    </row>
    <row r="49" spans="1:22" ht="60" hidden="1">
      <c r="A49" s="542"/>
      <c r="B49" s="423"/>
      <c r="C49" s="168" t="str">
        <f>'5- Identificación de Riesgos'!D49</f>
        <v>4. Fallas en el servicio de internet,  conectividad  irregular.</v>
      </c>
      <c r="D49" s="161"/>
      <c r="E49" s="530"/>
      <c r="F49" s="157" t="s">
        <v>385</v>
      </c>
      <c r="G49" s="157" t="s">
        <v>381</v>
      </c>
      <c r="H49" s="157" t="s">
        <v>385</v>
      </c>
      <c r="I49" s="157" t="s">
        <v>381</v>
      </c>
      <c r="J49" s="313">
        <f t="shared" si="2"/>
        <v>0.5</v>
      </c>
      <c r="K49" s="534"/>
      <c r="L49" s="157" t="str">
        <f>'5- Identificación de Riesgos'!I49</f>
        <v>Interrupción o afectación en la prestación del servicio judicial</v>
      </c>
      <c r="M49" s="172" t="s">
        <v>384</v>
      </c>
      <c r="N49" s="157" t="s">
        <v>385</v>
      </c>
      <c r="O49" s="157" t="s">
        <v>385</v>
      </c>
      <c r="P49" s="157" t="s">
        <v>385</v>
      </c>
      <c r="Q49" s="157" t="s">
        <v>385</v>
      </c>
      <c r="R49" s="313">
        <f t="shared" si="3"/>
        <v>0</v>
      </c>
      <c r="S49" s="534"/>
      <c r="T49" s="465"/>
      <c r="U49" s="453"/>
      <c r="V49" s="468"/>
    </row>
    <row r="50" spans="1:22" ht="12.75" hidden="1" customHeight="1">
      <c r="A50" s="542"/>
      <c r="B50" s="423"/>
      <c r="C50" s="168"/>
      <c r="D50" s="161"/>
      <c r="E50" s="169"/>
      <c r="F50" s="157"/>
      <c r="G50" s="157"/>
      <c r="H50" s="157"/>
      <c r="I50" s="157"/>
      <c r="J50" s="313"/>
      <c r="K50" s="534"/>
      <c r="L50" s="157"/>
      <c r="M50" s="172"/>
      <c r="N50" s="157"/>
      <c r="O50" s="157"/>
      <c r="P50" s="157"/>
      <c r="Q50" s="157"/>
      <c r="R50" s="313"/>
      <c r="S50" s="534"/>
      <c r="T50" s="465"/>
      <c r="U50" s="453"/>
      <c r="V50" s="468"/>
    </row>
    <row r="51" spans="1:22" ht="12.75" hidden="1" customHeight="1" thickBot="1">
      <c r="A51" s="543"/>
      <c r="B51" s="424"/>
      <c r="C51" s="170"/>
      <c r="D51" s="163"/>
      <c r="E51" s="171"/>
      <c r="F51" s="158"/>
      <c r="G51" s="158"/>
      <c r="H51" s="158"/>
      <c r="I51" s="158"/>
      <c r="J51" s="314"/>
      <c r="K51" s="535"/>
      <c r="L51" s="158"/>
      <c r="M51" s="173"/>
      <c r="N51" s="158"/>
      <c r="O51" s="158"/>
      <c r="P51" s="158"/>
      <c r="Q51" s="158"/>
      <c r="R51" s="314"/>
      <c r="S51" s="535"/>
      <c r="T51" s="466"/>
      <c r="U51" s="454"/>
      <c r="V51" s="469"/>
    </row>
    <row r="52" spans="1:22" ht="130.5" hidden="1" customHeight="1">
      <c r="A52" s="541">
        <v>8</v>
      </c>
      <c r="B52" s="428" t="str">
        <f>'5- Identificación de Riesgos'!B52</f>
        <v xml:space="preserve">Afectaciones ambientales </v>
      </c>
      <c r="C52" s="166" t="str">
        <f>'5- Identificación de Riesgos'!D52</f>
        <v xml:space="preserve">1. Falta de socialización del Acuerdo PSAA14-10160. </v>
      </c>
      <c r="D52" s="160"/>
      <c r="E52" s="167" t="s">
        <v>408</v>
      </c>
      <c r="F52" s="156" t="s">
        <v>381</v>
      </c>
      <c r="G52" s="156" t="s">
        <v>381</v>
      </c>
      <c r="H52" s="156" t="s">
        <v>381</v>
      </c>
      <c r="I52" s="156" t="s">
        <v>381</v>
      </c>
      <c r="J52" s="312">
        <f t="shared" si="2"/>
        <v>1</v>
      </c>
      <c r="K52" s="533">
        <f>AVERAGE(J52:J57)</f>
        <v>1</v>
      </c>
      <c r="L52" s="156" t="str">
        <f>'5- Identificación de Riesgos'!I52</f>
        <v>Afectación Ambiental</v>
      </c>
      <c r="M52" s="539" t="s">
        <v>409</v>
      </c>
      <c r="N52" s="156" t="s">
        <v>385</v>
      </c>
      <c r="O52" s="156" t="s">
        <v>381</v>
      </c>
      <c r="P52" s="156" t="s">
        <v>381</v>
      </c>
      <c r="Q52" s="156" t="s">
        <v>381</v>
      </c>
      <c r="R52" s="311">
        <f t="shared" ref="R52:R55" si="4">SUM(COUNTIF(N52,"SI")*25%,COUNTIF(O52,"SI")*40%,COUNTIF(P52,"SI")*25%,COUNTIF(Q52,"SI")*10%)</f>
        <v>0.75</v>
      </c>
      <c r="S52" s="533">
        <f>AVERAGE(R52:R57)</f>
        <v>0.75</v>
      </c>
      <c r="T52" s="464" t="str">
        <f>CONCATENATE(INDEX('8- Políticas de Administración '!$B$6:$F$10,MATCH(ROUND(IF((RIGHT('5- Identificación de Riesgos'!H52,1)-'6- Valoración Controles'!K52)&lt;1,1,(RIGHT('5- Identificación de Riesgos'!H52,1)-'6- Valoración Controles'!K52)),0),'8- Políticas de Administración '!$F$6:$F$10,0),1)," - ",ROUND(IF((RIGHT('5- Identificación de Riesgos'!H52,1)-'6- Valoración Controles'!K52)&lt;1,1,(RIGHT('5- Identificación de Riesgos'!H52,1)-'6- Valoración Controles'!K52)),0))</f>
        <v>Muy Baja - 1</v>
      </c>
      <c r="U52" s="452" t="str">
        <f>CONCATENATE(INDEX('8- Políticas de Administración '!$B$17:$F$21,MATCH(ROUND(IF((RIGHT('5- Identificación de Riesgos'!M52,1)-'6- Valoración Controles'!S52)&lt;1,1,(RIGHT('5- Identificación de Riesgos'!M52,1)-'6- Valoración Controles'!S52)),0),'8- Políticas de Administración '!$F$17:$F$21,0),1)," - ",ROUND(IF((RIGHT('5- Identificación de Riesgos'!M52,1)-'6- Valoración Controles'!S52)&lt;1,1,(RIGHT('5- Identificación de Riesgos'!M52,1)-'6- Valoración Controles'!S52)),0))</f>
        <v>Leve - 1</v>
      </c>
      <c r="V52" s="467" t="str">
        <f>CONCATENATE(VLOOKUP((LEFT(T52,LEN(T52)-4)&amp;LEFT(U52,LEN(U52)-4)),'9- Matriz de Calor '!$D$18:$E$42,2,0)," - ",RIGHT(T52,1)*RIGHT(U52,1))</f>
        <v>Bajo - 1</v>
      </c>
    </row>
    <row r="53" spans="1:22" ht="177" hidden="1" customHeight="1">
      <c r="A53" s="542"/>
      <c r="B53" s="423"/>
      <c r="C53" s="168" t="str">
        <f>'5- Identificación de Riesgos'!D53</f>
        <v>2.Baja participación de los funcionarios y servidores judiciales en las actividades de formación en el Sistema de Gestión Ambiental</v>
      </c>
      <c r="D53" s="161"/>
      <c r="E53" s="169" t="s">
        <v>410</v>
      </c>
      <c r="F53" s="157" t="s">
        <v>381</v>
      </c>
      <c r="G53" s="157" t="s">
        <v>381</v>
      </c>
      <c r="H53" s="157" t="s">
        <v>381</v>
      </c>
      <c r="I53" s="157" t="s">
        <v>381</v>
      </c>
      <c r="J53" s="313">
        <f t="shared" si="2"/>
        <v>1</v>
      </c>
      <c r="K53" s="534"/>
      <c r="L53" s="157" t="str">
        <f>'5- Identificación de Riesgos'!I53</f>
        <v>Afectación Ambiental</v>
      </c>
      <c r="M53" s="540"/>
      <c r="N53" s="157" t="s">
        <v>385</v>
      </c>
      <c r="O53" s="157" t="s">
        <v>381</v>
      </c>
      <c r="P53" s="157" t="s">
        <v>381</v>
      </c>
      <c r="Q53" s="157" t="s">
        <v>381</v>
      </c>
      <c r="R53" s="157">
        <f t="shared" si="4"/>
        <v>0.75</v>
      </c>
      <c r="S53" s="534"/>
      <c r="T53" s="465"/>
      <c r="U53" s="453"/>
      <c r="V53" s="468"/>
    </row>
    <row r="54" spans="1:22" ht="68.25" hidden="1" customHeight="1">
      <c r="A54" s="542"/>
      <c r="B54" s="423"/>
      <c r="C54" s="168" t="str">
        <f>'5- Identificación de Riesgos'!D54</f>
        <v>3.  Poco compromiso en la aplicabilidad y formación de la cultura ambiental</v>
      </c>
      <c r="D54" s="161"/>
      <c r="E54" s="530" t="s">
        <v>408</v>
      </c>
      <c r="F54" s="157" t="s">
        <v>381</v>
      </c>
      <c r="G54" s="157" t="s">
        <v>381</v>
      </c>
      <c r="H54" s="157" t="s">
        <v>381</v>
      </c>
      <c r="I54" s="157" t="s">
        <v>381</v>
      </c>
      <c r="J54" s="313">
        <f t="shared" si="2"/>
        <v>1</v>
      </c>
      <c r="K54" s="534"/>
      <c r="L54" s="157" t="str">
        <f>'5- Identificación de Riesgos'!I54</f>
        <v>Afectación Ambiental</v>
      </c>
      <c r="M54" s="540"/>
      <c r="N54" s="157" t="s">
        <v>385</v>
      </c>
      <c r="O54" s="157" t="s">
        <v>381</v>
      </c>
      <c r="P54" s="157" t="s">
        <v>381</v>
      </c>
      <c r="Q54" s="157" t="s">
        <v>381</v>
      </c>
      <c r="R54" s="157">
        <f t="shared" si="4"/>
        <v>0.75</v>
      </c>
      <c r="S54" s="534"/>
      <c r="T54" s="465"/>
      <c r="U54" s="453"/>
      <c r="V54" s="468"/>
    </row>
    <row r="55" spans="1:22" ht="62.25" hidden="1" customHeight="1">
      <c r="A55" s="542"/>
      <c r="B55" s="423"/>
      <c r="C55" s="168" t="str">
        <f>'5- Identificación de Riesgos'!D55</f>
        <v>4. Carencia del liderazgo en el Sistema de Gestión Ambiental</v>
      </c>
      <c r="D55" s="161"/>
      <c r="E55" s="530"/>
      <c r="F55" s="157" t="s">
        <v>381</v>
      </c>
      <c r="G55" s="157" t="s">
        <v>381</v>
      </c>
      <c r="H55" s="157" t="s">
        <v>381</v>
      </c>
      <c r="I55" s="157" t="s">
        <v>381</v>
      </c>
      <c r="J55" s="313">
        <f t="shared" ref="J55:J59" si="5">COUNTIF(F55:I55,"SI")/4</f>
        <v>1</v>
      </c>
      <c r="K55" s="534"/>
      <c r="L55" s="157" t="str">
        <f>'5- Identificación de Riesgos'!I55</f>
        <v>Afectación Ambiental</v>
      </c>
      <c r="M55" s="540"/>
      <c r="N55" s="157" t="s">
        <v>385</v>
      </c>
      <c r="O55" s="157" t="s">
        <v>381</v>
      </c>
      <c r="P55" s="157" t="s">
        <v>381</v>
      </c>
      <c r="Q55" s="157" t="s">
        <v>381</v>
      </c>
      <c r="R55" s="157">
        <f t="shared" si="4"/>
        <v>0.75</v>
      </c>
      <c r="S55" s="534"/>
      <c r="T55" s="465"/>
      <c r="U55" s="453"/>
      <c r="V55" s="468"/>
    </row>
    <row r="56" spans="1:22" ht="14.25" hidden="1" customHeight="1">
      <c r="A56" s="542"/>
      <c r="B56" s="423"/>
      <c r="C56" s="168"/>
      <c r="D56" s="161"/>
      <c r="E56" s="169"/>
      <c r="F56" s="157"/>
      <c r="G56" s="157"/>
      <c r="H56" s="157"/>
      <c r="I56" s="157"/>
      <c r="J56" s="313"/>
      <c r="K56" s="534"/>
      <c r="L56" s="157"/>
      <c r="M56" s="306"/>
      <c r="N56" s="157"/>
      <c r="O56" s="157"/>
      <c r="P56" s="157"/>
      <c r="Q56" s="157"/>
      <c r="R56" s="313"/>
      <c r="S56" s="534"/>
      <c r="T56" s="465"/>
      <c r="U56" s="453"/>
      <c r="V56" s="468"/>
    </row>
    <row r="57" spans="1:22" ht="14.25" hidden="1" customHeight="1" thickBot="1">
      <c r="A57" s="543"/>
      <c r="B57" s="424"/>
      <c r="C57" s="170"/>
      <c r="D57" s="163"/>
      <c r="E57" s="323"/>
      <c r="F57" s="158"/>
      <c r="G57" s="158"/>
      <c r="H57" s="158"/>
      <c r="I57" s="158"/>
      <c r="J57" s="314"/>
      <c r="K57" s="535"/>
      <c r="L57" s="158"/>
      <c r="M57" s="206"/>
      <c r="N57" s="158"/>
      <c r="O57" s="158"/>
      <c r="P57" s="158"/>
      <c r="Q57" s="158"/>
      <c r="R57" s="314"/>
      <c r="S57" s="535"/>
      <c r="T57" s="466"/>
      <c r="U57" s="454"/>
      <c r="V57" s="469"/>
    </row>
    <row r="58" spans="1:22" ht="160.5" customHeight="1">
      <c r="A58" s="541">
        <f>'5- Identificación de Riesgos'!A58</f>
        <v>4</v>
      </c>
      <c r="B58" s="428" t="str">
        <f>'5- Identificación de Riesgos'!B58</f>
        <v xml:space="preserve">Recibir , ofrecer, prometer , entregar o aceptar dádivas o beneficios a nombre propio o de terceros para  expedir, alterar,retener , extraviar o entregar  documentos  sin el lleno de requisitos legales </v>
      </c>
      <c r="C58" s="166" t="str">
        <f>'5- Identificación de Riesgos'!D58</f>
        <v>1. Insuficientes programas de capacitación para la toma de conciencia debido al desconocimiento de la ley antisoborno (ISO 37001:2016) y   de los  valores y principios propios de la entidad.</v>
      </c>
      <c r="D58" s="160"/>
      <c r="E58" s="322" t="s">
        <v>411</v>
      </c>
      <c r="F58" s="156" t="s">
        <v>381</v>
      </c>
      <c r="G58" s="156" t="s">
        <v>381</v>
      </c>
      <c r="H58" s="156" t="s">
        <v>381</v>
      </c>
      <c r="I58" s="156" t="s">
        <v>381</v>
      </c>
      <c r="J58" s="312">
        <f t="shared" si="5"/>
        <v>1</v>
      </c>
      <c r="K58" s="533">
        <f>AVERAGE(J58:J61)</f>
        <v>0.875</v>
      </c>
      <c r="L58" s="156" t="str">
        <f>'5- Identificación de Riesgos'!I58</f>
        <v>Afectación de reputacion,imagén,  credibilidad, satisfacción de usuarios y PI</v>
      </c>
      <c r="M58" s="531"/>
      <c r="N58" s="156" t="s">
        <v>385</v>
      </c>
      <c r="O58" s="156" t="s">
        <v>385</v>
      </c>
      <c r="P58" s="156" t="s">
        <v>385</v>
      </c>
      <c r="Q58" s="156" t="s">
        <v>385</v>
      </c>
      <c r="R58" s="312">
        <f t="shared" ref="R58:R59" si="6">SUM(COUNTIF(N58,"SI")*25%,COUNTIF(O58,"SI")*40%,COUNTIF(P58,"SI")*25%,COUNTIF(Q58,"SI")*10%)</f>
        <v>0</v>
      </c>
      <c r="S58" s="533">
        <f>AVERAGE(R58:R61)</f>
        <v>0</v>
      </c>
      <c r="T58" s="464" t="str">
        <f>CONCATENATE(INDEX('8- Políticas de Administración '!$B$6:$F$10,MATCH(ROUND(IF((RIGHT('5- Identificación de Riesgos'!H58,1)-'6- Valoración Controles'!K58)&lt;1,1,(RIGHT('5- Identificación de Riesgos'!H58,1)-'6- Valoración Controles'!K58)),0),'8- Políticas de Administración '!$F$6:$F$10,0),1)," - ",ROUND(IF((RIGHT('5- Identificación de Riesgos'!H58,1)-'6- Valoración Controles'!K58)&lt;1,1,(RIGHT('5- Identificación de Riesgos'!H58,1)-'6- Valoración Controles'!K58)),0))</f>
        <v>Muy Baja - 1</v>
      </c>
      <c r="U58" s="452" t="str">
        <f>CONCATENATE(INDEX('8- Políticas de Administración '!$B$17:$F$21,MATCH(ROUND(IF((RIGHT('5- Identificación de Riesgos'!M58,1)-'6- Valoración Controles'!S58)&lt;1,1,(RIGHT('5- Identificación de Riesgos'!M58,1)-'6- Valoración Controles'!S58)),0),'8- Políticas de Administración '!$F$17:$F$21,0),1)," - ",ROUND(IF((RIGHT('5- Identificación de Riesgos'!M58,1)-'6- Valoración Controles'!S58)&lt;1,1,(RIGHT('5- Identificación de Riesgos'!M58,1)-'6- Valoración Controles'!S58)),0))</f>
        <v>Menor - 2</v>
      </c>
      <c r="V58" s="467" t="str">
        <f>CONCATENATE(VLOOKUP((LEFT(T58,LEN(T58)-4)&amp;LEFT(U58,LEN(U58)-4)),'9- Matriz de Calor '!$D$18:$E$42,2,0)," - ",RIGHT(T58,1)*RIGHT(U58,1))</f>
        <v>Bajo - 2</v>
      </c>
    </row>
    <row r="59" spans="1:22" ht="71.25" customHeight="1">
      <c r="A59" s="542"/>
      <c r="B59" s="423"/>
      <c r="C59" s="168" t="str">
        <f>'5- Identificación de Riesgos'!D59</f>
        <v xml:space="preserve">2. Desconocimiento del Código de Etica y Buen Gobierno.    </v>
      </c>
      <c r="D59" s="161"/>
      <c r="E59" s="322" t="s">
        <v>412</v>
      </c>
      <c r="F59" s="157" t="s">
        <v>385</v>
      </c>
      <c r="G59" s="157" t="s">
        <v>381</v>
      </c>
      <c r="H59" s="157" t="s">
        <v>381</v>
      </c>
      <c r="I59" s="157" t="s">
        <v>381</v>
      </c>
      <c r="J59" s="313">
        <f t="shared" si="5"/>
        <v>0.75</v>
      </c>
      <c r="K59" s="534"/>
      <c r="L59" s="157">
        <f>'5- Identificación de Riesgos'!I59</f>
        <v>0</v>
      </c>
      <c r="M59" s="532"/>
      <c r="N59" s="157" t="s">
        <v>385</v>
      </c>
      <c r="O59" s="157" t="s">
        <v>385</v>
      </c>
      <c r="P59" s="157" t="s">
        <v>385</v>
      </c>
      <c r="Q59" s="157" t="s">
        <v>385</v>
      </c>
      <c r="R59" s="313">
        <f t="shared" si="6"/>
        <v>0</v>
      </c>
      <c r="S59" s="534"/>
      <c r="T59" s="465"/>
      <c r="U59" s="453"/>
      <c r="V59" s="468"/>
    </row>
    <row r="60" spans="1:22" ht="11.25" customHeight="1">
      <c r="A60" s="542"/>
      <c r="B60" s="423"/>
      <c r="C60" s="168"/>
      <c r="D60" s="161"/>
      <c r="E60" s="169"/>
      <c r="F60" s="157"/>
      <c r="G60" s="157"/>
      <c r="H60" s="157"/>
      <c r="I60" s="157"/>
      <c r="J60" s="313"/>
      <c r="K60" s="534"/>
      <c r="L60" s="157"/>
      <c r="M60" s="196"/>
      <c r="N60" s="157"/>
      <c r="O60" s="157"/>
      <c r="P60" s="157"/>
      <c r="Q60" s="157"/>
      <c r="R60" s="313"/>
      <c r="S60" s="534"/>
      <c r="T60" s="465"/>
      <c r="U60" s="453"/>
      <c r="V60" s="468"/>
    </row>
    <row r="61" spans="1:22" ht="11.25" customHeight="1" thickBot="1">
      <c r="A61" s="543"/>
      <c r="B61" s="424"/>
      <c r="C61" s="170"/>
      <c r="D61" s="163"/>
      <c r="E61" s="171"/>
      <c r="F61" s="158"/>
      <c r="G61" s="158"/>
      <c r="H61" s="158"/>
      <c r="I61" s="158"/>
      <c r="J61" s="314"/>
      <c r="K61" s="535"/>
      <c r="L61" s="158"/>
      <c r="M61" s="206"/>
      <c r="N61" s="158"/>
      <c r="O61" s="158"/>
      <c r="P61" s="158"/>
      <c r="Q61" s="158"/>
      <c r="R61" s="314"/>
      <c r="S61" s="535"/>
      <c r="T61" s="466"/>
      <c r="U61" s="454"/>
      <c r="V61" s="469"/>
    </row>
    <row r="62" spans="1:22" ht="120" hidden="1" customHeight="1">
      <c r="A62" s="541">
        <v>10</v>
      </c>
      <c r="B62" s="428" t="str">
        <f>'5- Identificación de Riesgos'!B62</f>
        <v>Interrupción o demora en el Servicio Público de Administrar  Justicia.</v>
      </c>
      <c r="C62" s="166" t="str">
        <f>'5- Identificación de Riesgos'!D62</f>
        <v xml:space="preserve">1. Paros que afecten la prestación del servicio. </v>
      </c>
      <c r="D62" s="160"/>
      <c r="E62" s="528" t="s">
        <v>413</v>
      </c>
      <c r="F62" s="156" t="s">
        <v>385</v>
      </c>
      <c r="G62" s="156" t="s">
        <v>381</v>
      </c>
      <c r="H62" s="156" t="s">
        <v>385</v>
      </c>
      <c r="I62" s="156" t="s">
        <v>381</v>
      </c>
      <c r="J62" s="318">
        <f t="shared" ref="J62:J66" si="7">COUNTIF(F62:I62,"SI")/4</f>
        <v>0.5</v>
      </c>
      <c r="K62" s="533">
        <f>+AVERAGE(J62:J68)</f>
        <v>0.5</v>
      </c>
      <c r="L62" s="156" t="str">
        <f>'5- Identificación de Riesgos'!I62</f>
        <v>Interrupción o afectación en la prestación del servicio judicial</v>
      </c>
      <c r="M62" s="531" t="s">
        <v>414</v>
      </c>
      <c r="N62" s="317" t="s">
        <v>385</v>
      </c>
      <c r="O62" s="317" t="s">
        <v>381</v>
      </c>
      <c r="P62" s="317" t="s">
        <v>381</v>
      </c>
      <c r="Q62" s="317" t="s">
        <v>381</v>
      </c>
      <c r="R62" s="312">
        <f t="shared" ref="R62:R66" si="8">SUM(COUNTIF(N62,"SI")*25%,COUNTIF(O62,"SI")*40%,COUNTIF(P62,"SI")*25%,COUNTIF(Q62,"SI")*10%)</f>
        <v>0.75</v>
      </c>
      <c r="S62" s="533">
        <f>AVERAGE(R62:R68)</f>
        <v>0.75</v>
      </c>
      <c r="T62" s="464" t="str">
        <f>CONCATENATE(INDEX('8- Políticas de Administración '!$B$6:$F$10,MATCH(ROUND(IF((RIGHT('5- Identificación de Riesgos'!H62,1)-'6- Valoración Controles'!K62)&lt;1,1,(RIGHT('5- Identificación de Riesgos'!H62,1)-'6- Valoración Controles'!K62)),0),'8- Políticas de Administración '!$F$6:$F$10,0),1)," - ",ROUND(IF((RIGHT('5- Identificación de Riesgos'!H62,1)-'6- Valoración Controles'!K62)&lt;1,1,(RIGHT('5- Identificación de Riesgos'!H62,1)-'6- Valoración Controles'!K62)),0))</f>
        <v>Muy Baja - 1</v>
      </c>
      <c r="U62" s="452" t="str">
        <f>CONCATENATE(INDEX('8- Políticas de Administración '!$B$17:$F$21,MATCH(ROUND(IF((RIGHT('5- Identificación de Riesgos'!M62,1)-'6- Valoración Controles'!S62)&lt;1,1,(RIGHT('5- Identificación de Riesgos'!M62,1)-'6- Valoración Controles'!S62)),0),'8- Políticas de Administración '!$F$17:$F$21,0),1)," - ",ROUND(IF((RIGHT('5- Identificación de Riesgos'!M62,1)-'6- Valoración Controles'!S62)&lt;1,1,(RIGHT('5- Identificación de Riesgos'!M62,1)-'6- Valoración Controles'!S62)),0))</f>
        <v>Leve - 1</v>
      </c>
      <c r="V62" s="467" t="str">
        <f>CONCATENATE(VLOOKUP((LEFT(T62,LEN(T62)-4)&amp;LEFT(U62,LEN(U62)-4)),'9- Matriz de Calor '!$D$18:$E$42,2,0)," - ",RIGHT(T62,1)*RIGHT(U62,1))</f>
        <v>Bajo - 1</v>
      </c>
    </row>
    <row r="63" spans="1:22" ht="75" hidden="1">
      <c r="A63" s="542"/>
      <c r="B63" s="423"/>
      <c r="C63" s="168" t="str">
        <f>'5- Identificación de Riesgos'!D63</f>
        <v>2.Huelgas, protestas ciudadana</v>
      </c>
      <c r="D63" s="161"/>
      <c r="E63" s="529"/>
      <c r="F63" s="157" t="s">
        <v>385</v>
      </c>
      <c r="G63" s="157" t="s">
        <v>381</v>
      </c>
      <c r="H63" s="157" t="s">
        <v>385</v>
      </c>
      <c r="I63" s="157" t="s">
        <v>381</v>
      </c>
      <c r="J63" s="319">
        <f t="shared" si="7"/>
        <v>0.5</v>
      </c>
      <c r="K63" s="534"/>
      <c r="L63" s="157" t="str">
        <f>'5- Identificación de Riesgos'!I63</f>
        <v>Afectación de reputacion,imagén,  credibilidad, satisfacción de usuarios y PI</v>
      </c>
      <c r="M63" s="532"/>
      <c r="N63" s="315" t="s">
        <v>385</v>
      </c>
      <c r="O63" s="315" t="s">
        <v>381</v>
      </c>
      <c r="P63" s="315" t="s">
        <v>381</v>
      </c>
      <c r="Q63" s="315" t="s">
        <v>381</v>
      </c>
      <c r="R63" s="313">
        <f t="shared" si="8"/>
        <v>0.75</v>
      </c>
      <c r="S63" s="534"/>
      <c r="T63" s="465"/>
      <c r="U63" s="453"/>
      <c r="V63" s="468"/>
    </row>
    <row r="64" spans="1:22" ht="60" hidden="1">
      <c r="A64" s="542"/>
      <c r="B64" s="423"/>
      <c r="C64" s="168" t="str">
        <f>'5- Identificación de Riesgos'!D64</f>
        <v>3.Disturbios o hechos violentos</v>
      </c>
      <c r="D64" s="161"/>
      <c r="E64" s="529"/>
      <c r="F64" s="157" t="s">
        <v>385</v>
      </c>
      <c r="G64" s="157" t="s">
        <v>381</v>
      </c>
      <c r="H64" s="157" t="s">
        <v>385</v>
      </c>
      <c r="I64" s="157" t="s">
        <v>381</v>
      </c>
      <c r="J64" s="319">
        <f t="shared" si="7"/>
        <v>0.5</v>
      </c>
      <c r="K64" s="534"/>
      <c r="L64" s="157" t="str">
        <f>'5- Identificación de Riesgos'!I64</f>
        <v>Interrupción o afectación en la prestación del servicio judicial</v>
      </c>
      <c r="M64" s="532"/>
      <c r="N64" s="315" t="s">
        <v>385</v>
      </c>
      <c r="O64" s="315" t="s">
        <v>381</v>
      </c>
      <c r="P64" s="315" t="s">
        <v>381</v>
      </c>
      <c r="Q64" s="315" t="s">
        <v>381</v>
      </c>
      <c r="R64" s="313">
        <f t="shared" si="8"/>
        <v>0.75</v>
      </c>
      <c r="S64" s="534"/>
      <c r="T64" s="465"/>
      <c r="U64" s="453"/>
      <c r="V64" s="468"/>
    </row>
    <row r="65" spans="1:22" ht="60" hidden="1">
      <c r="A65" s="542"/>
      <c r="B65" s="423"/>
      <c r="C65" s="168" t="str">
        <f>'5- Identificación de Riesgos'!D65</f>
        <v>4. Pandemia</v>
      </c>
      <c r="D65" s="161"/>
      <c r="E65" s="529"/>
      <c r="F65" s="157" t="s">
        <v>385</v>
      </c>
      <c r="G65" s="157" t="s">
        <v>381</v>
      </c>
      <c r="H65" s="157" t="s">
        <v>385</v>
      </c>
      <c r="I65" s="157" t="s">
        <v>381</v>
      </c>
      <c r="J65" s="319">
        <f t="shared" si="7"/>
        <v>0.5</v>
      </c>
      <c r="K65" s="534"/>
      <c r="L65" s="157" t="str">
        <f>'5- Identificación de Riesgos'!I65</f>
        <v>Interrupción o afectación en la prestación del servicio judicial</v>
      </c>
      <c r="M65" s="532"/>
      <c r="N65" s="315" t="s">
        <v>385</v>
      </c>
      <c r="O65" s="315" t="s">
        <v>381</v>
      </c>
      <c r="P65" s="315" t="s">
        <v>381</v>
      </c>
      <c r="Q65" s="315" t="s">
        <v>381</v>
      </c>
      <c r="R65" s="313">
        <f t="shared" si="8"/>
        <v>0.75</v>
      </c>
      <c r="S65" s="534"/>
      <c r="T65" s="465"/>
      <c r="U65" s="453"/>
      <c r="V65" s="468"/>
    </row>
    <row r="66" spans="1:22" ht="60" hidden="1">
      <c r="A66" s="542"/>
      <c r="B66" s="423"/>
      <c r="C66" s="168" t="str">
        <f>'5- Identificación de Riesgos'!D66</f>
        <v>5. Accesibilidad limitada a los servicios de administración de Justicia a personas que no cuenten con los recursos o capacidad para acceder a servicios virtuales</v>
      </c>
      <c r="D66" s="161"/>
      <c r="E66" s="529"/>
      <c r="F66" s="157" t="s">
        <v>385</v>
      </c>
      <c r="G66" s="157" t="s">
        <v>381</v>
      </c>
      <c r="H66" s="157" t="s">
        <v>385</v>
      </c>
      <c r="I66" s="157" t="s">
        <v>381</v>
      </c>
      <c r="J66" s="319">
        <f t="shared" si="7"/>
        <v>0.5</v>
      </c>
      <c r="K66" s="534"/>
      <c r="L66" s="157" t="str">
        <f>'5- Identificación de Riesgos'!I66</f>
        <v>Interrupción o afectación en la prestación del servicio judicial</v>
      </c>
      <c r="M66" s="532"/>
      <c r="N66" s="315" t="s">
        <v>385</v>
      </c>
      <c r="O66" s="315" t="s">
        <v>381</v>
      </c>
      <c r="P66" s="315" t="s">
        <v>381</v>
      </c>
      <c r="Q66" s="315" t="s">
        <v>381</v>
      </c>
      <c r="R66" s="313">
        <f t="shared" si="8"/>
        <v>0.75</v>
      </c>
      <c r="S66" s="534"/>
      <c r="T66" s="465"/>
      <c r="U66" s="453"/>
      <c r="V66" s="468"/>
    </row>
    <row r="67" spans="1:22" ht="11.25" hidden="1" customHeight="1">
      <c r="A67" s="542"/>
      <c r="B67" s="423"/>
      <c r="C67" s="168"/>
      <c r="D67" s="161"/>
      <c r="E67" s="169"/>
      <c r="F67" s="159"/>
      <c r="G67" s="159"/>
      <c r="H67" s="159"/>
      <c r="I67" s="159"/>
      <c r="J67" s="313"/>
      <c r="K67" s="534"/>
      <c r="L67" s="157"/>
      <c r="M67" s="196"/>
      <c r="N67" s="157"/>
      <c r="O67" s="157"/>
      <c r="P67" s="157"/>
      <c r="Q67" s="157"/>
      <c r="R67" s="313"/>
      <c r="S67" s="534"/>
      <c r="T67" s="465"/>
      <c r="U67" s="453"/>
      <c r="V67" s="468"/>
    </row>
    <row r="68" spans="1:22" ht="11.25" hidden="1" customHeight="1" thickBot="1">
      <c r="A68" s="543"/>
      <c r="B68" s="424"/>
      <c r="C68" s="170"/>
      <c r="D68" s="163"/>
      <c r="E68" s="163"/>
      <c r="F68" s="158"/>
      <c r="G68" s="158"/>
      <c r="H68" s="158"/>
      <c r="I68" s="158"/>
      <c r="J68" s="314"/>
      <c r="K68" s="535"/>
      <c r="L68" s="158"/>
      <c r="M68" s="206"/>
      <c r="N68" s="158"/>
      <c r="O68" s="158"/>
      <c r="P68" s="158"/>
      <c r="Q68" s="158"/>
      <c r="R68" s="314"/>
      <c r="S68" s="535"/>
      <c r="T68" s="466"/>
      <c r="U68" s="454"/>
      <c r="V68" s="469"/>
    </row>
    <row r="69" spans="1:22" hidden="1"/>
  </sheetData>
  <mergeCells count="98">
    <mergeCell ref="T38:T45"/>
    <mergeCell ref="U38:U45"/>
    <mergeCell ref="V38:V45"/>
    <mergeCell ref="T52:T57"/>
    <mergeCell ref="T62:T68"/>
    <mergeCell ref="U62:U68"/>
    <mergeCell ref="V62:V68"/>
    <mergeCell ref="T46:T51"/>
    <mergeCell ref="U46:U51"/>
    <mergeCell ref="V46:V51"/>
    <mergeCell ref="T58:T61"/>
    <mergeCell ref="U58:U61"/>
    <mergeCell ref="V58:V61"/>
    <mergeCell ref="U52:U57"/>
    <mergeCell ref="V52:V57"/>
    <mergeCell ref="U10:U13"/>
    <mergeCell ref="T31:T37"/>
    <mergeCell ref="U31:U37"/>
    <mergeCell ref="V31:V37"/>
    <mergeCell ref="T14:T17"/>
    <mergeCell ref="U14:U17"/>
    <mergeCell ref="V14:V17"/>
    <mergeCell ref="T18:T21"/>
    <mergeCell ref="U18:U21"/>
    <mergeCell ref="V18:V21"/>
    <mergeCell ref="T22:T30"/>
    <mergeCell ref="U22:U30"/>
    <mergeCell ref="V22:V30"/>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C5:V5"/>
    <mergeCell ref="A18:A21"/>
    <mergeCell ref="B18:B21"/>
    <mergeCell ref="B22:B30"/>
    <mergeCell ref="A22:A30"/>
    <mergeCell ref="C4:V4"/>
    <mergeCell ref="K10:K13"/>
    <mergeCell ref="K14:K17"/>
    <mergeCell ref="S10:S13"/>
    <mergeCell ref="S14:S17"/>
    <mergeCell ref="K18:K21"/>
    <mergeCell ref="S18:S21"/>
    <mergeCell ref="K22:K30"/>
    <mergeCell ref="C6:V6"/>
    <mergeCell ref="V10:V13"/>
    <mergeCell ref="S22:S30"/>
    <mergeCell ref="T10:T13"/>
    <mergeCell ref="B62:B68"/>
    <mergeCell ref="A62:A68"/>
    <mergeCell ref="A10:A13"/>
    <mergeCell ref="B10:B13"/>
    <mergeCell ref="A46:A51"/>
    <mergeCell ref="B46:B51"/>
    <mergeCell ref="A52:A57"/>
    <mergeCell ref="B52:B57"/>
    <mergeCell ref="B58:B61"/>
    <mergeCell ref="A58:A61"/>
    <mergeCell ref="B31:B37"/>
    <mergeCell ref="A31:A37"/>
    <mergeCell ref="B38:B45"/>
    <mergeCell ref="A38:A45"/>
    <mergeCell ref="A14:A17"/>
    <mergeCell ref="B14:B17"/>
    <mergeCell ref="S62:S68"/>
    <mergeCell ref="S52:S57"/>
    <mergeCell ref="K31:K37"/>
    <mergeCell ref="K38:K45"/>
    <mergeCell ref="K46:K51"/>
    <mergeCell ref="K52:K57"/>
    <mergeCell ref="K58:K61"/>
    <mergeCell ref="M31:M35"/>
    <mergeCell ref="M52:M55"/>
    <mergeCell ref="M58:M59"/>
    <mergeCell ref="M62:M66"/>
    <mergeCell ref="S31:S37"/>
    <mergeCell ref="S38:S45"/>
    <mergeCell ref="S46:S51"/>
    <mergeCell ref="S58:S61"/>
    <mergeCell ref="E62:E66"/>
    <mergeCell ref="E54:E55"/>
    <mergeCell ref="M18:M19"/>
    <mergeCell ref="M22:M28"/>
    <mergeCell ref="K62:K68"/>
    <mergeCell ref="E38:E43"/>
    <mergeCell ref="E46:E49"/>
  </mergeCells>
  <conditionalFormatting sqref="T14 T22 T31">
    <cfRule type="containsText" dxfId="633" priority="804" operator="containsText" text="Muy Baja">
      <formula>NOT(ISERROR(SEARCH("Muy Baja",T14)))</formula>
    </cfRule>
    <cfRule type="containsText" dxfId="632" priority="805" operator="containsText" text="Baja">
      <formula>NOT(ISERROR(SEARCH("Baja",T14)))</formula>
    </cfRule>
    <cfRule type="containsText" dxfId="631" priority="806" operator="containsText" text="Muy Alta">
      <formula>NOT(ISERROR(SEARCH("Muy Alta",T14)))</formula>
    </cfRule>
    <cfRule type="containsText" dxfId="630" priority="808" operator="containsText" text="Alta">
      <formula>NOT(ISERROR(SEARCH("Alta",T14)))</formula>
    </cfRule>
    <cfRule type="containsText" dxfId="629" priority="809" operator="containsText" text="Media">
      <formula>NOT(ISERROR(SEARCH("Media",T14)))</formula>
    </cfRule>
    <cfRule type="containsText" dxfId="628" priority="810" operator="containsText" text="Media">
      <formula>NOT(ISERROR(SEARCH("Media",T14)))</formula>
    </cfRule>
    <cfRule type="containsText" dxfId="627" priority="811" operator="containsText" text="Media">
      <formula>NOT(ISERROR(SEARCH("Media",T14)))</formula>
    </cfRule>
    <cfRule type="containsText" dxfId="626" priority="812" operator="containsText" text="Muy Baja">
      <formula>NOT(ISERROR(SEARCH("Muy Baja",T14)))</formula>
    </cfRule>
    <cfRule type="containsText" dxfId="625" priority="813" operator="containsText" text="Baja">
      <formula>NOT(ISERROR(SEARCH("Baja",T14)))</formula>
    </cfRule>
    <cfRule type="containsText" dxfId="624" priority="814" operator="containsText" text="Muy Baja">
      <formula>NOT(ISERROR(SEARCH("Muy Baja",T14)))</formula>
    </cfRule>
    <cfRule type="containsText" dxfId="623" priority="815" operator="containsText" text="Muy Baja">
      <formula>NOT(ISERROR(SEARCH("Muy Baja",T14)))</formula>
    </cfRule>
    <cfRule type="containsText" dxfId="622" priority="816" operator="containsText" text="Muy Baja">
      <formula>NOT(ISERROR(SEARCH("Muy Baja",T14)))</formula>
    </cfRule>
    <cfRule type="containsText" dxfId="621" priority="817" operator="containsText" text="Muy Baja'Tabla probabilidad'!">
      <formula>NOT(ISERROR(SEARCH("Muy Baja'Tabla probabilidad'!",T14)))</formula>
    </cfRule>
    <cfRule type="containsText" dxfId="620" priority="818" operator="containsText" text="Muy bajo">
      <formula>NOT(ISERROR(SEARCH("Muy bajo",T14)))</formula>
    </cfRule>
    <cfRule type="containsText" dxfId="619" priority="819" operator="containsText" text="Alta">
      <formula>NOT(ISERROR(SEARCH("Alta",T14)))</formula>
    </cfRule>
    <cfRule type="containsText" dxfId="618" priority="820" operator="containsText" text="Media">
      <formula>NOT(ISERROR(SEARCH("Media",T14)))</formula>
    </cfRule>
    <cfRule type="containsText" dxfId="617" priority="821" operator="containsText" text="Baja">
      <formula>NOT(ISERROR(SEARCH("Baja",T14)))</formula>
    </cfRule>
    <cfRule type="containsText" dxfId="616" priority="822" operator="containsText" text="Muy baja">
      <formula>NOT(ISERROR(SEARCH("Muy baja",T14)))</formula>
    </cfRule>
    <cfRule type="cellIs" dxfId="615" priority="825" operator="between">
      <formula>1</formula>
      <formula>2</formula>
    </cfRule>
    <cfRule type="cellIs" dxfId="614" priority="826" operator="between">
      <formula>0</formula>
      <formula>2</formula>
    </cfRule>
  </conditionalFormatting>
  <conditionalFormatting sqref="T52">
    <cfRule type="containsText" dxfId="613" priority="574" operator="containsText" text="Muy Baja">
      <formula>NOT(ISERROR(SEARCH("Muy Baja",T52)))</formula>
    </cfRule>
    <cfRule type="containsText" dxfId="612" priority="575" operator="containsText" text="Baja">
      <formula>NOT(ISERROR(SEARCH("Baja",T52)))</formula>
    </cfRule>
    <cfRule type="containsText" dxfId="611" priority="576" operator="containsText" text="Muy Alta">
      <formula>NOT(ISERROR(SEARCH("Muy Alta",T52)))</formula>
    </cfRule>
    <cfRule type="containsText" dxfId="610" priority="578" operator="containsText" text="Alta">
      <formula>NOT(ISERROR(SEARCH("Alta",T52)))</formula>
    </cfRule>
    <cfRule type="containsText" dxfId="609" priority="579" operator="containsText" text="Media">
      <formula>NOT(ISERROR(SEARCH("Media",T52)))</formula>
    </cfRule>
    <cfRule type="containsText" dxfId="608" priority="580" operator="containsText" text="Media">
      <formula>NOT(ISERROR(SEARCH("Media",T52)))</formula>
    </cfRule>
    <cfRule type="containsText" dxfId="607" priority="581" operator="containsText" text="Media">
      <formula>NOT(ISERROR(SEARCH("Media",T52)))</formula>
    </cfRule>
    <cfRule type="containsText" dxfId="606" priority="582" operator="containsText" text="Muy Baja">
      <formula>NOT(ISERROR(SEARCH("Muy Baja",T52)))</formula>
    </cfRule>
    <cfRule type="containsText" dxfId="605" priority="583" operator="containsText" text="Baja">
      <formula>NOT(ISERROR(SEARCH("Baja",T52)))</formula>
    </cfRule>
    <cfRule type="containsText" dxfId="604" priority="584" operator="containsText" text="Muy Baja">
      <formula>NOT(ISERROR(SEARCH("Muy Baja",T52)))</formula>
    </cfRule>
    <cfRule type="containsText" dxfId="603" priority="585" operator="containsText" text="Muy Baja">
      <formula>NOT(ISERROR(SEARCH("Muy Baja",T52)))</formula>
    </cfRule>
    <cfRule type="containsText" dxfId="602" priority="586" operator="containsText" text="Muy Baja">
      <formula>NOT(ISERROR(SEARCH("Muy Baja",T52)))</formula>
    </cfRule>
    <cfRule type="containsText" dxfId="601" priority="587" operator="containsText" text="Muy Baja'Tabla probabilidad'!">
      <formula>NOT(ISERROR(SEARCH("Muy Baja'Tabla probabilidad'!",T52)))</formula>
    </cfRule>
    <cfRule type="containsText" dxfId="600" priority="588" operator="containsText" text="Muy bajo">
      <formula>NOT(ISERROR(SEARCH("Muy bajo",T52)))</formula>
    </cfRule>
    <cfRule type="containsText" dxfId="599" priority="589" operator="containsText" text="Alta">
      <formula>NOT(ISERROR(SEARCH("Alta",T52)))</formula>
    </cfRule>
    <cfRule type="containsText" dxfId="598" priority="590" operator="containsText" text="Media">
      <formula>NOT(ISERROR(SEARCH("Media",T52)))</formula>
    </cfRule>
    <cfRule type="containsText" dxfId="597" priority="591" operator="containsText" text="Baja">
      <formula>NOT(ISERROR(SEARCH("Baja",T52)))</formula>
    </cfRule>
    <cfRule type="containsText" dxfId="596" priority="592" operator="containsText" text="Muy baja">
      <formula>NOT(ISERROR(SEARCH("Muy baja",T52)))</formula>
    </cfRule>
    <cfRule type="cellIs" dxfId="595" priority="595" operator="between">
      <formula>1</formula>
      <formula>2</formula>
    </cfRule>
    <cfRule type="cellIs" dxfId="594" priority="596" operator="between">
      <formula>0</formula>
      <formula>2</formula>
    </cfRule>
  </conditionalFormatting>
  <conditionalFormatting sqref="T62">
    <cfRule type="containsText" dxfId="593" priority="349" operator="containsText" text="Muy Baja">
      <formula>NOT(ISERROR(SEARCH("Muy Baja",T62)))</formula>
    </cfRule>
    <cfRule type="containsText" dxfId="592" priority="350" operator="containsText" text="Baja">
      <formula>NOT(ISERROR(SEARCH("Baja",T62)))</formula>
    </cfRule>
    <cfRule type="containsText" dxfId="591" priority="351" operator="containsText" text="Muy Alta">
      <formula>NOT(ISERROR(SEARCH("Muy Alta",T62)))</formula>
    </cfRule>
    <cfRule type="containsText" dxfId="590" priority="352" operator="containsText" text="Alta">
      <formula>NOT(ISERROR(SEARCH("Alta",T62)))</formula>
    </cfRule>
    <cfRule type="containsText" dxfId="589" priority="353" operator="containsText" text="Media">
      <formula>NOT(ISERROR(SEARCH("Media",T62)))</formula>
    </cfRule>
    <cfRule type="containsText" dxfId="588" priority="354" operator="containsText" text="Media">
      <formula>NOT(ISERROR(SEARCH("Media",T62)))</formula>
    </cfRule>
    <cfRule type="containsText" dxfId="587" priority="355" operator="containsText" text="Media">
      <formula>NOT(ISERROR(SEARCH("Media",T62)))</formula>
    </cfRule>
    <cfRule type="containsText" dxfId="586" priority="356" operator="containsText" text="Muy Baja">
      <formula>NOT(ISERROR(SEARCH("Muy Baja",T62)))</formula>
    </cfRule>
    <cfRule type="containsText" dxfId="585" priority="357" operator="containsText" text="Baja">
      <formula>NOT(ISERROR(SEARCH("Baja",T62)))</formula>
    </cfRule>
    <cfRule type="containsText" dxfId="584" priority="358" operator="containsText" text="Muy Baja">
      <formula>NOT(ISERROR(SEARCH("Muy Baja",T62)))</formula>
    </cfRule>
    <cfRule type="containsText" dxfId="583" priority="359" operator="containsText" text="Muy Baja">
      <formula>NOT(ISERROR(SEARCH("Muy Baja",T62)))</formula>
    </cfRule>
    <cfRule type="containsText" dxfId="582" priority="360" operator="containsText" text="Muy Baja">
      <formula>NOT(ISERROR(SEARCH("Muy Baja",T62)))</formula>
    </cfRule>
    <cfRule type="containsText" dxfId="581" priority="361" operator="containsText" text="Muy Baja'Tabla probabilidad'!">
      <formula>NOT(ISERROR(SEARCH("Muy Baja'Tabla probabilidad'!",T62)))</formula>
    </cfRule>
    <cfRule type="containsText" dxfId="580" priority="362" operator="containsText" text="Muy bajo">
      <formula>NOT(ISERROR(SEARCH("Muy bajo",T62)))</formula>
    </cfRule>
    <cfRule type="containsText" dxfId="579" priority="363" operator="containsText" text="Alta">
      <formula>NOT(ISERROR(SEARCH("Alta",T62)))</formula>
    </cfRule>
    <cfRule type="containsText" dxfId="578" priority="364" operator="containsText" text="Media">
      <formula>NOT(ISERROR(SEARCH("Media",T62)))</formula>
    </cfRule>
    <cfRule type="containsText" dxfId="577" priority="365" operator="containsText" text="Baja">
      <formula>NOT(ISERROR(SEARCH("Baja",T62)))</formula>
    </cfRule>
    <cfRule type="containsText" dxfId="576" priority="366" operator="containsText" text="Muy baja">
      <formula>NOT(ISERROR(SEARCH("Muy baja",T62)))</formula>
    </cfRule>
    <cfRule type="cellIs" dxfId="575" priority="369" operator="between">
      <formula>1</formula>
      <formula>2</formula>
    </cfRule>
    <cfRule type="cellIs" dxfId="574" priority="370" operator="between">
      <formula>0</formula>
      <formula>2</formula>
    </cfRule>
  </conditionalFormatting>
  <conditionalFormatting sqref="U14 U22 U31 U10">
    <cfRule type="containsText" dxfId="573" priority="798" operator="containsText" text="Catastrófico">
      <formula>NOT(ISERROR(SEARCH("Catastrófico",U10)))</formula>
    </cfRule>
    <cfRule type="containsText" dxfId="572" priority="799" operator="containsText" text="Mayor">
      <formula>NOT(ISERROR(SEARCH("Mayor",U10)))</formula>
    </cfRule>
    <cfRule type="containsText" dxfId="571" priority="800" operator="containsText" text="Alta">
      <formula>NOT(ISERROR(SEARCH("Alta",U10)))</formula>
    </cfRule>
    <cfRule type="containsText" dxfId="570" priority="801" operator="containsText" text="Moderado">
      <formula>NOT(ISERROR(SEARCH("Moderado",U10)))</formula>
    </cfRule>
    <cfRule type="containsText" dxfId="569" priority="802" operator="containsText" text="Menor">
      <formula>NOT(ISERROR(SEARCH("Menor",U10)))</formula>
    </cfRule>
    <cfRule type="containsText" dxfId="568" priority="803" operator="containsText" text="Leve">
      <formula>NOT(ISERROR(SEARCH("Leve",U10)))</formula>
    </cfRule>
  </conditionalFormatting>
  <conditionalFormatting sqref="U62">
    <cfRule type="containsText" dxfId="567" priority="343" operator="containsText" text="Catastrófico">
      <formula>NOT(ISERROR(SEARCH("Catastrófico",U62)))</formula>
    </cfRule>
    <cfRule type="containsText" dxfId="566" priority="344" operator="containsText" text="Mayor">
      <formula>NOT(ISERROR(SEARCH("Mayor",U62)))</formula>
    </cfRule>
    <cfRule type="containsText" dxfId="565" priority="345" operator="containsText" text="Alta">
      <formula>NOT(ISERROR(SEARCH("Alta",U62)))</formula>
    </cfRule>
    <cfRule type="containsText" dxfId="564" priority="346" operator="containsText" text="Moderado">
      <formula>NOT(ISERROR(SEARCH("Moderado",U62)))</formula>
    </cfRule>
    <cfRule type="containsText" dxfId="563" priority="347" operator="containsText" text="Menor">
      <formula>NOT(ISERROR(SEARCH("Menor",U62)))</formula>
    </cfRule>
    <cfRule type="containsText" dxfId="562" priority="348" operator="containsText" text="Leve">
      <formula>NOT(ISERROR(SEARCH("Leve",U62)))</formula>
    </cfRule>
  </conditionalFormatting>
  <conditionalFormatting sqref="V10 V14">
    <cfRule type="containsText" dxfId="561" priority="762" operator="containsText" text="Extremo">
      <formula>NOT(ISERROR(SEARCH("Extremo",V10)))</formula>
    </cfRule>
    <cfRule type="containsText" dxfId="560" priority="763" operator="containsText" text="Alto">
      <formula>NOT(ISERROR(SEARCH("Alto",V10)))</formula>
    </cfRule>
    <cfRule type="containsText" dxfId="559" priority="764" operator="containsText" text="Bajo">
      <formula>NOT(ISERROR(SEARCH("Bajo",V10)))</formula>
    </cfRule>
    <cfRule type="containsText" dxfId="558" priority="765" operator="containsText" text="Moderado">
      <formula>NOT(ISERROR(SEARCH("Moderado",V10)))</formula>
    </cfRule>
  </conditionalFormatting>
  <conditionalFormatting sqref="V22">
    <cfRule type="containsText" dxfId="557" priority="729" operator="containsText" text="Extremo">
      <formula>NOT(ISERROR(SEARCH("Extremo",V22)))</formula>
    </cfRule>
    <cfRule type="containsText" dxfId="556" priority="730" operator="containsText" text="Alto">
      <formula>NOT(ISERROR(SEARCH("Alto",V22)))</formula>
    </cfRule>
    <cfRule type="containsText" dxfId="555" priority="731" operator="containsText" text="Bajo">
      <formula>NOT(ISERROR(SEARCH("Bajo",V22)))</formula>
    </cfRule>
    <cfRule type="containsText" dxfId="554" priority="732" operator="containsText" text="Moderado">
      <formula>NOT(ISERROR(SEARCH("Moderado",V22)))</formula>
    </cfRule>
  </conditionalFormatting>
  <conditionalFormatting sqref="V31">
    <cfRule type="containsText" dxfId="553" priority="696" operator="containsText" text="Extremo">
      <formula>NOT(ISERROR(SEARCH("Extremo",V31)))</formula>
    </cfRule>
    <cfRule type="containsText" dxfId="552" priority="697" operator="containsText" text="Alto">
      <formula>NOT(ISERROR(SEARCH("Alto",V31)))</formula>
    </cfRule>
    <cfRule type="containsText" dxfId="551" priority="698" operator="containsText" text="Bajo">
      <formula>NOT(ISERROR(SEARCH("Bajo",V31)))</formula>
    </cfRule>
    <cfRule type="containsText" dxfId="550" priority="699" operator="containsText" text="Moderado">
      <formula>NOT(ISERROR(SEARCH("Moderado",V31)))</formula>
    </cfRule>
  </conditionalFormatting>
  <conditionalFormatting sqref="V62">
    <cfRule type="containsText" dxfId="549" priority="339" operator="containsText" text="Extremo">
      <formula>NOT(ISERROR(SEARCH("Extremo",V62)))</formula>
    </cfRule>
    <cfRule type="containsText" dxfId="548" priority="340" operator="containsText" text="Alto">
      <formula>NOT(ISERROR(SEARCH("Alto",V62)))</formula>
    </cfRule>
    <cfRule type="containsText" dxfId="547" priority="341" operator="containsText" text="Bajo">
      <formula>NOT(ISERROR(SEARCH("Bajo",V62)))</formula>
    </cfRule>
    <cfRule type="containsText" dxfId="546" priority="342" operator="containsText" text="Moderado">
      <formula>NOT(ISERROR(SEARCH("Moderado",V62)))</formula>
    </cfRule>
  </conditionalFormatting>
  <conditionalFormatting sqref="T10">
    <cfRule type="containsText" dxfId="545" priority="311" operator="containsText" text="Muy Baja">
      <formula>NOT(ISERROR(SEARCH("Muy Baja",T10)))</formula>
    </cfRule>
    <cfRule type="containsText" dxfId="544" priority="312" operator="containsText" text="Baja">
      <formula>NOT(ISERROR(SEARCH("Baja",T10)))</formula>
    </cfRule>
    <cfRule type="containsText" dxfId="543" priority="313" operator="containsText" text="Muy Alta">
      <formula>NOT(ISERROR(SEARCH("Muy Alta",T10)))</formula>
    </cfRule>
    <cfRule type="containsText" dxfId="542" priority="314" operator="containsText" text="Alta">
      <formula>NOT(ISERROR(SEARCH("Alta",T10)))</formula>
    </cfRule>
    <cfRule type="containsText" dxfId="541" priority="315" operator="containsText" text="Media">
      <formula>NOT(ISERROR(SEARCH("Media",T10)))</formula>
    </cfRule>
    <cfRule type="containsText" dxfId="540" priority="316" operator="containsText" text="Media">
      <formula>NOT(ISERROR(SEARCH("Media",T10)))</formula>
    </cfRule>
    <cfRule type="containsText" dxfId="539" priority="317" operator="containsText" text="Media">
      <formula>NOT(ISERROR(SEARCH("Media",T10)))</formula>
    </cfRule>
    <cfRule type="containsText" dxfId="538" priority="318" operator="containsText" text="Muy Baja">
      <formula>NOT(ISERROR(SEARCH("Muy Baja",T10)))</formula>
    </cfRule>
    <cfRule type="containsText" dxfId="537" priority="319" operator="containsText" text="Baja">
      <formula>NOT(ISERROR(SEARCH("Baja",T10)))</formula>
    </cfRule>
    <cfRule type="containsText" dxfId="536" priority="320" operator="containsText" text="Muy Baja">
      <formula>NOT(ISERROR(SEARCH("Muy Baja",T10)))</formula>
    </cfRule>
    <cfRule type="containsText" dxfId="535" priority="321" operator="containsText" text="Muy Baja">
      <formula>NOT(ISERROR(SEARCH("Muy Baja",T10)))</formula>
    </cfRule>
    <cfRule type="containsText" dxfId="534" priority="322" operator="containsText" text="Muy Baja">
      <formula>NOT(ISERROR(SEARCH("Muy Baja",T10)))</formula>
    </cfRule>
    <cfRule type="containsText" dxfId="533" priority="323" operator="containsText" text="Muy Baja'Tabla probabilidad'!">
      <formula>NOT(ISERROR(SEARCH("Muy Baja'Tabla probabilidad'!",T10)))</formula>
    </cfRule>
    <cfRule type="containsText" dxfId="532" priority="324" operator="containsText" text="Muy bajo">
      <formula>NOT(ISERROR(SEARCH("Muy bajo",T10)))</formula>
    </cfRule>
    <cfRule type="containsText" dxfId="531" priority="325" operator="containsText" text="Alta">
      <formula>NOT(ISERROR(SEARCH("Alta",T10)))</formula>
    </cfRule>
    <cfRule type="containsText" dxfId="530" priority="326" operator="containsText" text="Media">
      <formula>NOT(ISERROR(SEARCH("Media",T10)))</formula>
    </cfRule>
    <cfRule type="containsText" dxfId="529" priority="327" operator="containsText" text="Baja">
      <formula>NOT(ISERROR(SEARCH("Baja",T10)))</formula>
    </cfRule>
    <cfRule type="containsText" dxfId="528" priority="328" operator="containsText" text="Muy baja">
      <formula>NOT(ISERROR(SEARCH("Muy baja",T10)))</formula>
    </cfRule>
    <cfRule type="cellIs" dxfId="527" priority="331" operator="between">
      <formula>1</formula>
      <formula>2</formula>
    </cfRule>
    <cfRule type="cellIs" dxfId="526" priority="332" operator="between">
      <formula>0</formula>
      <formula>2</formula>
    </cfRule>
  </conditionalFormatting>
  <conditionalFormatting sqref="T18">
    <cfRule type="containsText" dxfId="525" priority="289" operator="containsText" text="Muy Baja">
      <formula>NOT(ISERROR(SEARCH("Muy Baja",T18)))</formula>
    </cfRule>
    <cfRule type="containsText" dxfId="524" priority="290" operator="containsText" text="Baja">
      <formula>NOT(ISERROR(SEARCH("Baja",T18)))</formula>
    </cfRule>
    <cfRule type="containsText" dxfId="523" priority="291" operator="containsText" text="Muy Alta">
      <formula>NOT(ISERROR(SEARCH("Muy Alta",T18)))</formula>
    </cfRule>
    <cfRule type="containsText" dxfId="522" priority="292" operator="containsText" text="Alta">
      <formula>NOT(ISERROR(SEARCH("Alta",T18)))</formula>
    </cfRule>
    <cfRule type="containsText" dxfId="521" priority="293" operator="containsText" text="Media">
      <formula>NOT(ISERROR(SEARCH("Media",T18)))</formula>
    </cfRule>
    <cfRule type="containsText" dxfId="520" priority="294" operator="containsText" text="Media">
      <formula>NOT(ISERROR(SEARCH("Media",T18)))</formula>
    </cfRule>
    <cfRule type="containsText" dxfId="519" priority="295" operator="containsText" text="Media">
      <formula>NOT(ISERROR(SEARCH("Media",T18)))</formula>
    </cfRule>
    <cfRule type="containsText" dxfId="518" priority="296" operator="containsText" text="Muy Baja">
      <formula>NOT(ISERROR(SEARCH("Muy Baja",T18)))</formula>
    </cfRule>
    <cfRule type="containsText" dxfId="517" priority="297" operator="containsText" text="Baja">
      <formula>NOT(ISERROR(SEARCH("Baja",T18)))</formula>
    </cfRule>
    <cfRule type="containsText" dxfId="516" priority="298" operator="containsText" text="Muy Baja">
      <formula>NOT(ISERROR(SEARCH("Muy Baja",T18)))</formula>
    </cfRule>
    <cfRule type="containsText" dxfId="515" priority="299" operator="containsText" text="Muy Baja">
      <formula>NOT(ISERROR(SEARCH("Muy Baja",T18)))</formula>
    </cfRule>
    <cfRule type="containsText" dxfId="514" priority="300" operator="containsText" text="Muy Baja">
      <formula>NOT(ISERROR(SEARCH("Muy Baja",T18)))</formula>
    </cfRule>
    <cfRule type="containsText" dxfId="513" priority="301" operator="containsText" text="Muy Baja'Tabla probabilidad'!">
      <formula>NOT(ISERROR(SEARCH("Muy Baja'Tabla probabilidad'!",T18)))</formula>
    </cfRule>
    <cfRule type="containsText" dxfId="512" priority="302" operator="containsText" text="Muy bajo">
      <formula>NOT(ISERROR(SEARCH("Muy bajo",T18)))</formula>
    </cfRule>
    <cfRule type="containsText" dxfId="511" priority="303" operator="containsText" text="Alta">
      <formula>NOT(ISERROR(SEARCH("Alta",T18)))</formula>
    </cfRule>
    <cfRule type="containsText" dxfId="510" priority="304" operator="containsText" text="Media">
      <formula>NOT(ISERROR(SEARCH("Media",T18)))</formula>
    </cfRule>
    <cfRule type="containsText" dxfId="509" priority="305" operator="containsText" text="Baja">
      <formula>NOT(ISERROR(SEARCH("Baja",T18)))</formula>
    </cfRule>
    <cfRule type="containsText" dxfId="508" priority="306" operator="containsText" text="Muy baja">
      <formula>NOT(ISERROR(SEARCH("Muy baja",T18)))</formula>
    </cfRule>
    <cfRule type="cellIs" dxfId="507" priority="309" operator="between">
      <formula>1</formula>
      <formula>2</formula>
    </cfRule>
    <cfRule type="cellIs" dxfId="506" priority="310" operator="between">
      <formula>0</formula>
      <formula>2</formula>
    </cfRule>
  </conditionalFormatting>
  <conditionalFormatting sqref="U18">
    <cfRule type="containsText" dxfId="505" priority="283" operator="containsText" text="Catastrófico">
      <formula>NOT(ISERROR(SEARCH("Catastrófico",U18)))</formula>
    </cfRule>
    <cfRule type="containsText" dxfId="504" priority="284" operator="containsText" text="Mayor">
      <formula>NOT(ISERROR(SEARCH("Mayor",U18)))</formula>
    </cfRule>
    <cfRule type="containsText" dxfId="503" priority="285" operator="containsText" text="Alta">
      <formula>NOT(ISERROR(SEARCH("Alta",U18)))</formula>
    </cfRule>
    <cfRule type="containsText" dxfId="502" priority="286" operator="containsText" text="Moderado">
      <formula>NOT(ISERROR(SEARCH("Moderado",U18)))</formula>
    </cfRule>
    <cfRule type="containsText" dxfId="501" priority="287" operator="containsText" text="Menor">
      <formula>NOT(ISERROR(SEARCH("Menor",U18)))</formula>
    </cfRule>
    <cfRule type="containsText" dxfId="500" priority="288" operator="containsText" text="Leve">
      <formula>NOT(ISERROR(SEARCH("Leve",U18)))</formula>
    </cfRule>
  </conditionalFormatting>
  <conditionalFormatting sqref="V18">
    <cfRule type="containsText" dxfId="499" priority="279" operator="containsText" text="Extremo">
      <formula>NOT(ISERROR(SEARCH("Extremo",V18)))</formula>
    </cfRule>
    <cfRule type="containsText" dxfId="498" priority="280" operator="containsText" text="Alto">
      <formula>NOT(ISERROR(SEARCH("Alto",V18)))</formula>
    </cfRule>
    <cfRule type="containsText" dxfId="497" priority="281" operator="containsText" text="Bajo">
      <formula>NOT(ISERROR(SEARCH("Bajo",V18)))</formula>
    </cfRule>
    <cfRule type="containsText" dxfId="496" priority="282" operator="containsText" text="Moderado">
      <formula>NOT(ISERROR(SEARCH("Moderado",V18)))</formula>
    </cfRule>
  </conditionalFormatting>
  <conditionalFormatting sqref="T38">
    <cfRule type="containsText" dxfId="495" priority="139" operator="containsText" text="Muy Baja">
      <formula>NOT(ISERROR(SEARCH("Muy Baja",T38)))</formula>
    </cfRule>
    <cfRule type="containsText" dxfId="494" priority="140" operator="containsText" text="Baja">
      <formula>NOT(ISERROR(SEARCH("Baja",T38)))</formula>
    </cfRule>
    <cfRule type="containsText" dxfId="493" priority="141" operator="containsText" text="Muy Alta">
      <formula>NOT(ISERROR(SEARCH("Muy Alta",T38)))</formula>
    </cfRule>
    <cfRule type="containsText" dxfId="492" priority="142" operator="containsText" text="Alta">
      <formula>NOT(ISERROR(SEARCH("Alta",T38)))</formula>
    </cfRule>
    <cfRule type="containsText" dxfId="491" priority="143" operator="containsText" text="Media">
      <formula>NOT(ISERROR(SEARCH("Media",T38)))</formula>
    </cfRule>
    <cfRule type="containsText" dxfId="490" priority="144" operator="containsText" text="Media">
      <formula>NOT(ISERROR(SEARCH("Media",T38)))</formula>
    </cfRule>
    <cfRule type="containsText" dxfId="489" priority="145" operator="containsText" text="Media">
      <formula>NOT(ISERROR(SEARCH("Media",T38)))</formula>
    </cfRule>
    <cfRule type="containsText" dxfId="488" priority="146" operator="containsText" text="Muy Baja">
      <formula>NOT(ISERROR(SEARCH("Muy Baja",T38)))</formula>
    </cfRule>
    <cfRule type="containsText" dxfId="487" priority="147" operator="containsText" text="Baja">
      <formula>NOT(ISERROR(SEARCH("Baja",T38)))</formula>
    </cfRule>
    <cfRule type="containsText" dxfId="486" priority="148" operator="containsText" text="Muy Baja">
      <formula>NOT(ISERROR(SEARCH("Muy Baja",T38)))</formula>
    </cfRule>
    <cfRule type="containsText" dxfId="485" priority="149" operator="containsText" text="Muy Baja">
      <formula>NOT(ISERROR(SEARCH("Muy Baja",T38)))</formula>
    </cfRule>
    <cfRule type="containsText" dxfId="484" priority="150" operator="containsText" text="Muy Baja">
      <formula>NOT(ISERROR(SEARCH("Muy Baja",T38)))</formula>
    </cfRule>
    <cfRule type="containsText" dxfId="483" priority="151" operator="containsText" text="Muy Baja'Tabla probabilidad'!">
      <formula>NOT(ISERROR(SEARCH("Muy Baja'Tabla probabilidad'!",T38)))</formula>
    </cfRule>
    <cfRule type="containsText" dxfId="482" priority="152" operator="containsText" text="Muy bajo">
      <formula>NOT(ISERROR(SEARCH("Muy bajo",T38)))</formula>
    </cfRule>
    <cfRule type="containsText" dxfId="481" priority="153" operator="containsText" text="Alta">
      <formula>NOT(ISERROR(SEARCH("Alta",T38)))</formula>
    </cfRule>
    <cfRule type="containsText" dxfId="480" priority="154" operator="containsText" text="Media">
      <formula>NOT(ISERROR(SEARCH("Media",T38)))</formula>
    </cfRule>
    <cfRule type="containsText" dxfId="479" priority="155" operator="containsText" text="Baja">
      <formula>NOT(ISERROR(SEARCH("Baja",T38)))</formula>
    </cfRule>
    <cfRule type="containsText" dxfId="478" priority="156" operator="containsText" text="Muy baja">
      <formula>NOT(ISERROR(SEARCH("Muy baja",T38)))</formula>
    </cfRule>
    <cfRule type="cellIs" dxfId="477" priority="159" operator="between">
      <formula>1</formula>
      <formula>2</formula>
    </cfRule>
    <cfRule type="cellIs" dxfId="476" priority="160" operator="between">
      <formula>0</formula>
      <formula>2</formula>
    </cfRule>
  </conditionalFormatting>
  <conditionalFormatting sqref="U38">
    <cfRule type="containsText" dxfId="475" priority="133" operator="containsText" text="Catastrófico">
      <formula>NOT(ISERROR(SEARCH("Catastrófico",U38)))</formula>
    </cfRule>
    <cfRule type="containsText" dxfId="474" priority="134" operator="containsText" text="Mayor">
      <formula>NOT(ISERROR(SEARCH("Mayor",U38)))</formula>
    </cfRule>
    <cfRule type="containsText" dxfId="473" priority="135" operator="containsText" text="Alta">
      <formula>NOT(ISERROR(SEARCH("Alta",U38)))</formula>
    </cfRule>
    <cfRule type="containsText" dxfId="472" priority="136" operator="containsText" text="Moderado">
      <formula>NOT(ISERROR(SEARCH("Moderado",U38)))</formula>
    </cfRule>
    <cfRule type="containsText" dxfId="471" priority="137" operator="containsText" text="Menor">
      <formula>NOT(ISERROR(SEARCH("Menor",U38)))</formula>
    </cfRule>
    <cfRule type="containsText" dxfId="470" priority="138" operator="containsText" text="Leve">
      <formula>NOT(ISERROR(SEARCH("Leve",U38)))</formula>
    </cfRule>
  </conditionalFormatting>
  <conditionalFormatting sqref="V38">
    <cfRule type="containsText" dxfId="469" priority="129" operator="containsText" text="Extremo">
      <formula>NOT(ISERROR(SEARCH("Extremo",V38)))</formula>
    </cfRule>
    <cfRule type="containsText" dxfId="468" priority="130" operator="containsText" text="Alto">
      <formula>NOT(ISERROR(SEARCH("Alto",V38)))</formula>
    </cfRule>
    <cfRule type="containsText" dxfId="467" priority="131" operator="containsText" text="Bajo">
      <formula>NOT(ISERROR(SEARCH("Bajo",V38)))</formula>
    </cfRule>
    <cfRule type="containsText" dxfId="466" priority="132" operator="containsText" text="Moderado">
      <formula>NOT(ISERROR(SEARCH("Moderado",V38)))</formula>
    </cfRule>
  </conditionalFormatting>
  <conditionalFormatting sqref="T46">
    <cfRule type="containsText" dxfId="465" priority="43" operator="containsText" text="Muy Baja">
      <formula>NOT(ISERROR(SEARCH("Muy Baja",T46)))</formula>
    </cfRule>
    <cfRule type="containsText" dxfId="464" priority="44" operator="containsText" text="Baja">
      <formula>NOT(ISERROR(SEARCH("Baja",T46)))</formula>
    </cfRule>
    <cfRule type="containsText" dxfId="463" priority="45" operator="containsText" text="Muy Alta">
      <formula>NOT(ISERROR(SEARCH("Muy Alta",T46)))</formula>
    </cfRule>
    <cfRule type="containsText" dxfId="462" priority="46" operator="containsText" text="Alta">
      <formula>NOT(ISERROR(SEARCH("Alta",T46)))</formula>
    </cfRule>
    <cfRule type="containsText" dxfId="461" priority="47" operator="containsText" text="Media">
      <formula>NOT(ISERROR(SEARCH("Media",T46)))</formula>
    </cfRule>
    <cfRule type="containsText" dxfId="460" priority="48" operator="containsText" text="Media">
      <formula>NOT(ISERROR(SEARCH("Media",T46)))</formula>
    </cfRule>
    <cfRule type="containsText" dxfId="459" priority="49" operator="containsText" text="Media">
      <formula>NOT(ISERROR(SEARCH("Media",T46)))</formula>
    </cfRule>
    <cfRule type="containsText" dxfId="458" priority="50" operator="containsText" text="Muy Baja">
      <formula>NOT(ISERROR(SEARCH("Muy Baja",T46)))</formula>
    </cfRule>
    <cfRule type="containsText" dxfId="457" priority="51" operator="containsText" text="Baja">
      <formula>NOT(ISERROR(SEARCH("Baja",T46)))</formula>
    </cfRule>
    <cfRule type="containsText" dxfId="456" priority="52" operator="containsText" text="Muy Baja">
      <formula>NOT(ISERROR(SEARCH("Muy Baja",T46)))</formula>
    </cfRule>
    <cfRule type="containsText" dxfId="455" priority="53" operator="containsText" text="Muy Baja">
      <formula>NOT(ISERROR(SEARCH("Muy Baja",T46)))</formula>
    </cfRule>
    <cfRule type="containsText" dxfId="454" priority="54" operator="containsText" text="Muy Baja">
      <formula>NOT(ISERROR(SEARCH("Muy Baja",T46)))</formula>
    </cfRule>
    <cfRule type="containsText" dxfId="453" priority="55" operator="containsText" text="Muy Baja'Tabla probabilidad'!">
      <formula>NOT(ISERROR(SEARCH("Muy Baja'Tabla probabilidad'!",T46)))</formula>
    </cfRule>
    <cfRule type="containsText" dxfId="452" priority="56" operator="containsText" text="Muy bajo">
      <formula>NOT(ISERROR(SEARCH("Muy bajo",T46)))</formula>
    </cfRule>
    <cfRule type="containsText" dxfId="451" priority="57" operator="containsText" text="Alta">
      <formula>NOT(ISERROR(SEARCH("Alta",T46)))</formula>
    </cfRule>
    <cfRule type="containsText" dxfId="450" priority="58" operator="containsText" text="Media">
      <formula>NOT(ISERROR(SEARCH("Media",T46)))</formula>
    </cfRule>
    <cfRule type="containsText" dxfId="449" priority="59" operator="containsText" text="Baja">
      <formula>NOT(ISERROR(SEARCH("Baja",T46)))</formula>
    </cfRule>
    <cfRule type="containsText" dxfId="448" priority="60" operator="containsText" text="Muy baja">
      <formula>NOT(ISERROR(SEARCH("Muy baja",T46)))</formula>
    </cfRule>
    <cfRule type="cellIs" dxfId="447" priority="63" operator="between">
      <formula>1</formula>
      <formula>2</formula>
    </cfRule>
    <cfRule type="cellIs" dxfId="446" priority="64" operator="between">
      <formula>0</formula>
      <formula>2</formula>
    </cfRule>
  </conditionalFormatting>
  <conditionalFormatting sqref="U46 U52">
    <cfRule type="containsText" dxfId="445" priority="37" operator="containsText" text="Catastrófico">
      <formula>NOT(ISERROR(SEARCH("Catastrófico",U46)))</formula>
    </cfRule>
    <cfRule type="containsText" dxfId="444" priority="38" operator="containsText" text="Mayor">
      <formula>NOT(ISERROR(SEARCH("Mayor",U46)))</formula>
    </cfRule>
    <cfRule type="containsText" dxfId="443" priority="39" operator="containsText" text="Alta">
      <formula>NOT(ISERROR(SEARCH("Alta",U46)))</formula>
    </cfRule>
    <cfRule type="containsText" dxfId="442" priority="40" operator="containsText" text="Moderado">
      <formula>NOT(ISERROR(SEARCH("Moderado",U46)))</formula>
    </cfRule>
    <cfRule type="containsText" dxfId="441" priority="41" operator="containsText" text="Menor">
      <formula>NOT(ISERROR(SEARCH("Menor",U46)))</formula>
    </cfRule>
    <cfRule type="containsText" dxfId="440" priority="42" operator="containsText" text="Leve">
      <formula>NOT(ISERROR(SEARCH("Leve",U46)))</formula>
    </cfRule>
  </conditionalFormatting>
  <conditionalFormatting sqref="V46 V52">
    <cfRule type="containsText" dxfId="439" priority="33" operator="containsText" text="Extremo">
      <formula>NOT(ISERROR(SEARCH("Extremo",V46)))</formula>
    </cfRule>
    <cfRule type="containsText" dxfId="438" priority="34" operator="containsText" text="Alto">
      <formula>NOT(ISERROR(SEARCH("Alto",V46)))</formula>
    </cfRule>
    <cfRule type="containsText" dxfId="437" priority="35" operator="containsText" text="Bajo">
      <formula>NOT(ISERROR(SEARCH("Bajo",V46)))</formula>
    </cfRule>
    <cfRule type="containsText" dxfId="436" priority="36" operator="containsText" text="Moderado">
      <formula>NOT(ISERROR(SEARCH("Moderado",V46)))</formula>
    </cfRule>
  </conditionalFormatting>
  <conditionalFormatting sqref="T58">
    <cfRule type="containsText" dxfId="435" priority="11" operator="containsText" text="Muy Baja">
      <formula>NOT(ISERROR(SEARCH("Muy Baja",T58)))</formula>
    </cfRule>
    <cfRule type="containsText" dxfId="434" priority="12" operator="containsText" text="Baja">
      <formula>NOT(ISERROR(SEARCH("Baja",T58)))</formula>
    </cfRule>
    <cfRule type="containsText" dxfId="433" priority="13" operator="containsText" text="Muy Alta">
      <formula>NOT(ISERROR(SEARCH("Muy Alta",T58)))</formula>
    </cfRule>
    <cfRule type="containsText" dxfId="432" priority="14" operator="containsText" text="Alta">
      <formula>NOT(ISERROR(SEARCH("Alta",T58)))</formula>
    </cfRule>
    <cfRule type="containsText" dxfId="431" priority="15" operator="containsText" text="Media">
      <formula>NOT(ISERROR(SEARCH("Media",T58)))</formula>
    </cfRule>
    <cfRule type="containsText" dxfId="430" priority="16" operator="containsText" text="Media">
      <formula>NOT(ISERROR(SEARCH("Media",T58)))</formula>
    </cfRule>
    <cfRule type="containsText" dxfId="429" priority="17" operator="containsText" text="Media">
      <formula>NOT(ISERROR(SEARCH("Media",T58)))</formula>
    </cfRule>
    <cfRule type="containsText" dxfId="428" priority="18" operator="containsText" text="Muy Baja">
      <formula>NOT(ISERROR(SEARCH("Muy Baja",T58)))</formula>
    </cfRule>
    <cfRule type="containsText" dxfId="427" priority="19" operator="containsText" text="Baja">
      <formula>NOT(ISERROR(SEARCH("Baja",T58)))</formula>
    </cfRule>
    <cfRule type="containsText" dxfId="426" priority="20" operator="containsText" text="Muy Baja">
      <formula>NOT(ISERROR(SEARCH("Muy Baja",T58)))</formula>
    </cfRule>
    <cfRule type="containsText" dxfId="425" priority="21" operator="containsText" text="Muy Baja">
      <formula>NOT(ISERROR(SEARCH("Muy Baja",T58)))</formula>
    </cfRule>
    <cfRule type="containsText" dxfId="424" priority="22" operator="containsText" text="Muy Baja">
      <formula>NOT(ISERROR(SEARCH("Muy Baja",T58)))</formula>
    </cfRule>
    <cfRule type="containsText" dxfId="423" priority="23" operator="containsText" text="Muy Baja'Tabla probabilidad'!">
      <formula>NOT(ISERROR(SEARCH("Muy Baja'Tabla probabilidad'!",T58)))</formula>
    </cfRule>
    <cfRule type="containsText" dxfId="422" priority="24" operator="containsText" text="Muy bajo">
      <formula>NOT(ISERROR(SEARCH("Muy bajo",T58)))</formula>
    </cfRule>
    <cfRule type="containsText" dxfId="421" priority="25" operator="containsText" text="Alta">
      <formula>NOT(ISERROR(SEARCH("Alta",T58)))</formula>
    </cfRule>
    <cfRule type="containsText" dxfId="420" priority="26" operator="containsText" text="Media">
      <formula>NOT(ISERROR(SEARCH("Media",T58)))</formula>
    </cfRule>
    <cfRule type="containsText" dxfId="419" priority="27" operator="containsText" text="Baja">
      <formula>NOT(ISERROR(SEARCH("Baja",T58)))</formula>
    </cfRule>
    <cfRule type="containsText" dxfId="418" priority="28" operator="containsText" text="Muy baja">
      <formula>NOT(ISERROR(SEARCH("Muy baja",T58)))</formula>
    </cfRule>
    <cfRule type="cellIs" dxfId="417" priority="31" operator="between">
      <formula>1</formula>
      <formula>2</formula>
    </cfRule>
    <cfRule type="cellIs" dxfId="416" priority="32" operator="between">
      <formula>0</formula>
      <formula>2</formula>
    </cfRule>
  </conditionalFormatting>
  <conditionalFormatting sqref="U58">
    <cfRule type="containsText" dxfId="415" priority="5" operator="containsText" text="Catastrófico">
      <formula>NOT(ISERROR(SEARCH("Catastrófico",U58)))</formula>
    </cfRule>
    <cfRule type="containsText" dxfId="414" priority="6" operator="containsText" text="Mayor">
      <formula>NOT(ISERROR(SEARCH("Mayor",U58)))</formula>
    </cfRule>
    <cfRule type="containsText" dxfId="413" priority="7" operator="containsText" text="Alta">
      <formula>NOT(ISERROR(SEARCH("Alta",U58)))</formula>
    </cfRule>
    <cfRule type="containsText" dxfId="412" priority="8" operator="containsText" text="Moderado">
      <formula>NOT(ISERROR(SEARCH("Moderado",U58)))</formula>
    </cfRule>
    <cfRule type="containsText" dxfId="411" priority="9" operator="containsText" text="Menor">
      <formula>NOT(ISERROR(SEARCH("Menor",U58)))</formula>
    </cfRule>
    <cfRule type="containsText" dxfId="410" priority="10" operator="containsText" text="Leve">
      <formula>NOT(ISERROR(SEARCH("Leve",U58)))</formula>
    </cfRule>
  </conditionalFormatting>
  <conditionalFormatting sqref="V58">
    <cfRule type="containsText" dxfId="409" priority="1" operator="containsText" text="Extremo">
      <formula>NOT(ISERROR(SEARCH("Extremo",V58)))</formula>
    </cfRule>
    <cfRule type="containsText" dxfId="408" priority="2" operator="containsText" text="Alto">
      <formula>NOT(ISERROR(SEARCH("Alto",V58)))</formula>
    </cfRule>
    <cfRule type="containsText" dxfId="407" priority="3" operator="containsText" text="Bajo">
      <formula>NOT(ISERROR(SEARCH("Bajo",V58)))</formula>
    </cfRule>
    <cfRule type="containsText" dxfId="406" priority="4" operator="containsText" text="Moderado">
      <formula>NOT(ISERROR(SEARCH("Moderado",V58)))</formula>
    </cfRule>
  </conditionalFormatting>
  <dataValidations count="2">
    <dataValidation allowBlank="1" showInputMessage="1" showErrorMessage="1" prompt="Enunciar cuál es el control" sqref="E67 E10:E19 E21:E23 E45:E46 E58:E62 E50:E54 E56 E25:E35 E37:E38" xr:uid="{00000000-0002-0000-0500-000000000000}"/>
    <dataValidation type="list" allowBlank="1" showInputMessage="1" showErrorMessage="1" sqref="F10:I68 O10:Q51 N10:N68 O56:Q68 O52:R55" xr:uid="{00000000-0002-0000-05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823" operator="containsText" id="{877E8953-578D-45F2-A4D3-A91A39387986}">
            <xm:f>NOT(ISERROR(SEARCH('8- Políticas de Administración '!$B$5,T14)))</xm:f>
            <xm:f>'8- Políticas de Administración '!$B$5</xm:f>
            <x14:dxf>
              <font>
                <color rgb="FF006100"/>
              </font>
              <fill>
                <patternFill>
                  <bgColor rgb="FFC6EFCE"/>
                </patternFill>
              </fill>
            </x14:dxf>
          </x14:cfRule>
          <x14:cfRule type="containsText" priority="824" operator="containsText" id="{5790250D-E3CC-4EBD-835F-F5F4C0703B76}">
            <xm:f>NOT(ISERROR(SEARCH('8- Políticas de Administración '!$B$5,T14)))</xm:f>
            <xm:f>'8- Políticas de Administración '!$B$5</xm:f>
            <x14:dxf>
              <font>
                <color rgb="FF9C0006"/>
              </font>
              <fill>
                <patternFill>
                  <bgColor rgb="FFFFC7CE"/>
                </patternFill>
              </fill>
            </x14:dxf>
          </x14:cfRule>
          <xm:sqref>T14 T22 T31</xm:sqref>
        </x14:conditionalFormatting>
        <x14:conditionalFormatting xmlns:xm="http://schemas.microsoft.com/office/excel/2006/main">
          <x14:cfRule type="containsText" priority="593" operator="containsText" id="{A5173A80-D256-4C96-9694-525C9DB1E3BD}">
            <xm:f>NOT(ISERROR(SEARCH('8- Políticas de Administración '!$B$5,T52)))</xm:f>
            <xm:f>'8- Políticas de Administración '!$B$5</xm:f>
            <x14:dxf>
              <font>
                <color rgb="FF006100"/>
              </font>
              <fill>
                <patternFill>
                  <bgColor rgb="FFC6EFCE"/>
                </patternFill>
              </fill>
            </x14:dxf>
          </x14:cfRule>
          <x14:cfRule type="containsText" priority="594" operator="containsText" id="{FB927DED-08A8-4972-857B-A4A884F0DD0D}">
            <xm:f>NOT(ISERROR(SEARCH('8- Políticas de Administración '!$B$5,T52)))</xm:f>
            <xm:f>'8- Políticas de Administración '!$B$5</xm:f>
            <x14:dxf>
              <font>
                <color rgb="FF9C0006"/>
              </font>
              <fill>
                <patternFill>
                  <bgColor rgb="FFFFC7CE"/>
                </patternFill>
              </fill>
            </x14:dxf>
          </x14:cfRule>
          <xm:sqref>T52</xm:sqref>
        </x14:conditionalFormatting>
        <x14:conditionalFormatting xmlns:xm="http://schemas.microsoft.com/office/excel/2006/main">
          <x14:cfRule type="containsText" priority="367" operator="containsText" id="{ADE80DBC-25DB-4C91-949B-C7D172DA4BF7}">
            <xm:f>NOT(ISERROR(SEARCH('8- Políticas de Administración '!$B$5,T62)))</xm:f>
            <xm:f>'8- Políticas de Administración '!$B$5</xm:f>
            <x14:dxf>
              <font>
                <color rgb="FF006100"/>
              </font>
              <fill>
                <patternFill>
                  <bgColor rgb="FFC6EFCE"/>
                </patternFill>
              </fill>
            </x14:dxf>
          </x14:cfRule>
          <x14:cfRule type="containsText" priority="368" operator="containsText" id="{59655B22-A859-4A28-83FF-F185FFB774C2}">
            <xm:f>NOT(ISERROR(SEARCH('8- Políticas de Administración '!$B$5,T62)))</xm:f>
            <xm:f>'8- Políticas de Administración '!$B$5</xm:f>
            <x14:dxf>
              <font>
                <color rgb="FF9C0006"/>
              </font>
              <fill>
                <patternFill>
                  <bgColor rgb="FFFFC7CE"/>
                </patternFill>
              </fill>
            </x14:dxf>
          </x14:cfRule>
          <xm:sqref>T62</xm:sqref>
        </x14:conditionalFormatting>
        <x14:conditionalFormatting xmlns:xm="http://schemas.microsoft.com/office/excel/2006/main">
          <x14:cfRule type="containsText" priority="329" operator="containsText" id="{C4796EA1-D07C-4182-9751-7B15DB8A2925}">
            <xm:f>NOT(ISERROR(SEARCH('8- Políticas de Administración '!$B$5,T10)))</xm:f>
            <xm:f>'8- Políticas de Administración '!$B$5</xm:f>
            <x14:dxf>
              <font>
                <color rgb="FF006100"/>
              </font>
              <fill>
                <patternFill>
                  <bgColor rgb="FFC6EFCE"/>
                </patternFill>
              </fill>
            </x14:dxf>
          </x14:cfRule>
          <x14:cfRule type="containsText" priority="330" operator="containsText" id="{FA71A4DF-5D6B-4F5D-9293-5EFC37434C7C}">
            <xm:f>NOT(ISERROR(SEARCH('8- Políticas de Administración '!$B$5,T10)))</xm:f>
            <xm:f>'8- Políticas de Administración '!$B$5</xm:f>
            <x14:dxf>
              <font>
                <color rgb="FF9C0006"/>
              </font>
              <fill>
                <patternFill>
                  <bgColor rgb="FFFFC7CE"/>
                </patternFill>
              </fill>
            </x14:dxf>
          </x14:cfRule>
          <xm:sqref>T10</xm:sqref>
        </x14:conditionalFormatting>
        <x14:conditionalFormatting xmlns:xm="http://schemas.microsoft.com/office/excel/2006/main">
          <x14:cfRule type="containsText" priority="307" operator="containsText" id="{FB24502F-048C-432A-B0FA-5E6FF49243E3}">
            <xm:f>NOT(ISERROR(SEARCH('8- Políticas de Administración '!$B$5,T18)))</xm:f>
            <xm:f>'8- Políticas de Administración '!$B$5</xm:f>
            <x14:dxf>
              <font>
                <color rgb="FF006100"/>
              </font>
              <fill>
                <patternFill>
                  <bgColor rgb="FFC6EFCE"/>
                </patternFill>
              </fill>
            </x14:dxf>
          </x14:cfRule>
          <x14:cfRule type="containsText" priority="308" operator="containsText" id="{EF76B867-75C5-4F34-93C8-CA856DC217EF}">
            <xm:f>NOT(ISERROR(SEARCH('8- Políticas de Administración '!$B$5,T18)))</xm:f>
            <xm:f>'8- Políticas de Administración '!$B$5</xm:f>
            <x14:dxf>
              <font>
                <color rgb="FF9C0006"/>
              </font>
              <fill>
                <patternFill>
                  <bgColor rgb="FFFFC7CE"/>
                </patternFill>
              </fill>
            </x14:dxf>
          </x14:cfRule>
          <xm:sqref>T18</xm:sqref>
        </x14:conditionalFormatting>
        <x14:conditionalFormatting xmlns:xm="http://schemas.microsoft.com/office/excel/2006/main">
          <x14:cfRule type="containsText" priority="157" operator="containsText" id="{5AE959BC-FF99-4530-8F39-7AEDEE30054A}">
            <xm:f>NOT(ISERROR(SEARCH('8- Políticas de Administración '!$B$5,T38)))</xm:f>
            <xm:f>'8- Políticas de Administración '!$B$5</xm:f>
            <x14:dxf>
              <font>
                <color rgb="FF006100"/>
              </font>
              <fill>
                <patternFill>
                  <bgColor rgb="FFC6EFCE"/>
                </patternFill>
              </fill>
            </x14:dxf>
          </x14:cfRule>
          <x14:cfRule type="containsText" priority="158" operator="containsText" id="{DA18CFFF-A9A7-467A-AE34-57980F3F0BDA}">
            <xm:f>NOT(ISERROR(SEARCH('8- Políticas de Administración '!$B$5,T38)))</xm:f>
            <xm:f>'8- Políticas de Administración '!$B$5</xm:f>
            <x14:dxf>
              <font>
                <color rgb="FF9C0006"/>
              </font>
              <fill>
                <patternFill>
                  <bgColor rgb="FFFFC7CE"/>
                </patternFill>
              </fill>
            </x14:dxf>
          </x14:cfRule>
          <xm:sqref>T38</xm:sqref>
        </x14:conditionalFormatting>
        <x14:conditionalFormatting xmlns:xm="http://schemas.microsoft.com/office/excel/2006/main">
          <x14:cfRule type="containsText" priority="61" operator="containsText" id="{3AA1A788-01F4-4F23-AABF-BFE41B1E009C}">
            <xm:f>NOT(ISERROR(SEARCH('8- Políticas de Administración '!$B$5,T46)))</xm:f>
            <xm:f>'8- Políticas de Administración '!$B$5</xm:f>
            <x14:dxf>
              <font>
                <color rgb="FF006100"/>
              </font>
              <fill>
                <patternFill>
                  <bgColor rgb="FFC6EFCE"/>
                </patternFill>
              </fill>
            </x14:dxf>
          </x14:cfRule>
          <x14:cfRule type="containsText" priority="62" operator="containsText" id="{32C5166E-85E5-4C96-9388-D87F7B4D4E3E}">
            <xm:f>NOT(ISERROR(SEARCH('8- Políticas de Administración '!$B$5,T46)))</xm:f>
            <xm:f>'8- Políticas de Administración '!$B$5</xm:f>
            <x14:dxf>
              <font>
                <color rgb="FF9C0006"/>
              </font>
              <fill>
                <patternFill>
                  <bgColor rgb="FFFFC7CE"/>
                </patternFill>
              </fill>
            </x14:dxf>
          </x14:cfRule>
          <xm:sqref>T46</xm:sqref>
        </x14:conditionalFormatting>
        <x14:conditionalFormatting xmlns:xm="http://schemas.microsoft.com/office/excel/2006/main">
          <x14:cfRule type="containsText" priority="29" operator="containsText" id="{2AFE79B6-991F-488A-88BC-69202E49C731}">
            <xm:f>NOT(ISERROR(SEARCH('8- Políticas de Administración '!$B$5,T58)))</xm:f>
            <xm:f>'8- Políticas de Administración '!$B$5</xm:f>
            <x14:dxf>
              <font>
                <color rgb="FF006100"/>
              </font>
              <fill>
                <patternFill>
                  <bgColor rgb="FFC6EFCE"/>
                </patternFill>
              </fill>
            </x14:dxf>
          </x14:cfRule>
          <x14:cfRule type="containsText" priority="30" operator="containsText" id="{ACD22CBB-923E-4284-8B20-A1C18AA5B6DA}">
            <xm:f>NOT(ISERROR(SEARCH('8- Políticas de Administración '!$B$5,T58)))</xm:f>
            <xm:f>'8- Políticas de Administración '!$B$5</xm:f>
            <x14:dxf>
              <font>
                <color rgb="FF9C0006"/>
              </font>
              <fill>
                <patternFill>
                  <bgColor rgb="FFFFC7CE"/>
                </patternFill>
              </fill>
            </x14:dxf>
          </x14:cfRule>
          <xm:sqref>T58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I109"/>
  <sheetViews>
    <sheetView showGridLines="0" topLeftCell="A30" zoomScale="70" zoomScaleNormal="70" zoomScalePageLayoutView="70" workbookViewId="0">
      <selection activeCell="N90" sqref="N90:N99"/>
    </sheetView>
  </sheetViews>
  <sheetFormatPr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40" hidden="1" customWidth="1"/>
    <col min="13" max="13" width="16.7109375" customWidth="1"/>
    <col min="14" max="14" width="17.42578125" customWidth="1"/>
    <col min="15" max="15" width="14.42578125" style="16" customWidth="1"/>
    <col min="16" max="16" width="17.42578125" style="16" customWidth="1"/>
    <col min="17" max="17" width="18.7109375" style="16" customWidth="1"/>
    <col min="18" max="269" width="11.42578125" style="16"/>
    <col min="270" max="16384" width="11.42578125" style="21"/>
  </cols>
  <sheetData>
    <row r="1" spans="1:269" s="18" customFormat="1" ht="27.75" customHeight="1">
      <c r="A1" s="595"/>
      <c r="B1" s="595"/>
      <c r="C1" s="595"/>
      <c r="D1" s="595"/>
      <c r="E1" s="595"/>
      <c r="F1" s="594" t="s">
        <v>415</v>
      </c>
      <c r="G1" s="594"/>
      <c r="H1" s="594"/>
      <c r="I1" s="594"/>
      <c r="J1" s="594"/>
      <c r="K1" s="594"/>
      <c r="L1" s="594"/>
      <c r="M1" s="594"/>
      <c r="N1" s="594"/>
      <c r="O1" s="594"/>
      <c r="P1" s="594"/>
      <c r="Q1" s="594"/>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c r="BW1" s="17"/>
      <c r="BX1" s="17"/>
      <c r="BY1" s="17"/>
      <c r="BZ1" s="17"/>
      <c r="CA1" s="17"/>
      <c r="CB1" s="17"/>
      <c r="CC1" s="17"/>
      <c r="CD1" s="17"/>
      <c r="CE1" s="17"/>
      <c r="CF1" s="17"/>
      <c r="CG1" s="17"/>
      <c r="CH1" s="17"/>
      <c r="CI1" s="17"/>
      <c r="CJ1" s="17"/>
      <c r="CK1" s="17"/>
      <c r="CL1" s="17"/>
      <c r="CM1" s="17"/>
      <c r="CN1" s="17"/>
      <c r="CO1" s="17"/>
      <c r="CP1" s="17"/>
      <c r="CQ1" s="17"/>
      <c r="CR1" s="17"/>
      <c r="CS1" s="17"/>
      <c r="CT1" s="17"/>
      <c r="CU1" s="17"/>
      <c r="CV1" s="17"/>
      <c r="CW1" s="17"/>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c r="FS1" s="17"/>
      <c r="FT1" s="17"/>
      <c r="FU1" s="17"/>
      <c r="FV1" s="17"/>
      <c r="FW1" s="17"/>
      <c r="FX1" s="17"/>
      <c r="FY1" s="17"/>
      <c r="FZ1" s="17"/>
      <c r="GA1" s="17"/>
      <c r="GB1" s="17"/>
      <c r="GC1" s="17"/>
      <c r="GD1" s="17"/>
      <c r="GE1" s="17"/>
      <c r="GF1" s="17"/>
      <c r="GG1" s="17"/>
      <c r="GH1" s="17"/>
      <c r="GI1" s="17"/>
      <c r="GJ1" s="17"/>
      <c r="GK1" s="17"/>
      <c r="GL1" s="17"/>
      <c r="GM1" s="17"/>
      <c r="GN1" s="17"/>
      <c r="GO1" s="17"/>
      <c r="GP1" s="17"/>
      <c r="GQ1" s="17"/>
      <c r="GR1" s="17"/>
      <c r="GS1" s="17"/>
      <c r="GT1" s="17"/>
      <c r="GU1" s="17"/>
      <c r="GV1" s="17"/>
      <c r="GW1" s="17"/>
      <c r="GX1" s="17"/>
      <c r="GY1" s="17"/>
      <c r="GZ1" s="17"/>
      <c r="HA1" s="17"/>
      <c r="HB1" s="17"/>
      <c r="HC1" s="17"/>
      <c r="HD1" s="17"/>
      <c r="HE1" s="17"/>
      <c r="HF1" s="17"/>
      <c r="HG1" s="17"/>
      <c r="HH1" s="17"/>
      <c r="HI1" s="17"/>
      <c r="HJ1" s="17"/>
      <c r="HK1" s="17"/>
      <c r="HL1" s="17"/>
      <c r="HM1" s="17"/>
      <c r="HN1" s="17"/>
      <c r="HO1" s="17"/>
      <c r="HP1" s="17"/>
      <c r="HQ1" s="17"/>
      <c r="HR1" s="17"/>
      <c r="HS1" s="17"/>
      <c r="HT1" s="17"/>
      <c r="HU1" s="17"/>
      <c r="HV1" s="17"/>
      <c r="HW1" s="17"/>
      <c r="HX1" s="17"/>
      <c r="HY1" s="17"/>
      <c r="HZ1" s="17"/>
      <c r="IA1" s="17"/>
      <c r="IB1" s="17"/>
      <c r="IC1" s="17"/>
      <c r="ID1" s="17"/>
      <c r="IE1" s="17"/>
      <c r="IF1" s="17"/>
      <c r="IG1" s="17"/>
      <c r="IH1" s="17"/>
      <c r="II1" s="17"/>
      <c r="IJ1" s="17"/>
      <c r="IK1" s="17"/>
      <c r="IL1" s="17"/>
      <c r="IM1" s="17"/>
      <c r="IN1" s="17"/>
      <c r="IO1" s="17"/>
      <c r="IP1" s="17"/>
      <c r="IQ1" s="17"/>
      <c r="IR1" s="17"/>
      <c r="IS1" s="17"/>
      <c r="IT1" s="17"/>
      <c r="IU1" s="17"/>
      <c r="IV1" s="17"/>
      <c r="IW1" s="17"/>
      <c r="IX1" s="17"/>
      <c r="IY1" s="17"/>
      <c r="IZ1" s="17"/>
      <c r="JA1" s="17"/>
      <c r="JB1" s="17"/>
      <c r="JC1" s="17"/>
      <c r="JD1" s="17"/>
      <c r="JE1" s="17"/>
      <c r="JF1" s="17"/>
      <c r="JG1" s="17"/>
      <c r="JH1" s="17"/>
      <c r="JI1" s="17"/>
    </row>
    <row r="2" spans="1:269" s="18" customFormat="1" ht="27" customHeight="1">
      <c r="A2" s="595"/>
      <c r="B2" s="595"/>
      <c r="C2" s="595"/>
      <c r="D2" s="595"/>
      <c r="E2" s="595"/>
      <c r="F2" s="594"/>
      <c r="G2" s="594"/>
      <c r="H2" s="594"/>
      <c r="I2" s="594"/>
      <c r="J2" s="594"/>
      <c r="K2" s="594"/>
      <c r="L2" s="594"/>
      <c r="M2" s="594"/>
      <c r="N2" s="594"/>
      <c r="O2" s="594"/>
      <c r="P2" s="594"/>
      <c r="Q2" s="594"/>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c r="IX2" s="17"/>
      <c r="IY2" s="17"/>
      <c r="IZ2" s="17"/>
      <c r="JA2" s="17"/>
      <c r="JB2" s="17"/>
      <c r="JC2" s="17"/>
      <c r="JD2" s="17"/>
      <c r="JE2" s="17"/>
      <c r="JF2" s="17"/>
      <c r="JG2" s="17"/>
      <c r="JH2" s="17"/>
      <c r="JI2" s="17"/>
    </row>
    <row r="3" spans="1:269" s="18" customFormat="1" ht="27" customHeight="1">
      <c r="A3" s="595"/>
      <c r="B3" s="595"/>
      <c r="C3" s="595"/>
      <c r="D3" s="595"/>
      <c r="E3" s="595"/>
      <c r="F3" s="594"/>
      <c r="G3" s="594"/>
      <c r="H3" s="594"/>
      <c r="I3" s="594"/>
      <c r="J3" s="594"/>
      <c r="K3" s="594"/>
      <c r="L3" s="594"/>
      <c r="M3" s="594"/>
      <c r="N3" s="594"/>
      <c r="O3" s="594"/>
      <c r="P3" s="594"/>
      <c r="Q3" s="594"/>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c r="IX3" s="17"/>
      <c r="IY3" s="17"/>
      <c r="IZ3" s="17"/>
      <c r="JA3" s="17"/>
      <c r="JB3" s="17"/>
      <c r="JC3" s="17"/>
      <c r="JD3" s="17"/>
      <c r="JE3" s="17"/>
      <c r="JF3" s="17"/>
      <c r="JG3" s="17"/>
      <c r="JH3" s="17"/>
      <c r="JI3" s="17"/>
    </row>
    <row r="4" spans="1:269" s="18" customFormat="1" ht="23.25" customHeight="1">
      <c r="A4" s="574" t="s">
        <v>271</v>
      </c>
      <c r="B4" s="574"/>
      <c r="C4" s="575" t="s">
        <v>272</v>
      </c>
      <c r="D4" s="575"/>
      <c r="E4" s="575"/>
      <c r="F4" s="575"/>
      <c r="G4" s="575"/>
      <c r="H4" s="575"/>
      <c r="I4" s="575"/>
      <c r="J4" s="575"/>
      <c r="K4" s="575"/>
      <c r="L4" s="575"/>
      <c r="M4" s="575"/>
      <c r="N4" s="575"/>
      <c r="O4" s="575"/>
      <c r="P4" s="575"/>
      <c r="Q4" s="575"/>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row>
    <row r="5" spans="1:269" s="18" customFormat="1" ht="56.25" customHeight="1">
      <c r="A5" s="574" t="s">
        <v>273</v>
      </c>
      <c r="B5" s="574"/>
      <c r="C5" s="575" t="s">
        <v>274</v>
      </c>
      <c r="D5" s="575"/>
      <c r="E5" s="575"/>
      <c r="F5" s="575"/>
      <c r="G5" s="575"/>
      <c r="H5" s="575"/>
      <c r="I5" s="575"/>
      <c r="J5" s="575"/>
      <c r="K5" s="575"/>
      <c r="L5" s="575"/>
      <c r="M5" s="575"/>
      <c r="N5" s="575"/>
      <c r="O5" s="575"/>
      <c r="P5" s="575"/>
      <c r="Q5" s="575"/>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row>
    <row r="6" spans="1:269" s="18" customFormat="1" ht="28.5" customHeight="1">
      <c r="A6" s="574" t="s">
        <v>275</v>
      </c>
      <c r="B6" s="574"/>
      <c r="C6" s="547" t="s">
        <v>276</v>
      </c>
      <c r="D6" s="547"/>
      <c r="E6" s="547"/>
      <c r="F6" s="547"/>
      <c r="G6" s="547"/>
      <c r="H6" s="547"/>
      <c r="I6" s="547"/>
      <c r="J6" s="547"/>
      <c r="K6" s="547"/>
      <c r="L6" s="547"/>
      <c r="M6" s="547"/>
      <c r="N6" s="547"/>
      <c r="O6" s="547"/>
      <c r="P6" s="547"/>
      <c r="Q6" s="54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c r="IX6" s="17"/>
      <c r="IY6" s="17"/>
      <c r="IZ6" s="17"/>
      <c r="JA6" s="17"/>
      <c r="JB6" s="17"/>
      <c r="JC6" s="17"/>
      <c r="JD6" s="17"/>
      <c r="JE6" s="17"/>
      <c r="JF6" s="17"/>
      <c r="JG6" s="17"/>
      <c r="JH6" s="17"/>
      <c r="JI6" s="17"/>
    </row>
    <row r="7" spans="1:269" s="18" customFormat="1" ht="17.25" thickBot="1">
      <c r="A7" s="557" t="s">
        <v>416</v>
      </c>
      <c r="B7" s="557"/>
      <c r="C7" s="557"/>
      <c r="D7" s="557"/>
      <c r="E7" s="557"/>
      <c r="F7" s="557" t="s">
        <v>292</v>
      </c>
      <c r="G7" s="557"/>
      <c r="H7" s="557"/>
      <c r="I7" s="90"/>
      <c r="J7" s="559" t="s">
        <v>417</v>
      </c>
      <c r="K7" s="559"/>
      <c r="L7" s="559"/>
      <c r="M7" s="559"/>
      <c r="N7" s="560"/>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row>
    <row r="8" spans="1:269" s="18" customFormat="1" ht="45.75" customHeight="1" thickTop="1" thickBot="1">
      <c r="A8" s="561" t="s">
        <v>282</v>
      </c>
      <c r="B8" s="563" t="s">
        <v>366</v>
      </c>
      <c r="C8" s="596" t="s">
        <v>284</v>
      </c>
      <c r="D8" s="598" t="s">
        <v>294</v>
      </c>
      <c r="E8" s="563" t="s">
        <v>278</v>
      </c>
      <c r="F8" s="581" t="s">
        <v>418</v>
      </c>
      <c r="G8" s="581" t="s">
        <v>419</v>
      </c>
      <c r="H8" s="581" t="s">
        <v>420</v>
      </c>
      <c r="I8" s="583"/>
      <c r="J8" s="581" t="s">
        <v>421</v>
      </c>
      <c r="K8" s="581" t="s">
        <v>422</v>
      </c>
      <c r="L8" s="581" t="s">
        <v>423</v>
      </c>
      <c r="M8" s="581" t="s">
        <v>424</v>
      </c>
      <c r="N8" s="581" t="s">
        <v>425</v>
      </c>
      <c r="O8" s="581" t="s">
        <v>426</v>
      </c>
      <c r="P8" s="581" t="s">
        <v>427</v>
      </c>
      <c r="Q8" s="581" t="s">
        <v>428</v>
      </c>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row>
    <row r="9" spans="1:269" s="20" customFormat="1" ht="58.5" customHeight="1" thickTop="1">
      <c r="A9" s="562"/>
      <c r="B9" s="564"/>
      <c r="C9" s="597"/>
      <c r="D9" s="599"/>
      <c r="E9" s="564"/>
      <c r="F9" s="582"/>
      <c r="G9" s="582"/>
      <c r="H9" s="582"/>
      <c r="I9" s="584"/>
      <c r="J9" s="582"/>
      <c r="K9" s="582"/>
      <c r="L9" s="582"/>
      <c r="M9" s="582"/>
      <c r="N9" s="582"/>
      <c r="O9" s="582"/>
      <c r="P9" s="582"/>
      <c r="Q9" s="582"/>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19"/>
      <c r="EL9" s="19"/>
      <c r="EM9" s="19"/>
      <c r="EN9" s="19"/>
      <c r="EO9" s="19"/>
      <c r="EP9" s="19"/>
      <c r="EQ9" s="19"/>
      <c r="ER9" s="19"/>
      <c r="ES9" s="19"/>
      <c r="ET9" s="19"/>
      <c r="EU9" s="19"/>
      <c r="EV9" s="19"/>
      <c r="EW9" s="19"/>
      <c r="EX9" s="19"/>
      <c r="EY9" s="19"/>
      <c r="EZ9" s="19"/>
      <c r="FA9" s="19"/>
      <c r="FB9" s="19"/>
      <c r="FC9" s="19"/>
      <c r="FD9" s="19"/>
      <c r="FE9" s="19"/>
      <c r="FF9" s="19"/>
      <c r="FG9" s="19"/>
      <c r="FH9" s="19"/>
      <c r="FI9" s="19"/>
      <c r="FJ9" s="19"/>
      <c r="FK9" s="19"/>
      <c r="FL9" s="19"/>
      <c r="FM9" s="19"/>
      <c r="FN9" s="19"/>
      <c r="FO9" s="19"/>
      <c r="FP9" s="19"/>
      <c r="FQ9" s="19"/>
      <c r="FR9" s="19"/>
      <c r="FS9" s="19"/>
      <c r="FT9" s="19"/>
      <c r="FU9" s="19"/>
      <c r="FV9" s="19"/>
      <c r="FW9" s="19"/>
      <c r="FX9" s="19"/>
      <c r="FY9" s="19"/>
      <c r="FZ9" s="19"/>
      <c r="GA9" s="19"/>
      <c r="GB9" s="19"/>
      <c r="GC9" s="19"/>
      <c r="GD9" s="19"/>
      <c r="GE9" s="19"/>
      <c r="GF9" s="19"/>
      <c r="GG9" s="19"/>
      <c r="GH9" s="19"/>
      <c r="GI9" s="19"/>
      <c r="GJ9" s="19"/>
      <c r="GK9" s="19"/>
      <c r="GL9" s="19"/>
      <c r="GM9" s="19"/>
      <c r="GN9" s="19"/>
      <c r="GO9" s="19"/>
      <c r="GP9" s="19"/>
      <c r="GQ9" s="19"/>
      <c r="GR9" s="19"/>
      <c r="GS9" s="19"/>
      <c r="GT9" s="19"/>
      <c r="GU9" s="19"/>
      <c r="GV9" s="19"/>
      <c r="GW9" s="19"/>
      <c r="GX9" s="19"/>
      <c r="GY9" s="19"/>
      <c r="GZ9" s="19"/>
      <c r="HA9" s="19"/>
      <c r="HB9" s="19"/>
      <c r="HC9" s="19"/>
      <c r="HD9" s="19"/>
      <c r="HE9" s="19"/>
      <c r="HF9" s="19"/>
      <c r="HG9" s="19"/>
      <c r="HH9" s="19"/>
      <c r="HI9" s="19"/>
      <c r="HJ9" s="19"/>
      <c r="HK9" s="19"/>
      <c r="HL9" s="19"/>
      <c r="HM9" s="19"/>
      <c r="HN9" s="19"/>
      <c r="HO9" s="19"/>
      <c r="HP9" s="19"/>
      <c r="HQ9" s="19"/>
      <c r="HR9" s="19"/>
      <c r="HS9" s="19"/>
      <c r="HT9" s="19"/>
      <c r="HU9" s="19"/>
      <c r="HV9" s="19"/>
      <c r="HW9" s="19"/>
      <c r="HX9" s="19"/>
      <c r="HY9" s="19"/>
      <c r="HZ9" s="19"/>
      <c r="IA9" s="19"/>
      <c r="IB9" s="19"/>
      <c r="IC9" s="19"/>
      <c r="ID9" s="19"/>
      <c r="IE9" s="19"/>
      <c r="IF9" s="19"/>
      <c r="IG9" s="19"/>
      <c r="IH9" s="19"/>
      <c r="II9" s="19"/>
      <c r="IJ9" s="19"/>
      <c r="IK9" s="19"/>
      <c r="IL9" s="19"/>
      <c r="IM9" s="19"/>
      <c r="IN9" s="19"/>
      <c r="IO9" s="19"/>
      <c r="IP9" s="19"/>
      <c r="IQ9" s="19"/>
      <c r="IR9" s="19"/>
      <c r="IS9" s="19"/>
      <c r="IT9" s="19"/>
      <c r="IU9" s="19"/>
      <c r="IV9" s="19"/>
      <c r="IW9" s="19"/>
      <c r="IX9" s="19"/>
      <c r="IY9" s="19"/>
      <c r="IZ9" s="19"/>
      <c r="JA9" s="19"/>
      <c r="JB9" s="19"/>
      <c r="JC9" s="19"/>
      <c r="JD9" s="19"/>
      <c r="JE9" s="19"/>
      <c r="JF9" s="19"/>
      <c r="JG9" s="19"/>
      <c r="JH9" s="19"/>
      <c r="JI9" s="19"/>
    </row>
    <row r="10" spans="1:269" ht="13.5" hidden="1" customHeight="1">
      <c r="A10" s="593">
        <f>'5- Identificación de Riesgos'!A10</f>
        <v>1</v>
      </c>
      <c r="B10" s="452" t="str">
        <f>'5- Identificación de Riesgos'!B10</f>
        <v>Reparto inequitativo</v>
      </c>
      <c r="C10" s="428" t="str">
        <f>'5- Identificación de Riesgos'!C10</f>
        <v>No reporte de novedades, por parte de los despachos judiciales.</v>
      </c>
      <c r="D10" s="428" t="s">
        <v>429</v>
      </c>
      <c r="E10" s="174" t="str">
        <f>'5- Identificación de Riesgos'!D10</f>
        <v>1. No reporte de novedades de reparto por parte de los Juzgados y Fallas en la consulta en el sistema Justicia XXI.</v>
      </c>
      <c r="F10" s="433" t="str">
        <f>'5- Identificación de Riesgos'!H10</f>
        <v>Muy Baja - 1</v>
      </c>
      <c r="G10" s="428" t="str">
        <f>'5- Identificación de Riesgos'!M10</f>
        <v>Leve - 1</v>
      </c>
      <c r="H10" s="428" t="str">
        <f>'5- Identificación de Riesgos'!N10</f>
        <v>Bajo - 1</v>
      </c>
      <c r="I10" s="153"/>
      <c r="J10" s="592" t="str">
        <f>'6- Valoración Controles'!T10</f>
        <v>Muy Baja - 1</v>
      </c>
      <c r="K10" s="592" t="str">
        <f>'6- Valoración Controles'!U10</f>
        <v>Leve - 1</v>
      </c>
      <c r="L10" s="585" t="e">
        <f>AVERAGE(#REF!)</f>
        <v>#REF!</v>
      </c>
      <c r="M10" s="452" t="str">
        <f>'6- Valoración Controles'!V10</f>
        <v>Bajo - 1</v>
      </c>
      <c r="N10" s="452" t="s">
        <v>430</v>
      </c>
      <c r="O10" s="175"/>
      <c r="P10" s="175"/>
      <c r="Q10" s="176"/>
    </row>
    <row r="11" spans="1:269" ht="13.5" hidden="1" customHeight="1">
      <c r="A11" s="589"/>
      <c r="B11" s="453"/>
      <c r="C11" s="423"/>
      <c r="D11" s="423"/>
      <c r="E11" s="177" t="str">
        <f>'5- Identificación de Riesgos'!D11</f>
        <v>2. Atraso en la consolidación semanal de la información estadística conforme a la Circular DESAJMZC15-63 de 2015.</v>
      </c>
      <c r="F11" s="434"/>
      <c r="G11" s="580"/>
      <c r="H11" s="423"/>
      <c r="I11" s="91"/>
      <c r="J11" s="590"/>
      <c r="K11" s="590"/>
      <c r="L11" s="586"/>
      <c r="M11" s="453"/>
      <c r="N11" s="453"/>
      <c r="O11" s="178"/>
      <c r="P11" s="178">
        <v>5</v>
      </c>
      <c r="Q11" s="179"/>
    </row>
    <row r="12" spans="1:269" ht="13.5" hidden="1" customHeight="1">
      <c r="A12" s="589"/>
      <c r="B12" s="453"/>
      <c r="C12" s="423"/>
      <c r="D12" s="423"/>
      <c r="E12" s="188">
        <f>'5- Identificación de Riesgos'!D12</f>
        <v>0</v>
      </c>
      <c r="F12" s="434"/>
      <c r="G12" s="580"/>
      <c r="H12" s="423"/>
      <c r="I12" s="91"/>
      <c r="J12" s="590"/>
      <c r="K12" s="590"/>
      <c r="L12" s="586"/>
      <c r="M12" s="453"/>
      <c r="N12" s="453"/>
      <c r="O12" s="178"/>
      <c r="P12" s="178"/>
      <c r="Q12" s="179"/>
    </row>
    <row r="13" spans="1:269" ht="13.5" hidden="1" customHeight="1">
      <c r="A13" s="589"/>
      <c r="B13" s="453"/>
      <c r="C13" s="423"/>
      <c r="D13" s="423"/>
      <c r="E13" s="177" t="e">
        <f>'5- Identificación de Riesgos'!#REF!</f>
        <v>#REF!</v>
      </c>
      <c r="F13" s="434"/>
      <c r="G13" s="580"/>
      <c r="H13" s="423"/>
      <c r="I13" s="91"/>
      <c r="J13" s="590"/>
      <c r="K13" s="590"/>
      <c r="L13" s="586"/>
      <c r="M13" s="453"/>
      <c r="N13" s="453"/>
      <c r="O13" s="178"/>
      <c r="P13" s="178"/>
      <c r="Q13" s="179"/>
    </row>
    <row r="14" spans="1:269" ht="13.5" hidden="1" customHeight="1">
      <c r="A14" s="589"/>
      <c r="B14" s="453"/>
      <c r="C14" s="423"/>
      <c r="D14" s="423"/>
      <c r="E14" s="177" t="e">
        <f>'5- Identificación de Riesgos'!#REF!</f>
        <v>#REF!</v>
      </c>
      <c r="F14" s="434"/>
      <c r="G14" s="580"/>
      <c r="H14" s="423"/>
      <c r="I14" s="91"/>
      <c r="J14" s="590"/>
      <c r="K14" s="590"/>
      <c r="L14" s="586"/>
      <c r="M14" s="453"/>
      <c r="N14" s="453"/>
      <c r="O14" s="178"/>
      <c r="P14" s="178"/>
      <c r="Q14" s="179"/>
    </row>
    <row r="15" spans="1:269" ht="13.5" hidden="1" customHeight="1">
      <c r="A15" s="589"/>
      <c r="B15" s="453"/>
      <c r="C15" s="423"/>
      <c r="D15" s="423"/>
      <c r="E15" s="177" t="e">
        <f>'5- Identificación de Riesgos'!#REF!</f>
        <v>#REF!</v>
      </c>
      <c r="F15" s="434"/>
      <c r="G15" s="580"/>
      <c r="H15" s="423"/>
      <c r="I15" s="91"/>
      <c r="J15" s="590"/>
      <c r="K15" s="590"/>
      <c r="L15" s="586"/>
      <c r="M15" s="453"/>
      <c r="N15" s="453"/>
      <c r="O15" s="178"/>
      <c r="P15" s="178"/>
      <c r="Q15" s="179"/>
    </row>
    <row r="16" spans="1:269" ht="13.5" hidden="1" customHeight="1">
      <c r="A16" s="589"/>
      <c r="B16" s="453"/>
      <c r="C16" s="423"/>
      <c r="D16" s="423"/>
      <c r="E16" s="177" t="e">
        <f>'5- Identificación de Riesgos'!#REF!</f>
        <v>#REF!</v>
      </c>
      <c r="F16" s="434"/>
      <c r="G16" s="580"/>
      <c r="H16" s="423"/>
      <c r="I16" s="91"/>
      <c r="J16" s="590"/>
      <c r="K16" s="590"/>
      <c r="L16" s="586"/>
      <c r="M16" s="453"/>
      <c r="N16" s="453"/>
      <c r="O16" s="178"/>
      <c r="P16" s="178"/>
      <c r="Q16" s="179"/>
    </row>
    <row r="17" spans="1:17" ht="13.5" hidden="1" customHeight="1">
      <c r="A17" s="589"/>
      <c r="B17" s="453"/>
      <c r="C17" s="423"/>
      <c r="D17" s="423"/>
      <c r="E17" s="177" t="e">
        <f>'5- Identificación de Riesgos'!#REF!</f>
        <v>#REF!</v>
      </c>
      <c r="F17" s="434"/>
      <c r="G17" s="580"/>
      <c r="H17" s="423"/>
      <c r="I17" s="91"/>
      <c r="J17" s="590"/>
      <c r="K17" s="590"/>
      <c r="L17" s="586"/>
      <c r="M17" s="453"/>
      <c r="N17" s="453"/>
      <c r="O17" s="178"/>
      <c r="P17" s="178"/>
      <c r="Q17" s="179"/>
    </row>
    <row r="18" spans="1:17" ht="13.5" hidden="1" customHeight="1">
      <c r="A18" s="589"/>
      <c r="B18" s="453"/>
      <c r="C18" s="423"/>
      <c r="D18" s="423"/>
      <c r="E18" s="177" t="e">
        <f>'5- Identificación de Riesgos'!#REF!</f>
        <v>#REF!</v>
      </c>
      <c r="F18" s="434"/>
      <c r="G18" s="580"/>
      <c r="H18" s="423"/>
      <c r="I18" s="91"/>
      <c r="J18" s="590"/>
      <c r="K18" s="590"/>
      <c r="L18" s="586"/>
      <c r="M18" s="453"/>
      <c r="N18" s="453"/>
      <c r="O18" s="178"/>
      <c r="P18" s="178"/>
      <c r="Q18" s="179"/>
    </row>
    <row r="19" spans="1:17" ht="13.5" hidden="1" customHeight="1">
      <c r="A19" s="589"/>
      <c r="B19" s="422"/>
      <c r="C19" s="423"/>
      <c r="D19" s="423"/>
      <c r="E19" s="177">
        <f>'5- Identificación de Riesgos'!D13</f>
        <v>0</v>
      </c>
      <c r="F19" s="434"/>
      <c r="G19" s="580"/>
      <c r="H19" s="423"/>
      <c r="I19" s="92"/>
      <c r="J19" s="591"/>
      <c r="K19" s="591"/>
      <c r="L19" s="587"/>
      <c r="M19" s="422"/>
      <c r="N19" s="422"/>
      <c r="O19" s="178"/>
      <c r="P19" s="178"/>
      <c r="Q19" s="179"/>
    </row>
    <row r="20" spans="1:17" ht="13.5" hidden="1" customHeight="1">
      <c r="A20" s="588">
        <f>'5- Identificación de Riesgos'!A14</f>
        <v>2</v>
      </c>
      <c r="B20" s="453" t="str">
        <f>'5- Identificación de Riesgos'!B14</f>
        <v>Tecnológicos- falla del sistema institucional de reparto (SARJ y Justicia XXI)</v>
      </c>
      <c r="C20" s="422" t="str">
        <f>'5- Identificación de Riesgos'!C14</f>
        <v xml:space="preserve"> Falla tecnológica en los sistemas institucionales de reparto.</v>
      </c>
      <c r="D20" s="422" t="s">
        <v>429</v>
      </c>
      <c r="E20" s="177" t="str">
        <f>'5- Identificación de Riesgos'!D14</f>
        <v xml:space="preserve">1.Fallas en el servicio de internet,  conectividad  irregular.
</v>
      </c>
      <c r="F20" s="437" t="str">
        <f>'5- Identificación de Riesgos'!H14</f>
        <v>Muy Baja - 1</v>
      </c>
      <c r="G20" s="422" t="str">
        <f>'5- Identificación de Riesgos'!M14</f>
        <v>Leve - 1</v>
      </c>
      <c r="H20" s="422" t="str">
        <f>'5- Identificación de Riesgos'!N14</f>
        <v>Bajo - 1</v>
      </c>
      <c r="I20" s="91"/>
      <c r="J20" s="590" t="str">
        <f>'6- Valoración Controles'!T14</f>
        <v>Muy Baja - 1</v>
      </c>
      <c r="K20" s="590" t="str">
        <f>'6- Valoración Controles'!U14</f>
        <v>Leve - 1</v>
      </c>
      <c r="L20" s="586" t="e">
        <f>AVERAGE(#REF!)</f>
        <v>#REF!</v>
      </c>
      <c r="M20" s="453" t="str">
        <f>'6- Valoración Controles'!V14</f>
        <v>Bajo - 1</v>
      </c>
      <c r="N20" s="453" t="s">
        <v>431</v>
      </c>
      <c r="O20" s="178"/>
      <c r="P20" s="178"/>
      <c r="Q20" s="179"/>
    </row>
    <row r="21" spans="1:17" ht="13.5" hidden="1" customHeight="1">
      <c r="A21" s="589"/>
      <c r="B21" s="453"/>
      <c r="C21" s="423"/>
      <c r="D21" s="423"/>
      <c r="E21" s="177" t="str">
        <f>'5- Identificación de Riesgos'!D15</f>
        <v xml:space="preserve">2.Daños en las bases de datos del aplicativo de reparto que producen errores.
</v>
      </c>
      <c r="F21" s="434"/>
      <c r="G21" s="580"/>
      <c r="H21" s="423"/>
      <c r="I21" s="91"/>
      <c r="J21" s="590"/>
      <c r="K21" s="590"/>
      <c r="L21" s="586"/>
      <c r="M21" s="453"/>
      <c r="N21" s="453"/>
      <c r="O21" s="178"/>
      <c r="P21" s="178"/>
      <c r="Q21" s="179"/>
    </row>
    <row r="22" spans="1:17" ht="13.5" hidden="1" customHeight="1">
      <c r="A22" s="589"/>
      <c r="B22" s="453"/>
      <c r="C22" s="423"/>
      <c r="D22" s="423"/>
      <c r="E22" s="177">
        <f>'5- Identificación de Riesgos'!D16</f>
        <v>0</v>
      </c>
      <c r="F22" s="434"/>
      <c r="G22" s="580"/>
      <c r="H22" s="423"/>
      <c r="I22" s="91"/>
      <c r="J22" s="590"/>
      <c r="K22" s="590"/>
      <c r="L22" s="586"/>
      <c r="M22" s="453"/>
      <c r="N22" s="453"/>
      <c r="O22" s="178"/>
      <c r="P22" s="178"/>
      <c r="Q22" s="179"/>
    </row>
    <row r="23" spans="1:17" ht="13.5" hidden="1" customHeight="1">
      <c r="A23" s="589"/>
      <c r="B23" s="453"/>
      <c r="C23" s="423"/>
      <c r="D23" s="423"/>
      <c r="E23" s="177" t="e">
        <f>'5- Identificación de Riesgos'!#REF!</f>
        <v>#REF!</v>
      </c>
      <c r="F23" s="434"/>
      <c r="G23" s="580"/>
      <c r="H23" s="423"/>
      <c r="I23" s="91"/>
      <c r="J23" s="590"/>
      <c r="K23" s="590"/>
      <c r="L23" s="586"/>
      <c r="M23" s="453"/>
      <c r="N23" s="453"/>
      <c r="O23" s="178"/>
      <c r="P23" s="178"/>
      <c r="Q23" s="179"/>
    </row>
    <row r="24" spans="1:17" ht="13.5" hidden="1" customHeight="1">
      <c r="A24" s="589"/>
      <c r="B24" s="453"/>
      <c r="C24" s="423"/>
      <c r="D24" s="423"/>
      <c r="E24" s="177" t="e">
        <f>'5- Identificación de Riesgos'!#REF!</f>
        <v>#REF!</v>
      </c>
      <c r="F24" s="434"/>
      <c r="G24" s="580"/>
      <c r="H24" s="423"/>
      <c r="I24" s="91"/>
      <c r="J24" s="590"/>
      <c r="K24" s="590"/>
      <c r="L24" s="586"/>
      <c r="M24" s="453"/>
      <c r="N24" s="453"/>
      <c r="O24" s="178"/>
      <c r="P24" s="178"/>
      <c r="Q24" s="179"/>
    </row>
    <row r="25" spans="1:17" ht="13.5" hidden="1" customHeight="1">
      <c r="A25" s="589"/>
      <c r="B25" s="453"/>
      <c r="C25" s="423"/>
      <c r="D25" s="423"/>
      <c r="E25" s="177" t="e">
        <f>'5- Identificación de Riesgos'!#REF!</f>
        <v>#REF!</v>
      </c>
      <c r="F25" s="434"/>
      <c r="G25" s="580"/>
      <c r="H25" s="423"/>
      <c r="I25" s="91"/>
      <c r="J25" s="590"/>
      <c r="K25" s="590"/>
      <c r="L25" s="586"/>
      <c r="M25" s="453"/>
      <c r="N25" s="453"/>
      <c r="O25" s="178"/>
      <c r="P25" s="178"/>
      <c r="Q25" s="179"/>
    </row>
    <row r="26" spans="1:17" ht="13.5" hidden="1" customHeight="1">
      <c r="A26" s="589"/>
      <c r="B26" s="453"/>
      <c r="C26" s="423"/>
      <c r="D26" s="423"/>
      <c r="E26" s="177" t="e">
        <f>'5- Identificación de Riesgos'!#REF!</f>
        <v>#REF!</v>
      </c>
      <c r="F26" s="434"/>
      <c r="G26" s="580"/>
      <c r="H26" s="423"/>
      <c r="I26" s="91"/>
      <c r="J26" s="590"/>
      <c r="K26" s="590"/>
      <c r="L26" s="586"/>
      <c r="M26" s="453"/>
      <c r="N26" s="453"/>
      <c r="O26" s="178"/>
      <c r="P26" s="178"/>
      <c r="Q26" s="179"/>
    </row>
    <row r="27" spans="1:17" ht="13.5" hidden="1" customHeight="1">
      <c r="A27" s="589"/>
      <c r="B27" s="453"/>
      <c r="C27" s="423"/>
      <c r="D27" s="423"/>
      <c r="E27" s="177" t="e">
        <f>'5- Identificación de Riesgos'!#REF!</f>
        <v>#REF!</v>
      </c>
      <c r="F27" s="434"/>
      <c r="G27" s="580"/>
      <c r="H27" s="423"/>
      <c r="I27" s="91"/>
      <c r="J27" s="590"/>
      <c r="K27" s="590"/>
      <c r="L27" s="586"/>
      <c r="M27" s="453"/>
      <c r="N27" s="453"/>
      <c r="O27" s="178"/>
      <c r="P27" s="178"/>
      <c r="Q27" s="179"/>
    </row>
    <row r="28" spans="1:17" ht="13.5" hidden="1" customHeight="1">
      <c r="A28" s="589"/>
      <c r="B28" s="453"/>
      <c r="C28" s="423"/>
      <c r="D28" s="423"/>
      <c r="E28" s="177" t="e">
        <f>'5- Identificación de Riesgos'!#REF!</f>
        <v>#REF!</v>
      </c>
      <c r="F28" s="434"/>
      <c r="G28" s="580"/>
      <c r="H28" s="423"/>
      <c r="I28" s="91"/>
      <c r="J28" s="590"/>
      <c r="K28" s="590"/>
      <c r="L28" s="586"/>
      <c r="M28" s="453"/>
      <c r="N28" s="453"/>
      <c r="O28" s="178"/>
      <c r="P28" s="178"/>
      <c r="Q28" s="179"/>
    </row>
    <row r="29" spans="1:17" ht="13.5" hidden="1" customHeight="1">
      <c r="A29" s="589"/>
      <c r="B29" s="422"/>
      <c r="C29" s="423"/>
      <c r="D29" s="423"/>
      <c r="E29" s="177">
        <f>'5- Identificación de Riesgos'!D17</f>
        <v>0</v>
      </c>
      <c r="F29" s="434"/>
      <c r="G29" s="580"/>
      <c r="H29" s="423"/>
      <c r="I29" s="92"/>
      <c r="J29" s="591"/>
      <c r="K29" s="591"/>
      <c r="L29" s="587"/>
      <c r="M29" s="422"/>
      <c r="N29" s="422"/>
      <c r="O29" s="178"/>
      <c r="P29" s="178"/>
      <c r="Q29" s="179"/>
    </row>
    <row r="30" spans="1:17" ht="13.5" customHeight="1">
      <c r="A30" s="579">
        <f>'5- Identificación de Riesgos'!A18</f>
        <v>1</v>
      </c>
      <c r="B30" s="423" t="str">
        <f>'5- Identificación de Riesgos'!B18</f>
        <v>Efectuar el reparto judicial incumpliendo requisitos</v>
      </c>
      <c r="C30" s="423" t="str">
        <f>'5- Identificación de Riesgos'!C18</f>
        <v>No  realizar el reparto, no hacerlo  oportunamente o no aplicar la normatividad.</v>
      </c>
      <c r="D30" s="423" t="s">
        <v>429</v>
      </c>
      <c r="E30" s="188" t="str">
        <f>'5- Identificación de Riesgos'!D18</f>
        <v>1.Incumplimiento del procedimiento de reparto.</v>
      </c>
      <c r="F30" s="434" t="str">
        <f>'5- Identificación de Riesgos'!H18</f>
        <v>Muy Baja - 1</v>
      </c>
      <c r="G30" s="423" t="str">
        <f>'5- Identificación de Riesgos'!M18</f>
        <v>Leve - 1</v>
      </c>
      <c r="H30" s="423" t="str">
        <f>'5- Identificación de Riesgos'!N18</f>
        <v>Bajo - 1</v>
      </c>
      <c r="I30" s="326"/>
      <c r="J30" s="576" t="str">
        <f>'6- Valoración Controles'!T18</f>
        <v>Muy Baja - 1</v>
      </c>
      <c r="K30" s="576" t="str">
        <f>'6- Valoración Controles'!U18</f>
        <v>Leve - 1</v>
      </c>
      <c r="L30" s="577" t="e">
        <f>AVERAGE(#REF!)</f>
        <v>#REF!</v>
      </c>
      <c r="M30" s="423" t="str">
        <f>'6- Valoración Controles'!V18</f>
        <v>Bajo - 1</v>
      </c>
      <c r="N30" s="423" t="s">
        <v>431</v>
      </c>
      <c r="O30" s="178"/>
      <c r="P30" s="178"/>
      <c r="Q30" s="178"/>
    </row>
    <row r="31" spans="1:17" ht="13.5" customHeight="1">
      <c r="A31" s="579"/>
      <c r="B31" s="423"/>
      <c r="C31" s="423"/>
      <c r="D31" s="423"/>
      <c r="E31" s="188" t="str">
        <f>'5- Identificación de Riesgos'!D19</f>
        <v>2.  Desconocimiento, omisión, falta de verificacion por parte del servidor judicial que realiza la tarea y desactualización de la normatividad vigente.</v>
      </c>
      <c r="F31" s="434"/>
      <c r="G31" s="580"/>
      <c r="H31" s="423"/>
      <c r="I31" s="326"/>
      <c r="J31" s="576"/>
      <c r="K31" s="576"/>
      <c r="L31" s="577"/>
      <c r="M31" s="423"/>
      <c r="N31" s="423"/>
      <c r="O31" s="178"/>
      <c r="P31" s="178"/>
      <c r="Q31" s="178"/>
    </row>
    <row r="32" spans="1:17" ht="13.5" customHeight="1">
      <c r="A32" s="579"/>
      <c r="B32" s="423"/>
      <c r="C32" s="423"/>
      <c r="D32" s="423"/>
      <c r="E32" s="188">
        <f>'5- Identificación de Riesgos'!D20</f>
        <v>0</v>
      </c>
      <c r="F32" s="434"/>
      <c r="G32" s="580"/>
      <c r="H32" s="423"/>
      <c r="I32" s="326"/>
      <c r="J32" s="576"/>
      <c r="K32" s="576"/>
      <c r="L32" s="577"/>
      <c r="M32" s="423"/>
      <c r="N32" s="423"/>
      <c r="O32" s="178"/>
      <c r="P32" s="178"/>
      <c r="Q32" s="178"/>
    </row>
    <row r="33" spans="1:17" ht="13.5" customHeight="1">
      <c r="A33" s="579"/>
      <c r="B33" s="423"/>
      <c r="C33" s="423"/>
      <c r="D33" s="423"/>
      <c r="E33" s="188" t="e">
        <f>'5- Identificación de Riesgos'!#REF!</f>
        <v>#REF!</v>
      </c>
      <c r="F33" s="434"/>
      <c r="G33" s="580"/>
      <c r="H33" s="423"/>
      <c r="I33" s="326"/>
      <c r="J33" s="576"/>
      <c r="K33" s="576"/>
      <c r="L33" s="577"/>
      <c r="M33" s="423"/>
      <c r="N33" s="423"/>
      <c r="O33" s="178"/>
      <c r="P33" s="178"/>
      <c r="Q33" s="178"/>
    </row>
    <row r="34" spans="1:17" ht="13.5" customHeight="1">
      <c r="A34" s="579"/>
      <c r="B34" s="423"/>
      <c r="C34" s="423"/>
      <c r="D34" s="423"/>
      <c r="E34" s="188" t="e">
        <f>'5- Identificación de Riesgos'!#REF!</f>
        <v>#REF!</v>
      </c>
      <c r="F34" s="434"/>
      <c r="G34" s="580"/>
      <c r="H34" s="423"/>
      <c r="I34" s="326"/>
      <c r="J34" s="576"/>
      <c r="K34" s="576"/>
      <c r="L34" s="577"/>
      <c r="M34" s="423"/>
      <c r="N34" s="423"/>
      <c r="O34" s="178"/>
      <c r="P34" s="178"/>
      <c r="Q34" s="178"/>
    </row>
    <row r="35" spans="1:17" ht="13.5" customHeight="1">
      <c r="A35" s="579"/>
      <c r="B35" s="423"/>
      <c r="C35" s="423"/>
      <c r="D35" s="423"/>
      <c r="E35" s="188" t="e">
        <f>'5- Identificación de Riesgos'!#REF!</f>
        <v>#REF!</v>
      </c>
      <c r="F35" s="434"/>
      <c r="G35" s="580"/>
      <c r="H35" s="423"/>
      <c r="I35" s="326"/>
      <c r="J35" s="576"/>
      <c r="K35" s="576"/>
      <c r="L35" s="577"/>
      <c r="M35" s="423"/>
      <c r="N35" s="423"/>
      <c r="O35" s="178"/>
      <c r="P35" s="178"/>
      <c r="Q35" s="178"/>
    </row>
    <row r="36" spans="1:17" ht="13.5" customHeight="1">
      <c r="A36" s="579"/>
      <c r="B36" s="423"/>
      <c r="C36" s="423"/>
      <c r="D36" s="423"/>
      <c r="E36" s="188" t="e">
        <f>'5- Identificación de Riesgos'!#REF!</f>
        <v>#REF!</v>
      </c>
      <c r="F36" s="434"/>
      <c r="G36" s="580"/>
      <c r="H36" s="423"/>
      <c r="I36" s="326"/>
      <c r="J36" s="576"/>
      <c r="K36" s="576"/>
      <c r="L36" s="577"/>
      <c r="M36" s="423"/>
      <c r="N36" s="423"/>
      <c r="O36" s="178"/>
      <c r="P36" s="178"/>
      <c r="Q36" s="178"/>
    </row>
    <row r="37" spans="1:17" ht="13.5" customHeight="1">
      <c r="A37" s="579"/>
      <c r="B37" s="423"/>
      <c r="C37" s="423"/>
      <c r="D37" s="423"/>
      <c r="E37" s="188" t="e">
        <f>'5- Identificación de Riesgos'!#REF!</f>
        <v>#REF!</v>
      </c>
      <c r="F37" s="434"/>
      <c r="G37" s="580"/>
      <c r="H37" s="423"/>
      <c r="I37" s="326"/>
      <c r="J37" s="576"/>
      <c r="K37" s="576"/>
      <c r="L37" s="577"/>
      <c r="M37" s="423"/>
      <c r="N37" s="423"/>
      <c r="O37" s="178"/>
      <c r="P37" s="178"/>
      <c r="Q37" s="178"/>
    </row>
    <row r="38" spans="1:17" ht="13.5" customHeight="1">
      <c r="A38" s="579"/>
      <c r="B38" s="423"/>
      <c r="C38" s="423"/>
      <c r="D38" s="423"/>
      <c r="E38" s="188" t="e">
        <f>'5- Identificación de Riesgos'!#REF!</f>
        <v>#REF!</v>
      </c>
      <c r="F38" s="434"/>
      <c r="G38" s="580"/>
      <c r="H38" s="423"/>
      <c r="I38" s="326"/>
      <c r="J38" s="576"/>
      <c r="K38" s="576"/>
      <c r="L38" s="577"/>
      <c r="M38" s="423"/>
      <c r="N38" s="423"/>
      <c r="O38" s="178"/>
      <c r="P38" s="178"/>
      <c r="Q38" s="178"/>
    </row>
    <row r="39" spans="1:17" ht="13.5" customHeight="1">
      <c r="A39" s="579"/>
      <c r="B39" s="423"/>
      <c r="C39" s="423"/>
      <c r="D39" s="423"/>
      <c r="E39" s="188">
        <f>'5- Identificación de Riesgos'!D21</f>
        <v>0</v>
      </c>
      <c r="F39" s="434"/>
      <c r="G39" s="580"/>
      <c r="H39" s="423"/>
      <c r="I39" s="326"/>
      <c r="J39" s="576"/>
      <c r="K39" s="576"/>
      <c r="L39" s="577"/>
      <c r="M39" s="423"/>
      <c r="N39" s="423"/>
      <c r="O39" s="178"/>
      <c r="P39" s="178"/>
      <c r="Q39" s="178"/>
    </row>
    <row r="40" spans="1:17" ht="13.5" customHeight="1">
      <c r="A40" s="578">
        <f>'5- Identificación de Riesgos'!A22</f>
        <v>2</v>
      </c>
      <c r="B40" s="423" t="str">
        <f>'5- Identificación de Riesgos'!B22</f>
        <v xml:space="preserve"> Efectuar notificaciones que no cumplan con los requistos</v>
      </c>
      <c r="C40" s="423" t="str">
        <f>'5- Identificación de Riesgos'!C22</f>
        <v>No  realizar las notificaciones , no hacerlo  oportunamente o no aplicar la normatividad.</v>
      </c>
      <c r="D40" s="423" t="s">
        <v>429</v>
      </c>
      <c r="E40" s="188" t="str">
        <f>'5- Identificación de Riesgos'!D22</f>
        <v>1. Errores en la digitación</v>
      </c>
      <c r="F40" s="434" t="str">
        <f>'5- Identificación de Riesgos'!H22</f>
        <v>Muy Baja - 1</v>
      </c>
      <c r="G40" s="423" t="str">
        <f>'5- Identificación de Riesgos'!M22</f>
        <v>Leve - 1</v>
      </c>
      <c r="H40" s="423" t="str">
        <f>'5- Identificación de Riesgos'!N22</f>
        <v>Bajo - 1</v>
      </c>
      <c r="I40" s="326"/>
      <c r="J40" s="576" t="str">
        <f>'6- Valoración Controles'!T22</f>
        <v>Muy Baja - 1</v>
      </c>
      <c r="K40" s="576" t="str">
        <f>'6- Valoración Controles'!U22</f>
        <v>Leve - 1</v>
      </c>
      <c r="L40" s="577" t="e">
        <f>AVERAGE(#REF!)</f>
        <v>#REF!</v>
      </c>
      <c r="M40" s="423" t="str">
        <f>'6- Valoración Controles'!V22</f>
        <v>Bajo - 1</v>
      </c>
      <c r="N40" s="423" t="s">
        <v>431</v>
      </c>
      <c r="O40" s="178"/>
      <c r="P40" s="178"/>
      <c r="Q40" s="178"/>
    </row>
    <row r="41" spans="1:17" ht="13.5" customHeight="1">
      <c r="A41" s="578"/>
      <c r="B41" s="423"/>
      <c r="C41" s="423"/>
      <c r="D41" s="423"/>
      <c r="E41" s="188" t="str">
        <f>'5- Identificación de Riesgos'!D23</f>
        <v>2.Confusión entre legislación vigente para realizar notificaciones (CGP y Ley 2213 de 2022).</v>
      </c>
      <c r="F41" s="434"/>
      <c r="G41" s="580"/>
      <c r="H41" s="423"/>
      <c r="I41" s="326"/>
      <c r="J41" s="576"/>
      <c r="K41" s="576"/>
      <c r="L41" s="577"/>
      <c r="M41" s="423"/>
      <c r="N41" s="423"/>
      <c r="O41" s="178"/>
      <c r="P41" s="178"/>
      <c r="Q41" s="178"/>
    </row>
    <row r="42" spans="1:17" ht="13.5" customHeight="1">
      <c r="A42" s="578"/>
      <c r="B42" s="423"/>
      <c r="C42" s="423"/>
      <c r="D42" s="423"/>
      <c r="E42" s="188" t="str">
        <f>'5- Identificación de Riesgos'!D24</f>
        <v xml:space="preserve">3. Falta de personal para atender el  volúmen de solicitudes recibidas. </v>
      </c>
      <c r="F42" s="434"/>
      <c r="G42" s="580"/>
      <c r="H42" s="423"/>
      <c r="I42" s="326"/>
      <c r="J42" s="576"/>
      <c r="K42" s="576"/>
      <c r="L42" s="577"/>
      <c r="M42" s="423"/>
      <c r="N42" s="423"/>
      <c r="O42" s="178"/>
      <c r="P42" s="178"/>
      <c r="Q42" s="178"/>
    </row>
    <row r="43" spans="1:17" ht="13.5" customHeight="1">
      <c r="A43" s="578"/>
      <c r="B43" s="423"/>
      <c r="C43" s="423"/>
      <c r="D43" s="423"/>
      <c r="E43" s="188" t="str">
        <f>'5- Identificación de Riesgos'!D25</f>
        <v>4. Errores en el conteo de términos relacionados con el trámite de notificación de procesos.</v>
      </c>
      <c r="F43" s="434"/>
      <c r="G43" s="580"/>
      <c r="H43" s="423"/>
      <c r="I43" s="326"/>
      <c r="J43" s="576"/>
      <c r="K43" s="576"/>
      <c r="L43" s="577"/>
      <c r="M43" s="423"/>
      <c r="N43" s="423"/>
      <c r="O43" s="178"/>
      <c r="P43" s="178"/>
      <c r="Q43" s="178"/>
    </row>
    <row r="44" spans="1:17" ht="13.5" customHeight="1">
      <c r="A44" s="578"/>
      <c r="B44" s="423"/>
      <c r="C44" s="423"/>
      <c r="D44" s="423"/>
      <c r="E44" s="188" t="str">
        <f>'5- Identificación de Riesgos'!D26</f>
        <v>5. Falta de revisión de los aplicativos SIGNOT y SIGCOM para la verificación de notificaciones.</v>
      </c>
      <c r="F44" s="434"/>
      <c r="G44" s="580"/>
      <c r="H44" s="423"/>
      <c r="I44" s="326"/>
      <c r="J44" s="576"/>
      <c r="K44" s="576"/>
      <c r="L44" s="577"/>
      <c r="M44" s="423"/>
      <c r="N44" s="423"/>
      <c r="O44" s="178"/>
      <c r="P44" s="178"/>
      <c r="Q44" s="178"/>
    </row>
    <row r="45" spans="1:17" ht="13.5" customHeight="1">
      <c r="A45" s="578"/>
      <c r="B45" s="423"/>
      <c r="C45" s="423"/>
      <c r="D45" s="423"/>
      <c r="E45" s="188" t="str">
        <f>'5- Identificación de Riesgos'!D27</f>
        <v xml:space="preserve">6, Direcciones físicas o electrónicas  de las partes interesadas erradas. </v>
      </c>
      <c r="F45" s="434"/>
      <c r="G45" s="580"/>
      <c r="H45" s="423"/>
      <c r="I45" s="326"/>
      <c r="J45" s="576"/>
      <c r="K45" s="576"/>
      <c r="L45" s="577"/>
      <c r="M45" s="423"/>
      <c r="N45" s="423"/>
      <c r="O45" s="178"/>
      <c r="P45" s="178"/>
      <c r="Q45" s="178"/>
    </row>
    <row r="46" spans="1:17" ht="13.5" customHeight="1">
      <c r="A46" s="578"/>
      <c r="B46" s="423"/>
      <c r="C46" s="423"/>
      <c r="D46" s="423"/>
      <c r="E46" s="188" t="str">
        <f>'5- Identificación de Riesgos'!D28</f>
        <v>7.  Falta de seguimiento y control al cumplimiento efectivo de la actividad asignada.</v>
      </c>
      <c r="F46" s="434"/>
      <c r="G46" s="580"/>
      <c r="H46" s="423"/>
      <c r="I46" s="326"/>
      <c r="J46" s="576"/>
      <c r="K46" s="576"/>
      <c r="L46" s="577"/>
      <c r="M46" s="423"/>
      <c r="N46" s="423"/>
      <c r="O46" s="178"/>
      <c r="P46" s="178"/>
      <c r="Q46" s="178"/>
    </row>
    <row r="47" spans="1:17" ht="13.5" customHeight="1">
      <c r="A47" s="578"/>
      <c r="B47" s="423"/>
      <c r="C47" s="423"/>
      <c r="D47" s="423"/>
      <c r="E47" s="188">
        <f>'5- Identificación de Riesgos'!D29</f>
        <v>0</v>
      </c>
      <c r="F47" s="434"/>
      <c r="G47" s="580"/>
      <c r="H47" s="423"/>
      <c r="I47" s="326"/>
      <c r="J47" s="576"/>
      <c r="K47" s="576"/>
      <c r="L47" s="577"/>
      <c r="M47" s="423"/>
      <c r="N47" s="423"/>
      <c r="O47" s="178"/>
      <c r="P47" s="178"/>
      <c r="Q47" s="178"/>
    </row>
    <row r="48" spans="1:17" ht="13.5" customHeight="1">
      <c r="A48" s="578"/>
      <c r="B48" s="423"/>
      <c r="C48" s="423"/>
      <c r="D48" s="423"/>
      <c r="E48" s="188" t="e">
        <f>'5- Identificación de Riesgos'!#REF!</f>
        <v>#REF!</v>
      </c>
      <c r="F48" s="434"/>
      <c r="G48" s="580"/>
      <c r="H48" s="423"/>
      <c r="I48" s="326"/>
      <c r="J48" s="576"/>
      <c r="K48" s="576"/>
      <c r="L48" s="577"/>
      <c r="M48" s="423"/>
      <c r="N48" s="423"/>
      <c r="O48" s="178"/>
      <c r="P48" s="178"/>
      <c r="Q48" s="178"/>
    </row>
    <row r="49" spans="1:17" ht="13.5" customHeight="1">
      <c r="A49" s="578"/>
      <c r="B49" s="423"/>
      <c r="C49" s="423"/>
      <c r="D49" s="423"/>
      <c r="E49" s="188">
        <f>'5- Identificación de Riesgos'!D30</f>
        <v>0</v>
      </c>
      <c r="F49" s="434"/>
      <c r="G49" s="580"/>
      <c r="H49" s="423"/>
      <c r="I49" s="326"/>
      <c r="J49" s="576"/>
      <c r="K49" s="576"/>
      <c r="L49" s="577"/>
      <c r="M49" s="423"/>
      <c r="N49" s="423"/>
      <c r="O49" s="178"/>
      <c r="P49" s="178"/>
      <c r="Q49" s="178"/>
    </row>
    <row r="50" spans="1:17" ht="13.5" customHeight="1">
      <c r="A50" s="578">
        <f>'5- Identificación de Riesgos'!A31</f>
        <v>3</v>
      </c>
      <c r="B50" s="423" t="str">
        <f>'5- Identificación de Riesgos'!B31</f>
        <v xml:space="preserve">Pérdida de documentos </v>
      </c>
      <c r="C50" s="423" t="str">
        <f>'5- Identificación de Riesgos'!C31</f>
        <v>Extravío temporal o definitivo de los  documentos de los procesos judiciales.</v>
      </c>
      <c r="D50" s="423" t="s">
        <v>429</v>
      </c>
      <c r="E50" s="188" t="str">
        <f>'5- Identificación de Riesgos'!D31</f>
        <v>1. Falta control y revisión en los memoriales registrados en la ventanilla virtual.</v>
      </c>
      <c r="F50" s="434" t="str">
        <f>'5- Identificación de Riesgos'!H31</f>
        <v>Muy Baja - 1</v>
      </c>
      <c r="G50" s="423" t="str">
        <f>'5- Identificación de Riesgos'!M31</f>
        <v>Leve - 1</v>
      </c>
      <c r="H50" s="423" t="str">
        <f>'5- Identificación de Riesgos'!N31</f>
        <v>Bajo - 1</v>
      </c>
      <c r="I50" s="326"/>
      <c r="J50" s="576" t="str">
        <f>'6- Valoración Controles'!T31</f>
        <v>Muy Baja - 1</v>
      </c>
      <c r="K50" s="576" t="str">
        <f>'6- Valoración Controles'!U31</f>
        <v>Leve - 1</v>
      </c>
      <c r="L50" s="577" t="e">
        <f>AVERAGE(#REF!)</f>
        <v>#REF!</v>
      </c>
      <c r="M50" s="423" t="str">
        <f>'6- Valoración Controles'!V31</f>
        <v>Bajo - 1</v>
      </c>
      <c r="N50" s="423" t="s">
        <v>431</v>
      </c>
      <c r="O50" s="178"/>
      <c r="P50" s="178"/>
      <c r="Q50" s="178"/>
    </row>
    <row r="51" spans="1:17" ht="13.5" customHeight="1">
      <c r="A51" s="578"/>
      <c r="B51" s="423"/>
      <c r="C51" s="423"/>
      <c r="D51" s="423"/>
      <c r="E51" s="188" t="str">
        <f>'5- Identificación de Riesgos'!D32</f>
        <v>2.Falta de capacitación del personal.</v>
      </c>
      <c r="F51" s="434"/>
      <c r="G51" s="580"/>
      <c r="H51" s="423"/>
      <c r="I51" s="326"/>
      <c r="J51" s="576"/>
      <c r="K51" s="576"/>
      <c r="L51" s="577"/>
      <c r="M51" s="423"/>
      <c r="N51" s="423"/>
      <c r="O51" s="178"/>
      <c r="P51" s="178"/>
      <c r="Q51" s="178"/>
    </row>
    <row r="52" spans="1:17" ht="13.5" customHeight="1">
      <c r="A52" s="578"/>
      <c r="B52" s="423"/>
      <c r="C52" s="423"/>
      <c r="D52" s="423"/>
      <c r="E52" s="188" t="str">
        <f>'5- Identificación de Riesgos'!D33</f>
        <v>3. No dar aplicación al procedimiento y protocolo operacional.</v>
      </c>
      <c r="F52" s="434"/>
      <c r="G52" s="580"/>
      <c r="H52" s="423"/>
      <c r="I52" s="326"/>
      <c r="J52" s="576"/>
      <c r="K52" s="576"/>
      <c r="L52" s="577"/>
      <c r="M52" s="423"/>
      <c r="N52" s="423"/>
      <c r="O52" s="178"/>
      <c r="P52" s="178"/>
      <c r="Q52" s="178"/>
    </row>
    <row r="53" spans="1:17" ht="13.5" customHeight="1">
      <c r="A53" s="578"/>
      <c r="B53" s="423"/>
      <c r="C53" s="423"/>
      <c r="D53" s="423"/>
      <c r="E53" s="188" t="str">
        <f>'5- Identificación de Riesgos'!D34</f>
        <v xml:space="preserve">4.Volumen excesivo de ingreso de documentos para el personal asignado,  generando demoras en la organización del documento y confusión a la hora de adjuntar el documento correcto. </v>
      </c>
      <c r="F53" s="434"/>
      <c r="G53" s="580"/>
      <c r="H53" s="423"/>
      <c r="I53" s="326"/>
      <c r="J53" s="576"/>
      <c r="K53" s="576"/>
      <c r="L53" s="577"/>
      <c r="M53" s="423"/>
      <c r="N53" s="423"/>
      <c r="O53" s="178"/>
      <c r="P53" s="178"/>
      <c r="Q53" s="178"/>
    </row>
    <row r="54" spans="1:17" ht="13.5" customHeight="1">
      <c r="A54" s="578"/>
      <c r="B54" s="423"/>
      <c r="C54" s="423"/>
      <c r="D54" s="423"/>
      <c r="E54" s="188" t="str">
        <f>'5- Identificación de Riesgos'!D35</f>
        <v>5. Eliminación de documentos digitales por error involuntario.</v>
      </c>
      <c r="F54" s="434"/>
      <c r="G54" s="580"/>
      <c r="H54" s="423"/>
      <c r="I54" s="326"/>
      <c r="J54" s="576"/>
      <c r="K54" s="576"/>
      <c r="L54" s="577"/>
      <c r="M54" s="423"/>
      <c r="N54" s="423"/>
      <c r="O54" s="178"/>
      <c r="P54" s="178"/>
      <c r="Q54" s="178"/>
    </row>
    <row r="55" spans="1:17" ht="13.5" customHeight="1">
      <c r="A55" s="578"/>
      <c r="B55" s="423"/>
      <c r="C55" s="423"/>
      <c r="D55" s="423"/>
      <c r="E55" s="188" t="e">
        <f>'5- Identificación de Riesgos'!#REF!</f>
        <v>#REF!</v>
      </c>
      <c r="F55" s="434"/>
      <c r="G55" s="580"/>
      <c r="H55" s="423"/>
      <c r="I55" s="326"/>
      <c r="J55" s="576"/>
      <c r="K55" s="576"/>
      <c r="L55" s="577"/>
      <c r="M55" s="423"/>
      <c r="N55" s="423"/>
      <c r="O55" s="178"/>
      <c r="P55" s="178"/>
      <c r="Q55" s="178"/>
    </row>
    <row r="56" spans="1:17" ht="13.5" customHeight="1">
      <c r="A56" s="578"/>
      <c r="B56" s="423"/>
      <c r="C56" s="423"/>
      <c r="D56" s="423"/>
      <c r="E56" s="188">
        <f>'5- Identificación de Riesgos'!D36</f>
        <v>0</v>
      </c>
      <c r="F56" s="434"/>
      <c r="G56" s="580"/>
      <c r="H56" s="423"/>
      <c r="I56" s="326"/>
      <c r="J56" s="576"/>
      <c r="K56" s="576"/>
      <c r="L56" s="577"/>
      <c r="M56" s="423"/>
      <c r="N56" s="423"/>
      <c r="O56" s="178"/>
      <c r="P56" s="178"/>
      <c r="Q56" s="178"/>
    </row>
    <row r="57" spans="1:17" ht="13.5" customHeight="1">
      <c r="A57" s="578"/>
      <c r="B57" s="423"/>
      <c r="C57" s="423"/>
      <c r="D57" s="423"/>
      <c r="E57" s="188" t="e">
        <f>'5- Identificación de Riesgos'!#REF!</f>
        <v>#REF!</v>
      </c>
      <c r="F57" s="434"/>
      <c r="G57" s="580"/>
      <c r="H57" s="423"/>
      <c r="I57" s="326"/>
      <c r="J57" s="576"/>
      <c r="K57" s="576"/>
      <c r="L57" s="577"/>
      <c r="M57" s="423"/>
      <c r="N57" s="423"/>
      <c r="O57" s="178"/>
      <c r="P57" s="178"/>
      <c r="Q57" s="178"/>
    </row>
    <row r="58" spans="1:17" ht="13.5" customHeight="1">
      <c r="A58" s="578"/>
      <c r="B58" s="423"/>
      <c r="C58" s="423"/>
      <c r="D58" s="423"/>
      <c r="E58" s="188" t="e">
        <f>'5- Identificación de Riesgos'!#REF!</f>
        <v>#REF!</v>
      </c>
      <c r="F58" s="434"/>
      <c r="G58" s="580"/>
      <c r="H58" s="423"/>
      <c r="I58" s="326"/>
      <c r="J58" s="576"/>
      <c r="K58" s="576"/>
      <c r="L58" s="577"/>
      <c r="M58" s="423"/>
      <c r="N58" s="423"/>
      <c r="O58" s="178"/>
      <c r="P58" s="178"/>
      <c r="Q58" s="178"/>
    </row>
    <row r="59" spans="1:17" ht="13.5" customHeight="1">
      <c r="A59" s="578"/>
      <c r="B59" s="423"/>
      <c r="C59" s="423"/>
      <c r="D59" s="423"/>
      <c r="E59" s="188">
        <f>'5- Identificación de Riesgos'!D37</f>
        <v>0</v>
      </c>
      <c r="F59" s="434"/>
      <c r="G59" s="580"/>
      <c r="H59" s="423"/>
      <c r="I59" s="326"/>
      <c r="J59" s="576"/>
      <c r="K59" s="576"/>
      <c r="L59" s="577"/>
      <c r="M59" s="423"/>
      <c r="N59" s="423"/>
      <c r="O59" s="178"/>
      <c r="P59" s="178"/>
      <c r="Q59" s="178"/>
    </row>
    <row r="60" spans="1:17" ht="13.5" hidden="1" customHeight="1">
      <c r="A60" s="578">
        <f>'5- Identificación de Riesgos'!A42</f>
        <v>0</v>
      </c>
      <c r="B60" s="423" t="str">
        <f>'5- Identificación de Riesgos'!B38</f>
        <v>Pérdida de información</v>
      </c>
      <c r="C60" s="423" t="str">
        <f>'5- Identificación de Riesgos'!C38</f>
        <v>Extravio de informacion al no realizar debidamente las copias de seguridad.</v>
      </c>
      <c r="D60" s="423" t="s">
        <v>429</v>
      </c>
      <c r="E60" s="188" t="str">
        <f>'5- Identificación de Riesgos'!D38</f>
        <v>1, Ataques cibernéticos a los sistemas de información de la entidad.</v>
      </c>
      <c r="F60" s="434" t="str">
        <f>'5- Identificación de Riesgos'!H38</f>
        <v>Muy Baja - 1</v>
      </c>
      <c r="G60" s="423" t="str">
        <f>'5- Identificación de Riesgos'!M38</f>
        <v>Leve - 1</v>
      </c>
      <c r="H60" s="423" t="str">
        <f>'5- Identificación de Riesgos'!N38</f>
        <v>Bajo - 1</v>
      </c>
      <c r="I60" s="326"/>
      <c r="J60" s="576" t="str">
        <f>'6- Valoración Controles'!T38</f>
        <v>Muy Baja - 1</v>
      </c>
      <c r="K60" s="576" t="str">
        <f>'6- Valoración Controles'!U38</f>
        <v>Leve - 1</v>
      </c>
      <c r="L60" s="577" t="e">
        <f>AVERAGE(#REF!)</f>
        <v>#REF!</v>
      </c>
      <c r="M60" s="423" t="str">
        <f>'6- Valoración Controles'!V38</f>
        <v>Bajo - 1</v>
      </c>
      <c r="N60" s="423" t="s">
        <v>430</v>
      </c>
      <c r="O60" s="178"/>
      <c r="P60" s="178"/>
      <c r="Q60" s="178"/>
    </row>
    <row r="61" spans="1:17" ht="13.5" hidden="1" customHeight="1">
      <c r="A61" s="578"/>
      <c r="B61" s="423"/>
      <c r="C61" s="423"/>
      <c r="D61" s="423"/>
      <c r="E61" s="188" t="str">
        <f>'5- Identificación de Riesgos'!D39</f>
        <v>2. Virus informáticos, Malware,</v>
      </c>
      <c r="F61" s="434"/>
      <c r="G61" s="580"/>
      <c r="H61" s="423"/>
      <c r="I61" s="326"/>
      <c r="J61" s="576"/>
      <c r="K61" s="576"/>
      <c r="L61" s="577"/>
      <c r="M61" s="423"/>
      <c r="N61" s="423"/>
      <c r="O61" s="178"/>
      <c r="P61" s="178"/>
      <c r="Q61" s="178"/>
    </row>
    <row r="62" spans="1:17" ht="13.5" hidden="1" customHeight="1">
      <c r="A62" s="578"/>
      <c r="B62" s="423"/>
      <c r="C62" s="423"/>
      <c r="D62" s="423"/>
      <c r="E62" s="188" t="str">
        <f>'5- Identificación de Riesgos'!D40</f>
        <v>3. Ocurrencia de fenómenos naturales (Inundación, quema de bosques, sismo, vendavales).</v>
      </c>
      <c r="F62" s="434"/>
      <c r="G62" s="580"/>
      <c r="H62" s="423"/>
      <c r="I62" s="326"/>
      <c r="J62" s="576"/>
      <c r="K62" s="576"/>
      <c r="L62" s="577"/>
      <c r="M62" s="423"/>
      <c r="N62" s="423"/>
      <c r="O62" s="178"/>
      <c r="P62" s="178"/>
      <c r="Q62" s="178"/>
    </row>
    <row r="63" spans="1:17" ht="13.5" hidden="1" customHeight="1">
      <c r="A63" s="578"/>
      <c r="B63" s="423"/>
      <c r="C63" s="423"/>
      <c r="D63" s="423"/>
      <c r="E63" s="188" t="str">
        <f>'5- Identificación de Riesgos'!D41</f>
        <v>4. Daños eléctricos.</v>
      </c>
      <c r="F63" s="434"/>
      <c r="G63" s="580"/>
      <c r="H63" s="423"/>
      <c r="I63" s="326"/>
      <c r="J63" s="576"/>
      <c r="K63" s="576"/>
      <c r="L63" s="577"/>
      <c r="M63" s="423"/>
      <c r="N63" s="423"/>
      <c r="O63" s="178"/>
      <c r="P63" s="178"/>
      <c r="Q63" s="178"/>
    </row>
    <row r="64" spans="1:17" ht="13.5" hidden="1" customHeight="1">
      <c r="A64" s="578"/>
      <c r="B64" s="423"/>
      <c r="C64" s="423"/>
      <c r="D64" s="423"/>
      <c r="E64" s="188" t="str">
        <f>'5- Identificación de Riesgos'!D42</f>
        <v>5. Mala manipulación de los equipos</v>
      </c>
      <c r="F64" s="434"/>
      <c r="G64" s="580"/>
      <c r="H64" s="423"/>
      <c r="I64" s="326"/>
      <c r="J64" s="576"/>
      <c r="K64" s="576"/>
      <c r="L64" s="577"/>
      <c r="M64" s="423"/>
      <c r="N64" s="423"/>
      <c r="O64" s="178"/>
      <c r="P64" s="178"/>
      <c r="Q64" s="178"/>
    </row>
    <row r="65" spans="1:17" ht="13.5" hidden="1" customHeight="1">
      <c r="A65" s="578"/>
      <c r="B65" s="423"/>
      <c r="C65" s="423"/>
      <c r="D65" s="423"/>
      <c r="E65" s="188" t="str">
        <f>'5- Identificación de Riesgos'!D43</f>
        <v>6. No realización de los procedimientos de copias de seguridad</v>
      </c>
      <c r="F65" s="434"/>
      <c r="G65" s="580"/>
      <c r="H65" s="423"/>
      <c r="I65" s="326"/>
      <c r="J65" s="576"/>
      <c r="K65" s="576"/>
      <c r="L65" s="577"/>
      <c r="M65" s="423"/>
      <c r="N65" s="423"/>
      <c r="O65" s="178"/>
      <c r="P65" s="178"/>
      <c r="Q65" s="178"/>
    </row>
    <row r="66" spans="1:17" ht="13.5" hidden="1" customHeight="1">
      <c r="A66" s="578"/>
      <c r="B66" s="423"/>
      <c r="C66" s="423"/>
      <c r="D66" s="423"/>
      <c r="E66" s="188">
        <f>'5- Identificación de Riesgos'!D44</f>
        <v>0</v>
      </c>
      <c r="F66" s="434"/>
      <c r="G66" s="580"/>
      <c r="H66" s="423"/>
      <c r="I66" s="326"/>
      <c r="J66" s="576"/>
      <c r="K66" s="576"/>
      <c r="L66" s="577"/>
      <c r="M66" s="423"/>
      <c r="N66" s="423"/>
      <c r="O66" s="178"/>
      <c r="P66" s="178"/>
      <c r="Q66" s="178"/>
    </row>
    <row r="67" spans="1:17" ht="13.5" hidden="1" customHeight="1">
      <c r="A67" s="578"/>
      <c r="B67" s="423"/>
      <c r="C67" s="423"/>
      <c r="D67" s="423"/>
      <c r="E67" s="188" t="e">
        <f>'5- Identificación de Riesgos'!#REF!</f>
        <v>#REF!</v>
      </c>
      <c r="F67" s="434"/>
      <c r="G67" s="580"/>
      <c r="H67" s="423"/>
      <c r="I67" s="326"/>
      <c r="J67" s="576"/>
      <c r="K67" s="576"/>
      <c r="L67" s="577"/>
      <c r="M67" s="423"/>
      <c r="N67" s="423"/>
      <c r="O67" s="178"/>
      <c r="P67" s="178"/>
      <c r="Q67" s="178"/>
    </row>
    <row r="68" spans="1:17" ht="13.5" hidden="1" customHeight="1">
      <c r="A68" s="578"/>
      <c r="B68" s="423"/>
      <c r="C68" s="423"/>
      <c r="D68" s="423"/>
      <c r="E68" s="188" t="e">
        <f>'5- Identificación de Riesgos'!#REF!</f>
        <v>#REF!</v>
      </c>
      <c r="F68" s="434"/>
      <c r="G68" s="580"/>
      <c r="H68" s="423"/>
      <c r="I68" s="326"/>
      <c r="J68" s="576"/>
      <c r="K68" s="576"/>
      <c r="L68" s="577"/>
      <c r="M68" s="423"/>
      <c r="N68" s="423"/>
      <c r="O68" s="178"/>
      <c r="P68" s="178"/>
      <c r="Q68" s="178"/>
    </row>
    <row r="69" spans="1:17" ht="13.5" hidden="1" customHeight="1" thickBot="1">
      <c r="A69" s="578"/>
      <c r="B69" s="423"/>
      <c r="C69" s="423"/>
      <c r="D69" s="423"/>
      <c r="E69" s="188">
        <f>'5- Identificación de Riesgos'!D45</f>
        <v>0</v>
      </c>
      <c r="F69" s="434"/>
      <c r="G69" s="580"/>
      <c r="H69" s="423"/>
      <c r="I69" s="326"/>
      <c r="J69" s="576"/>
      <c r="K69" s="576"/>
      <c r="L69" s="577"/>
      <c r="M69" s="423"/>
      <c r="N69" s="423"/>
      <c r="O69" s="178"/>
      <c r="P69" s="178"/>
      <c r="Q69" s="178"/>
    </row>
    <row r="70" spans="1:17" ht="13.5" hidden="1" customHeight="1">
      <c r="A70" s="578">
        <f>'5- Identificación de Riesgos'!A52</f>
        <v>8</v>
      </c>
      <c r="B70" s="423" t="str">
        <f>'5- Identificación de Riesgos'!B46</f>
        <v xml:space="preserve">Tecnológicos-Fallas del sistema interno y externo del Centro de Servicios. </v>
      </c>
      <c r="C70" s="423" t="str">
        <f>'5- Identificación de Riesgos'!C46</f>
        <v>Fallas tecnológicas en los aplicativos internos y externos del centro de servicios.</v>
      </c>
      <c r="D70" s="423" t="s">
        <v>429</v>
      </c>
      <c r="E70" s="188" t="e">
        <f>'5- Identificación de Riesgos'!#REF!</f>
        <v>#REF!</v>
      </c>
      <c r="F70" s="434" t="str">
        <f>'5- Identificación de Riesgos'!H46</f>
        <v>Muy Baja - 1</v>
      </c>
      <c r="G70" s="423" t="str">
        <f>'5- Identificación de Riesgos'!M46</f>
        <v>Leve - 1</v>
      </c>
      <c r="H70" s="423" t="str">
        <f>'5- Identificación de Riesgos'!N46</f>
        <v>Bajo - 1</v>
      </c>
      <c r="I70" s="326"/>
      <c r="J70" s="576" t="str">
        <f>'6- Valoración Controles'!T46</f>
        <v>Muy Baja - 1</v>
      </c>
      <c r="K70" s="576" t="str">
        <f>'6- Valoración Controles'!U46</f>
        <v>Leve - 1</v>
      </c>
      <c r="L70" s="577" t="e">
        <f>AVERAGE(#REF!)</f>
        <v>#REF!</v>
      </c>
      <c r="M70" s="423" t="str">
        <f>'6- Valoración Controles'!V46</f>
        <v>Bajo - 1</v>
      </c>
      <c r="N70" s="423" t="s">
        <v>430</v>
      </c>
      <c r="O70" s="178"/>
      <c r="P70" s="178"/>
      <c r="Q70" s="178"/>
    </row>
    <row r="71" spans="1:17" ht="13.5" hidden="1" customHeight="1">
      <c r="A71" s="578"/>
      <c r="B71" s="423"/>
      <c r="C71" s="423"/>
      <c r="D71" s="423"/>
      <c r="E71" s="188" t="e">
        <f>'5- Identificación de Riesgos'!#REF!</f>
        <v>#REF!</v>
      </c>
      <c r="F71" s="434"/>
      <c r="G71" s="580"/>
      <c r="H71" s="423"/>
      <c r="I71" s="326"/>
      <c r="J71" s="576"/>
      <c r="K71" s="576"/>
      <c r="L71" s="577"/>
      <c r="M71" s="423"/>
      <c r="N71" s="423"/>
      <c r="O71" s="178"/>
      <c r="P71" s="178"/>
      <c r="Q71" s="178"/>
    </row>
    <row r="72" spans="1:17" ht="13.5" hidden="1" customHeight="1">
      <c r="A72" s="578"/>
      <c r="B72" s="423"/>
      <c r="C72" s="423"/>
      <c r="D72" s="423"/>
      <c r="E72" s="188" t="e">
        <f>'5- Identificación de Riesgos'!#REF!</f>
        <v>#REF!</v>
      </c>
      <c r="F72" s="434"/>
      <c r="G72" s="580"/>
      <c r="H72" s="423"/>
      <c r="I72" s="326"/>
      <c r="J72" s="576"/>
      <c r="K72" s="576"/>
      <c r="L72" s="577"/>
      <c r="M72" s="423"/>
      <c r="N72" s="423"/>
      <c r="O72" s="178"/>
      <c r="P72" s="178"/>
      <c r="Q72" s="178"/>
    </row>
    <row r="73" spans="1:17" ht="13.5" hidden="1" customHeight="1">
      <c r="A73" s="578"/>
      <c r="B73" s="423"/>
      <c r="C73" s="423"/>
      <c r="D73" s="423"/>
      <c r="E73" s="188" t="e">
        <f>'5- Identificación de Riesgos'!#REF!</f>
        <v>#REF!</v>
      </c>
      <c r="F73" s="434"/>
      <c r="G73" s="580"/>
      <c r="H73" s="423"/>
      <c r="I73" s="326"/>
      <c r="J73" s="576"/>
      <c r="K73" s="576"/>
      <c r="L73" s="577"/>
      <c r="M73" s="423"/>
      <c r="N73" s="423"/>
      <c r="O73" s="178"/>
      <c r="P73" s="178"/>
      <c r="Q73" s="178"/>
    </row>
    <row r="74" spans="1:17" ht="13.5" hidden="1" customHeight="1">
      <c r="A74" s="578"/>
      <c r="B74" s="423"/>
      <c r="C74" s="423"/>
      <c r="D74" s="423"/>
      <c r="E74" s="188" t="e">
        <f>'5- Identificación de Riesgos'!#REF!</f>
        <v>#REF!</v>
      </c>
      <c r="F74" s="434"/>
      <c r="G74" s="580"/>
      <c r="H74" s="423"/>
      <c r="I74" s="326"/>
      <c r="J74" s="576"/>
      <c r="K74" s="576"/>
      <c r="L74" s="577"/>
      <c r="M74" s="423"/>
      <c r="N74" s="423"/>
      <c r="O74" s="178"/>
      <c r="P74" s="178"/>
      <c r="Q74" s="178"/>
    </row>
    <row r="75" spans="1:17" ht="13.5" hidden="1" customHeight="1">
      <c r="A75" s="578"/>
      <c r="B75" s="423"/>
      <c r="C75" s="423"/>
      <c r="D75" s="423"/>
      <c r="E75" s="188" t="e">
        <f>'5- Identificación de Riesgos'!#REF!</f>
        <v>#REF!</v>
      </c>
      <c r="F75" s="434"/>
      <c r="G75" s="580"/>
      <c r="H75" s="423"/>
      <c r="I75" s="326"/>
      <c r="J75" s="576"/>
      <c r="K75" s="576"/>
      <c r="L75" s="577"/>
      <c r="M75" s="423"/>
      <c r="N75" s="423"/>
      <c r="O75" s="178"/>
      <c r="P75" s="178"/>
      <c r="Q75" s="178"/>
    </row>
    <row r="76" spans="1:17" ht="13.5" hidden="1" customHeight="1">
      <c r="A76" s="578"/>
      <c r="B76" s="423"/>
      <c r="C76" s="423"/>
      <c r="D76" s="423"/>
      <c r="E76" s="188" t="e">
        <f>'5- Identificación de Riesgos'!#REF!</f>
        <v>#REF!</v>
      </c>
      <c r="F76" s="434"/>
      <c r="G76" s="580"/>
      <c r="H76" s="423"/>
      <c r="I76" s="326"/>
      <c r="J76" s="576"/>
      <c r="K76" s="576"/>
      <c r="L76" s="577"/>
      <c r="M76" s="423"/>
      <c r="N76" s="423"/>
      <c r="O76" s="178"/>
      <c r="P76" s="178"/>
      <c r="Q76" s="178"/>
    </row>
    <row r="77" spans="1:17" ht="13.5" hidden="1" customHeight="1">
      <c r="A77" s="578"/>
      <c r="B77" s="423"/>
      <c r="C77" s="423"/>
      <c r="D77" s="423"/>
      <c r="E77" s="188" t="e">
        <f>'5- Identificación de Riesgos'!#REF!</f>
        <v>#REF!</v>
      </c>
      <c r="F77" s="434"/>
      <c r="G77" s="580"/>
      <c r="H77" s="423"/>
      <c r="I77" s="326"/>
      <c r="J77" s="576"/>
      <c r="K77" s="576"/>
      <c r="L77" s="577"/>
      <c r="M77" s="423"/>
      <c r="N77" s="423"/>
      <c r="O77" s="178"/>
      <c r="P77" s="178"/>
      <c r="Q77" s="178"/>
    </row>
    <row r="78" spans="1:17" ht="13.5" hidden="1" customHeight="1">
      <c r="A78" s="578"/>
      <c r="B78" s="423"/>
      <c r="C78" s="423"/>
      <c r="D78" s="423"/>
      <c r="E78" s="188" t="e">
        <f>'5- Identificación de Riesgos'!#REF!</f>
        <v>#REF!</v>
      </c>
      <c r="F78" s="434"/>
      <c r="G78" s="580"/>
      <c r="H78" s="423"/>
      <c r="I78" s="326"/>
      <c r="J78" s="576"/>
      <c r="K78" s="576"/>
      <c r="L78" s="577"/>
      <c r="M78" s="423"/>
      <c r="N78" s="423"/>
      <c r="O78" s="178"/>
      <c r="P78" s="178"/>
      <c r="Q78" s="178"/>
    </row>
    <row r="79" spans="1:17" ht="13.5" hidden="1" customHeight="1" thickBot="1">
      <c r="A79" s="578"/>
      <c r="B79" s="423"/>
      <c r="C79" s="423"/>
      <c r="D79" s="423"/>
      <c r="E79" s="188" t="e">
        <f>'5- Identificación de Riesgos'!#REF!</f>
        <v>#REF!</v>
      </c>
      <c r="F79" s="434"/>
      <c r="G79" s="580"/>
      <c r="H79" s="423"/>
      <c r="I79" s="326"/>
      <c r="J79" s="576"/>
      <c r="K79" s="576"/>
      <c r="L79" s="577"/>
      <c r="M79" s="423"/>
      <c r="N79" s="423"/>
      <c r="O79" s="178"/>
      <c r="P79" s="178"/>
      <c r="Q79" s="178"/>
    </row>
    <row r="80" spans="1:17" ht="15" hidden="1" customHeight="1">
      <c r="A80" s="578">
        <f>'5- Identificación de Riesgos'!A62</f>
        <v>10</v>
      </c>
      <c r="B80" s="423" t="str">
        <f>'5- Identificación de Riesgos'!B52</f>
        <v xml:space="preserve">Afectaciones ambientales </v>
      </c>
      <c r="C80" s="423" t="str">
        <f>'5- Identificación de Riesgos'!C52</f>
        <v>Se tienen afectaciones ambientales que generen impactos negativos en el entorno.</v>
      </c>
      <c r="D80" s="423" t="s">
        <v>429</v>
      </c>
      <c r="E80" s="188" t="e">
        <f>'5- Identificación de Riesgos'!#REF!</f>
        <v>#REF!</v>
      </c>
      <c r="F80" s="434" t="str">
        <f>'5- Identificación de Riesgos'!H52</f>
        <v>Muy Baja - 1</v>
      </c>
      <c r="G80" s="423" t="str">
        <f>'5- Identificación de Riesgos'!M52</f>
        <v>Leve - 1</v>
      </c>
      <c r="H80" s="423" t="str">
        <f>'5- Identificación de Riesgos'!N52</f>
        <v>Bajo - 1</v>
      </c>
      <c r="I80" s="326"/>
      <c r="J80" s="576" t="str">
        <f>'6- Valoración Controles'!T52</f>
        <v>Muy Baja - 1</v>
      </c>
      <c r="K80" s="576" t="str">
        <f>'6- Valoración Controles'!U52</f>
        <v>Leve - 1</v>
      </c>
      <c r="L80" s="577" t="e">
        <f>AVERAGE(#REF!)</f>
        <v>#REF!</v>
      </c>
      <c r="M80" s="423" t="str">
        <f>'6- Valoración Controles'!V52</f>
        <v>Bajo - 1</v>
      </c>
      <c r="N80" s="423" t="s">
        <v>430</v>
      </c>
      <c r="O80" s="178"/>
      <c r="P80" s="178"/>
      <c r="Q80" s="178"/>
    </row>
    <row r="81" spans="1:17" ht="15" hidden="1" customHeight="1">
      <c r="A81" s="578"/>
      <c r="B81" s="423"/>
      <c r="C81" s="423"/>
      <c r="D81" s="423"/>
      <c r="E81" s="188" t="e">
        <f>'5- Identificación de Riesgos'!#REF!</f>
        <v>#REF!</v>
      </c>
      <c r="F81" s="434"/>
      <c r="G81" s="580"/>
      <c r="H81" s="423"/>
      <c r="I81" s="326"/>
      <c r="J81" s="576"/>
      <c r="K81" s="576"/>
      <c r="L81" s="577"/>
      <c r="M81" s="423"/>
      <c r="N81" s="423"/>
      <c r="O81" s="178"/>
      <c r="P81" s="178"/>
      <c r="Q81" s="178"/>
    </row>
    <row r="82" spans="1:17" ht="15" hidden="1" customHeight="1">
      <c r="A82" s="578"/>
      <c r="B82" s="423"/>
      <c r="C82" s="423"/>
      <c r="D82" s="423"/>
      <c r="E82" s="188" t="e">
        <f>'5- Identificación de Riesgos'!#REF!</f>
        <v>#REF!</v>
      </c>
      <c r="F82" s="434"/>
      <c r="G82" s="580"/>
      <c r="H82" s="423"/>
      <c r="I82" s="326"/>
      <c r="J82" s="576"/>
      <c r="K82" s="576"/>
      <c r="L82" s="577"/>
      <c r="M82" s="423"/>
      <c r="N82" s="423"/>
      <c r="O82" s="178"/>
      <c r="P82" s="178"/>
      <c r="Q82" s="178"/>
    </row>
    <row r="83" spans="1:17" ht="15" hidden="1" customHeight="1">
      <c r="A83" s="578"/>
      <c r="B83" s="423"/>
      <c r="C83" s="423"/>
      <c r="D83" s="423"/>
      <c r="E83" s="188" t="e">
        <f>'5- Identificación de Riesgos'!#REF!</f>
        <v>#REF!</v>
      </c>
      <c r="F83" s="434"/>
      <c r="G83" s="580"/>
      <c r="H83" s="423"/>
      <c r="I83" s="326"/>
      <c r="J83" s="576"/>
      <c r="K83" s="576"/>
      <c r="L83" s="577"/>
      <c r="M83" s="423"/>
      <c r="N83" s="423"/>
      <c r="O83" s="178"/>
      <c r="P83" s="178"/>
      <c r="Q83" s="178"/>
    </row>
    <row r="84" spans="1:17" ht="15" hidden="1" customHeight="1">
      <c r="A84" s="578"/>
      <c r="B84" s="423"/>
      <c r="C84" s="423"/>
      <c r="D84" s="423"/>
      <c r="E84" s="188" t="e">
        <f>'5- Identificación de Riesgos'!#REF!</f>
        <v>#REF!</v>
      </c>
      <c r="F84" s="434"/>
      <c r="G84" s="580"/>
      <c r="H84" s="423"/>
      <c r="I84" s="326"/>
      <c r="J84" s="576"/>
      <c r="K84" s="576"/>
      <c r="L84" s="577"/>
      <c r="M84" s="423"/>
      <c r="N84" s="423"/>
      <c r="O84" s="178"/>
      <c r="P84" s="178"/>
      <c r="Q84" s="178"/>
    </row>
    <row r="85" spans="1:17" ht="15" hidden="1" customHeight="1">
      <c r="A85" s="578"/>
      <c r="B85" s="423"/>
      <c r="C85" s="423"/>
      <c r="D85" s="423"/>
      <c r="E85" s="188" t="e">
        <f>'5- Identificación de Riesgos'!#REF!</f>
        <v>#REF!</v>
      </c>
      <c r="F85" s="434"/>
      <c r="G85" s="580"/>
      <c r="H85" s="423"/>
      <c r="I85" s="326"/>
      <c r="J85" s="576"/>
      <c r="K85" s="576"/>
      <c r="L85" s="577"/>
      <c r="M85" s="423"/>
      <c r="N85" s="423"/>
      <c r="O85" s="178"/>
      <c r="P85" s="178"/>
      <c r="Q85" s="178"/>
    </row>
    <row r="86" spans="1:17" ht="15" hidden="1" customHeight="1">
      <c r="A86" s="578"/>
      <c r="B86" s="423"/>
      <c r="C86" s="423"/>
      <c r="D86" s="423"/>
      <c r="E86" s="188" t="e">
        <f>'5- Identificación de Riesgos'!#REF!</f>
        <v>#REF!</v>
      </c>
      <c r="F86" s="434"/>
      <c r="G86" s="580"/>
      <c r="H86" s="423"/>
      <c r="I86" s="326"/>
      <c r="J86" s="576"/>
      <c r="K86" s="576"/>
      <c r="L86" s="577"/>
      <c r="M86" s="423"/>
      <c r="N86" s="423"/>
      <c r="O86" s="178"/>
      <c r="P86" s="178"/>
      <c r="Q86" s="178"/>
    </row>
    <row r="87" spans="1:17" ht="15" hidden="1" customHeight="1">
      <c r="A87" s="578"/>
      <c r="B87" s="423"/>
      <c r="C87" s="423"/>
      <c r="D87" s="423"/>
      <c r="E87" s="188" t="e">
        <f>'5- Identificación de Riesgos'!#REF!</f>
        <v>#REF!</v>
      </c>
      <c r="F87" s="434"/>
      <c r="G87" s="580"/>
      <c r="H87" s="423"/>
      <c r="I87" s="326"/>
      <c r="J87" s="576"/>
      <c r="K87" s="576"/>
      <c r="L87" s="577"/>
      <c r="M87" s="423"/>
      <c r="N87" s="423"/>
      <c r="O87" s="178"/>
      <c r="P87" s="178"/>
      <c r="Q87" s="178"/>
    </row>
    <row r="88" spans="1:17" ht="15" hidden="1" customHeight="1">
      <c r="A88" s="578"/>
      <c r="B88" s="423"/>
      <c r="C88" s="423"/>
      <c r="D88" s="423"/>
      <c r="E88" s="188" t="e">
        <f>'5- Identificación de Riesgos'!#REF!</f>
        <v>#REF!</v>
      </c>
      <c r="F88" s="434"/>
      <c r="G88" s="580"/>
      <c r="H88" s="423"/>
      <c r="I88" s="326"/>
      <c r="J88" s="576"/>
      <c r="K88" s="576"/>
      <c r="L88" s="577"/>
      <c r="M88" s="423"/>
      <c r="N88" s="423"/>
      <c r="O88" s="178"/>
      <c r="P88" s="178"/>
      <c r="Q88" s="178"/>
    </row>
    <row r="89" spans="1:17" ht="15.75" hidden="1" customHeight="1" thickBot="1">
      <c r="A89" s="578"/>
      <c r="B89" s="423"/>
      <c r="C89" s="423"/>
      <c r="D89" s="423"/>
      <c r="E89" s="188" t="e">
        <f>'5- Identificación de Riesgos'!#REF!</f>
        <v>#REF!</v>
      </c>
      <c r="F89" s="434"/>
      <c r="G89" s="580"/>
      <c r="H89" s="423"/>
      <c r="I89" s="326"/>
      <c r="J89" s="576"/>
      <c r="K89" s="576"/>
      <c r="L89" s="577"/>
      <c r="M89" s="423"/>
      <c r="N89" s="423"/>
      <c r="O89" s="178"/>
      <c r="P89" s="178"/>
      <c r="Q89" s="178"/>
    </row>
    <row r="90" spans="1:17">
      <c r="A90" s="578">
        <f>'5- Identificación de Riesgos'!A58</f>
        <v>4</v>
      </c>
      <c r="B90" s="423" t="str">
        <f>'5- Identificación de Riesgos'!B58</f>
        <v xml:space="preserve">Recibir , ofrecer, prometer , entregar o aceptar dádivas o beneficios a nombre propio o de terceros para  expedir, alterar,retener , extraviar o entregar  documentos  sin el lleno de requisitos legales </v>
      </c>
      <c r="C90" s="423" t="str">
        <f>'5- Identificación de Riesgos'!C58</f>
        <v xml:space="preserve"> Realizar trámites sin el cumplimiento de los requisitos legales  o  con informacion falsa.</v>
      </c>
      <c r="D90" s="423" t="s">
        <v>429</v>
      </c>
      <c r="E90" s="188" t="e">
        <f>'5- Identificación de Riesgos'!#REF!</f>
        <v>#REF!</v>
      </c>
      <c r="F90" s="434" t="str">
        <f>'5- Identificación de Riesgos'!H58</f>
        <v>Muy Baja - 1</v>
      </c>
      <c r="G90" s="423" t="str">
        <f>'5- Identificación de Riesgos'!M58</f>
        <v>Menor - 2</v>
      </c>
      <c r="H90" s="423" t="str">
        <f>'5- Identificación de Riesgos'!N58</f>
        <v>Bajo - 2</v>
      </c>
      <c r="I90" s="326"/>
      <c r="J90" s="576" t="str">
        <f>'6- Valoración Controles'!T58</f>
        <v>Muy Baja - 1</v>
      </c>
      <c r="K90" s="576" t="str">
        <f>'6- Valoración Controles'!U58</f>
        <v>Menor - 2</v>
      </c>
      <c r="L90" s="577" t="e">
        <f>AVERAGE(#REF!)</f>
        <v>#REF!</v>
      </c>
      <c r="M90" s="423" t="str">
        <f>'6- Valoración Controles'!V58</f>
        <v>Bajo - 2</v>
      </c>
      <c r="N90" s="423" t="s">
        <v>431</v>
      </c>
      <c r="O90" s="178"/>
      <c r="P90" s="178"/>
      <c r="Q90" s="178"/>
    </row>
    <row r="91" spans="1:17">
      <c r="A91" s="578"/>
      <c r="B91" s="423"/>
      <c r="C91" s="423"/>
      <c r="D91" s="423"/>
      <c r="E91" s="188" t="e">
        <f>'5- Identificación de Riesgos'!#REF!</f>
        <v>#REF!</v>
      </c>
      <c r="F91" s="434"/>
      <c r="G91" s="580"/>
      <c r="H91" s="423"/>
      <c r="I91" s="326"/>
      <c r="J91" s="576"/>
      <c r="K91" s="576"/>
      <c r="L91" s="577"/>
      <c r="M91" s="423"/>
      <c r="N91" s="423"/>
      <c r="O91" s="178"/>
      <c r="P91" s="178"/>
      <c r="Q91" s="178"/>
    </row>
    <row r="92" spans="1:17">
      <c r="A92" s="578"/>
      <c r="B92" s="423"/>
      <c r="C92" s="423"/>
      <c r="D92" s="423"/>
      <c r="E92" s="188" t="e">
        <f>'5- Identificación de Riesgos'!#REF!</f>
        <v>#REF!</v>
      </c>
      <c r="F92" s="434"/>
      <c r="G92" s="580"/>
      <c r="H92" s="423"/>
      <c r="I92" s="326"/>
      <c r="J92" s="576"/>
      <c r="K92" s="576"/>
      <c r="L92" s="577"/>
      <c r="M92" s="423"/>
      <c r="N92" s="423"/>
      <c r="O92" s="178"/>
      <c r="P92" s="178"/>
      <c r="Q92" s="178"/>
    </row>
    <row r="93" spans="1:17">
      <c r="A93" s="578"/>
      <c r="B93" s="423"/>
      <c r="C93" s="423"/>
      <c r="D93" s="423"/>
      <c r="E93" s="188" t="e">
        <f>'5- Identificación de Riesgos'!#REF!</f>
        <v>#REF!</v>
      </c>
      <c r="F93" s="434"/>
      <c r="G93" s="580"/>
      <c r="H93" s="423"/>
      <c r="I93" s="326"/>
      <c r="J93" s="576"/>
      <c r="K93" s="576"/>
      <c r="L93" s="577"/>
      <c r="M93" s="423"/>
      <c r="N93" s="423"/>
      <c r="O93" s="178"/>
      <c r="P93" s="178"/>
      <c r="Q93" s="178"/>
    </row>
    <row r="94" spans="1:17">
      <c r="A94" s="578"/>
      <c r="B94" s="423"/>
      <c r="C94" s="423"/>
      <c r="D94" s="423"/>
      <c r="E94" s="188" t="e">
        <f>'5- Identificación de Riesgos'!#REF!</f>
        <v>#REF!</v>
      </c>
      <c r="F94" s="434"/>
      <c r="G94" s="580"/>
      <c r="H94" s="423"/>
      <c r="I94" s="326"/>
      <c r="J94" s="576"/>
      <c r="K94" s="576"/>
      <c r="L94" s="577"/>
      <c r="M94" s="423"/>
      <c r="N94" s="423"/>
      <c r="O94" s="178"/>
      <c r="P94" s="178"/>
      <c r="Q94" s="178"/>
    </row>
    <row r="95" spans="1:17">
      <c r="A95" s="578"/>
      <c r="B95" s="423"/>
      <c r="C95" s="423"/>
      <c r="D95" s="423"/>
      <c r="E95" s="188" t="e">
        <f>'5- Identificación de Riesgos'!#REF!</f>
        <v>#REF!</v>
      </c>
      <c r="F95" s="434"/>
      <c r="G95" s="580"/>
      <c r="H95" s="423"/>
      <c r="I95" s="326"/>
      <c r="J95" s="576"/>
      <c r="K95" s="576"/>
      <c r="L95" s="577"/>
      <c r="M95" s="423"/>
      <c r="N95" s="423"/>
      <c r="O95" s="178"/>
      <c r="P95" s="178"/>
      <c r="Q95" s="178"/>
    </row>
    <row r="96" spans="1:17">
      <c r="A96" s="578"/>
      <c r="B96" s="423"/>
      <c r="C96" s="423"/>
      <c r="D96" s="423"/>
      <c r="E96" s="188" t="e">
        <f>'5- Identificación de Riesgos'!#REF!</f>
        <v>#REF!</v>
      </c>
      <c r="F96" s="434"/>
      <c r="G96" s="580"/>
      <c r="H96" s="423"/>
      <c r="I96" s="326"/>
      <c r="J96" s="576"/>
      <c r="K96" s="576"/>
      <c r="L96" s="577"/>
      <c r="M96" s="423"/>
      <c r="N96" s="423"/>
      <c r="O96" s="178"/>
      <c r="P96" s="178"/>
      <c r="Q96" s="178"/>
    </row>
    <row r="97" spans="1:17">
      <c r="A97" s="578"/>
      <c r="B97" s="423"/>
      <c r="C97" s="423"/>
      <c r="D97" s="423"/>
      <c r="E97" s="188" t="e">
        <f>'5- Identificación de Riesgos'!#REF!</f>
        <v>#REF!</v>
      </c>
      <c r="F97" s="434"/>
      <c r="G97" s="580"/>
      <c r="H97" s="423"/>
      <c r="I97" s="326"/>
      <c r="J97" s="576"/>
      <c r="K97" s="576"/>
      <c r="L97" s="577"/>
      <c r="M97" s="423"/>
      <c r="N97" s="423"/>
      <c r="O97" s="178"/>
      <c r="P97" s="178"/>
      <c r="Q97" s="178"/>
    </row>
    <row r="98" spans="1:17">
      <c r="A98" s="578"/>
      <c r="B98" s="423"/>
      <c r="C98" s="423"/>
      <c r="D98" s="423"/>
      <c r="E98" s="188" t="e">
        <f>'5- Identificación de Riesgos'!#REF!</f>
        <v>#REF!</v>
      </c>
      <c r="F98" s="434"/>
      <c r="G98" s="580"/>
      <c r="H98" s="423"/>
      <c r="I98" s="326"/>
      <c r="J98" s="576"/>
      <c r="K98" s="576"/>
      <c r="L98" s="577"/>
      <c r="M98" s="423"/>
      <c r="N98" s="423"/>
      <c r="O98" s="178"/>
      <c r="P98" s="178"/>
      <c r="Q98" s="178"/>
    </row>
    <row r="99" spans="1:17">
      <c r="A99" s="578"/>
      <c r="B99" s="423"/>
      <c r="C99" s="423"/>
      <c r="D99" s="423"/>
      <c r="E99" s="188" t="e">
        <f>'5- Identificación de Riesgos'!#REF!</f>
        <v>#REF!</v>
      </c>
      <c r="F99" s="434"/>
      <c r="G99" s="580"/>
      <c r="H99" s="423"/>
      <c r="I99" s="326"/>
      <c r="J99" s="576"/>
      <c r="K99" s="576"/>
      <c r="L99" s="577"/>
      <c r="M99" s="423"/>
      <c r="N99" s="423"/>
      <c r="O99" s="178"/>
      <c r="P99" s="178"/>
      <c r="Q99" s="178"/>
    </row>
    <row r="100" spans="1:17" hidden="1">
      <c r="A100" s="588">
        <v>10</v>
      </c>
      <c r="B100" s="453" t="str">
        <f>'5- Identificación de Riesgos'!B62</f>
        <v>Interrupción o demora en el Servicio Público de Administrar  Justicia.</v>
      </c>
      <c r="C100" s="422" t="str">
        <f>'5- Identificación de Riesgos'!C62</f>
        <v>Suceso de fuerza mayor que imposibilitan la gestión judicial</v>
      </c>
      <c r="D100" s="422" t="s">
        <v>429</v>
      </c>
      <c r="E100" s="177" t="e">
        <f>'5- Identificación de Riesgos'!#REF!</f>
        <v>#REF!</v>
      </c>
      <c r="F100" s="437" t="str">
        <f>'5- Identificación de Riesgos'!H62</f>
        <v>Muy Baja - 1</v>
      </c>
      <c r="G100" s="422" t="str">
        <f>'5- Identificación de Riesgos'!M62</f>
        <v>Leve - 1</v>
      </c>
      <c r="H100" s="422" t="str">
        <f>'5- Identificación de Riesgos'!N62</f>
        <v>Bajo - 1</v>
      </c>
      <c r="I100" s="91"/>
      <c r="J100" s="590" t="str">
        <f>'6- Valoración Controles'!T62</f>
        <v>Muy Baja - 1</v>
      </c>
      <c r="K100" s="590" t="str">
        <f>'6- Valoración Controles'!U62</f>
        <v>Leve - 1</v>
      </c>
      <c r="L100" s="586" t="e">
        <f>AVERAGE(#REF!)</f>
        <v>#REF!</v>
      </c>
      <c r="M100" s="453" t="str">
        <f>'6- Valoración Controles'!V62</f>
        <v>Bajo - 1</v>
      </c>
      <c r="N100" s="453" t="s">
        <v>430</v>
      </c>
      <c r="O100" s="324"/>
      <c r="P100" s="324"/>
      <c r="Q100" s="325"/>
    </row>
    <row r="101" spans="1:17" hidden="1">
      <c r="A101" s="589"/>
      <c r="B101" s="453"/>
      <c r="C101" s="423"/>
      <c r="D101" s="423"/>
      <c r="E101" s="177" t="e">
        <f>'5- Identificación de Riesgos'!#REF!</f>
        <v>#REF!</v>
      </c>
      <c r="F101" s="434"/>
      <c r="G101" s="580"/>
      <c r="H101" s="423"/>
      <c r="I101" s="91"/>
      <c r="J101" s="590"/>
      <c r="K101" s="590"/>
      <c r="L101" s="586"/>
      <c r="M101" s="453"/>
      <c r="N101" s="453"/>
      <c r="O101" s="178"/>
      <c r="P101" s="178"/>
      <c r="Q101" s="179"/>
    </row>
    <row r="102" spans="1:17" hidden="1">
      <c r="A102" s="589"/>
      <c r="B102" s="453"/>
      <c r="C102" s="423"/>
      <c r="D102" s="423"/>
      <c r="E102" s="177" t="e">
        <f>'5- Identificación de Riesgos'!#REF!</f>
        <v>#REF!</v>
      </c>
      <c r="F102" s="434"/>
      <c r="G102" s="580"/>
      <c r="H102" s="423"/>
      <c r="I102" s="91"/>
      <c r="J102" s="590"/>
      <c r="K102" s="590"/>
      <c r="L102" s="586"/>
      <c r="M102" s="453"/>
      <c r="N102" s="453"/>
      <c r="O102" s="178"/>
      <c r="P102" s="178"/>
      <c r="Q102" s="179"/>
    </row>
    <row r="103" spans="1:17" hidden="1">
      <c r="A103" s="589"/>
      <c r="B103" s="453"/>
      <c r="C103" s="423"/>
      <c r="D103" s="423"/>
      <c r="E103" s="177" t="e">
        <f>'5- Identificación de Riesgos'!#REF!</f>
        <v>#REF!</v>
      </c>
      <c r="F103" s="434"/>
      <c r="G103" s="580"/>
      <c r="H103" s="423"/>
      <c r="I103" s="91"/>
      <c r="J103" s="590"/>
      <c r="K103" s="590"/>
      <c r="L103" s="586"/>
      <c r="M103" s="453"/>
      <c r="N103" s="453"/>
      <c r="O103" s="178"/>
      <c r="P103" s="178"/>
      <c r="Q103" s="179"/>
    </row>
    <row r="104" spans="1:17" hidden="1">
      <c r="A104" s="589"/>
      <c r="B104" s="453"/>
      <c r="C104" s="423"/>
      <c r="D104" s="423"/>
      <c r="E104" s="177" t="e">
        <f>'5- Identificación de Riesgos'!#REF!</f>
        <v>#REF!</v>
      </c>
      <c r="F104" s="434"/>
      <c r="G104" s="580"/>
      <c r="H104" s="423"/>
      <c r="I104" s="91"/>
      <c r="J104" s="590"/>
      <c r="K104" s="590"/>
      <c r="L104" s="586"/>
      <c r="M104" s="453"/>
      <c r="N104" s="453"/>
      <c r="O104" s="178"/>
      <c r="P104" s="178"/>
      <c r="Q104" s="179"/>
    </row>
    <row r="105" spans="1:17" hidden="1">
      <c r="A105" s="589"/>
      <c r="B105" s="453"/>
      <c r="C105" s="423"/>
      <c r="D105" s="423"/>
      <c r="E105" s="177" t="e">
        <f>'5- Identificación de Riesgos'!#REF!</f>
        <v>#REF!</v>
      </c>
      <c r="F105" s="434"/>
      <c r="G105" s="580"/>
      <c r="H105" s="423"/>
      <c r="I105" s="91"/>
      <c r="J105" s="590"/>
      <c r="K105" s="590"/>
      <c r="L105" s="586"/>
      <c r="M105" s="453"/>
      <c r="N105" s="453"/>
      <c r="O105" s="178"/>
      <c r="P105" s="178"/>
      <c r="Q105" s="179"/>
    </row>
    <row r="106" spans="1:17" hidden="1">
      <c r="A106" s="589"/>
      <c r="B106" s="453"/>
      <c r="C106" s="423"/>
      <c r="D106" s="423"/>
      <c r="E106" s="177" t="e">
        <f>'5- Identificación de Riesgos'!#REF!</f>
        <v>#REF!</v>
      </c>
      <c r="F106" s="434"/>
      <c r="G106" s="580"/>
      <c r="H106" s="423"/>
      <c r="I106" s="91"/>
      <c r="J106" s="590"/>
      <c r="K106" s="590"/>
      <c r="L106" s="586"/>
      <c r="M106" s="453"/>
      <c r="N106" s="453"/>
      <c r="O106" s="178"/>
      <c r="P106" s="178"/>
      <c r="Q106" s="179"/>
    </row>
    <row r="107" spans="1:17" hidden="1">
      <c r="A107" s="589"/>
      <c r="B107" s="453"/>
      <c r="C107" s="423"/>
      <c r="D107" s="423"/>
      <c r="E107" s="177" t="e">
        <f>'5- Identificación de Riesgos'!#REF!</f>
        <v>#REF!</v>
      </c>
      <c r="F107" s="434"/>
      <c r="G107" s="580"/>
      <c r="H107" s="423"/>
      <c r="I107" s="91"/>
      <c r="J107" s="590"/>
      <c r="K107" s="590"/>
      <c r="L107" s="586"/>
      <c r="M107" s="453"/>
      <c r="N107" s="453"/>
      <c r="O107" s="178"/>
      <c r="P107" s="178"/>
      <c r="Q107" s="179"/>
    </row>
    <row r="108" spans="1:17" hidden="1">
      <c r="A108" s="589"/>
      <c r="B108" s="453"/>
      <c r="C108" s="423"/>
      <c r="D108" s="423"/>
      <c r="E108" s="177" t="e">
        <f>'5- Identificación de Riesgos'!#REF!</f>
        <v>#REF!</v>
      </c>
      <c r="F108" s="434"/>
      <c r="G108" s="580"/>
      <c r="H108" s="423"/>
      <c r="I108" s="91"/>
      <c r="J108" s="590"/>
      <c r="K108" s="590"/>
      <c r="L108" s="586"/>
      <c r="M108" s="453"/>
      <c r="N108" s="453"/>
      <c r="O108" s="178"/>
      <c r="P108" s="178"/>
      <c r="Q108" s="179"/>
    </row>
    <row r="109" spans="1:17" ht="15.75" hidden="1" thickBot="1">
      <c r="A109" s="600"/>
      <c r="B109" s="454"/>
      <c r="C109" s="424"/>
      <c r="D109" s="424"/>
      <c r="E109" s="180" t="e">
        <f>'5- Identificación de Riesgos'!#REF!</f>
        <v>#REF!</v>
      </c>
      <c r="F109" s="435"/>
      <c r="G109" s="601"/>
      <c r="H109" s="424"/>
      <c r="I109" s="154"/>
      <c r="J109" s="591"/>
      <c r="K109" s="591"/>
      <c r="L109" s="587"/>
      <c r="M109" s="422"/>
      <c r="N109" s="454"/>
      <c r="O109" s="181"/>
      <c r="P109" s="181"/>
      <c r="Q109" s="182"/>
    </row>
  </sheetData>
  <mergeCells count="148">
    <mergeCell ref="L100:L109"/>
    <mergeCell ref="M100:M109"/>
    <mergeCell ref="N100:N109"/>
    <mergeCell ref="A100:A109"/>
    <mergeCell ref="B100:B109"/>
    <mergeCell ref="C100:C109"/>
    <mergeCell ref="D100:D109"/>
    <mergeCell ref="F100:F109"/>
    <mergeCell ref="G100:G109"/>
    <mergeCell ref="H100:H109"/>
    <mergeCell ref="J100:J109"/>
    <mergeCell ref="K100:K109"/>
    <mergeCell ref="L80:L89"/>
    <mergeCell ref="M80:M89"/>
    <mergeCell ref="N80:N89"/>
    <mergeCell ref="A90:A99"/>
    <mergeCell ref="B90:B99"/>
    <mergeCell ref="C90:C99"/>
    <mergeCell ref="D90:D99"/>
    <mergeCell ref="F90:F99"/>
    <mergeCell ref="G90:G99"/>
    <mergeCell ref="H90:H99"/>
    <mergeCell ref="J90:J99"/>
    <mergeCell ref="K90:K99"/>
    <mergeCell ref="L90:L99"/>
    <mergeCell ref="M90:M99"/>
    <mergeCell ref="N90:N99"/>
    <mergeCell ref="A80:A89"/>
    <mergeCell ref="B80:B89"/>
    <mergeCell ref="C80:C89"/>
    <mergeCell ref="D80:D89"/>
    <mergeCell ref="F80:F89"/>
    <mergeCell ref="G80:G89"/>
    <mergeCell ref="H80:H89"/>
    <mergeCell ref="J80:J89"/>
    <mergeCell ref="K80:K89"/>
    <mergeCell ref="M70:M79"/>
    <mergeCell ref="N70:N79"/>
    <mergeCell ref="G70:G79"/>
    <mergeCell ref="H70:H79"/>
    <mergeCell ref="J70:J79"/>
    <mergeCell ref="K70:K79"/>
    <mergeCell ref="L70:L79"/>
    <mergeCell ref="A70:A79"/>
    <mergeCell ref="B70:B79"/>
    <mergeCell ref="C70:C79"/>
    <mergeCell ref="D70:D79"/>
    <mergeCell ref="F70:F79"/>
    <mergeCell ref="A60:A69"/>
    <mergeCell ref="B60:B69"/>
    <mergeCell ref="C60:C69"/>
    <mergeCell ref="D60:D69"/>
    <mergeCell ref="F60:F69"/>
    <mergeCell ref="G60:G69"/>
    <mergeCell ref="H60:H69"/>
    <mergeCell ref="J60:J69"/>
    <mergeCell ref="K60:K69"/>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J8:J9"/>
    <mergeCell ref="H8:H9"/>
    <mergeCell ref="C8:C9"/>
    <mergeCell ref="D8:D9"/>
    <mergeCell ref="B8:B9"/>
    <mergeCell ref="C5:Q5"/>
    <mergeCell ref="C6:Q6"/>
    <mergeCell ref="L8:L9"/>
    <mergeCell ref="M20:M29"/>
    <mergeCell ref="N20:N29"/>
    <mergeCell ref="L60:L69"/>
    <mergeCell ref="M60:M69"/>
    <mergeCell ref="N60:N69"/>
    <mergeCell ref="M10:M19"/>
    <mergeCell ref="N10:N19"/>
    <mergeCell ref="C10:C19"/>
    <mergeCell ref="D10:D19"/>
    <mergeCell ref="H20:H29"/>
    <mergeCell ref="J20:J29"/>
    <mergeCell ref="L20:L29"/>
    <mergeCell ref="M50:M59"/>
    <mergeCell ref="N50:N59"/>
    <mergeCell ref="G50:G59"/>
    <mergeCell ref="H50:H59"/>
    <mergeCell ref="J50:J59"/>
    <mergeCell ref="K50:K59"/>
    <mergeCell ref="L50:L59"/>
    <mergeCell ref="H30:H39"/>
    <mergeCell ref="M30:M39"/>
    <mergeCell ref="N30:N39"/>
    <mergeCell ref="M40:M49"/>
    <mergeCell ref="N40:N49"/>
    <mergeCell ref="F10:F19"/>
    <mergeCell ref="K8:K9"/>
    <mergeCell ref="I8:I9"/>
    <mergeCell ref="E8:E9"/>
    <mergeCell ref="L10:L19"/>
    <mergeCell ref="A6:B6"/>
    <mergeCell ref="F20:F29"/>
    <mergeCell ref="G20:G29"/>
    <mergeCell ref="G40:G49"/>
    <mergeCell ref="A20:A29"/>
    <mergeCell ref="B20:B29"/>
    <mergeCell ref="K20:K29"/>
    <mergeCell ref="G10:G19"/>
    <mergeCell ref="H10:H19"/>
    <mergeCell ref="J10:J19"/>
    <mergeCell ref="K10:K19"/>
    <mergeCell ref="D20:D29"/>
    <mergeCell ref="C20:C29"/>
    <mergeCell ref="A10:A19"/>
    <mergeCell ref="B10:B19"/>
    <mergeCell ref="L40:L49"/>
    <mergeCell ref="J30:J39"/>
    <mergeCell ref="K30:K39"/>
    <mergeCell ref="J40:J49"/>
    <mergeCell ref="K40:K49"/>
    <mergeCell ref="H40:H49"/>
    <mergeCell ref="L30:L39"/>
    <mergeCell ref="A50:A59"/>
    <mergeCell ref="B50:B59"/>
    <mergeCell ref="C50:C59"/>
    <mergeCell ref="D50:D59"/>
    <mergeCell ref="F50:F59"/>
    <mergeCell ref="D40:D49"/>
    <mergeCell ref="F40:F49"/>
    <mergeCell ref="A40:A49"/>
    <mergeCell ref="B40:B49"/>
    <mergeCell ref="A30:A39"/>
    <mergeCell ref="B30:B39"/>
    <mergeCell ref="C30:C39"/>
    <mergeCell ref="D30:D39"/>
    <mergeCell ref="F30:F39"/>
    <mergeCell ref="C40:C49"/>
    <mergeCell ref="G30:G39"/>
  </mergeCells>
  <conditionalFormatting sqref="F10 F20 F30 F40 F50">
    <cfRule type="containsText" dxfId="389" priority="587" operator="containsText" text="Muy Baja">
      <formula>NOT(ISERROR(SEARCH("Muy Baja",F10)))</formula>
    </cfRule>
    <cfRule type="containsText" dxfId="388" priority="588" operator="containsText" text="Baja">
      <formula>NOT(ISERROR(SEARCH("Baja",F10)))</formula>
    </cfRule>
    <cfRule type="containsText" dxfId="387" priority="589" operator="containsText" text="Muy Alta">
      <formula>NOT(ISERROR(SEARCH("Muy Alta",F10)))</formula>
    </cfRule>
    <cfRule type="containsText" dxfId="386" priority="591" operator="containsText" text="Alta">
      <formula>NOT(ISERROR(SEARCH("Alta",F10)))</formula>
    </cfRule>
    <cfRule type="containsText" dxfId="385" priority="592" operator="containsText" text="Media">
      <formula>NOT(ISERROR(SEARCH("Media",F10)))</formula>
    </cfRule>
    <cfRule type="containsText" dxfId="384" priority="593" operator="containsText" text="Media">
      <formula>NOT(ISERROR(SEARCH("Media",F10)))</formula>
    </cfRule>
    <cfRule type="containsText" dxfId="383" priority="594" operator="containsText" text="Media">
      <formula>NOT(ISERROR(SEARCH("Media",F10)))</formula>
    </cfRule>
    <cfRule type="containsText" dxfId="382" priority="595" operator="containsText" text="Muy Baja">
      <formula>NOT(ISERROR(SEARCH("Muy Baja",F10)))</formula>
    </cfRule>
    <cfRule type="containsText" dxfId="381" priority="596" operator="containsText" text="Baja">
      <formula>NOT(ISERROR(SEARCH("Baja",F10)))</formula>
    </cfRule>
    <cfRule type="containsText" dxfId="380" priority="597" operator="containsText" text="Muy Baja">
      <formula>NOT(ISERROR(SEARCH("Muy Baja",F10)))</formula>
    </cfRule>
    <cfRule type="containsText" dxfId="379" priority="598" operator="containsText" text="Muy Baja">
      <formula>NOT(ISERROR(SEARCH("Muy Baja",F10)))</formula>
    </cfRule>
    <cfRule type="containsText" dxfId="378" priority="599" operator="containsText" text="Muy Baja">
      <formula>NOT(ISERROR(SEARCH("Muy Baja",F10)))</formula>
    </cfRule>
    <cfRule type="containsText" dxfId="377" priority="600" operator="containsText" text="Muy Baja'Tabla probabilidad'!">
      <formula>NOT(ISERROR(SEARCH("Muy Baja'Tabla probabilidad'!",F10)))</formula>
    </cfRule>
    <cfRule type="containsText" dxfId="376" priority="601" operator="containsText" text="Muy bajo">
      <formula>NOT(ISERROR(SEARCH("Muy bajo",F10)))</formula>
    </cfRule>
    <cfRule type="containsText" dxfId="375" priority="602" operator="containsText" text="Alta">
      <formula>NOT(ISERROR(SEARCH("Alta",F10)))</formula>
    </cfRule>
    <cfRule type="containsText" dxfId="374" priority="603" operator="containsText" text="Media">
      <formula>NOT(ISERROR(SEARCH("Media",F10)))</formula>
    </cfRule>
    <cfRule type="containsText" dxfId="373" priority="604" operator="containsText" text="Baja">
      <formula>NOT(ISERROR(SEARCH("Baja",F10)))</formula>
    </cfRule>
    <cfRule type="containsText" dxfId="372" priority="605" operator="containsText" text="Muy baja">
      <formula>NOT(ISERROR(SEARCH("Muy baja",F10)))</formula>
    </cfRule>
    <cfRule type="cellIs" dxfId="371" priority="608" operator="between">
      <formula>1</formula>
      <formula>2</formula>
    </cfRule>
    <cfRule type="cellIs" dxfId="370" priority="609" operator="between">
      <formula>0</formula>
      <formula>2</formula>
    </cfRule>
  </conditionalFormatting>
  <conditionalFormatting sqref="F60">
    <cfRule type="containsText" dxfId="369" priority="189" operator="containsText" text="Muy Baja">
      <formula>NOT(ISERROR(SEARCH("Muy Baja",F60)))</formula>
    </cfRule>
    <cfRule type="containsText" dxfId="368" priority="190" operator="containsText" text="Baja">
      <formula>NOT(ISERROR(SEARCH("Baja",F60)))</formula>
    </cfRule>
    <cfRule type="containsText" dxfId="367" priority="191" operator="containsText" text="Muy Alta">
      <formula>NOT(ISERROR(SEARCH("Muy Alta",F60)))</formula>
    </cfRule>
    <cfRule type="containsText" dxfId="366" priority="192" operator="containsText" text="Alta">
      <formula>NOT(ISERROR(SEARCH("Alta",F60)))</formula>
    </cfRule>
    <cfRule type="containsText" dxfId="365" priority="193" operator="containsText" text="Media">
      <formula>NOT(ISERROR(SEARCH("Media",F60)))</formula>
    </cfRule>
    <cfRule type="containsText" dxfId="364" priority="194" operator="containsText" text="Media">
      <formula>NOT(ISERROR(SEARCH("Media",F60)))</formula>
    </cfRule>
    <cfRule type="containsText" dxfId="363" priority="195" operator="containsText" text="Media">
      <formula>NOT(ISERROR(SEARCH("Media",F60)))</formula>
    </cfRule>
    <cfRule type="containsText" dxfId="362" priority="196" operator="containsText" text="Muy Baja">
      <formula>NOT(ISERROR(SEARCH("Muy Baja",F60)))</formula>
    </cfRule>
    <cfRule type="containsText" dxfId="361" priority="197" operator="containsText" text="Baja">
      <formula>NOT(ISERROR(SEARCH("Baja",F60)))</formula>
    </cfRule>
    <cfRule type="containsText" dxfId="360" priority="198" operator="containsText" text="Muy Baja">
      <formula>NOT(ISERROR(SEARCH("Muy Baja",F60)))</formula>
    </cfRule>
    <cfRule type="containsText" dxfId="359" priority="199" operator="containsText" text="Muy Baja">
      <formula>NOT(ISERROR(SEARCH("Muy Baja",F60)))</formula>
    </cfRule>
    <cfRule type="containsText" dxfId="358" priority="200" operator="containsText" text="Muy Baja">
      <formula>NOT(ISERROR(SEARCH("Muy Baja",F60)))</formula>
    </cfRule>
    <cfRule type="containsText" dxfId="357" priority="201" operator="containsText" text="Muy Baja'Tabla probabilidad'!">
      <formula>NOT(ISERROR(SEARCH("Muy Baja'Tabla probabilidad'!",F60)))</formula>
    </cfRule>
    <cfRule type="containsText" dxfId="356" priority="202" operator="containsText" text="Muy bajo">
      <formula>NOT(ISERROR(SEARCH("Muy bajo",F60)))</formula>
    </cfRule>
    <cfRule type="containsText" dxfId="355" priority="203" operator="containsText" text="Alta">
      <formula>NOT(ISERROR(SEARCH("Alta",F60)))</formula>
    </cfRule>
    <cfRule type="containsText" dxfId="354" priority="204" operator="containsText" text="Media">
      <formula>NOT(ISERROR(SEARCH("Media",F60)))</formula>
    </cfRule>
    <cfRule type="containsText" dxfId="353" priority="205" operator="containsText" text="Baja">
      <formula>NOT(ISERROR(SEARCH("Baja",F60)))</formula>
    </cfRule>
    <cfRule type="containsText" dxfId="352" priority="206" operator="containsText" text="Muy baja">
      <formula>NOT(ISERROR(SEARCH("Muy baja",F60)))</formula>
    </cfRule>
    <cfRule type="cellIs" dxfId="351" priority="209" operator="between">
      <formula>1</formula>
      <formula>2</formula>
    </cfRule>
    <cfRule type="cellIs" dxfId="350" priority="210" operator="between">
      <formula>0</formula>
      <formula>2</formula>
    </cfRule>
  </conditionalFormatting>
  <conditionalFormatting sqref="F70 F80 F90 F100">
    <cfRule type="containsText" dxfId="349" priority="63" operator="containsText" text="Muy Baja">
      <formula>NOT(ISERROR(SEARCH("Muy Baja",F70)))</formula>
    </cfRule>
    <cfRule type="containsText" dxfId="348" priority="64" operator="containsText" text="Baja">
      <formula>NOT(ISERROR(SEARCH("Baja",F70)))</formula>
    </cfRule>
    <cfRule type="containsText" dxfId="347" priority="65" operator="containsText" text="Muy Alta">
      <formula>NOT(ISERROR(SEARCH("Muy Alta",F70)))</formula>
    </cfRule>
    <cfRule type="containsText" dxfId="346" priority="66" operator="containsText" text="Alta">
      <formula>NOT(ISERROR(SEARCH("Alta",F70)))</formula>
    </cfRule>
    <cfRule type="containsText" dxfId="345" priority="67" operator="containsText" text="Media">
      <formula>NOT(ISERROR(SEARCH("Media",F70)))</formula>
    </cfRule>
    <cfRule type="containsText" dxfId="344" priority="68" operator="containsText" text="Media">
      <formula>NOT(ISERROR(SEARCH("Media",F70)))</formula>
    </cfRule>
    <cfRule type="containsText" dxfId="343" priority="69" operator="containsText" text="Media">
      <formula>NOT(ISERROR(SEARCH("Media",F70)))</formula>
    </cfRule>
    <cfRule type="containsText" dxfId="342" priority="70" operator="containsText" text="Muy Baja">
      <formula>NOT(ISERROR(SEARCH("Muy Baja",F70)))</formula>
    </cfRule>
    <cfRule type="containsText" dxfId="341" priority="71" operator="containsText" text="Baja">
      <formula>NOT(ISERROR(SEARCH("Baja",F70)))</formula>
    </cfRule>
    <cfRule type="containsText" dxfId="340" priority="72" operator="containsText" text="Muy Baja">
      <formula>NOT(ISERROR(SEARCH("Muy Baja",F70)))</formula>
    </cfRule>
    <cfRule type="containsText" dxfId="339" priority="73" operator="containsText" text="Muy Baja">
      <formula>NOT(ISERROR(SEARCH("Muy Baja",F70)))</formula>
    </cfRule>
    <cfRule type="containsText" dxfId="338" priority="74" operator="containsText" text="Muy Baja">
      <formula>NOT(ISERROR(SEARCH("Muy Baja",F70)))</formula>
    </cfRule>
    <cfRule type="containsText" dxfId="337" priority="75" operator="containsText" text="Muy Baja'Tabla probabilidad'!">
      <formula>NOT(ISERROR(SEARCH("Muy Baja'Tabla probabilidad'!",F70)))</formula>
    </cfRule>
    <cfRule type="containsText" dxfId="336" priority="76" operator="containsText" text="Muy bajo">
      <formula>NOT(ISERROR(SEARCH("Muy bajo",F70)))</formula>
    </cfRule>
    <cfRule type="containsText" dxfId="335" priority="77" operator="containsText" text="Alta">
      <formula>NOT(ISERROR(SEARCH("Alta",F70)))</formula>
    </cfRule>
    <cfRule type="containsText" dxfId="334" priority="78" operator="containsText" text="Media">
      <formula>NOT(ISERROR(SEARCH("Media",F70)))</formula>
    </cfRule>
    <cfRule type="containsText" dxfId="333" priority="79" operator="containsText" text="Baja">
      <formula>NOT(ISERROR(SEARCH("Baja",F70)))</formula>
    </cfRule>
    <cfRule type="containsText" dxfId="332" priority="80" operator="containsText" text="Muy baja">
      <formula>NOT(ISERROR(SEARCH("Muy baja",F70)))</formula>
    </cfRule>
    <cfRule type="cellIs" dxfId="331" priority="83" operator="between">
      <formula>1</formula>
      <formula>2</formula>
    </cfRule>
    <cfRule type="cellIs" dxfId="330" priority="84" operator="between">
      <formula>0</formula>
      <formula>2</formula>
    </cfRule>
  </conditionalFormatting>
  <conditionalFormatting sqref="G10 G20 G30 G40 G50">
    <cfRule type="containsText" dxfId="329" priority="581" operator="containsText" text="Catastrófico">
      <formula>NOT(ISERROR(SEARCH("Catastrófico",G10)))</formula>
    </cfRule>
    <cfRule type="containsText" dxfId="328" priority="582" operator="containsText" text="Mayor">
      <formula>NOT(ISERROR(SEARCH("Mayor",G10)))</formula>
    </cfRule>
    <cfRule type="containsText" dxfId="327" priority="583" operator="containsText" text="Alta">
      <formula>NOT(ISERROR(SEARCH("Alta",G10)))</formula>
    </cfRule>
    <cfRule type="containsText" dxfId="326" priority="584" operator="containsText" text="Moderado">
      <formula>NOT(ISERROR(SEARCH("Moderado",G10)))</formula>
    </cfRule>
    <cfRule type="containsText" dxfId="325" priority="585" operator="containsText" text="Menor">
      <formula>NOT(ISERROR(SEARCH("Menor",G10)))</formula>
    </cfRule>
    <cfRule type="containsText" dxfId="324" priority="586" operator="containsText" text="Leve">
      <formula>NOT(ISERROR(SEARCH("Leve",G10)))</formula>
    </cfRule>
  </conditionalFormatting>
  <conditionalFormatting sqref="G60">
    <cfRule type="containsText" dxfId="323" priority="183" operator="containsText" text="Catastrófico">
      <formula>NOT(ISERROR(SEARCH("Catastrófico",G60)))</formula>
    </cfRule>
    <cfRule type="containsText" dxfId="322" priority="184" operator="containsText" text="Mayor">
      <formula>NOT(ISERROR(SEARCH("Mayor",G60)))</formula>
    </cfRule>
    <cfRule type="containsText" dxfId="321" priority="185" operator="containsText" text="Alta">
      <formula>NOT(ISERROR(SEARCH("Alta",G60)))</formula>
    </cfRule>
    <cfRule type="containsText" dxfId="320" priority="186" operator="containsText" text="Moderado">
      <formula>NOT(ISERROR(SEARCH("Moderado",G60)))</formula>
    </cfRule>
    <cfRule type="containsText" dxfId="319" priority="187" operator="containsText" text="Menor">
      <formula>NOT(ISERROR(SEARCH("Menor",G60)))</formula>
    </cfRule>
    <cfRule type="containsText" dxfId="318" priority="188" operator="containsText" text="Leve">
      <formula>NOT(ISERROR(SEARCH("Leve",G60)))</formula>
    </cfRule>
  </conditionalFormatting>
  <conditionalFormatting sqref="G70 G80 G90 G100">
    <cfRule type="containsText" dxfId="317" priority="57" operator="containsText" text="Catastrófico">
      <formula>NOT(ISERROR(SEARCH("Catastrófico",G70)))</formula>
    </cfRule>
    <cfRule type="containsText" dxfId="316" priority="58" operator="containsText" text="Mayor">
      <formula>NOT(ISERROR(SEARCH("Mayor",G70)))</formula>
    </cfRule>
    <cfRule type="containsText" dxfId="315" priority="59" operator="containsText" text="Alta">
      <formula>NOT(ISERROR(SEARCH("Alta",G70)))</formula>
    </cfRule>
    <cfRule type="containsText" dxfId="314" priority="60" operator="containsText" text="Moderado">
      <formula>NOT(ISERROR(SEARCH("Moderado",G70)))</formula>
    </cfRule>
    <cfRule type="containsText" dxfId="313" priority="61" operator="containsText" text="Menor">
      <formula>NOT(ISERROR(SEARCH("Menor",G70)))</formula>
    </cfRule>
    <cfRule type="containsText" dxfId="312" priority="62" operator="containsText" text="Leve">
      <formula>NOT(ISERROR(SEARCH("Leve",G70)))</formula>
    </cfRule>
  </conditionalFormatting>
  <conditionalFormatting sqref="H10:I10 H20:I20 H30:I30 H40:I40 H50:I50">
    <cfRule type="containsText" dxfId="311" priority="576" operator="containsText" text="Extremo">
      <formula>NOT(ISERROR(SEARCH("Extremo",H10)))</formula>
    </cfRule>
    <cfRule type="containsText" dxfId="310" priority="577" operator="containsText" text="Alto">
      <formula>NOT(ISERROR(SEARCH("Alto",H10)))</formula>
    </cfRule>
    <cfRule type="containsText" dxfId="309" priority="578" operator="containsText" text="Bajo">
      <formula>NOT(ISERROR(SEARCH("Bajo",H10)))</formula>
    </cfRule>
    <cfRule type="containsText" dxfId="308" priority="579" operator="containsText" text="Moderado">
      <formula>NOT(ISERROR(SEARCH("Moderado",H10)))</formula>
    </cfRule>
    <cfRule type="containsText" dxfId="307" priority="580" operator="containsText" text="Extremo">
      <formula>NOT(ISERROR(SEARCH("Extremo",H10)))</formula>
    </cfRule>
  </conditionalFormatting>
  <conditionalFormatting sqref="H60:I60">
    <cfRule type="containsText" dxfId="306" priority="178" operator="containsText" text="Extremo">
      <formula>NOT(ISERROR(SEARCH("Extremo",H60)))</formula>
    </cfRule>
    <cfRule type="containsText" dxfId="305" priority="179" operator="containsText" text="Alto">
      <formula>NOT(ISERROR(SEARCH("Alto",H60)))</formula>
    </cfRule>
    <cfRule type="containsText" dxfId="304" priority="180" operator="containsText" text="Bajo">
      <formula>NOT(ISERROR(SEARCH("Bajo",H60)))</formula>
    </cfRule>
    <cfRule type="containsText" dxfId="303" priority="181" operator="containsText" text="Moderado">
      <formula>NOT(ISERROR(SEARCH("Moderado",H60)))</formula>
    </cfRule>
    <cfRule type="containsText" dxfId="302" priority="182" operator="containsText" text="Extremo">
      <formula>NOT(ISERROR(SEARCH("Extremo",H60)))</formula>
    </cfRule>
  </conditionalFormatting>
  <conditionalFormatting sqref="H70:I70 H80:I80 H90:I90 H100:I100">
    <cfRule type="containsText" dxfId="301" priority="52" operator="containsText" text="Extremo">
      <formula>NOT(ISERROR(SEARCH("Extremo",H70)))</formula>
    </cfRule>
    <cfRule type="containsText" dxfId="300" priority="53" operator="containsText" text="Alto">
      <formula>NOT(ISERROR(SEARCH("Alto",H70)))</formula>
    </cfRule>
    <cfRule type="containsText" dxfId="299" priority="54" operator="containsText" text="Bajo">
      <formula>NOT(ISERROR(SEARCH("Bajo",H70)))</formula>
    </cfRule>
    <cfRule type="containsText" dxfId="298" priority="55" operator="containsText" text="Moderado">
      <formula>NOT(ISERROR(SEARCH("Moderado",H70)))</formula>
    </cfRule>
    <cfRule type="containsText" dxfId="297" priority="56" operator="containsText" text="Extremo">
      <formula>NOT(ISERROR(SEARCH("Extremo",H70)))</formula>
    </cfRule>
  </conditionalFormatting>
  <conditionalFormatting sqref="J10:J49">
    <cfRule type="containsText" dxfId="296" priority="545" operator="containsText" text="Muy Alta">
      <formula>NOT(ISERROR(SEARCH("Muy Alta",J10)))</formula>
    </cfRule>
    <cfRule type="containsText" dxfId="295" priority="546" operator="containsText" text="Alta">
      <formula>NOT(ISERROR(SEARCH("Alta",J10)))</formula>
    </cfRule>
    <cfRule type="containsText" dxfId="294" priority="547" operator="containsText" text="Media">
      <formula>NOT(ISERROR(SEARCH("Media",J10)))</formula>
    </cfRule>
    <cfRule type="containsText" dxfId="293" priority="548" operator="containsText" text="Baja">
      <formula>NOT(ISERROR(SEARCH("Baja",J10)))</formula>
    </cfRule>
    <cfRule type="containsText" dxfId="292" priority="549" operator="containsText" text="Muy Baja">
      <formula>NOT(ISERROR(SEARCH("Muy Baja",J10)))</formula>
    </cfRule>
  </conditionalFormatting>
  <conditionalFormatting sqref="J10:J109">
    <cfRule type="containsText" dxfId="291" priority="263" operator="containsText" text="Muy Baja">
      <formula>NOT(ISERROR(SEARCH("Muy Baja",J10)))</formula>
    </cfRule>
  </conditionalFormatting>
  <conditionalFormatting sqref="J50:J109">
    <cfRule type="containsText" dxfId="290" priority="253" operator="containsText" text="Muy Baja">
      <formula>NOT(ISERROR(SEARCH("Muy Baja",J50)))</formula>
    </cfRule>
    <cfRule type="containsText" dxfId="289" priority="259" operator="containsText" text="Muy Alta">
      <formula>NOT(ISERROR(SEARCH("Muy Alta",J50)))</formula>
    </cfRule>
    <cfRule type="containsText" dxfId="288" priority="260" operator="containsText" text="Alta">
      <formula>NOT(ISERROR(SEARCH("Alta",J50)))</formula>
    </cfRule>
    <cfRule type="containsText" dxfId="287" priority="261" operator="containsText" text="Media">
      <formula>NOT(ISERROR(SEARCH("Media",J50)))</formula>
    </cfRule>
    <cfRule type="containsText" dxfId="286" priority="262" operator="containsText" text="Baja">
      <formula>NOT(ISERROR(SEARCH("Baja",J50)))</formula>
    </cfRule>
  </conditionalFormatting>
  <conditionalFormatting sqref="K10:K109">
    <cfRule type="containsText" dxfId="285" priority="254" operator="containsText" text="Catastrófico">
      <formula>NOT(ISERROR(SEARCH("Catastrófico",K10)))</formula>
    </cfRule>
    <cfRule type="containsText" dxfId="284" priority="255" operator="containsText" text="Moderado">
      <formula>NOT(ISERROR(SEARCH("Moderado",K10)))</formula>
    </cfRule>
    <cfRule type="containsText" dxfId="283" priority="256" operator="containsText" text="Menor">
      <formula>NOT(ISERROR(SEARCH("Menor",K10)))</formula>
    </cfRule>
    <cfRule type="containsText" dxfId="282" priority="257" operator="containsText" text="Leve">
      <formula>NOT(ISERROR(SEARCH("Leve",K10)))</formula>
    </cfRule>
    <cfRule type="containsText" dxfId="281" priority="258" operator="containsText" text="Mayor">
      <formula>NOT(ISERROR(SEARCH("Mayor",K10)))</formula>
    </cfRule>
  </conditionalFormatting>
  <conditionalFormatting sqref="M10 M20 M30 M40">
    <cfRule type="containsText" dxfId="280" priority="550" operator="containsText" text="Extremo">
      <formula>NOT(ISERROR(SEARCH("Extremo",M10)))</formula>
    </cfRule>
    <cfRule type="containsText" dxfId="279" priority="551" operator="containsText" text="Alto">
      <formula>NOT(ISERROR(SEARCH("Alto",M10)))</formula>
    </cfRule>
    <cfRule type="containsText" dxfId="278" priority="552" operator="containsText" text="Moderado">
      <formula>NOT(ISERROR(SEARCH("Moderado",M10)))</formula>
    </cfRule>
    <cfRule type="containsText" dxfId="277" priority="553" operator="containsText" text="Menor">
      <formula>NOT(ISERROR(SEARCH("Menor",M10)))</formula>
    </cfRule>
    <cfRule type="containsText" dxfId="276" priority="554" operator="containsText" text="Bajo">
      <formula>NOT(ISERROR(SEARCH("Bajo",M10)))</formula>
    </cfRule>
    <cfRule type="containsText" dxfId="275" priority="555" operator="containsText" text="Moderado">
      <formula>NOT(ISERROR(SEARCH("Moderado",M10)))</formula>
    </cfRule>
    <cfRule type="containsText" dxfId="274" priority="556" operator="containsText" text="Extremo">
      <formula>NOT(ISERROR(SEARCH("Extremo",M10)))</formula>
    </cfRule>
    <cfRule type="containsText" dxfId="273" priority="557" operator="containsText" text="Baja">
      <formula>NOT(ISERROR(SEARCH("Baja",M10)))</formula>
    </cfRule>
    <cfRule type="containsText" dxfId="272" priority="558" operator="containsText" text="Alto">
      <formula>NOT(ISERROR(SEARCH("Alto",M10)))</formula>
    </cfRule>
  </conditionalFormatting>
  <conditionalFormatting sqref="M50">
    <cfRule type="containsText" dxfId="271" priority="264" operator="containsText" text="Extremo">
      <formula>NOT(ISERROR(SEARCH("Extremo",M50)))</formula>
    </cfRule>
    <cfRule type="containsText" dxfId="270" priority="265" operator="containsText" text="Alto">
      <formula>NOT(ISERROR(SEARCH("Alto",M50)))</formula>
    </cfRule>
    <cfRule type="containsText" dxfId="269" priority="266" operator="containsText" text="Moderado">
      <formula>NOT(ISERROR(SEARCH("Moderado",M50)))</formula>
    </cfRule>
    <cfRule type="containsText" dxfId="268" priority="267" operator="containsText" text="Menor">
      <formula>NOT(ISERROR(SEARCH("Menor",M50)))</formula>
    </cfRule>
    <cfRule type="containsText" dxfId="267" priority="268" operator="containsText" text="Bajo">
      <formula>NOT(ISERROR(SEARCH("Bajo",M50)))</formula>
    </cfRule>
    <cfRule type="containsText" dxfId="266" priority="269" operator="containsText" text="Moderado">
      <formula>NOT(ISERROR(SEARCH("Moderado",M50)))</formula>
    </cfRule>
    <cfRule type="containsText" dxfId="265" priority="270" operator="containsText" text="Extremo">
      <formula>NOT(ISERROR(SEARCH("Extremo",M50)))</formula>
    </cfRule>
    <cfRule type="containsText" dxfId="264" priority="271" operator="containsText" text="Baja">
      <formula>NOT(ISERROR(SEARCH("Baja",M50)))</formula>
    </cfRule>
    <cfRule type="containsText" dxfId="263" priority="272" operator="containsText" text="Alto">
      <formula>NOT(ISERROR(SEARCH("Alto",M50)))</formula>
    </cfRule>
  </conditionalFormatting>
  <conditionalFormatting sqref="M60 M70 M80 M90 M100">
    <cfRule type="containsText" dxfId="262" priority="169" operator="containsText" text="Extremo">
      <formula>NOT(ISERROR(SEARCH("Extremo",M60)))</formula>
    </cfRule>
    <cfRule type="containsText" dxfId="261" priority="170" operator="containsText" text="Alto">
      <formula>NOT(ISERROR(SEARCH("Alto",M60)))</formula>
    </cfRule>
    <cfRule type="containsText" dxfId="260" priority="171" operator="containsText" text="Moderado">
      <formula>NOT(ISERROR(SEARCH("Moderado",M60)))</formula>
    </cfRule>
    <cfRule type="containsText" dxfId="259" priority="172" operator="containsText" text="Menor">
      <formula>NOT(ISERROR(SEARCH("Menor",M60)))</formula>
    </cfRule>
    <cfRule type="containsText" dxfId="258" priority="173" operator="containsText" text="Bajo">
      <formula>NOT(ISERROR(SEARCH("Bajo",M60)))</formula>
    </cfRule>
    <cfRule type="containsText" dxfId="257" priority="174" operator="containsText" text="Moderado">
      <formula>NOT(ISERROR(SEARCH("Moderado",M60)))</formula>
    </cfRule>
    <cfRule type="containsText" dxfId="256" priority="175" operator="containsText" text="Extremo">
      <formula>NOT(ISERROR(SEARCH("Extremo",M60)))</formula>
    </cfRule>
    <cfRule type="containsText" dxfId="255" priority="176" operator="containsText" text="Baja">
      <formula>NOT(ISERROR(SEARCH("Baja",M60)))</formula>
    </cfRule>
    <cfRule type="containsText" dxfId="254" priority="177" operator="containsText" text="Alto">
      <formula>NOT(ISERROR(SEARCH("Alto",M60)))</formula>
    </cfRule>
  </conditionalFormatting>
  <dataValidations count="1">
    <dataValidation type="list" allowBlank="1" showInputMessage="1" showErrorMessage="1" sqref="D10:D109" xr:uid="{00000000-0002-0000-06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07" operator="containsText" id="{37B1FF55-3E45-460B-95E7-60D085119331}">
            <xm:f>NOT(ISERROR(SEARCH('8- Políticas de Administración '!$B$5,F60)))</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'!$B$5,F60)))</xm:f>
            <xm:f>'8- Políticas de Administración '!$B$5</xm:f>
            <x14:dxf>
              <font>
                <color rgb="FF9C0006"/>
              </font>
              <fill>
                <patternFill>
                  <bgColor rgb="FFFFC7CE"/>
                </patternFill>
              </fill>
            </x14:dxf>
          </x14:cfRule>
          <xm:sqref>F60</xm:sqref>
        </x14:conditionalFormatting>
        <x14:conditionalFormatting xmlns:xm="http://schemas.microsoft.com/office/excel/2006/main">
          <x14:cfRule type="containsText" priority="81" operator="containsText" id="{B789873B-1499-470E-AC4A-852F1DABE718}">
            <xm:f>NOT(ISERROR(SEARCH('8- Políticas de Administración '!$B$5,F70)))</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'!$B$5,F70)))</xm:f>
            <xm:f>'8- Políticas de Administración '!$B$5</xm:f>
            <x14:dxf>
              <font>
                <color rgb="FF9C0006"/>
              </font>
              <fill>
                <patternFill>
                  <bgColor rgb="FFFFC7CE"/>
                </patternFill>
              </fill>
            </x14:dxf>
          </x14:cfRule>
          <xm:sqref>F70 F80 F90 F100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'9- Matriz de Calor '!$S$8:$S$11</xm:f>
          </x14:formula1>
          <xm:sqref>N10:N109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H718"/>
  <sheetViews>
    <sheetView showGridLines="0" zoomScale="70" zoomScaleNormal="70" workbookViewId="0">
      <selection activeCell="A6" sqref="A6"/>
    </sheetView>
  </sheetViews>
  <sheetFormatPr defaultColWidth="11.42578125" defaultRowHeight="15"/>
  <cols>
    <col min="2" max="2" width="24.28515625" customWidth="1"/>
    <col min="3" max="3" width="62.85546875" customWidth="1"/>
    <col min="4" max="4" width="10.28515625" bestFit="1" customWidth="1"/>
    <col min="5" max="5" width="84.28515625" style="50" customWidth="1"/>
    <col min="6" max="6" width="24.7109375" customWidth="1"/>
    <col min="7" max="7" width="11.5703125" customWidth="1"/>
    <col min="8" max="8" width="13.7109375" customWidth="1"/>
    <col min="9" max="9" width="38.140625" hidden="1" customWidth="1"/>
    <col min="10" max="13" width="11.5703125" customWidth="1"/>
    <col min="14" max="14" width="11.5703125" style="130"/>
    <col min="15" max="15" width="102.7109375" style="215" customWidth="1"/>
    <col min="16" max="32" width="11.5703125" style="98"/>
    <col min="33" max="36" width="11.42578125" style="3"/>
    <col min="37" max="138" width="11.42578125" style="2"/>
  </cols>
  <sheetData>
    <row r="1" spans="1:138" s="2" customFormat="1">
      <c r="E1" s="47"/>
      <c r="N1" s="127"/>
      <c r="O1" s="210"/>
      <c r="P1" s="3"/>
      <c r="Q1" s="3"/>
      <c r="R1" s="3"/>
      <c r="S1" s="3"/>
      <c r="T1" s="3"/>
      <c r="U1" s="3"/>
      <c r="V1" s="3"/>
      <c r="W1" s="3"/>
      <c r="X1" s="3"/>
      <c r="Y1" s="3"/>
      <c r="Z1" s="3"/>
      <c r="AA1" s="3"/>
      <c r="AB1" s="3"/>
      <c r="AC1" s="3"/>
      <c r="AD1" s="3"/>
      <c r="AE1" s="3"/>
      <c r="AF1" s="3"/>
      <c r="AG1" s="3"/>
      <c r="AH1" s="3"/>
      <c r="AI1" s="3"/>
      <c r="AJ1" s="3"/>
    </row>
    <row r="2" spans="1:138" ht="24" thickBot="1">
      <c r="A2" s="2"/>
      <c r="B2" s="611" t="s">
        <v>432</v>
      </c>
      <c r="C2" s="611"/>
      <c r="D2" s="611"/>
      <c r="E2" s="611"/>
      <c r="F2" s="88"/>
      <c r="G2" s="2"/>
      <c r="H2" s="2"/>
      <c r="I2" s="2"/>
      <c r="J2" s="2"/>
      <c r="K2" s="2"/>
      <c r="L2" s="2"/>
      <c r="M2" s="2"/>
      <c r="N2" s="127"/>
      <c r="O2" s="210"/>
      <c r="P2" s="3"/>
      <c r="Q2" s="3"/>
      <c r="R2" s="3"/>
      <c r="S2" s="3"/>
      <c r="T2" s="3"/>
      <c r="U2" s="3"/>
      <c r="V2" s="3"/>
      <c r="W2" s="3"/>
      <c r="X2" s="3"/>
      <c r="Y2" s="3"/>
      <c r="Z2" s="3"/>
      <c r="AA2" s="3"/>
      <c r="AB2" s="3"/>
      <c r="AC2" s="3"/>
      <c r="AD2" s="3"/>
      <c r="AE2" s="3"/>
      <c r="AF2" s="3"/>
    </row>
    <row r="3" spans="1:138" ht="15.75" thickTop="1">
      <c r="A3" s="2"/>
      <c r="B3" s="15"/>
      <c r="C3" s="15"/>
      <c r="D3" s="15"/>
      <c r="E3" s="48"/>
      <c r="F3" s="2"/>
      <c r="G3" s="2"/>
      <c r="H3" s="2"/>
      <c r="I3" s="2"/>
      <c r="J3" s="2"/>
      <c r="K3" s="2"/>
      <c r="L3" s="2"/>
      <c r="M3" s="2"/>
      <c r="N3" s="127"/>
      <c r="O3" s="210"/>
      <c r="P3" s="3"/>
      <c r="Q3" s="3"/>
      <c r="R3" s="3"/>
      <c r="S3" s="3"/>
      <c r="T3" s="3"/>
      <c r="U3" s="3"/>
      <c r="V3" s="3"/>
      <c r="W3" s="3"/>
      <c r="X3" s="3"/>
      <c r="Y3" s="3"/>
      <c r="Z3" s="3"/>
      <c r="AA3" s="3"/>
      <c r="AB3" s="3"/>
      <c r="AC3" s="3"/>
      <c r="AD3" s="3"/>
      <c r="AE3" s="3"/>
      <c r="AF3" s="3"/>
    </row>
    <row r="4" spans="1:138" ht="21">
      <c r="A4" s="2"/>
      <c r="B4" s="63"/>
      <c r="C4" s="64" t="s">
        <v>433</v>
      </c>
      <c r="D4" s="64"/>
      <c r="E4" s="64" t="s">
        <v>434</v>
      </c>
      <c r="F4" s="65"/>
      <c r="G4" s="2"/>
      <c r="H4" s="2"/>
      <c r="I4" s="2"/>
      <c r="J4" s="2"/>
      <c r="K4" s="2"/>
      <c r="L4" s="2"/>
      <c r="M4" s="2"/>
      <c r="N4" s="127"/>
      <c r="O4" s="210"/>
      <c r="P4" s="3"/>
      <c r="Q4" s="3"/>
      <c r="R4" s="3"/>
      <c r="S4" s="3"/>
      <c r="T4" s="3"/>
      <c r="U4" s="3"/>
      <c r="V4" s="3"/>
      <c r="W4" s="3"/>
      <c r="X4" s="3"/>
      <c r="Y4" s="3"/>
      <c r="Z4" s="3"/>
      <c r="AA4" s="3"/>
      <c r="AB4" s="3"/>
      <c r="AC4" s="3"/>
      <c r="AD4" s="3"/>
      <c r="AE4" s="3"/>
      <c r="AF4" s="3"/>
    </row>
    <row r="5" spans="1:138" ht="40.5">
      <c r="A5" s="2"/>
      <c r="B5" s="63"/>
      <c r="C5" s="64" t="s">
        <v>435</v>
      </c>
      <c r="D5" s="64"/>
      <c r="E5" s="66" t="s">
        <v>436</v>
      </c>
      <c r="F5" s="64" t="s">
        <v>434</v>
      </c>
      <c r="G5" s="2"/>
      <c r="H5" s="2"/>
      <c r="I5" s="2"/>
      <c r="J5" s="2"/>
      <c r="K5" s="2"/>
      <c r="L5" s="2"/>
      <c r="M5" s="2"/>
      <c r="N5" s="127"/>
      <c r="O5" s="210"/>
      <c r="P5" s="3"/>
      <c r="Q5" s="3"/>
      <c r="R5" s="3"/>
      <c r="S5" s="3"/>
      <c r="T5" s="3"/>
      <c r="U5" s="3"/>
      <c r="V5" s="3"/>
      <c r="W5" s="3"/>
      <c r="X5" s="3"/>
      <c r="Y5" s="3"/>
      <c r="Z5" s="3"/>
      <c r="AA5" s="3"/>
      <c r="AB5" s="3"/>
      <c r="AC5" s="3"/>
      <c r="AD5" s="3"/>
      <c r="AE5" s="3"/>
      <c r="AF5" s="3"/>
    </row>
    <row r="6" spans="1:138" ht="20.25">
      <c r="A6" s="2"/>
      <c r="B6" s="67" t="s">
        <v>437</v>
      </c>
      <c r="C6" s="112" t="s">
        <v>438</v>
      </c>
      <c r="D6" s="68">
        <v>0.04</v>
      </c>
      <c r="E6" s="69" t="s">
        <v>439</v>
      </c>
      <c r="F6" s="70">
        <v>1</v>
      </c>
      <c r="G6" s="2"/>
      <c r="H6" s="52"/>
      <c r="I6" s="2"/>
      <c r="J6" s="2"/>
      <c r="K6" s="2"/>
      <c r="L6" s="2"/>
      <c r="M6" s="2"/>
      <c r="N6" s="127"/>
      <c r="O6" s="211"/>
      <c r="P6" s="3"/>
      <c r="Q6" s="3"/>
      <c r="R6" s="3"/>
      <c r="S6" s="3"/>
      <c r="T6" s="3"/>
      <c r="U6" s="3"/>
      <c r="V6" s="3"/>
      <c r="W6" s="3"/>
      <c r="X6" s="3"/>
      <c r="Y6" s="3"/>
      <c r="Z6" s="3"/>
      <c r="AA6" s="3"/>
      <c r="AB6" s="3"/>
      <c r="AC6" s="3"/>
      <c r="AD6" s="3"/>
      <c r="AE6" s="3"/>
      <c r="AF6" s="3"/>
    </row>
    <row r="7" spans="1:138" ht="20.25">
      <c r="A7" s="2"/>
      <c r="B7" s="71" t="s">
        <v>440</v>
      </c>
      <c r="C7" s="112" t="s">
        <v>441</v>
      </c>
      <c r="D7" s="68">
        <v>0.09</v>
      </c>
      <c r="E7" s="69" t="s">
        <v>442</v>
      </c>
      <c r="F7" s="70">
        <v>2</v>
      </c>
      <c r="G7" s="2"/>
      <c r="H7" s="2"/>
      <c r="I7" s="2"/>
      <c r="J7" s="2"/>
      <c r="K7" s="2"/>
      <c r="L7" s="2"/>
      <c r="M7" s="2"/>
      <c r="N7" s="127"/>
      <c r="O7" s="211"/>
      <c r="P7" s="3"/>
      <c r="Q7" s="3"/>
      <c r="R7" s="3"/>
      <c r="S7" s="3"/>
      <c r="T7" s="3"/>
      <c r="U7" s="3"/>
      <c r="V7" s="3"/>
      <c r="W7" s="3"/>
      <c r="X7" s="3"/>
      <c r="Y7" s="3"/>
      <c r="Z7" s="3"/>
      <c r="AA7" s="3"/>
      <c r="AB7" s="3"/>
      <c r="AC7" s="3"/>
      <c r="AD7" s="3"/>
      <c r="AE7" s="3"/>
      <c r="AF7" s="3"/>
    </row>
    <row r="8" spans="1:138" ht="20.25">
      <c r="A8" s="2"/>
      <c r="B8" s="72" t="s">
        <v>443</v>
      </c>
      <c r="C8" s="112" t="s">
        <v>444</v>
      </c>
      <c r="D8" s="68">
        <v>0.28999999999999998</v>
      </c>
      <c r="E8" s="69" t="s">
        <v>445</v>
      </c>
      <c r="F8" s="70">
        <v>3</v>
      </c>
      <c r="G8" s="2"/>
      <c r="H8" s="2"/>
      <c r="I8" s="2"/>
      <c r="J8" s="2"/>
      <c r="K8" s="2"/>
      <c r="L8" s="2"/>
      <c r="M8" s="2"/>
      <c r="N8" s="127"/>
      <c r="O8" s="211"/>
      <c r="P8" s="3"/>
      <c r="Q8" s="3"/>
      <c r="R8" s="3"/>
      <c r="S8" s="3"/>
      <c r="T8" s="3"/>
      <c r="U8" s="3"/>
      <c r="V8" s="3"/>
      <c r="W8" s="3"/>
      <c r="X8" s="3"/>
      <c r="Y8" s="3"/>
      <c r="Z8" s="3"/>
      <c r="AA8" s="3"/>
      <c r="AB8" s="3"/>
      <c r="AC8" s="3"/>
      <c r="AD8" s="3"/>
      <c r="AE8" s="3"/>
      <c r="AF8" s="3"/>
    </row>
    <row r="9" spans="1:138" ht="20.25">
      <c r="A9" s="2"/>
      <c r="B9" s="73" t="s">
        <v>446</v>
      </c>
      <c r="C9" s="112" t="s">
        <v>447</v>
      </c>
      <c r="D9" s="68">
        <v>0.49</v>
      </c>
      <c r="E9" s="69" t="s">
        <v>448</v>
      </c>
      <c r="F9" s="70">
        <v>4</v>
      </c>
      <c r="G9" s="2"/>
      <c r="H9" s="2"/>
      <c r="I9" s="2"/>
      <c r="J9" s="2"/>
      <c r="K9" s="2"/>
      <c r="L9" s="2"/>
      <c r="M9" s="2"/>
      <c r="N9" s="127"/>
      <c r="O9" s="211"/>
      <c r="P9" s="3"/>
      <c r="Q9" s="3"/>
      <c r="R9" s="3"/>
      <c r="S9" s="3"/>
      <c r="T9" s="3"/>
      <c r="U9" s="3"/>
      <c r="V9" s="3"/>
      <c r="W9" s="3"/>
      <c r="X9" s="3"/>
      <c r="Y9" s="3"/>
      <c r="Z9" s="3"/>
      <c r="AA9" s="3"/>
      <c r="AB9" s="3"/>
      <c r="AC9" s="3"/>
      <c r="AD9" s="3"/>
      <c r="AE9" s="3"/>
      <c r="AF9" s="3"/>
    </row>
    <row r="10" spans="1:138" ht="20.25">
      <c r="A10" s="2"/>
      <c r="B10" s="74" t="s">
        <v>449</v>
      </c>
      <c r="C10" s="112" t="s">
        <v>450</v>
      </c>
      <c r="D10" s="68">
        <v>1</v>
      </c>
      <c r="E10" s="69" t="s">
        <v>451</v>
      </c>
      <c r="F10" s="70">
        <v>5</v>
      </c>
      <c r="G10" s="2"/>
      <c r="H10" s="2"/>
      <c r="I10" s="93" t="s">
        <v>346</v>
      </c>
      <c r="J10" s="2"/>
      <c r="K10" s="2"/>
      <c r="L10" s="2"/>
      <c r="M10" s="2"/>
      <c r="N10" s="127"/>
      <c r="O10" s="211"/>
      <c r="P10" s="3"/>
      <c r="Q10" s="3"/>
      <c r="R10" s="3"/>
      <c r="S10" s="3"/>
      <c r="T10" s="3"/>
      <c r="U10" s="3"/>
      <c r="V10" s="3"/>
      <c r="W10" s="3"/>
      <c r="X10" s="3"/>
      <c r="Y10" s="3"/>
      <c r="Z10" s="3"/>
      <c r="AA10" s="3"/>
      <c r="AB10" s="3"/>
      <c r="AC10" s="3"/>
      <c r="AD10" s="3"/>
      <c r="AE10" s="3"/>
      <c r="AF10" s="3"/>
    </row>
    <row r="11" spans="1:138" ht="16.5">
      <c r="A11" s="2"/>
      <c r="B11" s="4"/>
      <c r="C11" s="3"/>
      <c r="D11" s="3"/>
      <c r="E11" s="49"/>
      <c r="F11" s="2"/>
      <c r="G11" s="2"/>
      <c r="H11" s="2"/>
      <c r="I11" s="2"/>
      <c r="J11" s="2"/>
      <c r="K11" s="2"/>
      <c r="L11" s="2"/>
      <c r="M11" s="2"/>
      <c r="N11" s="127"/>
      <c r="O11" s="210"/>
      <c r="P11" s="3"/>
      <c r="Q11" s="3"/>
      <c r="R11" s="3"/>
      <c r="S11" s="3"/>
      <c r="T11" s="3"/>
      <c r="U11" s="3"/>
      <c r="V11" s="3"/>
      <c r="W11" s="3"/>
      <c r="X11" s="3"/>
      <c r="Y11" s="3"/>
      <c r="Z11" s="3"/>
      <c r="AA11" s="3"/>
      <c r="AB11" s="3"/>
      <c r="AC11" s="3"/>
      <c r="AD11" s="3"/>
      <c r="AE11" s="3"/>
      <c r="AF11" s="3"/>
    </row>
    <row r="12" spans="1:138">
      <c r="A12" s="2"/>
      <c r="B12" s="2"/>
      <c r="C12" s="2"/>
      <c r="D12" s="2"/>
      <c r="E12" s="47"/>
      <c r="F12" s="2"/>
      <c r="G12" s="2"/>
      <c r="H12" s="2"/>
      <c r="I12" s="2"/>
      <c r="J12" s="2"/>
      <c r="K12" s="2"/>
      <c r="L12" s="2"/>
      <c r="M12" s="2"/>
      <c r="N12" s="127"/>
      <c r="O12" s="210"/>
      <c r="P12" s="3"/>
      <c r="Q12" s="3"/>
      <c r="R12" s="3"/>
      <c r="S12" s="3"/>
      <c r="T12" s="3"/>
      <c r="U12" s="3"/>
      <c r="V12" s="3"/>
      <c r="W12" s="3"/>
      <c r="X12" s="3"/>
      <c r="Y12" s="3"/>
      <c r="Z12" s="3"/>
      <c r="AA12" s="3"/>
      <c r="AB12" s="3"/>
      <c r="AC12" s="3"/>
      <c r="AD12" s="3"/>
      <c r="AE12" s="3"/>
      <c r="AF12" s="3"/>
    </row>
    <row r="13" spans="1:138">
      <c r="A13" s="2"/>
      <c r="B13" s="2"/>
      <c r="C13" s="2"/>
      <c r="D13" s="2"/>
      <c r="E13" s="47"/>
      <c r="F13" s="2"/>
      <c r="G13" s="2"/>
      <c r="H13" s="2"/>
      <c r="I13" s="2"/>
      <c r="J13" s="2"/>
      <c r="K13" s="2"/>
      <c r="L13" s="2"/>
      <c r="M13" s="2"/>
      <c r="N13" s="127"/>
      <c r="O13" s="210"/>
      <c r="P13" s="3"/>
      <c r="Q13" s="3"/>
      <c r="R13" s="3"/>
      <c r="S13" s="3"/>
      <c r="T13" s="3"/>
      <c r="U13" s="3"/>
      <c r="V13" s="3"/>
      <c r="W13" s="3"/>
      <c r="X13" s="3"/>
      <c r="Y13" s="3"/>
      <c r="Z13" s="3"/>
      <c r="AA13" s="3"/>
      <c r="AB13" s="3"/>
      <c r="AC13" s="3"/>
      <c r="AD13" s="3"/>
      <c r="AE13" s="3"/>
      <c r="AF13" s="3"/>
    </row>
    <row r="14" spans="1:138" ht="23.25">
      <c r="A14" s="2"/>
      <c r="B14" s="612" t="s">
        <v>452</v>
      </c>
      <c r="C14" s="612"/>
      <c r="D14" s="612"/>
      <c r="E14" s="612"/>
      <c r="F14" s="100"/>
      <c r="G14" s="62"/>
      <c r="H14" s="2"/>
      <c r="I14" s="2"/>
      <c r="J14" s="2"/>
      <c r="K14" s="2"/>
      <c r="L14" s="2"/>
      <c r="M14" s="2"/>
      <c r="N14" s="127"/>
      <c r="O14" s="210"/>
      <c r="P14" s="3"/>
      <c r="Q14" s="3"/>
      <c r="R14" s="3"/>
      <c r="S14" s="3"/>
      <c r="T14" s="3"/>
      <c r="U14" s="3"/>
      <c r="V14" s="3"/>
      <c r="W14" s="3"/>
      <c r="X14" s="3"/>
      <c r="Y14" s="3"/>
      <c r="Z14" s="3"/>
      <c r="AA14" s="3"/>
      <c r="AB14" s="3"/>
      <c r="AC14" s="3"/>
      <c r="AD14" s="3"/>
      <c r="AE14" s="3"/>
      <c r="AF14" s="3"/>
    </row>
    <row r="15" spans="1:138">
      <c r="A15" s="2"/>
      <c r="B15" s="99"/>
      <c r="C15" s="99"/>
      <c r="D15" s="99"/>
      <c r="E15" s="99"/>
      <c r="F15" s="101"/>
      <c r="G15" s="2"/>
      <c r="H15" s="2"/>
      <c r="I15" s="2"/>
      <c r="J15" s="2"/>
      <c r="K15" s="2"/>
      <c r="L15" s="2"/>
      <c r="M15" s="2"/>
      <c r="N15" s="127"/>
      <c r="O15" s="210"/>
      <c r="P15" s="3"/>
      <c r="Q15" s="3"/>
      <c r="R15" s="3"/>
      <c r="S15" s="3"/>
      <c r="T15" s="3"/>
      <c r="U15" s="3"/>
      <c r="V15" s="3"/>
      <c r="W15" s="3"/>
      <c r="X15" s="3"/>
      <c r="Y15" s="3"/>
      <c r="Z15" s="3"/>
      <c r="AA15" s="3"/>
      <c r="AB15" s="3"/>
      <c r="AC15" s="3"/>
      <c r="AD15" s="3"/>
      <c r="AE15" s="3"/>
      <c r="AF15" s="3"/>
    </row>
    <row r="16" spans="1:138" s="78" customFormat="1" ht="20.25">
      <c r="A16" s="76"/>
      <c r="B16" s="102"/>
      <c r="C16" s="610" t="s">
        <v>300</v>
      </c>
      <c r="D16" s="610"/>
      <c r="E16" s="610"/>
      <c r="F16" s="103"/>
      <c r="G16" s="76"/>
      <c r="H16" s="76"/>
      <c r="I16" s="94" t="s">
        <v>294</v>
      </c>
      <c r="J16" s="76"/>
      <c r="K16" s="76"/>
      <c r="L16" s="76"/>
      <c r="M16" s="76"/>
      <c r="N16" s="128"/>
      <c r="O16" s="212"/>
      <c r="P16" s="105"/>
      <c r="Q16" s="105"/>
      <c r="R16" s="105"/>
      <c r="S16" s="105"/>
      <c r="T16" s="105"/>
      <c r="U16" s="105"/>
      <c r="V16" s="105"/>
      <c r="W16" s="105"/>
      <c r="X16" s="105"/>
      <c r="Y16" s="105"/>
      <c r="Z16" s="105"/>
      <c r="AA16" s="105"/>
      <c r="AB16" s="105"/>
      <c r="AC16" s="105"/>
      <c r="AD16" s="105"/>
      <c r="AE16" s="105"/>
      <c r="AF16" s="105"/>
      <c r="AG16" s="105"/>
      <c r="AH16" s="105"/>
      <c r="AI16" s="105"/>
      <c r="AJ16" s="105"/>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row>
    <row r="17" spans="1:138" s="78" customFormat="1" ht="40.5" customHeight="1">
      <c r="A17" s="76"/>
      <c r="B17" s="67" t="s">
        <v>453</v>
      </c>
      <c r="C17" s="608" t="s">
        <v>301</v>
      </c>
      <c r="D17" s="608"/>
      <c r="E17" s="608"/>
      <c r="F17" s="104">
        <v>1</v>
      </c>
      <c r="G17" s="76"/>
      <c r="H17" s="76"/>
      <c r="I17" s="93" t="s">
        <v>300</v>
      </c>
      <c r="J17" s="76"/>
      <c r="K17" s="76"/>
      <c r="L17" s="76"/>
      <c r="M17" s="76"/>
      <c r="N17" s="128"/>
      <c r="O17" s="213"/>
      <c r="P17" s="105"/>
      <c r="Q17" s="105"/>
      <c r="R17" s="105"/>
      <c r="S17" s="105"/>
      <c r="T17" s="105"/>
      <c r="U17" s="105"/>
      <c r="V17" s="105"/>
      <c r="W17" s="105"/>
      <c r="X17" s="105"/>
      <c r="Y17" s="105"/>
      <c r="Z17" s="105"/>
      <c r="AA17" s="105"/>
      <c r="AB17" s="105"/>
      <c r="AC17" s="105"/>
      <c r="AD17" s="105"/>
      <c r="AE17" s="105"/>
      <c r="AF17" s="105"/>
      <c r="AG17" s="105"/>
      <c r="AH17" s="105"/>
      <c r="AI17" s="105"/>
      <c r="AJ17" s="105"/>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row>
    <row r="18" spans="1:138" s="78" customFormat="1" ht="33.75">
      <c r="A18" s="76"/>
      <c r="B18" s="71" t="s">
        <v>454</v>
      </c>
      <c r="C18" s="608" t="s">
        <v>354</v>
      </c>
      <c r="D18" s="608"/>
      <c r="E18" s="608"/>
      <c r="F18" s="104">
        <v>2</v>
      </c>
      <c r="G18" s="76"/>
      <c r="H18" s="76"/>
      <c r="I18" s="93" t="s">
        <v>455</v>
      </c>
      <c r="J18" s="76"/>
      <c r="K18" s="76"/>
      <c r="L18" s="76"/>
      <c r="M18" s="76"/>
      <c r="N18" s="128"/>
      <c r="O18" s="213"/>
      <c r="P18" s="105"/>
      <c r="Q18" s="105"/>
      <c r="R18" s="105"/>
      <c r="S18" s="105"/>
      <c r="T18" s="105"/>
      <c r="U18" s="105"/>
      <c r="V18" s="105"/>
      <c r="W18" s="105"/>
      <c r="X18" s="105"/>
      <c r="Y18" s="105"/>
      <c r="Z18" s="105"/>
      <c r="AA18" s="105"/>
      <c r="AB18" s="105"/>
      <c r="AC18" s="105"/>
      <c r="AD18" s="105"/>
      <c r="AE18" s="105"/>
      <c r="AF18" s="105"/>
      <c r="AG18" s="105"/>
      <c r="AH18" s="105"/>
      <c r="AI18" s="105"/>
      <c r="AJ18" s="105"/>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row>
    <row r="19" spans="1:138" s="78" customFormat="1" ht="33.75">
      <c r="A19" s="76"/>
      <c r="B19" s="72" t="s">
        <v>456</v>
      </c>
      <c r="C19" s="608" t="s">
        <v>457</v>
      </c>
      <c r="D19" s="608"/>
      <c r="E19" s="608"/>
      <c r="F19" s="104">
        <v>3</v>
      </c>
      <c r="G19" s="76"/>
      <c r="H19" s="76"/>
      <c r="I19" s="93" t="s">
        <v>429</v>
      </c>
      <c r="J19" s="76"/>
      <c r="K19" s="76"/>
      <c r="L19" s="76"/>
      <c r="M19" s="76"/>
      <c r="N19" s="128"/>
      <c r="O19" s="213"/>
      <c r="P19" s="105"/>
      <c r="Q19" s="105"/>
      <c r="R19" s="105"/>
      <c r="S19" s="105"/>
      <c r="T19" s="105"/>
      <c r="U19" s="105"/>
      <c r="V19" s="105"/>
      <c r="W19" s="105"/>
      <c r="X19" s="105"/>
      <c r="Y19" s="105"/>
      <c r="Z19" s="105"/>
      <c r="AA19" s="105"/>
      <c r="AB19" s="105"/>
      <c r="AC19" s="105"/>
      <c r="AD19" s="105"/>
      <c r="AE19" s="105"/>
      <c r="AF19" s="105"/>
      <c r="AG19" s="105"/>
      <c r="AH19" s="105"/>
      <c r="AI19" s="105"/>
      <c r="AJ19" s="105"/>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row>
    <row r="20" spans="1:138" s="78" customFormat="1" ht="33.75">
      <c r="A20" s="76"/>
      <c r="B20" s="73" t="s">
        <v>458</v>
      </c>
      <c r="C20" s="608" t="s">
        <v>459</v>
      </c>
      <c r="D20" s="608"/>
      <c r="E20" s="608"/>
      <c r="F20" s="104">
        <v>4</v>
      </c>
      <c r="G20" s="76"/>
      <c r="H20" s="76"/>
      <c r="I20" s="93" t="s">
        <v>311</v>
      </c>
      <c r="J20" s="76"/>
      <c r="K20" s="76"/>
      <c r="L20" s="76"/>
      <c r="M20" s="76"/>
      <c r="N20" s="128"/>
      <c r="O20" s="213"/>
      <c r="P20" s="105"/>
      <c r="Q20" s="105"/>
      <c r="R20" s="105"/>
      <c r="S20" s="105"/>
      <c r="T20" s="105"/>
      <c r="U20" s="105"/>
      <c r="V20" s="105"/>
      <c r="W20" s="105"/>
      <c r="X20" s="105"/>
      <c r="Y20" s="105"/>
      <c r="Z20" s="105"/>
      <c r="AA20" s="105"/>
      <c r="AB20" s="105"/>
      <c r="AC20" s="105"/>
      <c r="AD20" s="105"/>
      <c r="AE20" s="105"/>
      <c r="AF20" s="105"/>
      <c r="AG20" s="105"/>
      <c r="AH20" s="105"/>
      <c r="AI20" s="105"/>
      <c r="AJ20" s="105"/>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row>
    <row r="21" spans="1:138" s="78" customFormat="1" ht="60.6" customHeight="1">
      <c r="A21" s="76"/>
      <c r="B21" s="74" t="s">
        <v>460</v>
      </c>
      <c r="C21" s="608" t="s">
        <v>461</v>
      </c>
      <c r="D21" s="608"/>
      <c r="E21" s="608"/>
      <c r="F21" s="104">
        <v>5</v>
      </c>
      <c r="G21" s="76"/>
      <c r="H21" s="76"/>
      <c r="I21" s="93" t="str">
        <f>C48</f>
        <v>Interrupción o afectación en la prestación del servicio administrativo</v>
      </c>
      <c r="J21" s="76"/>
      <c r="K21" s="76"/>
      <c r="L21" s="76"/>
      <c r="M21" s="76"/>
      <c r="N21" s="128"/>
      <c r="O21" s="213"/>
      <c r="P21" s="105"/>
      <c r="Q21" s="105"/>
      <c r="R21" s="105"/>
      <c r="S21" s="105"/>
      <c r="T21" s="105"/>
      <c r="U21" s="105"/>
      <c r="V21" s="105"/>
      <c r="W21" s="105"/>
      <c r="X21" s="105"/>
      <c r="Y21" s="105"/>
      <c r="Z21" s="105"/>
      <c r="AA21" s="105"/>
      <c r="AB21" s="105"/>
      <c r="AC21" s="105"/>
      <c r="AD21" s="105"/>
      <c r="AE21" s="105"/>
      <c r="AF21" s="105"/>
      <c r="AG21" s="105"/>
      <c r="AH21" s="105"/>
      <c r="AI21" s="105"/>
      <c r="AJ21" s="105"/>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row>
    <row r="22" spans="1:138" s="78" customFormat="1" ht="20.25">
      <c r="A22" s="76"/>
      <c r="B22" s="84"/>
      <c r="C22" s="75"/>
      <c r="D22" s="75"/>
      <c r="E22" s="75"/>
      <c r="F22" s="85"/>
      <c r="G22" s="76"/>
      <c r="H22" s="76"/>
      <c r="I22" s="93" t="str">
        <f>C56</f>
        <v>Afectación Ambiental</v>
      </c>
      <c r="J22" s="76"/>
      <c r="K22" s="76"/>
      <c r="L22" s="76"/>
      <c r="M22" s="76"/>
      <c r="N22" s="128"/>
      <c r="O22" s="212"/>
      <c r="P22" s="105"/>
      <c r="Q22" s="105"/>
      <c r="R22" s="105"/>
      <c r="S22" s="105"/>
      <c r="T22" s="105"/>
      <c r="U22" s="105"/>
      <c r="V22" s="105"/>
      <c r="W22" s="105"/>
      <c r="X22" s="105"/>
      <c r="Y22" s="105"/>
      <c r="Z22" s="105"/>
      <c r="AA22" s="105"/>
      <c r="AB22" s="105"/>
      <c r="AC22" s="105"/>
      <c r="AD22" s="105"/>
      <c r="AE22" s="105"/>
      <c r="AF22" s="105"/>
      <c r="AG22" s="105"/>
      <c r="AH22" s="105"/>
      <c r="AI22" s="105"/>
      <c r="AJ22" s="105"/>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row>
    <row r="23" spans="1:138" s="78" customFormat="1" ht="20.25">
      <c r="A23" s="76"/>
      <c r="B23" s="84"/>
      <c r="C23" s="75"/>
      <c r="D23" s="75"/>
      <c r="E23" s="75"/>
      <c r="F23" s="85"/>
      <c r="G23" s="76"/>
      <c r="H23" s="76"/>
      <c r="I23" s="76"/>
      <c r="J23" s="76"/>
      <c r="K23" s="76"/>
      <c r="L23" s="76"/>
      <c r="M23" s="76"/>
      <c r="N23" s="128"/>
      <c r="O23" s="212"/>
      <c r="P23" s="105"/>
      <c r="Q23" s="105"/>
      <c r="R23" s="105"/>
      <c r="S23" s="105"/>
      <c r="T23" s="105"/>
      <c r="U23" s="105"/>
      <c r="V23" s="105"/>
      <c r="W23" s="105"/>
      <c r="X23" s="105"/>
      <c r="Y23" s="105"/>
      <c r="Z23" s="105"/>
      <c r="AA23" s="105"/>
      <c r="AB23" s="105"/>
      <c r="AC23" s="105"/>
      <c r="AD23" s="105"/>
      <c r="AE23" s="105"/>
      <c r="AF23" s="105"/>
      <c r="AG23" s="105"/>
      <c r="AH23" s="105"/>
      <c r="AI23" s="105"/>
      <c r="AJ23" s="105"/>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row>
    <row r="24" spans="1:138" s="78" customFormat="1" ht="20.25">
      <c r="A24" s="76"/>
      <c r="B24" s="77"/>
      <c r="C24" s="609" t="s">
        <v>455</v>
      </c>
      <c r="D24" s="609"/>
      <c r="E24" s="609"/>
      <c r="F24" s="85"/>
      <c r="G24" s="76"/>
      <c r="H24" s="76"/>
      <c r="I24" s="76"/>
      <c r="J24" s="76"/>
      <c r="K24" s="76"/>
      <c r="L24" s="76"/>
      <c r="M24" s="76"/>
      <c r="N24" s="128"/>
      <c r="O24" s="212"/>
      <c r="P24" s="105"/>
      <c r="Q24" s="105"/>
      <c r="R24" s="105"/>
      <c r="S24" s="105"/>
      <c r="T24" s="105"/>
      <c r="U24" s="105"/>
      <c r="V24" s="105"/>
      <c r="W24" s="105"/>
      <c r="X24" s="105"/>
      <c r="Y24" s="105"/>
      <c r="Z24" s="105"/>
      <c r="AA24" s="105"/>
      <c r="AB24" s="105"/>
      <c r="AC24" s="105"/>
      <c r="AD24" s="105"/>
      <c r="AE24" s="105"/>
      <c r="AF24" s="105"/>
      <c r="AG24" s="105"/>
      <c r="AH24" s="105"/>
      <c r="AI24" s="105"/>
      <c r="AJ24" s="105"/>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row>
    <row r="25" spans="1:138" s="78" customFormat="1" ht="33.75">
      <c r="A25" s="76"/>
      <c r="B25" s="79" t="s">
        <v>453</v>
      </c>
      <c r="C25" s="608" t="s">
        <v>462</v>
      </c>
      <c r="D25" s="608"/>
      <c r="E25" s="608"/>
      <c r="F25" s="104">
        <v>1</v>
      </c>
      <c r="G25" s="76"/>
      <c r="H25" s="76"/>
      <c r="I25" s="76"/>
      <c r="J25" s="76"/>
      <c r="K25" s="76"/>
      <c r="L25" s="76"/>
      <c r="M25" s="76"/>
      <c r="N25" s="128"/>
      <c r="O25" s="214"/>
      <c r="P25" s="105"/>
      <c r="Q25" s="105"/>
      <c r="R25" s="105"/>
      <c r="S25" s="105"/>
      <c r="T25" s="105"/>
      <c r="U25" s="105"/>
      <c r="V25" s="105"/>
      <c r="W25" s="105"/>
      <c r="X25" s="105"/>
      <c r="Y25" s="105"/>
      <c r="Z25" s="105"/>
      <c r="AA25" s="105"/>
      <c r="AB25" s="105"/>
      <c r="AC25" s="105"/>
      <c r="AD25" s="105"/>
      <c r="AE25" s="105"/>
      <c r="AF25" s="105"/>
      <c r="AG25" s="105"/>
      <c r="AH25" s="105"/>
      <c r="AI25" s="105"/>
      <c r="AJ25" s="105"/>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row>
    <row r="26" spans="1:138" s="78" customFormat="1" ht="33.75">
      <c r="A26" s="76"/>
      <c r="B26" s="80" t="s">
        <v>454</v>
      </c>
      <c r="C26" s="608" t="s">
        <v>463</v>
      </c>
      <c r="D26" s="608"/>
      <c r="E26" s="608"/>
      <c r="F26" s="104">
        <v>2</v>
      </c>
      <c r="G26" s="76"/>
      <c r="H26" s="76"/>
      <c r="I26" s="84"/>
      <c r="J26" s="84"/>
      <c r="K26" s="84"/>
      <c r="L26" s="84"/>
      <c r="M26" s="84"/>
      <c r="N26" s="129"/>
      <c r="O26" s="214"/>
      <c r="P26" s="105"/>
      <c r="Q26" s="105"/>
      <c r="R26" s="105"/>
      <c r="S26" s="105"/>
      <c r="T26" s="105"/>
      <c r="U26" s="105"/>
      <c r="V26" s="105"/>
      <c r="W26" s="105"/>
      <c r="X26" s="105"/>
      <c r="Y26" s="105"/>
      <c r="Z26" s="105"/>
      <c r="AA26" s="105"/>
      <c r="AB26" s="105"/>
      <c r="AC26" s="105"/>
      <c r="AD26" s="105"/>
      <c r="AE26" s="105"/>
      <c r="AF26" s="105"/>
      <c r="AG26" s="105"/>
      <c r="AH26" s="105"/>
      <c r="AI26" s="105"/>
      <c r="AJ26" s="105"/>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row>
    <row r="27" spans="1:138" s="78" customFormat="1" ht="33.75">
      <c r="A27" s="76"/>
      <c r="B27" s="81" t="s">
        <v>456</v>
      </c>
      <c r="C27" s="608" t="s">
        <v>464</v>
      </c>
      <c r="D27" s="608"/>
      <c r="E27" s="608"/>
      <c r="F27" s="104">
        <v>3</v>
      </c>
      <c r="G27" s="76"/>
      <c r="H27" s="76"/>
      <c r="I27" s="84"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84"/>
      <c r="K27" s="84"/>
      <c r="L27" s="84"/>
      <c r="M27" s="84"/>
      <c r="N27" s="129"/>
      <c r="O27" s="214"/>
      <c r="P27" s="105"/>
      <c r="Q27" s="105"/>
      <c r="R27" s="105"/>
      <c r="S27" s="105"/>
      <c r="T27" s="105"/>
      <c r="U27" s="105"/>
      <c r="V27" s="105"/>
      <c r="W27" s="105"/>
      <c r="X27" s="105"/>
      <c r="Y27" s="105"/>
      <c r="Z27" s="105"/>
      <c r="AA27" s="105"/>
      <c r="AB27" s="105"/>
      <c r="AC27" s="105"/>
      <c r="AD27" s="105"/>
      <c r="AE27" s="105"/>
      <c r="AF27" s="105"/>
      <c r="AG27" s="105"/>
      <c r="AH27" s="105"/>
      <c r="AI27" s="105"/>
      <c r="AJ27" s="105"/>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row>
    <row r="28" spans="1:138" s="78" customFormat="1" ht="33.75">
      <c r="A28" s="76"/>
      <c r="B28" s="82" t="s">
        <v>458</v>
      </c>
      <c r="C28" s="608" t="s">
        <v>465</v>
      </c>
      <c r="D28" s="608"/>
      <c r="E28" s="608"/>
      <c r="F28" s="104">
        <v>4</v>
      </c>
      <c r="G28" s="76"/>
      <c r="H28" s="76"/>
      <c r="I28" s="84" t="str">
        <v xml:space="preserve">Si el hecho llegara a presentarse, tendría bajo impacto o efecto sobre la entidad.
</v>
      </c>
      <c r="J28" s="84"/>
      <c r="K28" s="84"/>
      <c r="L28" s="84"/>
      <c r="M28" s="84"/>
      <c r="N28" s="129"/>
      <c r="O28" s="214"/>
      <c r="P28" s="105"/>
      <c r="Q28" s="105"/>
      <c r="R28" s="105"/>
      <c r="S28" s="105"/>
      <c r="T28" s="105"/>
      <c r="U28" s="105"/>
      <c r="V28" s="105"/>
      <c r="W28" s="105"/>
      <c r="X28" s="105"/>
      <c r="Y28" s="105"/>
      <c r="Z28" s="105"/>
      <c r="AA28" s="105"/>
      <c r="AB28" s="105"/>
      <c r="AC28" s="105"/>
      <c r="AD28" s="105"/>
      <c r="AE28" s="105"/>
      <c r="AF28" s="105"/>
      <c r="AG28" s="105"/>
      <c r="AH28" s="105"/>
      <c r="AI28" s="105"/>
      <c r="AJ28" s="105"/>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row>
    <row r="29" spans="1:138" s="78" customFormat="1" ht="33.75">
      <c r="A29" s="76"/>
      <c r="B29" s="83" t="s">
        <v>460</v>
      </c>
      <c r="C29" s="608" t="s">
        <v>466</v>
      </c>
      <c r="D29" s="608"/>
      <c r="E29" s="608"/>
      <c r="F29" s="104">
        <v>5</v>
      </c>
      <c r="G29" s="76"/>
      <c r="H29" s="76"/>
      <c r="I29" s="84" t="str">
        <v xml:space="preserve">Si el hecho llegara a presentarse, tendría medianas consecuencias o efectos sobre la entidad.
</v>
      </c>
      <c r="J29" s="84"/>
      <c r="K29" s="84"/>
      <c r="L29" s="84"/>
      <c r="M29" s="84"/>
      <c r="N29" s="129"/>
      <c r="O29" s="214"/>
      <c r="P29" s="105"/>
      <c r="Q29" s="105"/>
      <c r="R29" s="105"/>
      <c r="S29" s="105"/>
      <c r="T29" s="105"/>
      <c r="U29" s="105"/>
      <c r="V29" s="105"/>
      <c r="W29" s="105"/>
      <c r="X29" s="105"/>
      <c r="Y29" s="105"/>
      <c r="Z29" s="105"/>
      <c r="AA29" s="105"/>
      <c r="AB29" s="105"/>
      <c r="AC29" s="105"/>
      <c r="AD29" s="105"/>
      <c r="AE29" s="105"/>
      <c r="AF29" s="105"/>
      <c r="AG29" s="105"/>
      <c r="AH29" s="105"/>
      <c r="AI29" s="105"/>
      <c r="AJ29" s="105"/>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row>
    <row r="30" spans="1:138" s="78" customFormat="1" ht="20.25">
      <c r="A30" s="76"/>
      <c r="B30" s="84"/>
      <c r="C30" s="75"/>
      <c r="D30" s="75"/>
      <c r="E30" s="75"/>
      <c r="F30" s="85"/>
      <c r="G30" s="76"/>
      <c r="H30" s="76"/>
      <c r="I30" s="84" t="str">
        <v xml:space="preserve">Si el hecho llegara a presentarse, tendría altas consecuencias o efectos sobre la entidad
</v>
      </c>
      <c r="J30" s="84"/>
      <c r="K30" s="84"/>
      <c r="L30" s="84"/>
      <c r="M30" s="84"/>
      <c r="N30" s="129"/>
      <c r="O30" s="212"/>
      <c r="P30" s="105"/>
      <c r="Q30" s="105"/>
      <c r="R30" s="105"/>
      <c r="S30" s="105"/>
      <c r="T30" s="105"/>
      <c r="U30" s="105"/>
      <c r="V30" s="105"/>
      <c r="W30" s="105"/>
      <c r="X30" s="105"/>
      <c r="Y30" s="105"/>
      <c r="Z30" s="105"/>
      <c r="AA30" s="105"/>
      <c r="AB30" s="105"/>
      <c r="AC30" s="105"/>
      <c r="AD30" s="105"/>
      <c r="AE30" s="105"/>
      <c r="AF30" s="105"/>
      <c r="AG30" s="105"/>
      <c r="AH30" s="105"/>
      <c r="AI30" s="105"/>
      <c r="AJ30" s="105"/>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row>
    <row r="31" spans="1:138" s="76" customFormat="1" ht="20.25">
      <c r="B31" s="86"/>
      <c r="C31" s="86"/>
      <c r="D31" s="86"/>
      <c r="E31" s="86"/>
      <c r="F31" s="85"/>
      <c r="I31" s="84" t="str">
        <v xml:space="preserve">Si el hecho llegara a presentarse, tendría desastrosas consecuencias o efectos sobre la entidad.
</v>
      </c>
      <c r="J31" s="84"/>
      <c r="K31" s="84"/>
      <c r="L31" s="84"/>
      <c r="M31" s="84"/>
      <c r="N31" s="129"/>
      <c r="O31" s="212"/>
      <c r="P31" s="105"/>
      <c r="Q31" s="105"/>
      <c r="R31" s="105"/>
      <c r="S31" s="105"/>
      <c r="T31" s="105"/>
      <c r="U31" s="105"/>
      <c r="V31" s="105"/>
      <c r="W31" s="105"/>
      <c r="X31" s="105"/>
      <c r="Y31" s="105"/>
      <c r="Z31" s="105"/>
      <c r="AA31" s="105"/>
      <c r="AB31" s="105"/>
      <c r="AC31" s="105"/>
      <c r="AD31" s="105"/>
      <c r="AE31" s="105"/>
      <c r="AF31" s="105"/>
      <c r="AG31" s="105"/>
      <c r="AH31" s="105"/>
      <c r="AI31" s="105"/>
      <c r="AJ31" s="105"/>
    </row>
    <row r="32" spans="1:138" s="76" customFormat="1" ht="20.25">
      <c r="B32" s="102"/>
      <c r="C32" s="610" t="s">
        <v>429</v>
      </c>
      <c r="D32" s="610"/>
      <c r="E32" s="610"/>
      <c r="F32" s="85"/>
      <c r="I32" s="84"/>
      <c r="J32" s="84"/>
      <c r="K32" s="84"/>
      <c r="L32" s="84"/>
      <c r="M32" s="84"/>
      <c r="N32" s="129"/>
      <c r="O32" s="212"/>
      <c r="P32" s="105"/>
      <c r="Q32" s="105"/>
      <c r="R32" s="105"/>
      <c r="S32" s="105"/>
      <c r="T32" s="105"/>
      <c r="U32" s="105"/>
      <c r="V32" s="105"/>
      <c r="W32" s="105"/>
      <c r="X32" s="105"/>
      <c r="Y32" s="105"/>
      <c r="Z32" s="105"/>
      <c r="AA32" s="105"/>
      <c r="AB32" s="105"/>
      <c r="AC32" s="105"/>
      <c r="AD32" s="105"/>
      <c r="AE32" s="105"/>
      <c r="AF32" s="105"/>
      <c r="AG32" s="105"/>
      <c r="AH32" s="105"/>
      <c r="AI32" s="105"/>
      <c r="AJ32" s="105"/>
    </row>
    <row r="33" spans="2:36" s="76" customFormat="1" ht="20.25">
      <c r="B33" s="67" t="s">
        <v>453</v>
      </c>
      <c r="C33" s="608" t="s">
        <v>467</v>
      </c>
      <c r="D33" s="608"/>
      <c r="E33" s="608"/>
      <c r="F33" s="106">
        <v>1</v>
      </c>
      <c r="I33" s="84"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84"/>
      <c r="K33" s="84"/>
      <c r="L33" s="84"/>
      <c r="M33" s="84"/>
      <c r="N33" s="129"/>
      <c r="O33" s="212"/>
      <c r="P33" s="105"/>
      <c r="Q33" s="105"/>
      <c r="R33" s="105"/>
      <c r="S33" s="105"/>
      <c r="T33" s="105"/>
      <c r="U33" s="105"/>
      <c r="V33" s="105"/>
      <c r="W33" s="105"/>
      <c r="X33" s="105"/>
      <c r="Y33" s="105"/>
      <c r="Z33" s="105"/>
      <c r="AA33" s="105"/>
      <c r="AB33" s="105"/>
      <c r="AC33" s="105"/>
      <c r="AD33" s="105"/>
      <c r="AE33" s="105"/>
      <c r="AF33" s="105"/>
      <c r="AG33" s="105"/>
      <c r="AH33" s="105"/>
      <c r="AI33" s="105"/>
      <c r="AJ33" s="105"/>
    </row>
    <row r="34" spans="2:36" s="76" customFormat="1" ht="20.25">
      <c r="B34" s="71" t="s">
        <v>454</v>
      </c>
      <c r="C34" s="608" t="s">
        <v>468</v>
      </c>
      <c r="D34" s="608"/>
      <c r="E34" s="608"/>
      <c r="F34" s="106">
        <v>2</v>
      </c>
      <c r="I34" s="84" t="str">
        <v xml:space="preserve">Si el hecho llegara a presentarse, tendría bajo impacto o efecto sobre la entidad.
</v>
      </c>
      <c r="J34" s="84"/>
      <c r="K34" s="84"/>
      <c r="L34" s="84"/>
      <c r="M34" s="84"/>
      <c r="N34" s="129"/>
      <c r="O34" s="212"/>
      <c r="P34" s="105"/>
      <c r="Q34" s="105"/>
      <c r="R34" s="105"/>
      <c r="S34" s="105"/>
      <c r="T34" s="105"/>
      <c r="U34" s="105"/>
      <c r="V34" s="105"/>
      <c r="W34" s="105"/>
      <c r="X34" s="105"/>
      <c r="Y34" s="105"/>
      <c r="Z34" s="105"/>
      <c r="AA34" s="105"/>
      <c r="AB34" s="105"/>
      <c r="AC34" s="105"/>
      <c r="AD34" s="105"/>
      <c r="AE34" s="105"/>
      <c r="AF34" s="105"/>
      <c r="AG34" s="105"/>
      <c r="AH34" s="105"/>
      <c r="AI34" s="105"/>
      <c r="AJ34" s="105"/>
    </row>
    <row r="35" spans="2:36" s="76" customFormat="1" ht="20.25">
      <c r="B35" s="72" t="s">
        <v>456</v>
      </c>
      <c r="C35" s="608" t="s">
        <v>469</v>
      </c>
      <c r="D35" s="608"/>
      <c r="E35" s="608"/>
      <c r="F35" s="106">
        <v>3</v>
      </c>
      <c r="I35" s="84" t="str">
        <v xml:space="preserve">Si el hecho llegara a presentarse, tendría medianas consecuencias o efectos sobre la entidad.
</v>
      </c>
      <c r="J35" s="84"/>
      <c r="K35" s="84"/>
      <c r="L35" s="84"/>
      <c r="M35" s="84"/>
      <c r="N35" s="129"/>
      <c r="O35" s="212"/>
      <c r="P35" s="105"/>
      <c r="Q35" s="105"/>
      <c r="R35" s="105"/>
      <c r="S35" s="105"/>
      <c r="T35" s="105"/>
      <c r="U35" s="105"/>
      <c r="V35" s="105"/>
      <c r="W35" s="105"/>
      <c r="X35" s="105"/>
      <c r="Y35" s="105"/>
      <c r="Z35" s="105"/>
      <c r="AA35" s="105"/>
      <c r="AB35" s="105"/>
      <c r="AC35" s="105"/>
      <c r="AD35" s="105"/>
      <c r="AE35" s="105"/>
      <c r="AF35" s="105"/>
      <c r="AG35" s="105"/>
      <c r="AH35" s="105"/>
      <c r="AI35" s="105"/>
      <c r="AJ35" s="105"/>
    </row>
    <row r="36" spans="2:36" s="76" customFormat="1" ht="20.25">
      <c r="B36" s="73" t="s">
        <v>458</v>
      </c>
      <c r="C36" s="608" t="s">
        <v>470</v>
      </c>
      <c r="D36" s="608"/>
      <c r="E36" s="608"/>
      <c r="F36" s="106">
        <v>4</v>
      </c>
      <c r="I36" s="84" t="str">
        <v xml:space="preserve">Si el hecho llegara a presentarse, tendría altas consecuencias o efectos sobre la entidad
</v>
      </c>
      <c r="J36" s="84"/>
      <c r="K36" s="84"/>
      <c r="L36" s="84"/>
      <c r="M36" s="84"/>
      <c r="N36" s="129"/>
      <c r="O36" s="212"/>
      <c r="P36" s="105"/>
      <c r="Q36" s="105"/>
      <c r="R36" s="105"/>
      <c r="S36" s="105"/>
      <c r="T36" s="105"/>
      <c r="U36" s="105"/>
      <c r="V36" s="105"/>
      <c r="W36" s="105"/>
      <c r="X36" s="105"/>
      <c r="Y36" s="105"/>
      <c r="Z36" s="105"/>
      <c r="AA36" s="105"/>
      <c r="AB36" s="105"/>
      <c r="AC36" s="105"/>
      <c r="AD36" s="105"/>
      <c r="AE36" s="105"/>
      <c r="AF36" s="105"/>
      <c r="AG36" s="105"/>
      <c r="AH36" s="105"/>
      <c r="AI36" s="105"/>
      <c r="AJ36" s="105"/>
    </row>
    <row r="37" spans="2:36" s="76" customFormat="1" ht="20.25">
      <c r="B37" s="74" t="s">
        <v>460</v>
      </c>
      <c r="C37" s="608" t="s">
        <v>471</v>
      </c>
      <c r="D37" s="608"/>
      <c r="E37" s="608"/>
      <c r="F37" s="106">
        <v>5</v>
      </c>
      <c r="I37" s="84" t="str">
        <v xml:space="preserve">Si el hecho llegara a presentarse, tendría desastrosas consecuencias o efectos sobre la entidad.
</v>
      </c>
      <c r="J37" s="84"/>
      <c r="K37" s="84"/>
      <c r="L37" s="84"/>
      <c r="M37" s="84"/>
      <c r="N37" s="129"/>
      <c r="O37" s="212"/>
      <c r="P37" s="105"/>
      <c r="Q37" s="105"/>
      <c r="R37" s="105"/>
      <c r="S37" s="105"/>
      <c r="T37" s="105"/>
      <c r="U37" s="105"/>
      <c r="V37" s="105"/>
      <c r="W37" s="105"/>
      <c r="X37" s="105"/>
      <c r="Y37" s="105"/>
      <c r="Z37" s="105"/>
      <c r="AA37" s="105"/>
      <c r="AB37" s="105"/>
      <c r="AC37" s="105"/>
      <c r="AD37" s="105"/>
      <c r="AE37" s="105"/>
      <c r="AF37" s="105"/>
      <c r="AG37" s="105"/>
      <c r="AH37" s="105"/>
      <c r="AI37" s="105"/>
      <c r="AJ37" s="105"/>
    </row>
    <row r="38" spans="2:36" s="76" customFormat="1" ht="20.25">
      <c r="B38" s="86"/>
      <c r="C38" s="86"/>
      <c r="D38" s="86"/>
      <c r="E38" s="86"/>
      <c r="F38" s="85"/>
      <c r="I38" s="84"/>
      <c r="J38" s="84"/>
      <c r="K38" s="84"/>
      <c r="L38" s="84"/>
      <c r="M38" s="84"/>
      <c r="N38" s="129"/>
      <c r="O38" s="212"/>
      <c r="P38" s="105"/>
      <c r="Q38" s="105"/>
      <c r="R38" s="105"/>
      <c r="S38" s="105"/>
      <c r="T38" s="105"/>
      <c r="U38" s="105"/>
      <c r="V38" s="105"/>
      <c r="W38" s="105"/>
      <c r="X38" s="105"/>
      <c r="Y38" s="105"/>
      <c r="Z38" s="105"/>
      <c r="AA38" s="105"/>
      <c r="AB38" s="105"/>
      <c r="AC38" s="105"/>
      <c r="AD38" s="105"/>
      <c r="AE38" s="105"/>
      <c r="AF38" s="105"/>
      <c r="AG38" s="105"/>
      <c r="AH38" s="105"/>
      <c r="AI38" s="105"/>
      <c r="AJ38" s="105"/>
    </row>
    <row r="39" spans="2:36" s="76" customFormat="1" ht="20.25">
      <c r="B39" s="86"/>
      <c r="C39" s="86"/>
      <c r="D39" s="86"/>
      <c r="E39" s="86"/>
      <c r="F39" s="85"/>
      <c r="N39" s="128"/>
      <c r="O39" s="212"/>
      <c r="P39" s="105"/>
      <c r="Q39" s="105"/>
      <c r="R39" s="105"/>
      <c r="S39" s="105"/>
      <c r="T39" s="105"/>
      <c r="U39" s="105"/>
      <c r="V39" s="105"/>
      <c r="W39" s="105"/>
      <c r="X39" s="105"/>
      <c r="Y39" s="105"/>
      <c r="Z39" s="105"/>
      <c r="AA39" s="105"/>
      <c r="AB39" s="105"/>
      <c r="AC39" s="105"/>
      <c r="AD39" s="105"/>
      <c r="AE39" s="105"/>
      <c r="AF39" s="105"/>
      <c r="AG39" s="105"/>
      <c r="AH39" s="105"/>
      <c r="AI39" s="105"/>
      <c r="AJ39" s="105"/>
    </row>
    <row r="40" spans="2:36" s="76" customFormat="1" ht="20.25">
      <c r="B40" s="77"/>
      <c r="C40" s="610" t="s">
        <v>311</v>
      </c>
      <c r="D40" s="610"/>
      <c r="E40" s="610"/>
      <c r="F40" s="85"/>
      <c r="N40" s="128"/>
      <c r="O40" s="212"/>
      <c r="P40" s="105"/>
      <c r="Q40" s="105"/>
      <c r="R40" s="105"/>
      <c r="S40" s="105"/>
      <c r="T40" s="105"/>
      <c r="U40" s="105"/>
      <c r="V40" s="105"/>
      <c r="W40" s="105"/>
      <c r="X40" s="105"/>
      <c r="Y40" s="105"/>
      <c r="Z40" s="105"/>
      <c r="AA40" s="105"/>
      <c r="AB40" s="105"/>
      <c r="AC40" s="105"/>
      <c r="AD40" s="105"/>
      <c r="AE40" s="105"/>
      <c r="AF40" s="105"/>
      <c r="AG40" s="105"/>
      <c r="AH40" s="105"/>
      <c r="AI40" s="105"/>
      <c r="AJ40" s="105"/>
    </row>
    <row r="41" spans="2:36" s="76" customFormat="1" ht="20.25">
      <c r="B41" s="107" t="s">
        <v>453</v>
      </c>
      <c r="C41" s="608" t="s">
        <v>312</v>
      </c>
      <c r="D41" s="608"/>
      <c r="E41" s="608"/>
      <c r="F41" s="106">
        <v>1</v>
      </c>
      <c r="N41" s="128"/>
      <c r="O41" s="212"/>
      <c r="P41" s="105"/>
      <c r="Q41" s="105"/>
      <c r="R41" s="105"/>
      <c r="S41" s="105"/>
      <c r="T41" s="105"/>
      <c r="U41" s="105"/>
      <c r="V41" s="105"/>
      <c r="W41" s="105"/>
      <c r="X41" s="105"/>
      <c r="Y41" s="105"/>
      <c r="Z41" s="105"/>
      <c r="AA41" s="105"/>
      <c r="AB41" s="105"/>
      <c r="AC41" s="105"/>
      <c r="AD41" s="105"/>
      <c r="AE41" s="105"/>
      <c r="AF41" s="105"/>
      <c r="AG41" s="105"/>
      <c r="AH41" s="105"/>
      <c r="AI41" s="105"/>
      <c r="AJ41" s="105"/>
    </row>
    <row r="42" spans="2:36" s="76" customFormat="1" ht="20.25">
      <c r="B42" s="108" t="s">
        <v>454</v>
      </c>
      <c r="C42" s="608" t="s">
        <v>472</v>
      </c>
      <c r="D42" s="608"/>
      <c r="E42" s="608"/>
      <c r="F42" s="106">
        <v>2</v>
      </c>
      <c r="N42" s="128"/>
      <c r="O42" s="212"/>
      <c r="P42" s="105"/>
      <c r="Q42" s="105"/>
      <c r="R42" s="105"/>
      <c r="S42" s="105"/>
      <c r="T42" s="105"/>
      <c r="U42" s="105"/>
      <c r="V42" s="105"/>
      <c r="W42" s="105"/>
      <c r="X42" s="105"/>
      <c r="Y42" s="105"/>
      <c r="Z42" s="105"/>
      <c r="AA42" s="105"/>
      <c r="AB42" s="105"/>
      <c r="AC42" s="105"/>
      <c r="AD42" s="105"/>
      <c r="AE42" s="105"/>
      <c r="AF42" s="105"/>
      <c r="AG42" s="105"/>
      <c r="AH42" s="105"/>
      <c r="AI42" s="105"/>
      <c r="AJ42" s="105"/>
    </row>
    <row r="43" spans="2:36" s="76" customFormat="1" ht="20.25">
      <c r="B43" s="109" t="s">
        <v>456</v>
      </c>
      <c r="C43" s="608" t="s">
        <v>473</v>
      </c>
      <c r="D43" s="608"/>
      <c r="E43" s="608"/>
      <c r="F43" s="106">
        <v>3</v>
      </c>
      <c r="N43" s="128"/>
      <c r="O43" s="212"/>
      <c r="P43" s="105"/>
      <c r="Q43" s="105"/>
      <c r="R43" s="105"/>
      <c r="S43" s="105"/>
      <c r="T43" s="105"/>
      <c r="U43" s="105"/>
      <c r="V43" s="105"/>
      <c r="W43" s="105"/>
      <c r="X43" s="105"/>
      <c r="Y43" s="105"/>
      <c r="Z43" s="105"/>
      <c r="AA43" s="105"/>
      <c r="AB43" s="105"/>
      <c r="AC43" s="105"/>
      <c r="AD43" s="105"/>
      <c r="AE43" s="105"/>
      <c r="AF43" s="105"/>
      <c r="AG43" s="105"/>
      <c r="AH43" s="105"/>
      <c r="AI43" s="105"/>
      <c r="AJ43" s="105"/>
    </row>
    <row r="44" spans="2:36" s="76" customFormat="1" ht="20.25">
      <c r="B44" s="110" t="s">
        <v>458</v>
      </c>
      <c r="C44" s="608" t="s">
        <v>474</v>
      </c>
      <c r="D44" s="608"/>
      <c r="E44" s="608"/>
      <c r="F44" s="106">
        <v>4</v>
      </c>
      <c r="N44" s="128"/>
      <c r="O44" s="212"/>
      <c r="P44" s="105"/>
      <c r="Q44" s="105"/>
      <c r="R44" s="105"/>
      <c r="S44" s="105"/>
      <c r="T44" s="105"/>
      <c r="U44" s="105"/>
      <c r="V44" s="105"/>
      <c r="W44" s="105"/>
      <c r="X44" s="105"/>
      <c r="Y44" s="105"/>
      <c r="Z44" s="105"/>
      <c r="AA44" s="105"/>
      <c r="AB44" s="105"/>
      <c r="AC44" s="105"/>
      <c r="AD44" s="105"/>
      <c r="AE44" s="105"/>
      <c r="AF44" s="105"/>
      <c r="AG44" s="105"/>
      <c r="AH44" s="105"/>
      <c r="AI44" s="105"/>
      <c r="AJ44" s="105"/>
    </row>
    <row r="45" spans="2:36" s="76" customFormat="1" ht="20.25">
      <c r="B45" s="111" t="s">
        <v>460</v>
      </c>
      <c r="C45" s="608" t="s">
        <v>475</v>
      </c>
      <c r="D45" s="608"/>
      <c r="E45" s="608"/>
      <c r="F45" s="106">
        <v>5</v>
      </c>
      <c r="N45" s="128"/>
      <c r="O45" s="212"/>
      <c r="P45" s="105"/>
      <c r="Q45" s="105"/>
      <c r="R45" s="105"/>
      <c r="S45" s="105"/>
      <c r="T45" s="105"/>
      <c r="U45" s="105"/>
      <c r="V45" s="105"/>
      <c r="W45" s="105"/>
      <c r="X45" s="105"/>
      <c r="Y45" s="105"/>
      <c r="Z45" s="105"/>
      <c r="AA45" s="105"/>
      <c r="AB45" s="105"/>
      <c r="AC45" s="105"/>
      <c r="AD45" s="105"/>
      <c r="AE45" s="105"/>
      <c r="AF45" s="105"/>
      <c r="AG45" s="105"/>
      <c r="AH45" s="105"/>
      <c r="AI45" s="105"/>
      <c r="AJ45" s="105"/>
    </row>
    <row r="46" spans="2:36" s="76" customFormat="1" ht="20.25">
      <c r="B46" s="84"/>
      <c r="C46" s="84" t="s">
        <v>476</v>
      </c>
      <c r="D46" s="84"/>
      <c r="F46" s="85"/>
      <c r="N46" s="128"/>
      <c r="O46" s="212"/>
      <c r="P46" s="105"/>
      <c r="Q46" s="105"/>
      <c r="R46" s="105"/>
      <c r="S46" s="105"/>
      <c r="T46" s="105"/>
      <c r="U46" s="105"/>
      <c r="V46" s="105"/>
      <c r="W46" s="105"/>
      <c r="X46" s="105"/>
      <c r="Y46" s="105"/>
      <c r="Z46" s="105"/>
      <c r="AA46" s="105"/>
      <c r="AB46" s="105"/>
      <c r="AC46" s="105"/>
      <c r="AD46" s="105"/>
      <c r="AE46" s="105"/>
      <c r="AF46" s="105"/>
      <c r="AG46" s="105"/>
      <c r="AH46" s="105"/>
      <c r="AI46" s="105"/>
      <c r="AJ46" s="105"/>
    </row>
    <row r="47" spans="2:36" s="76" customFormat="1" ht="20.25">
      <c r="B47" s="84"/>
      <c r="C47" s="84"/>
      <c r="D47" s="84"/>
      <c r="F47" s="85"/>
      <c r="N47" s="128"/>
      <c r="O47" s="212"/>
      <c r="P47" s="105"/>
      <c r="Q47" s="105"/>
      <c r="R47" s="105"/>
      <c r="S47" s="105"/>
      <c r="T47" s="105"/>
      <c r="U47" s="105"/>
      <c r="V47" s="105"/>
      <c r="W47" s="105"/>
      <c r="X47" s="105"/>
      <c r="Y47" s="105"/>
      <c r="Z47" s="105"/>
      <c r="AA47" s="105"/>
      <c r="AB47" s="105"/>
      <c r="AC47" s="105"/>
      <c r="AD47" s="105"/>
      <c r="AE47" s="105"/>
      <c r="AF47" s="105"/>
      <c r="AG47" s="105"/>
      <c r="AH47" s="105"/>
      <c r="AI47" s="105"/>
      <c r="AJ47" s="105"/>
    </row>
    <row r="48" spans="2:36" s="76" customFormat="1" ht="20.25">
      <c r="B48" s="77"/>
      <c r="C48" s="609" t="s">
        <v>477</v>
      </c>
      <c r="D48" s="609"/>
      <c r="E48" s="609"/>
      <c r="F48" s="85"/>
      <c r="N48" s="128"/>
      <c r="O48" s="212"/>
      <c r="P48" s="105"/>
      <c r="Q48" s="105"/>
      <c r="R48" s="105"/>
      <c r="S48" s="105"/>
      <c r="T48" s="105"/>
      <c r="U48" s="105"/>
      <c r="V48" s="105"/>
      <c r="W48" s="105"/>
      <c r="X48" s="105"/>
      <c r="Y48" s="105"/>
      <c r="Z48" s="105"/>
      <c r="AA48" s="105"/>
      <c r="AB48" s="105"/>
      <c r="AC48" s="105"/>
      <c r="AD48" s="105"/>
      <c r="AE48" s="105"/>
      <c r="AF48" s="105"/>
      <c r="AG48" s="105"/>
      <c r="AH48" s="105"/>
      <c r="AI48" s="105"/>
      <c r="AJ48" s="105"/>
    </row>
    <row r="49" spans="2:36" s="76" customFormat="1" ht="20.25" customHeight="1">
      <c r="B49" s="79" t="s">
        <v>453</v>
      </c>
      <c r="C49" s="605" t="s">
        <v>478</v>
      </c>
      <c r="D49" s="606"/>
      <c r="E49" s="607"/>
      <c r="F49" s="70">
        <v>1</v>
      </c>
      <c r="N49" s="128"/>
      <c r="O49" s="212"/>
      <c r="P49" s="105"/>
      <c r="Q49" s="105"/>
      <c r="R49" s="105"/>
      <c r="S49" s="105"/>
      <c r="T49" s="105"/>
      <c r="U49" s="105"/>
      <c r="V49" s="105"/>
      <c r="W49" s="105"/>
      <c r="X49" s="105"/>
      <c r="Y49" s="105"/>
      <c r="Z49" s="105"/>
      <c r="AA49" s="105"/>
      <c r="AB49" s="105"/>
      <c r="AC49" s="105"/>
      <c r="AD49" s="105"/>
      <c r="AE49" s="105"/>
      <c r="AF49" s="105"/>
      <c r="AG49" s="105"/>
      <c r="AH49" s="105"/>
      <c r="AI49" s="105"/>
      <c r="AJ49" s="105"/>
    </row>
    <row r="50" spans="2:36" s="76" customFormat="1" ht="20.25" customHeight="1">
      <c r="B50" s="80" t="s">
        <v>454</v>
      </c>
      <c r="C50" s="605" t="s">
        <v>479</v>
      </c>
      <c r="D50" s="606"/>
      <c r="E50" s="607"/>
      <c r="F50" s="70">
        <v>2</v>
      </c>
      <c r="N50" s="128"/>
      <c r="O50" s="212"/>
      <c r="P50" s="105"/>
      <c r="Q50" s="105"/>
      <c r="R50" s="105"/>
      <c r="S50" s="105"/>
      <c r="T50" s="105"/>
      <c r="U50" s="105"/>
      <c r="V50" s="105"/>
      <c r="W50" s="105"/>
      <c r="X50" s="105"/>
      <c r="Y50" s="105"/>
      <c r="Z50" s="105"/>
      <c r="AA50" s="105"/>
      <c r="AB50" s="105"/>
      <c r="AC50" s="105"/>
      <c r="AD50" s="105"/>
      <c r="AE50" s="105"/>
      <c r="AF50" s="105"/>
      <c r="AG50" s="105"/>
      <c r="AH50" s="105"/>
      <c r="AI50" s="105"/>
      <c r="AJ50" s="105"/>
    </row>
    <row r="51" spans="2:36" s="76" customFormat="1" ht="20.25" customHeight="1">
      <c r="B51" s="81" t="s">
        <v>456</v>
      </c>
      <c r="C51" s="605" t="s">
        <v>480</v>
      </c>
      <c r="D51" s="606"/>
      <c r="E51" s="607"/>
      <c r="F51" s="70">
        <v>3</v>
      </c>
      <c r="N51" s="128"/>
      <c r="O51" s="212"/>
      <c r="P51" s="105"/>
      <c r="Q51" s="105"/>
      <c r="R51" s="105"/>
      <c r="S51" s="105"/>
      <c r="T51" s="105"/>
      <c r="U51" s="105"/>
      <c r="V51" s="105"/>
      <c r="W51" s="105"/>
      <c r="X51" s="105"/>
      <c r="Y51" s="105"/>
      <c r="Z51" s="105"/>
      <c r="AA51" s="105"/>
      <c r="AB51" s="105"/>
      <c r="AC51" s="105"/>
      <c r="AD51" s="105"/>
      <c r="AE51" s="105"/>
      <c r="AF51" s="105"/>
      <c r="AG51" s="105"/>
      <c r="AH51" s="105"/>
      <c r="AI51" s="105"/>
      <c r="AJ51" s="105"/>
    </row>
    <row r="52" spans="2:36" s="76" customFormat="1" ht="20.25" customHeight="1">
      <c r="B52" s="82" t="s">
        <v>458</v>
      </c>
      <c r="C52" s="605" t="s">
        <v>481</v>
      </c>
      <c r="D52" s="606"/>
      <c r="E52" s="607"/>
      <c r="F52" s="70">
        <v>4</v>
      </c>
      <c r="N52" s="128"/>
      <c r="O52" s="212"/>
      <c r="P52" s="105"/>
      <c r="Q52" s="105"/>
      <c r="R52" s="105"/>
      <c r="S52" s="105"/>
      <c r="T52" s="105"/>
      <c r="U52" s="105"/>
      <c r="V52" s="105"/>
      <c r="W52" s="105"/>
      <c r="X52" s="105"/>
      <c r="Y52" s="105"/>
      <c r="Z52" s="105"/>
      <c r="AA52" s="105"/>
      <c r="AB52" s="105"/>
      <c r="AC52" s="105"/>
      <c r="AD52" s="105"/>
      <c r="AE52" s="105"/>
      <c r="AF52" s="105"/>
      <c r="AG52" s="105"/>
      <c r="AH52" s="105"/>
      <c r="AI52" s="105"/>
      <c r="AJ52" s="105"/>
    </row>
    <row r="53" spans="2:36" s="76" customFormat="1" ht="20.25" customHeight="1">
      <c r="B53" s="83" t="s">
        <v>460</v>
      </c>
      <c r="C53" s="605" t="s">
        <v>482</v>
      </c>
      <c r="D53" s="606"/>
      <c r="E53" s="607"/>
      <c r="F53" s="70">
        <v>5</v>
      </c>
      <c r="N53" s="128"/>
      <c r="O53" s="212"/>
      <c r="P53" s="105"/>
      <c r="Q53" s="105"/>
      <c r="R53" s="105"/>
      <c r="S53" s="105"/>
      <c r="T53" s="105"/>
      <c r="U53" s="105"/>
      <c r="V53" s="105"/>
      <c r="W53" s="105"/>
      <c r="X53" s="105"/>
      <c r="Y53" s="105"/>
      <c r="Z53" s="105"/>
      <c r="AA53" s="105"/>
      <c r="AB53" s="105"/>
      <c r="AC53" s="105"/>
      <c r="AD53" s="105"/>
      <c r="AE53" s="105"/>
      <c r="AF53" s="105"/>
      <c r="AG53" s="105"/>
      <c r="AH53" s="105"/>
      <c r="AI53" s="105"/>
      <c r="AJ53" s="105"/>
    </row>
    <row r="54" spans="2:36" s="76" customFormat="1" ht="20.25">
      <c r="B54" s="84"/>
      <c r="C54" s="84"/>
      <c r="D54" s="84"/>
      <c r="E54" s="84"/>
      <c r="F54" s="85"/>
      <c r="N54" s="128"/>
      <c r="O54" s="212"/>
      <c r="P54" s="105"/>
      <c r="Q54" s="105"/>
      <c r="R54" s="105"/>
      <c r="S54" s="105"/>
      <c r="T54" s="105"/>
      <c r="U54" s="105"/>
      <c r="V54" s="105"/>
      <c r="W54" s="105"/>
      <c r="X54" s="105"/>
      <c r="Y54" s="105"/>
      <c r="Z54" s="105"/>
      <c r="AA54" s="105"/>
      <c r="AB54" s="105"/>
      <c r="AC54" s="105"/>
      <c r="AD54" s="105"/>
      <c r="AE54" s="105"/>
      <c r="AF54" s="105"/>
      <c r="AG54" s="105"/>
      <c r="AH54" s="105"/>
      <c r="AI54" s="105"/>
      <c r="AJ54" s="105"/>
    </row>
    <row r="55" spans="2:36" s="76" customFormat="1" ht="20.25">
      <c r="N55" s="128"/>
      <c r="O55" s="212"/>
      <c r="P55" s="105"/>
      <c r="Q55" s="105"/>
      <c r="R55" s="105"/>
      <c r="S55" s="105"/>
      <c r="T55" s="105"/>
      <c r="U55" s="105"/>
      <c r="V55" s="105"/>
      <c r="W55" s="105"/>
      <c r="X55" s="105"/>
      <c r="Y55" s="105"/>
      <c r="Z55" s="105"/>
      <c r="AA55" s="105"/>
      <c r="AB55" s="105"/>
      <c r="AC55" s="105"/>
      <c r="AD55" s="105"/>
      <c r="AE55" s="105"/>
      <c r="AF55" s="105"/>
      <c r="AG55" s="105"/>
      <c r="AH55" s="105"/>
      <c r="AI55" s="105"/>
      <c r="AJ55" s="105"/>
    </row>
    <row r="56" spans="2:36" s="76" customFormat="1" ht="20.25" customHeight="1">
      <c r="B56" s="77"/>
      <c r="C56" s="96" t="s">
        <v>346</v>
      </c>
      <c r="D56" s="96"/>
      <c r="E56" s="96"/>
      <c r="F56" s="85"/>
      <c r="N56" s="128"/>
      <c r="O56" s="212"/>
      <c r="P56" s="105"/>
      <c r="Q56" s="105"/>
      <c r="R56" s="105"/>
      <c r="S56" s="105"/>
      <c r="T56" s="105"/>
      <c r="U56" s="105"/>
      <c r="V56" s="105"/>
      <c r="W56" s="105"/>
      <c r="X56" s="105"/>
      <c r="Y56" s="105"/>
      <c r="Z56" s="105"/>
      <c r="AA56" s="105"/>
      <c r="AB56" s="105"/>
      <c r="AC56" s="105"/>
      <c r="AD56" s="105"/>
      <c r="AE56" s="105"/>
      <c r="AF56" s="105"/>
      <c r="AG56" s="105"/>
      <c r="AH56" s="105"/>
      <c r="AI56" s="105"/>
      <c r="AJ56" s="105"/>
    </row>
    <row r="57" spans="2:36" s="76" customFormat="1" ht="20.25" customHeight="1">
      <c r="B57" s="79" t="s">
        <v>453</v>
      </c>
      <c r="C57" s="602" t="s">
        <v>347</v>
      </c>
      <c r="D57" s="603"/>
      <c r="E57" s="604"/>
      <c r="F57" s="70">
        <v>1</v>
      </c>
      <c r="N57" s="128"/>
      <c r="O57" s="212"/>
      <c r="P57" s="105"/>
      <c r="Q57" s="105"/>
      <c r="R57" s="105"/>
      <c r="S57" s="105"/>
      <c r="T57" s="105"/>
      <c r="U57" s="105"/>
      <c r="V57" s="105"/>
      <c r="W57" s="105"/>
      <c r="X57" s="105"/>
      <c r="Y57" s="105"/>
      <c r="Z57" s="105"/>
      <c r="AA57" s="105"/>
      <c r="AB57" s="105"/>
      <c r="AC57" s="105"/>
      <c r="AD57" s="105"/>
      <c r="AE57" s="105"/>
      <c r="AF57" s="105"/>
      <c r="AG57" s="105"/>
      <c r="AH57" s="105"/>
      <c r="AI57" s="105"/>
      <c r="AJ57" s="105"/>
    </row>
    <row r="58" spans="2:36" s="76" customFormat="1" ht="20.25" customHeight="1">
      <c r="B58" s="80" t="s">
        <v>454</v>
      </c>
      <c r="C58" s="602" t="s">
        <v>483</v>
      </c>
      <c r="D58" s="603"/>
      <c r="E58" s="604"/>
      <c r="F58" s="70">
        <v>2</v>
      </c>
      <c r="N58" s="128"/>
      <c r="O58" s="212"/>
      <c r="P58" s="105"/>
      <c r="Q58" s="105"/>
      <c r="R58" s="105"/>
      <c r="S58" s="105"/>
      <c r="T58" s="105"/>
      <c r="U58" s="105"/>
      <c r="V58" s="105"/>
      <c r="W58" s="105"/>
      <c r="X58" s="105"/>
      <c r="Y58" s="105"/>
      <c r="Z58" s="105"/>
      <c r="AA58" s="105"/>
      <c r="AB58" s="105"/>
      <c r="AC58" s="105"/>
      <c r="AD58" s="105"/>
      <c r="AE58" s="105"/>
      <c r="AF58" s="105"/>
      <c r="AG58" s="105"/>
      <c r="AH58" s="105"/>
      <c r="AI58" s="105"/>
      <c r="AJ58" s="105"/>
    </row>
    <row r="59" spans="2:36" s="76" customFormat="1" ht="20.25" customHeight="1">
      <c r="B59" s="81" t="s">
        <v>456</v>
      </c>
      <c r="C59" s="602" t="s">
        <v>484</v>
      </c>
      <c r="D59" s="603"/>
      <c r="E59" s="604"/>
      <c r="F59" s="70">
        <v>3</v>
      </c>
      <c r="N59" s="128"/>
      <c r="O59" s="212"/>
      <c r="P59" s="105"/>
      <c r="Q59" s="105"/>
      <c r="R59" s="105"/>
      <c r="S59" s="105"/>
      <c r="T59" s="105"/>
      <c r="U59" s="105"/>
      <c r="V59" s="105"/>
      <c r="W59" s="105"/>
      <c r="X59" s="105"/>
      <c r="Y59" s="105"/>
      <c r="Z59" s="105"/>
      <c r="AA59" s="105"/>
      <c r="AB59" s="105"/>
      <c r="AC59" s="105"/>
      <c r="AD59" s="105"/>
      <c r="AE59" s="105"/>
      <c r="AF59" s="105"/>
      <c r="AG59" s="105"/>
      <c r="AH59" s="105"/>
      <c r="AI59" s="105"/>
      <c r="AJ59" s="105"/>
    </row>
    <row r="60" spans="2:36" s="76" customFormat="1" ht="20.25" customHeight="1">
      <c r="B60" s="82" t="s">
        <v>458</v>
      </c>
      <c r="C60" s="602" t="s">
        <v>485</v>
      </c>
      <c r="D60" s="603"/>
      <c r="E60" s="604"/>
      <c r="F60" s="70">
        <v>4</v>
      </c>
      <c r="N60" s="128"/>
      <c r="O60" s="212"/>
      <c r="P60" s="105"/>
      <c r="Q60" s="105"/>
      <c r="R60" s="105"/>
      <c r="S60" s="105"/>
      <c r="T60" s="105"/>
      <c r="U60" s="105"/>
      <c r="V60" s="105"/>
      <c r="W60" s="105"/>
      <c r="X60" s="105"/>
      <c r="Y60" s="105"/>
      <c r="Z60" s="105"/>
      <c r="AA60" s="105"/>
      <c r="AB60" s="105"/>
      <c r="AC60" s="105"/>
      <c r="AD60" s="105"/>
      <c r="AE60" s="105"/>
      <c r="AF60" s="105"/>
      <c r="AG60" s="105"/>
      <c r="AH60" s="105"/>
      <c r="AI60" s="105"/>
      <c r="AJ60" s="105"/>
    </row>
    <row r="61" spans="2:36" s="76" customFormat="1" ht="20.25" customHeight="1">
      <c r="B61" s="83" t="s">
        <v>460</v>
      </c>
      <c r="C61" s="602" t="s">
        <v>486</v>
      </c>
      <c r="D61" s="603"/>
      <c r="E61" s="604"/>
      <c r="F61" s="70">
        <v>5</v>
      </c>
      <c r="N61" s="128"/>
      <c r="O61" s="212"/>
      <c r="P61" s="105"/>
      <c r="Q61" s="105"/>
      <c r="R61" s="105"/>
      <c r="S61" s="105"/>
      <c r="T61" s="105"/>
      <c r="U61" s="105"/>
      <c r="V61" s="105"/>
      <c r="W61" s="105"/>
      <c r="X61" s="105"/>
      <c r="Y61" s="105"/>
      <c r="Z61" s="105"/>
      <c r="AA61" s="105"/>
      <c r="AB61" s="105"/>
      <c r="AC61" s="105"/>
      <c r="AD61" s="105"/>
      <c r="AE61" s="105"/>
      <c r="AF61" s="105"/>
      <c r="AG61" s="105"/>
      <c r="AH61" s="105"/>
      <c r="AI61" s="105"/>
      <c r="AJ61" s="105"/>
    </row>
    <row r="62" spans="2:36" s="76" customFormat="1" ht="20.25">
      <c r="E62" s="87"/>
      <c r="N62" s="128"/>
      <c r="O62" s="212"/>
      <c r="P62" s="105"/>
      <c r="Q62" s="105"/>
      <c r="R62" s="105"/>
      <c r="S62" s="105"/>
      <c r="T62" s="105"/>
      <c r="U62" s="105"/>
      <c r="V62" s="105"/>
      <c r="W62" s="105"/>
      <c r="X62" s="105"/>
      <c r="Y62" s="105"/>
      <c r="Z62" s="105"/>
      <c r="AA62" s="105"/>
      <c r="AB62" s="105"/>
      <c r="AC62" s="105"/>
      <c r="AD62" s="105"/>
      <c r="AE62" s="105"/>
      <c r="AF62" s="105"/>
      <c r="AG62" s="105"/>
      <c r="AH62" s="105"/>
      <c r="AI62" s="105"/>
      <c r="AJ62" s="105"/>
    </row>
    <row r="63" spans="2:36" s="76" customFormat="1" ht="20.25">
      <c r="E63" s="87"/>
      <c r="N63" s="128"/>
      <c r="O63" s="212"/>
      <c r="P63" s="105"/>
      <c r="Q63" s="105"/>
      <c r="R63" s="105"/>
      <c r="S63" s="105"/>
      <c r="T63" s="105"/>
      <c r="U63" s="105"/>
      <c r="V63" s="105"/>
      <c r="W63" s="105"/>
      <c r="X63" s="105"/>
      <c r="Y63" s="105"/>
      <c r="Z63" s="105"/>
      <c r="AA63" s="105"/>
      <c r="AB63" s="105"/>
      <c r="AC63" s="105"/>
      <c r="AD63" s="105"/>
      <c r="AE63" s="105"/>
      <c r="AF63" s="105"/>
      <c r="AG63" s="105"/>
      <c r="AH63" s="105"/>
      <c r="AI63" s="105"/>
      <c r="AJ63" s="105"/>
    </row>
    <row r="64" spans="2:36" s="76" customFormat="1" ht="20.25">
      <c r="E64" s="87"/>
      <c r="N64" s="128"/>
      <c r="O64" s="212"/>
      <c r="P64" s="105"/>
      <c r="Q64" s="105"/>
      <c r="R64" s="105"/>
      <c r="S64" s="105"/>
      <c r="T64" s="105"/>
      <c r="U64" s="105"/>
      <c r="V64" s="105"/>
      <c r="W64" s="105"/>
      <c r="X64" s="105"/>
      <c r="Y64" s="105"/>
      <c r="Z64" s="105"/>
      <c r="AA64" s="105"/>
      <c r="AB64" s="105"/>
      <c r="AC64" s="105"/>
      <c r="AD64" s="105"/>
      <c r="AE64" s="105"/>
      <c r="AF64" s="105"/>
      <c r="AG64" s="105"/>
      <c r="AH64" s="105"/>
      <c r="AI64" s="105"/>
      <c r="AJ64" s="105"/>
    </row>
    <row r="65" spans="5:36" s="76" customFormat="1" ht="20.25">
      <c r="E65" s="87"/>
      <c r="N65" s="128"/>
      <c r="O65" s="212"/>
      <c r="P65" s="105"/>
      <c r="Q65" s="105"/>
      <c r="R65" s="105"/>
      <c r="S65" s="105"/>
      <c r="T65" s="105"/>
      <c r="U65" s="105"/>
      <c r="V65" s="105"/>
      <c r="W65" s="105"/>
      <c r="X65" s="105"/>
      <c r="Y65" s="105"/>
      <c r="Z65" s="105"/>
      <c r="AA65" s="105"/>
      <c r="AB65" s="105"/>
      <c r="AC65" s="105"/>
      <c r="AD65" s="105"/>
      <c r="AE65" s="105"/>
      <c r="AF65" s="105"/>
      <c r="AG65" s="105"/>
      <c r="AH65" s="105"/>
      <c r="AI65" s="105"/>
      <c r="AJ65" s="105"/>
    </row>
    <row r="66" spans="5:36" s="76" customFormat="1" ht="20.25">
      <c r="E66" s="87"/>
      <c r="N66" s="128"/>
      <c r="O66" s="212"/>
      <c r="P66" s="105"/>
      <c r="Q66" s="105"/>
      <c r="R66" s="105"/>
      <c r="S66" s="105"/>
      <c r="T66" s="105"/>
      <c r="U66" s="105"/>
      <c r="V66" s="105"/>
      <c r="W66" s="105"/>
      <c r="X66" s="105"/>
      <c r="Y66" s="105"/>
      <c r="Z66" s="105"/>
      <c r="AA66" s="105"/>
      <c r="AB66" s="105"/>
      <c r="AC66" s="105"/>
      <c r="AD66" s="105"/>
      <c r="AE66" s="105"/>
      <c r="AF66" s="105"/>
      <c r="AG66" s="105"/>
      <c r="AH66" s="105"/>
      <c r="AI66" s="105"/>
      <c r="AJ66" s="105"/>
    </row>
    <row r="67" spans="5:36" s="76" customFormat="1" ht="20.25">
      <c r="E67" s="87"/>
      <c r="N67" s="128"/>
      <c r="O67" s="212"/>
      <c r="P67" s="105"/>
      <c r="Q67" s="105"/>
      <c r="R67" s="105"/>
      <c r="S67" s="105"/>
      <c r="T67" s="105"/>
      <c r="U67" s="105"/>
      <c r="V67" s="105"/>
      <c r="W67" s="105"/>
      <c r="X67" s="105"/>
      <c r="Y67" s="105"/>
      <c r="Z67" s="105"/>
      <c r="AA67" s="105"/>
      <c r="AB67" s="105"/>
      <c r="AC67" s="105"/>
      <c r="AD67" s="105"/>
      <c r="AE67" s="105"/>
      <c r="AF67" s="105"/>
      <c r="AG67" s="105"/>
      <c r="AH67" s="105"/>
      <c r="AI67" s="105"/>
      <c r="AJ67" s="105"/>
    </row>
    <row r="68" spans="5:36" s="76" customFormat="1" ht="20.25">
      <c r="E68" s="87"/>
      <c r="N68" s="128"/>
      <c r="O68" s="212"/>
      <c r="P68" s="105"/>
      <c r="Q68" s="105"/>
      <c r="R68" s="105"/>
      <c r="S68" s="105"/>
      <c r="T68" s="105"/>
      <c r="U68" s="105"/>
      <c r="V68" s="105"/>
      <c r="W68" s="105"/>
      <c r="X68" s="105"/>
      <c r="Y68" s="105"/>
      <c r="Z68" s="105"/>
      <c r="AA68" s="105"/>
      <c r="AB68" s="105"/>
      <c r="AC68" s="105"/>
      <c r="AD68" s="105"/>
      <c r="AE68" s="105"/>
      <c r="AF68" s="105"/>
      <c r="AG68" s="105"/>
      <c r="AH68" s="105"/>
      <c r="AI68" s="105"/>
      <c r="AJ68" s="105"/>
    </row>
    <row r="69" spans="5:36" s="76" customFormat="1" ht="20.25">
      <c r="E69" s="87"/>
      <c r="N69" s="128"/>
      <c r="O69" s="212"/>
      <c r="P69" s="105"/>
      <c r="Q69" s="105"/>
      <c r="R69" s="105"/>
      <c r="S69" s="105"/>
      <c r="T69" s="105"/>
      <c r="U69" s="105"/>
      <c r="V69" s="105"/>
      <c r="W69" s="105"/>
      <c r="X69" s="105"/>
      <c r="Y69" s="105"/>
      <c r="Z69" s="105"/>
      <c r="AA69" s="105"/>
      <c r="AB69" s="105"/>
      <c r="AC69" s="105"/>
      <c r="AD69" s="105"/>
      <c r="AE69" s="105"/>
      <c r="AF69" s="105"/>
      <c r="AG69" s="105"/>
      <c r="AH69" s="105"/>
      <c r="AI69" s="105"/>
      <c r="AJ69" s="105"/>
    </row>
    <row r="70" spans="5:36" s="76" customFormat="1" ht="20.25">
      <c r="E70" s="87"/>
      <c r="N70" s="128"/>
      <c r="O70" s="212"/>
      <c r="P70" s="105"/>
      <c r="Q70" s="105"/>
      <c r="R70" s="105"/>
      <c r="S70" s="105"/>
      <c r="T70" s="105"/>
      <c r="U70" s="105"/>
      <c r="V70" s="105"/>
      <c r="W70" s="105"/>
      <c r="X70" s="105"/>
      <c r="Y70" s="105"/>
      <c r="Z70" s="105"/>
      <c r="AA70" s="105"/>
      <c r="AB70" s="105"/>
      <c r="AC70" s="105"/>
      <c r="AD70" s="105"/>
      <c r="AE70" s="105"/>
      <c r="AF70" s="105"/>
      <c r="AG70" s="105"/>
      <c r="AH70" s="105"/>
      <c r="AI70" s="105"/>
      <c r="AJ70" s="105"/>
    </row>
    <row r="71" spans="5:36" s="76" customFormat="1" ht="20.25">
      <c r="E71" s="87"/>
      <c r="N71" s="128"/>
      <c r="O71" s="212"/>
      <c r="P71" s="105"/>
      <c r="Q71" s="105"/>
      <c r="R71" s="105"/>
      <c r="S71" s="105"/>
      <c r="T71" s="105"/>
      <c r="U71" s="105"/>
      <c r="V71" s="105"/>
      <c r="W71" s="105"/>
      <c r="X71" s="105"/>
      <c r="Y71" s="105"/>
      <c r="Z71" s="105"/>
      <c r="AA71" s="105"/>
      <c r="AB71" s="105"/>
      <c r="AC71" s="105"/>
      <c r="AD71" s="105"/>
      <c r="AE71" s="105"/>
      <c r="AF71" s="105"/>
      <c r="AG71" s="105"/>
      <c r="AH71" s="105"/>
      <c r="AI71" s="105"/>
      <c r="AJ71" s="105"/>
    </row>
    <row r="72" spans="5:36" s="76" customFormat="1" ht="20.25">
      <c r="E72" s="87"/>
      <c r="N72" s="128"/>
      <c r="O72" s="212"/>
      <c r="P72" s="105"/>
      <c r="Q72" s="105"/>
      <c r="R72" s="105"/>
      <c r="S72" s="105"/>
      <c r="T72" s="105"/>
      <c r="U72" s="105"/>
      <c r="V72" s="105"/>
      <c r="W72" s="105"/>
      <c r="X72" s="105"/>
      <c r="Y72" s="105"/>
      <c r="Z72" s="105"/>
      <c r="AA72" s="105"/>
      <c r="AB72" s="105"/>
      <c r="AC72" s="105"/>
      <c r="AD72" s="105"/>
      <c r="AE72" s="105"/>
      <c r="AF72" s="105"/>
      <c r="AG72" s="105"/>
      <c r="AH72" s="105"/>
      <c r="AI72" s="105"/>
      <c r="AJ72" s="105"/>
    </row>
    <row r="73" spans="5:36" s="76" customFormat="1" ht="20.25">
      <c r="E73" s="87"/>
      <c r="N73" s="128"/>
      <c r="O73" s="212"/>
      <c r="P73" s="105"/>
      <c r="Q73" s="105"/>
      <c r="R73" s="105"/>
      <c r="S73" s="105"/>
      <c r="T73" s="105"/>
      <c r="U73" s="105"/>
      <c r="V73" s="105"/>
      <c r="W73" s="105"/>
      <c r="X73" s="105"/>
      <c r="Y73" s="105"/>
      <c r="Z73" s="105"/>
      <c r="AA73" s="105"/>
      <c r="AB73" s="105"/>
      <c r="AC73" s="105"/>
      <c r="AD73" s="105"/>
      <c r="AE73" s="105"/>
      <c r="AF73" s="105"/>
      <c r="AG73" s="105"/>
      <c r="AH73" s="105"/>
      <c r="AI73" s="105"/>
      <c r="AJ73" s="105"/>
    </row>
    <row r="74" spans="5:36" s="76" customFormat="1" ht="20.25">
      <c r="E74" s="87"/>
      <c r="N74" s="128"/>
      <c r="O74" s="212"/>
      <c r="P74" s="105"/>
      <c r="Q74" s="105"/>
      <c r="R74" s="105"/>
      <c r="S74" s="105"/>
      <c r="T74" s="105"/>
      <c r="U74" s="105"/>
      <c r="V74" s="105"/>
      <c r="W74" s="105"/>
      <c r="X74" s="105"/>
      <c r="Y74" s="105"/>
      <c r="Z74" s="105"/>
      <c r="AA74" s="105"/>
      <c r="AB74" s="105"/>
      <c r="AC74" s="105"/>
      <c r="AD74" s="105"/>
      <c r="AE74" s="105"/>
      <c r="AF74" s="105"/>
      <c r="AG74" s="105"/>
      <c r="AH74" s="105"/>
      <c r="AI74" s="105"/>
      <c r="AJ74" s="105"/>
    </row>
    <row r="75" spans="5:36" s="76" customFormat="1" ht="20.25">
      <c r="E75" s="87"/>
      <c r="N75" s="128"/>
      <c r="O75" s="212"/>
      <c r="P75" s="105"/>
      <c r="Q75" s="105"/>
      <c r="R75" s="105"/>
      <c r="S75" s="105"/>
      <c r="T75" s="105"/>
      <c r="U75" s="105"/>
      <c r="V75" s="105"/>
      <c r="W75" s="105"/>
      <c r="X75" s="105"/>
      <c r="Y75" s="105"/>
      <c r="Z75" s="105"/>
      <c r="AA75" s="105"/>
      <c r="AB75" s="105"/>
      <c r="AC75" s="105"/>
      <c r="AD75" s="105"/>
      <c r="AE75" s="105"/>
      <c r="AF75" s="105"/>
      <c r="AG75" s="105"/>
      <c r="AH75" s="105"/>
      <c r="AI75" s="105"/>
      <c r="AJ75" s="105"/>
    </row>
    <row r="76" spans="5:36" s="76" customFormat="1" ht="20.25">
      <c r="E76" s="87"/>
      <c r="N76" s="128"/>
      <c r="O76" s="212"/>
      <c r="P76" s="105"/>
      <c r="Q76" s="105"/>
      <c r="R76" s="105"/>
      <c r="S76" s="105"/>
      <c r="T76" s="105"/>
      <c r="U76" s="105"/>
      <c r="V76" s="105"/>
      <c r="W76" s="105"/>
      <c r="X76" s="105"/>
      <c r="Y76" s="105"/>
      <c r="Z76" s="105"/>
      <c r="AA76" s="105"/>
      <c r="AB76" s="105"/>
      <c r="AC76" s="105"/>
      <c r="AD76" s="105"/>
      <c r="AE76" s="105"/>
      <c r="AF76" s="105"/>
      <c r="AG76" s="105"/>
      <c r="AH76" s="105"/>
      <c r="AI76" s="105"/>
      <c r="AJ76" s="105"/>
    </row>
    <row r="77" spans="5:36" s="76" customFormat="1" ht="20.25">
      <c r="E77" s="87"/>
      <c r="N77" s="128"/>
      <c r="O77" s="212"/>
      <c r="P77" s="105"/>
      <c r="Q77" s="105"/>
      <c r="R77" s="105"/>
      <c r="S77" s="105"/>
      <c r="T77" s="105"/>
      <c r="U77" s="105"/>
      <c r="V77" s="105"/>
      <c r="W77" s="105"/>
      <c r="X77" s="105"/>
      <c r="Y77" s="105"/>
      <c r="Z77" s="105"/>
      <c r="AA77" s="105"/>
      <c r="AB77" s="105"/>
      <c r="AC77" s="105"/>
      <c r="AD77" s="105"/>
      <c r="AE77" s="105"/>
      <c r="AF77" s="105"/>
      <c r="AG77" s="105"/>
      <c r="AH77" s="105"/>
      <c r="AI77" s="105"/>
      <c r="AJ77" s="105"/>
    </row>
    <row r="78" spans="5:36" s="76" customFormat="1" ht="20.25">
      <c r="E78" s="87"/>
      <c r="N78" s="128"/>
      <c r="O78" s="212"/>
      <c r="P78" s="105"/>
      <c r="Q78" s="105"/>
      <c r="R78" s="105"/>
      <c r="S78" s="105"/>
      <c r="T78" s="105"/>
      <c r="U78" s="105"/>
      <c r="V78" s="105"/>
      <c r="W78" s="105"/>
      <c r="X78" s="105"/>
      <c r="Y78" s="105"/>
      <c r="Z78" s="105"/>
      <c r="AA78" s="105"/>
      <c r="AB78" s="105"/>
      <c r="AC78" s="105"/>
      <c r="AD78" s="105"/>
      <c r="AE78" s="105"/>
      <c r="AF78" s="105"/>
      <c r="AG78" s="105"/>
      <c r="AH78" s="105"/>
      <c r="AI78" s="105"/>
      <c r="AJ78" s="105"/>
    </row>
    <row r="79" spans="5:36" s="76" customFormat="1" ht="20.25">
      <c r="E79" s="87"/>
      <c r="N79" s="128"/>
      <c r="O79" s="212"/>
      <c r="P79" s="105"/>
      <c r="Q79" s="105"/>
      <c r="R79" s="105"/>
      <c r="S79" s="105"/>
      <c r="T79" s="105"/>
      <c r="U79" s="105"/>
      <c r="V79" s="105"/>
      <c r="W79" s="105"/>
      <c r="X79" s="105"/>
      <c r="Y79" s="105"/>
      <c r="Z79" s="105"/>
      <c r="AA79" s="105"/>
      <c r="AB79" s="105"/>
      <c r="AC79" s="105"/>
      <c r="AD79" s="105"/>
      <c r="AE79" s="105"/>
      <c r="AF79" s="105"/>
      <c r="AG79" s="105"/>
      <c r="AH79" s="105"/>
      <c r="AI79" s="105"/>
      <c r="AJ79" s="105"/>
    </row>
    <row r="80" spans="5:36" s="76" customFormat="1" ht="20.25">
      <c r="E80" s="87"/>
      <c r="N80" s="128"/>
      <c r="O80" s="212"/>
      <c r="P80" s="105"/>
      <c r="Q80" s="105"/>
      <c r="R80" s="105"/>
      <c r="S80" s="105"/>
      <c r="T80" s="105"/>
      <c r="U80" s="105"/>
      <c r="V80" s="105"/>
      <c r="W80" s="105"/>
      <c r="X80" s="105"/>
      <c r="Y80" s="105"/>
      <c r="Z80" s="105"/>
      <c r="AA80" s="105"/>
      <c r="AB80" s="105"/>
      <c r="AC80" s="105"/>
      <c r="AD80" s="105"/>
      <c r="AE80" s="105"/>
      <c r="AF80" s="105"/>
      <c r="AG80" s="105"/>
      <c r="AH80" s="105"/>
      <c r="AI80" s="105"/>
      <c r="AJ80" s="105"/>
    </row>
    <row r="81" spans="5:36" s="76" customFormat="1" ht="20.25">
      <c r="E81" s="87"/>
      <c r="N81" s="128"/>
      <c r="O81" s="212"/>
      <c r="P81" s="105"/>
      <c r="Q81" s="105"/>
      <c r="R81" s="105"/>
      <c r="S81" s="105"/>
      <c r="T81" s="105"/>
      <c r="U81" s="105"/>
      <c r="V81" s="105"/>
      <c r="W81" s="105"/>
      <c r="X81" s="105"/>
      <c r="Y81" s="105"/>
      <c r="Z81" s="105"/>
      <c r="AA81" s="105"/>
      <c r="AB81" s="105"/>
      <c r="AC81" s="105"/>
      <c r="AD81" s="105"/>
      <c r="AE81" s="105"/>
      <c r="AF81" s="105"/>
      <c r="AG81" s="105"/>
      <c r="AH81" s="105"/>
      <c r="AI81" s="105"/>
      <c r="AJ81" s="105"/>
    </row>
    <row r="82" spans="5:36" s="76" customFormat="1" ht="20.25">
      <c r="E82" s="87"/>
      <c r="N82" s="128"/>
      <c r="O82" s="212"/>
      <c r="P82" s="105"/>
      <c r="Q82" s="105"/>
      <c r="R82" s="105"/>
      <c r="S82" s="105"/>
      <c r="T82" s="105"/>
      <c r="U82" s="105"/>
      <c r="V82" s="105"/>
      <c r="W82" s="105"/>
      <c r="X82" s="105"/>
      <c r="Y82" s="105"/>
      <c r="Z82" s="105"/>
      <c r="AA82" s="105"/>
      <c r="AB82" s="105"/>
      <c r="AC82" s="105"/>
      <c r="AD82" s="105"/>
      <c r="AE82" s="105"/>
      <c r="AF82" s="105"/>
      <c r="AG82" s="105"/>
      <c r="AH82" s="105"/>
      <c r="AI82" s="105"/>
      <c r="AJ82" s="105"/>
    </row>
    <row r="83" spans="5:36" s="76" customFormat="1" ht="20.25">
      <c r="E83" s="87"/>
      <c r="N83" s="128"/>
      <c r="O83" s="212"/>
      <c r="P83" s="105"/>
      <c r="Q83" s="105"/>
      <c r="R83" s="105"/>
      <c r="S83" s="105"/>
      <c r="T83" s="105"/>
      <c r="U83" s="105"/>
      <c r="V83" s="105"/>
      <c r="W83" s="105"/>
      <c r="X83" s="105"/>
      <c r="Y83" s="105"/>
      <c r="Z83" s="105"/>
      <c r="AA83" s="105"/>
      <c r="AB83" s="105"/>
      <c r="AC83" s="105"/>
      <c r="AD83" s="105"/>
      <c r="AE83" s="105"/>
      <c r="AF83" s="105"/>
      <c r="AG83" s="105"/>
      <c r="AH83" s="105"/>
      <c r="AI83" s="105"/>
      <c r="AJ83" s="105"/>
    </row>
    <row r="84" spans="5:36" s="76" customFormat="1" ht="20.25">
      <c r="E84" s="87"/>
      <c r="N84" s="128"/>
      <c r="O84" s="212"/>
      <c r="P84" s="105"/>
      <c r="Q84" s="105"/>
      <c r="R84" s="105"/>
      <c r="S84" s="105"/>
      <c r="T84" s="105"/>
      <c r="U84" s="105"/>
      <c r="V84" s="105"/>
      <c r="W84" s="105"/>
      <c r="X84" s="105"/>
      <c r="Y84" s="105"/>
      <c r="Z84" s="105"/>
      <c r="AA84" s="105"/>
      <c r="AB84" s="105"/>
      <c r="AC84" s="105"/>
      <c r="AD84" s="105"/>
      <c r="AE84" s="105"/>
      <c r="AF84" s="105"/>
      <c r="AG84" s="105"/>
      <c r="AH84" s="105"/>
      <c r="AI84" s="105"/>
      <c r="AJ84" s="105"/>
    </row>
    <row r="85" spans="5:36" s="76" customFormat="1" ht="20.25">
      <c r="E85" s="87"/>
      <c r="N85" s="128"/>
      <c r="O85" s="212"/>
      <c r="P85" s="105"/>
      <c r="Q85" s="105"/>
      <c r="R85" s="105"/>
      <c r="S85" s="105"/>
      <c r="T85" s="105"/>
      <c r="U85" s="105"/>
      <c r="V85" s="105"/>
      <c r="W85" s="105"/>
      <c r="X85" s="105"/>
      <c r="Y85" s="105"/>
      <c r="Z85" s="105"/>
      <c r="AA85" s="105"/>
      <c r="AB85" s="105"/>
      <c r="AC85" s="105"/>
      <c r="AD85" s="105"/>
      <c r="AE85" s="105"/>
      <c r="AF85" s="105"/>
      <c r="AG85" s="105"/>
      <c r="AH85" s="105"/>
      <c r="AI85" s="105"/>
      <c r="AJ85" s="105"/>
    </row>
    <row r="86" spans="5:36" s="76" customFormat="1" ht="20.25">
      <c r="E86" s="87"/>
      <c r="N86" s="128"/>
      <c r="O86" s="212"/>
      <c r="P86" s="105"/>
      <c r="Q86" s="105"/>
      <c r="R86" s="105"/>
      <c r="S86" s="105"/>
      <c r="T86" s="105"/>
      <c r="U86" s="105"/>
      <c r="V86" s="105"/>
      <c r="W86" s="105"/>
      <c r="X86" s="105"/>
      <c r="Y86" s="105"/>
      <c r="Z86" s="105"/>
      <c r="AA86" s="105"/>
      <c r="AB86" s="105"/>
      <c r="AC86" s="105"/>
      <c r="AD86" s="105"/>
      <c r="AE86" s="105"/>
      <c r="AF86" s="105"/>
      <c r="AG86" s="105"/>
      <c r="AH86" s="105"/>
      <c r="AI86" s="105"/>
      <c r="AJ86" s="105"/>
    </row>
    <row r="87" spans="5:36" s="76" customFormat="1" ht="20.25">
      <c r="E87" s="87"/>
      <c r="N87" s="128"/>
      <c r="O87" s="212"/>
      <c r="P87" s="105"/>
      <c r="Q87" s="105"/>
      <c r="R87" s="105"/>
      <c r="S87" s="105"/>
      <c r="T87" s="105"/>
      <c r="U87" s="105"/>
      <c r="V87" s="105"/>
      <c r="W87" s="105"/>
      <c r="X87" s="105"/>
      <c r="Y87" s="105"/>
      <c r="Z87" s="105"/>
      <c r="AA87" s="105"/>
      <c r="AB87" s="105"/>
      <c r="AC87" s="105"/>
      <c r="AD87" s="105"/>
      <c r="AE87" s="105"/>
      <c r="AF87" s="105"/>
      <c r="AG87" s="105"/>
      <c r="AH87" s="105"/>
      <c r="AI87" s="105"/>
      <c r="AJ87" s="105"/>
    </row>
    <row r="88" spans="5:36" s="76" customFormat="1" ht="20.25">
      <c r="E88" s="87"/>
      <c r="N88" s="128"/>
      <c r="O88" s="212"/>
      <c r="P88" s="105"/>
      <c r="Q88" s="105"/>
      <c r="R88" s="105"/>
      <c r="S88" s="105"/>
      <c r="T88" s="105"/>
      <c r="U88" s="105"/>
      <c r="V88" s="105"/>
      <c r="W88" s="105"/>
      <c r="X88" s="105"/>
      <c r="Y88" s="105"/>
      <c r="Z88" s="105"/>
      <c r="AA88" s="105"/>
      <c r="AB88" s="105"/>
      <c r="AC88" s="105"/>
      <c r="AD88" s="105"/>
      <c r="AE88" s="105"/>
      <c r="AF88" s="105"/>
      <c r="AG88" s="105"/>
      <c r="AH88" s="105"/>
      <c r="AI88" s="105"/>
      <c r="AJ88" s="105"/>
    </row>
    <row r="89" spans="5:36" s="76" customFormat="1" ht="20.25">
      <c r="E89" s="87"/>
      <c r="N89" s="128"/>
      <c r="O89" s="212"/>
      <c r="P89" s="105"/>
      <c r="Q89" s="105"/>
      <c r="R89" s="105"/>
      <c r="S89" s="105"/>
      <c r="T89" s="105"/>
      <c r="U89" s="105"/>
      <c r="V89" s="105"/>
      <c r="W89" s="105"/>
      <c r="X89" s="105"/>
      <c r="Y89" s="105"/>
      <c r="Z89" s="105"/>
      <c r="AA89" s="105"/>
      <c r="AB89" s="105"/>
      <c r="AC89" s="105"/>
      <c r="AD89" s="105"/>
      <c r="AE89" s="105"/>
      <c r="AF89" s="105"/>
      <c r="AG89" s="105"/>
      <c r="AH89" s="105"/>
      <c r="AI89" s="105"/>
      <c r="AJ89" s="105"/>
    </row>
    <row r="90" spans="5:36" s="76" customFormat="1" ht="20.25">
      <c r="E90" s="87"/>
      <c r="N90" s="128"/>
      <c r="O90" s="212"/>
      <c r="P90" s="105"/>
      <c r="Q90" s="105"/>
      <c r="R90" s="105"/>
      <c r="S90" s="105"/>
      <c r="T90" s="105"/>
      <c r="U90" s="105"/>
      <c r="V90" s="105"/>
      <c r="W90" s="105"/>
      <c r="X90" s="105"/>
      <c r="Y90" s="105"/>
      <c r="Z90" s="105"/>
      <c r="AA90" s="105"/>
      <c r="AB90" s="105"/>
      <c r="AC90" s="105"/>
      <c r="AD90" s="105"/>
      <c r="AE90" s="105"/>
      <c r="AF90" s="105"/>
      <c r="AG90" s="105"/>
      <c r="AH90" s="105"/>
      <c r="AI90" s="105"/>
      <c r="AJ90" s="105"/>
    </row>
    <row r="91" spans="5:36" s="76" customFormat="1" ht="20.25">
      <c r="E91" s="87"/>
      <c r="N91" s="128"/>
      <c r="O91" s="212"/>
      <c r="P91" s="105"/>
      <c r="Q91" s="105"/>
      <c r="R91" s="105"/>
      <c r="S91" s="105"/>
      <c r="T91" s="105"/>
      <c r="U91" s="105"/>
      <c r="V91" s="105"/>
      <c r="W91" s="105"/>
      <c r="X91" s="105"/>
      <c r="Y91" s="105"/>
      <c r="Z91" s="105"/>
      <c r="AA91" s="105"/>
      <c r="AB91" s="105"/>
      <c r="AC91" s="105"/>
      <c r="AD91" s="105"/>
      <c r="AE91" s="105"/>
      <c r="AF91" s="105"/>
      <c r="AG91" s="105"/>
      <c r="AH91" s="105"/>
      <c r="AI91" s="105"/>
      <c r="AJ91" s="105"/>
    </row>
    <row r="92" spans="5:36" s="76" customFormat="1" ht="20.25">
      <c r="E92" s="87"/>
      <c r="N92" s="128"/>
      <c r="O92" s="212"/>
      <c r="P92" s="105"/>
      <c r="Q92" s="105"/>
      <c r="R92" s="105"/>
      <c r="S92" s="105"/>
      <c r="T92" s="105"/>
      <c r="U92" s="105"/>
      <c r="V92" s="105"/>
      <c r="W92" s="105"/>
      <c r="X92" s="105"/>
      <c r="Y92" s="105"/>
      <c r="Z92" s="105"/>
      <c r="AA92" s="105"/>
      <c r="AB92" s="105"/>
      <c r="AC92" s="105"/>
      <c r="AD92" s="105"/>
      <c r="AE92" s="105"/>
      <c r="AF92" s="105"/>
      <c r="AG92" s="105"/>
      <c r="AH92" s="105"/>
      <c r="AI92" s="105"/>
      <c r="AJ92" s="105"/>
    </row>
    <row r="93" spans="5:36" s="76" customFormat="1" ht="20.25">
      <c r="E93" s="87"/>
      <c r="N93" s="128"/>
      <c r="O93" s="212"/>
      <c r="P93" s="105"/>
      <c r="Q93" s="105"/>
      <c r="R93" s="105"/>
      <c r="S93" s="105"/>
      <c r="T93" s="105"/>
      <c r="U93" s="105"/>
      <c r="V93" s="105"/>
      <c r="W93" s="105"/>
      <c r="X93" s="105"/>
      <c r="Y93" s="105"/>
      <c r="Z93" s="105"/>
      <c r="AA93" s="105"/>
      <c r="AB93" s="105"/>
      <c r="AC93" s="105"/>
      <c r="AD93" s="105"/>
      <c r="AE93" s="105"/>
      <c r="AF93" s="105"/>
      <c r="AG93" s="105"/>
      <c r="AH93" s="105"/>
      <c r="AI93" s="105"/>
      <c r="AJ93" s="105"/>
    </row>
    <row r="94" spans="5:36" s="76" customFormat="1" ht="20.25">
      <c r="E94" s="87"/>
      <c r="N94" s="128"/>
      <c r="O94" s="212"/>
      <c r="P94" s="105"/>
      <c r="Q94" s="105"/>
      <c r="R94" s="105"/>
      <c r="S94" s="105"/>
      <c r="T94" s="105"/>
      <c r="U94" s="105"/>
      <c r="V94" s="105"/>
      <c r="W94" s="105"/>
      <c r="X94" s="105"/>
      <c r="Y94" s="105"/>
      <c r="Z94" s="105"/>
      <c r="AA94" s="105"/>
      <c r="AB94" s="105"/>
      <c r="AC94" s="105"/>
      <c r="AD94" s="105"/>
      <c r="AE94" s="105"/>
      <c r="AF94" s="105"/>
      <c r="AG94" s="105"/>
      <c r="AH94" s="105"/>
      <c r="AI94" s="105"/>
      <c r="AJ94" s="105"/>
    </row>
    <row r="95" spans="5:36" s="76" customFormat="1" ht="20.25">
      <c r="E95" s="87"/>
      <c r="N95" s="128"/>
      <c r="O95" s="212"/>
      <c r="P95" s="105"/>
      <c r="Q95" s="105"/>
      <c r="R95" s="105"/>
      <c r="S95" s="105"/>
      <c r="T95" s="105"/>
      <c r="U95" s="105"/>
      <c r="V95" s="105"/>
      <c r="W95" s="105"/>
      <c r="X95" s="105"/>
      <c r="Y95" s="105"/>
      <c r="Z95" s="105"/>
      <c r="AA95" s="105"/>
      <c r="AB95" s="105"/>
      <c r="AC95" s="105"/>
      <c r="AD95" s="105"/>
      <c r="AE95" s="105"/>
      <c r="AF95" s="105"/>
      <c r="AG95" s="105"/>
      <c r="AH95" s="105"/>
      <c r="AI95" s="105"/>
      <c r="AJ95" s="105"/>
    </row>
    <row r="96" spans="5:36" s="76" customFormat="1" ht="20.25">
      <c r="E96" s="87"/>
      <c r="N96" s="128"/>
      <c r="O96" s="212"/>
      <c r="P96" s="105"/>
      <c r="Q96" s="105"/>
      <c r="R96" s="105"/>
      <c r="S96" s="105"/>
      <c r="T96" s="105"/>
      <c r="U96" s="105"/>
      <c r="V96" s="105"/>
      <c r="W96" s="105"/>
      <c r="X96" s="105"/>
      <c r="Y96" s="105"/>
      <c r="Z96" s="105"/>
      <c r="AA96" s="105"/>
      <c r="AB96" s="105"/>
      <c r="AC96" s="105"/>
      <c r="AD96" s="105"/>
      <c r="AE96" s="105"/>
      <c r="AF96" s="105"/>
      <c r="AG96" s="105"/>
      <c r="AH96" s="105"/>
      <c r="AI96" s="105"/>
      <c r="AJ96" s="105"/>
    </row>
    <row r="97" spans="5:36" s="76" customFormat="1" ht="20.25">
      <c r="E97" s="87"/>
      <c r="N97" s="128"/>
      <c r="O97" s="212"/>
      <c r="P97" s="105"/>
      <c r="Q97" s="105"/>
      <c r="R97" s="105"/>
      <c r="S97" s="105"/>
      <c r="T97" s="105"/>
      <c r="U97" s="105"/>
      <c r="V97" s="105"/>
      <c r="W97" s="105"/>
      <c r="X97" s="105"/>
      <c r="Y97" s="105"/>
      <c r="Z97" s="105"/>
      <c r="AA97" s="105"/>
      <c r="AB97" s="105"/>
      <c r="AC97" s="105"/>
      <c r="AD97" s="105"/>
      <c r="AE97" s="105"/>
      <c r="AF97" s="105"/>
      <c r="AG97" s="105"/>
      <c r="AH97" s="105"/>
      <c r="AI97" s="105"/>
      <c r="AJ97" s="105"/>
    </row>
    <row r="98" spans="5:36" s="76" customFormat="1" ht="20.25">
      <c r="E98" s="87"/>
      <c r="N98" s="128"/>
      <c r="O98" s="212"/>
      <c r="P98" s="105"/>
      <c r="Q98" s="105"/>
      <c r="R98" s="105"/>
      <c r="S98" s="105"/>
      <c r="T98" s="105"/>
      <c r="U98" s="105"/>
      <c r="V98" s="105"/>
      <c r="W98" s="105"/>
      <c r="X98" s="105"/>
      <c r="Y98" s="105"/>
      <c r="Z98" s="105"/>
      <c r="AA98" s="105"/>
      <c r="AB98" s="105"/>
      <c r="AC98" s="105"/>
      <c r="AD98" s="105"/>
      <c r="AE98" s="105"/>
      <c r="AF98" s="105"/>
      <c r="AG98" s="105"/>
      <c r="AH98" s="105"/>
      <c r="AI98" s="105"/>
      <c r="AJ98" s="105"/>
    </row>
    <row r="99" spans="5:36" s="76" customFormat="1" ht="20.25">
      <c r="E99" s="87"/>
      <c r="N99" s="128"/>
      <c r="O99" s="212"/>
      <c r="P99" s="105"/>
      <c r="Q99" s="105"/>
      <c r="R99" s="105"/>
      <c r="S99" s="105"/>
      <c r="T99" s="105"/>
      <c r="U99" s="105"/>
      <c r="V99" s="105"/>
      <c r="W99" s="105"/>
      <c r="X99" s="105"/>
      <c r="Y99" s="105"/>
      <c r="Z99" s="105"/>
      <c r="AA99" s="105"/>
      <c r="AB99" s="105"/>
      <c r="AC99" s="105"/>
      <c r="AD99" s="105"/>
      <c r="AE99" s="105"/>
      <c r="AF99" s="105"/>
      <c r="AG99" s="105"/>
      <c r="AH99" s="105"/>
      <c r="AI99" s="105"/>
      <c r="AJ99" s="105"/>
    </row>
    <row r="100" spans="5:36" s="76" customFormat="1" ht="20.25">
      <c r="E100" s="87"/>
      <c r="N100" s="128"/>
      <c r="O100" s="212"/>
      <c r="P100" s="105"/>
      <c r="Q100" s="105"/>
      <c r="R100" s="105"/>
      <c r="S100" s="105"/>
      <c r="T100" s="105"/>
      <c r="U100" s="105"/>
      <c r="V100" s="105"/>
      <c r="W100" s="105"/>
      <c r="X100" s="105"/>
      <c r="Y100" s="105"/>
      <c r="Z100" s="105"/>
      <c r="AA100" s="105"/>
      <c r="AB100" s="105"/>
      <c r="AC100" s="105"/>
      <c r="AD100" s="105"/>
      <c r="AE100" s="105"/>
      <c r="AF100" s="105"/>
      <c r="AG100" s="105"/>
      <c r="AH100" s="105"/>
      <c r="AI100" s="105"/>
      <c r="AJ100" s="105"/>
    </row>
    <row r="101" spans="5:36" s="76" customFormat="1" ht="20.25">
      <c r="E101" s="87"/>
      <c r="N101" s="128"/>
      <c r="O101" s="212"/>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row>
    <row r="102" spans="5:36" s="76" customFormat="1" ht="20.25">
      <c r="E102" s="87"/>
      <c r="N102" s="128"/>
      <c r="O102" s="212"/>
      <c r="P102" s="105"/>
      <c r="Q102" s="105"/>
      <c r="R102" s="105"/>
      <c r="S102" s="105"/>
      <c r="T102" s="105"/>
      <c r="U102" s="105"/>
      <c r="V102" s="105"/>
      <c r="W102" s="105"/>
      <c r="X102" s="105"/>
      <c r="Y102" s="105"/>
      <c r="Z102" s="105"/>
      <c r="AA102" s="105"/>
      <c r="AB102" s="105"/>
      <c r="AC102" s="105"/>
      <c r="AD102" s="105"/>
      <c r="AE102" s="105"/>
      <c r="AF102" s="105"/>
      <c r="AG102" s="105"/>
      <c r="AH102" s="105"/>
      <c r="AI102" s="105"/>
      <c r="AJ102" s="105"/>
    </row>
    <row r="103" spans="5:36" s="76" customFormat="1" ht="20.25">
      <c r="E103" s="87"/>
      <c r="N103" s="128"/>
      <c r="O103" s="212"/>
      <c r="P103" s="105"/>
      <c r="Q103" s="105"/>
      <c r="R103" s="105"/>
      <c r="S103" s="105"/>
      <c r="T103" s="105"/>
      <c r="U103" s="105"/>
      <c r="V103" s="105"/>
      <c r="W103" s="105"/>
      <c r="X103" s="105"/>
      <c r="Y103" s="105"/>
      <c r="Z103" s="105"/>
      <c r="AA103" s="105"/>
      <c r="AB103" s="105"/>
      <c r="AC103" s="105"/>
      <c r="AD103" s="105"/>
      <c r="AE103" s="105"/>
      <c r="AF103" s="105"/>
      <c r="AG103" s="105"/>
      <c r="AH103" s="105"/>
      <c r="AI103" s="105"/>
      <c r="AJ103" s="105"/>
    </row>
    <row r="104" spans="5:36" s="76" customFormat="1" ht="20.25">
      <c r="E104" s="87"/>
      <c r="N104" s="128"/>
      <c r="O104" s="212"/>
      <c r="P104" s="105"/>
      <c r="Q104" s="105"/>
      <c r="R104" s="105"/>
      <c r="S104" s="105"/>
      <c r="T104" s="105"/>
      <c r="U104" s="105"/>
      <c r="V104" s="105"/>
      <c r="W104" s="105"/>
      <c r="X104" s="105"/>
      <c r="Y104" s="105"/>
      <c r="Z104" s="105"/>
      <c r="AA104" s="105"/>
      <c r="AB104" s="105"/>
      <c r="AC104" s="105"/>
      <c r="AD104" s="105"/>
      <c r="AE104" s="105"/>
      <c r="AF104" s="105"/>
      <c r="AG104" s="105"/>
      <c r="AH104" s="105"/>
      <c r="AI104" s="105"/>
      <c r="AJ104" s="105"/>
    </row>
    <row r="105" spans="5:36" s="76" customFormat="1" ht="20.25">
      <c r="E105" s="87"/>
      <c r="N105" s="128"/>
      <c r="O105" s="212"/>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row>
    <row r="106" spans="5:36" s="76" customFormat="1" ht="20.25">
      <c r="E106" s="87"/>
      <c r="N106" s="128"/>
      <c r="O106" s="212"/>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row>
    <row r="107" spans="5:36" s="76" customFormat="1" ht="20.25">
      <c r="E107" s="87"/>
      <c r="N107" s="128"/>
      <c r="O107" s="212"/>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row>
    <row r="108" spans="5:36" s="76" customFormat="1" ht="20.25">
      <c r="E108" s="87"/>
      <c r="N108" s="128"/>
      <c r="O108" s="212"/>
      <c r="P108" s="105"/>
      <c r="Q108" s="105"/>
      <c r="R108" s="105"/>
      <c r="S108" s="105"/>
      <c r="T108" s="105"/>
      <c r="U108" s="105"/>
      <c r="V108" s="105"/>
      <c r="W108" s="105"/>
      <c r="X108" s="105"/>
      <c r="Y108" s="105"/>
      <c r="Z108" s="105"/>
      <c r="AA108" s="105"/>
      <c r="AB108" s="105"/>
      <c r="AC108" s="105"/>
      <c r="AD108" s="105"/>
      <c r="AE108" s="105"/>
      <c r="AF108" s="105"/>
      <c r="AG108" s="105"/>
      <c r="AH108" s="105"/>
      <c r="AI108" s="105"/>
      <c r="AJ108" s="105"/>
    </row>
    <row r="109" spans="5:36" s="76" customFormat="1" ht="20.25">
      <c r="E109" s="87"/>
      <c r="N109" s="128"/>
      <c r="O109" s="212"/>
      <c r="P109" s="105"/>
      <c r="Q109" s="105"/>
      <c r="R109" s="105"/>
      <c r="S109" s="105"/>
      <c r="T109" s="105"/>
      <c r="U109" s="105"/>
      <c r="V109" s="105"/>
      <c r="W109" s="105"/>
      <c r="X109" s="105"/>
      <c r="Y109" s="105"/>
      <c r="Z109" s="105"/>
      <c r="AA109" s="105"/>
      <c r="AB109" s="105"/>
      <c r="AC109" s="105"/>
      <c r="AD109" s="105"/>
      <c r="AE109" s="105"/>
      <c r="AF109" s="105"/>
      <c r="AG109" s="105"/>
      <c r="AH109" s="105"/>
      <c r="AI109" s="105"/>
      <c r="AJ109" s="105"/>
    </row>
    <row r="110" spans="5:36" s="76" customFormat="1" ht="20.25">
      <c r="E110" s="87"/>
      <c r="N110" s="128"/>
      <c r="O110" s="212"/>
      <c r="P110" s="105"/>
      <c r="Q110" s="105"/>
      <c r="R110" s="105"/>
      <c r="S110" s="105"/>
      <c r="T110" s="105"/>
      <c r="U110" s="105"/>
      <c r="V110" s="105"/>
      <c r="W110" s="105"/>
      <c r="X110" s="105"/>
      <c r="Y110" s="105"/>
      <c r="Z110" s="105"/>
      <c r="AA110" s="105"/>
      <c r="AB110" s="105"/>
      <c r="AC110" s="105"/>
      <c r="AD110" s="105"/>
      <c r="AE110" s="105"/>
      <c r="AF110" s="105"/>
      <c r="AG110" s="105"/>
      <c r="AH110" s="105"/>
      <c r="AI110" s="105"/>
      <c r="AJ110" s="105"/>
    </row>
    <row r="111" spans="5:36" s="76" customFormat="1" ht="20.25">
      <c r="E111" s="87"/>
      <c r="N111" s="128"/>
      <c r="O111" s="212"/>
      <c r="P111" s="105"/>
      <c r="Q111" s="105"/>
      <c r="R111" s="105"/>
      <c r="S111" s="105"/>
      <c r="T111" s="105"/>
      <c r="U111" s="105"/>
      <c r="V111" s="105"/>
      <c r="W111" s="105"/>
      <c r="X111" s="105"/>
      <c r="Y111" s="105"/>
      <c r="Z111" s="105"/>
      <c r="AA111" s="105"/>
      <c r="AB111" s="105"/>
      <c r="AC111" s="105"/>
      <c r="AD111" s="105"/>
      <c r="AE111" s="105"/>
      <c r="AF111" s="105"/>
      <c r="AG111" s="105"/>
      <c r="AH111" s="105"/>
      <c r="AI111" s="105"/>
      <c r="AJ111" s="105"/>
    </row>
    <row r="112" spans="5:36" s="76" customFormat="1" ht="20.25">
      <c r="E112" s="87"/>
      <c r="N112" s="128"/>
      <c r="O112" s="212"/>
      <c r="P112" s="105"/>
      <c r="Q112" s="105"/>
      <c r="R112" s="105"/>
      <c r="S112" s="105"/>
      <c r="T112" s="105"/>
      <c r="U112" s="105"/>
      <c r="V112" s="105"/>
      <c r="W112" s="105"/>
      <c r="X112" s="105"/>
      <c r="Y112" s="105"/>
      <c r="Z112" s="105"/>
      <c r="AA112" s="105"/>
      <c r="AB112" s="105"/>
      <c r="AC112" s="105"/>
      <c r="AD112" s="105"/>
      <c r="AE112" s="105"/>
      <c r="AF112" s="105"/>
      <c r="AG112" s="105"/>
      <c r="AH112" s="105"/>
      <c r="AI112" s="105"/>
      <c r="AJ112" s="105"/>
    </row>
    <row r="113" spans="5:36" s="76" customFormat="1" ht="20.25">
      <c r="E113" s="87"/>
      <c r="N113" s="128"/>
      <c r="O113" s="212"/>
      <c r="P113" s="105"/>
      <c r="Q113" s="105"/>
      <c r="R113" s="105"/>
      <c r="S113" s="105"/>
      <c r="T113" s="105"/>
      <c r="U113" s="105"/>
      <c r="V113" s="105"/>
      <c r="W113" s="105"/>
      <c r="X113" s="105"/>
      <c r="Y113" s="105"/>
      <c r="Z113" s="105"/>
      <c r="AA113" s="105"/>
      <c r="AB113" s="105"/>
      <c r="AC113" s="105"/>
      <c r="AD113" s="105"/>
      <c r="AE113" s="105"/>
      <c r="AF113" s="105"/>
      <c r="AG113" s="105"/>
      <c r="AH113" s="105"/>
      <c r="AI113" s="105"/>
      <c r="AJ113" s="105"/>
    </row>
    <row r="114" spans="5:36" s="76" customFormat="1" ht="20.25">
      <c r="E114" s="87"/>
      <c r="N114" s="128"/>
      <c r="O114" s="212"/>
      <c r="P114" s="105"/>
      <c r="Q114" s="105"/>
      <c r="R114" s="105"/>
      <c r="S114" s="105"/>
      <c r="T114" s="105"/>
      <c r="U114" s="105"/>
      <c r="V114" s="105"/>
      <c r="W114" s="105"/>
      <c r="X114" s="105"/>
      <c r="Y114" s="105"/>
      <c r="Z114" s="105"/>
      <c r="AA114" s="105"/>
      <c r="AB114" s="105"/>
      <c r="AC114" s="105"/>
      <c r="AD114" s="105"/>
      <c r="AE114" s="105"/>
      <c r="AF114" s="105"/>
      <c r="AG114" s="105"/>
      <c r="AH114" s="105"/>
      <c r="AI114" s="105"/>
      <c r="AJ114" s="105"/>
    </row>
    <row r="115" spans="5:36" s="76" customFormat="1" ht="20.25">
      <c r="E115" s="87"/>
      <c r="N115" s="128"/>
      <c r="O115" s="212"/>
      <c r="P115" s="105"/>
      <c r="Q115" s="105"/>
      <c r="R115" s="105"/>
      <c r="S115" s="105"/>
      <c r="T115" s="105"/>
      <c r="U115" s="105"/>
      <c r="V115" s="105"/>
      <c r="W115" s="105"/>
      <c r="X115" s="105"/>
      <c r="Y115" s="105"/>
      <c r="Z115" s="105"/>
      <c r="AA115" s="105"/>
      <c r="AB115" s="105"/>
      <c r="AC115" s="105"/>
      <c r="AD115" s="105"/>
      <c r="AE115" s="105"/>
      <c r="AF115" s="105"/>
      <c r="AG115" s="105"/>
      <c r="AH115" s="105"/>
      <c r="AI115" s="105"/>
      <c r="AJ115" s="105"/>
    </row>
    <row r="116" spans="5:36" s="76" customFormat="1" ht="20.25">
      <c r="E116" s="87"/>
      <c r="N116" s="128"/>
      <c r="O116" s="212"/>
      <c r="P116" s="105"/>
      <c r="Q116" s="105"/>
      <c r="R116" s="105"/>
      <c r="S116" s="105"/>
      <c r="T116" s="105"/>
      <c r="U116" s="105"/>
      <c r="V116" s="105"/>
      <c r="W116" s="105"/>
      <c r="X116" s="105"/>
      <c r="Y116" s="105"/>
      <c r="Z116" s="105"/>
      <c r="AA116" s="105"/>
      <c r="AB116" s="105"/>
      <c r="AC116" s="105"/>
      <c r="AD116" s="105"/>
      <c r="AE116" s="105"/>
      <c r="AF116" s="105"/>
      <c r="AG116" s="105"/>
      <c r="AH116" s="105"/>
      <c r="AI116" s="105"/>
      <c r="AJ116" s="105"/>
    </row>
    <row r="117" spans="5:36" s="76" customFormat="1" ht="20.25">
      <c r="E117" s="87"/>
      <c r="N117" s="128"/>
      <c r="O117" s="212"/>
      <c r="P117" s="105"/>
      <c r="Q117" s="105"/>
      <c r="R117" s="105"/>
      <c r="S117" s="105"/>
      <c r="T117" s="105"/>
      <c r="U117" s="105"/>
      <c r="V117" s="105"/>
      <c r="W117" s="105"/>
      <c r="X117" s="105"/>
      <c r="Y117" s="105"/>
      <c r="Z117" s="105"/>
      <c r="AA117" s="105"/>
      <c r="AB117" s="105"/>
      <c r="AC117" s="105"/>
      <c r="AD117" s="105"/>
      <c r="AE117" s="105"/>
      <c r="AF117" s="105"/>
      <c r="AG117" s="105"/>
      <c r="AH117" s="105"/>
      <c r="AI117" s="105"/>
      <c r="AJ117" s="105"/>
    </row>
    <row r="118" spans="5:36" s="76" customFormat="1" ht="20.25">
      <c r="E118" s="87"/>
      <c r="N118" s="128"/>
      <c r="O118" s="212"/>
      <c r="P118" s="105"/>
      <c r="Q118" s="105"/>
      <c r="R118" s="105"/>
      <c r="S118" s="105"/>
      <c r="T118" s="105"/>
      <c r="U118" s="105"/>
      <c r="V118" s="105"/>
      <c r="W118" s="105"/>
      <c r="X118" s="105"/>
      <c r="Y118" s="105"/>
      <c r="Z118" s="105"/>
      <c r="AA118" s="105"/>
      <c r="AB118" s="105"/>
      <c r="AC118" s="105"/>
      <c r="AD118" s="105"/>
      <c r="AE118" s="105"/>
      <c r="AF118" s="105"/>
      <c r="AG118" s="105"/>
      <c r="AH118" s="105"/>
      <c r="AI118" s="105"/>
      <c r="AJ118" s="105"/>
    </row>
    <row r="119" spans="5:36" s="76" customFormat="1" ht="20.25">
      <c r="E119" s="87"/>
      <c r="N119" s="128"/>
      <c r="O119" s="212"/>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05"/>
    </row>
    <row r="120" spans="5:36" s="76" customFormat="1" ht="20.25">
      <c r="E120" s="87"/>
      <c r="N120" s="128"/>
      <c r="O120" s="212"/>
      <c r="P120" s="105"/>
      <c r="Q120" s="105"/>
      <c r="R120" s="105"/>
      <c r="S120" s="105"/>
      <c r="T120" s="105"/>
      <c r="U120" s="105"/>
      <c r="V120" s="105"/>
      <c r="W120" s="105"/>
      <c r="X120" s="105"/>
      <c r="Y120" s="105"/>
      <c r="Z120" s="105"/>
      <c r="AA120" s="105"/>
      <c r="AB120" s="105"/>
      <c r="AC120" s="105"/>
      <c r="AD120" s="105"/>
      <c r="AE120" s="105"/>
      <c r="AF120" s="105"/>
      <c r="AG120" s="105"/>
      <c r="AH120" s="105"/>
      <c r="AI120" s="105"/>
      <c r="AJ120" s="105"/>
    </row>
    <row r="121" spans="5:36" s="76" customFormat="1" ht="20.25">
      <c r="E121" s="87"/>
      <c r="N121" s="128"/>
      <c r="O121" s="212"/>
      <c r="P121" s="105"/>
      <c r="Q121" s="105"/>
      <c r="R121" s="105"/>
      <c r="S121" s="105"/>
      <c r="T121" s="105"/>
      <c r="U121" s="105"/>
      <c r="V121" s="105"/>
      <c r="W121" s="105"/>
      <c r="X121" s="105"/>
      <c r="Y121" s="105"/>
      <c r="Z121" s="105"/>
      <c r="AA121" s="105"/>
      <c r="AB121" s="105"/>
      <c r="AC121" s="105"/>
      <c r="AD121" s="105"/>
      <c r="AE121" s="105"/>
      <c r="AF121" s="105"/>
      <c r="AG121" s="105"/>
      <c r="AH121" s="105"/>
      <c r="AI121" s="105"/>
      <c r="AJ121" s="105"/>
    </row>
    <row r="122" spans="5:36" s="76" customFormat="1" ht="20.25">
      <c r="E122" s="87"/>
      <c r="N122" s="128"/>
      <c r="O122" s="212"/>
      <c r="P122" s="105"/>
      <c r="Q122" s="105"/>
      <c r="R122" s="105"/>
      <c r="S122" s="105"/>
      <c r="T122" s="105"/>
      <c r="U122" s="105"/>
      <c r="V122" s="105"/>
      <c r="W122" s="105"/>
      <c r="X122" s="105"/>
      <c r="Y122" s="105"/>
      <c r="Z122" s="105"/>
      <c r="AA122" s="105"/>
      <c r="AB122" s="105"/>
      <c r="AC122" s="105"/>
      <c r="AD122" s="105"/>
      <c r="AE122" s="105"/>
      <c r="AF122" s="105"/>
      <c r="AG122" s="105"/>
      <c r="AH122" s="105"/>
      <c r="AI122" s="105"/>
      <c r="AJ122" s="105"/>
    </row>
    <row r="123" spans="5:36" s="76" customFormat="1" ht="20.25">
      <c r="E123" s="87"/>
      <c r="N123" s="128"/>
      <c r="O123" s="212"/>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05"/>
    </row>
    <row r="124" spans="5:36" s="76" customFormat="1" ht="20.25">
      <c r="E124" s="87"/>
      <c r="N124" s="128"/>
      <c r="O124" s="212"/>
      <c r="P124" s="105"/>
      <c r="Q124" s="105"/>
      <c r="R124" s="105"/>
      <c r="S124" s="105"/>
      <c r="T124" s="105"/>
      <c r="U124" s="105"/>
      <c r="V124" s="105"/>
      <c r="W124" s="105"/>
      <c r="X124" s="105"/>
      <c r="Y124" s="105"/>
      <c r="Z124" s="105"/>
      <c r="AA124" s="105"/>
      <c r="AB124" s="105"/>
      <c r="AC124" s="105"/>
      <c r="AD124" s="105"/>
      <c r="AE124" s="105"/>
      <c r="AF124" s="105"/>
      <c r="AG124" s="105"/>
      <c r="AH124" s="105"/>
      <c r="AI124" s="105"/>
      <c r="AJ124" s="105"/>
    </row>
    <row r="125" spans="5:36" s="76" customFormat="1" ht="20.25">
      <c r="E125" s="87"/>
      <c r="N125" s="128"/>
      <c r="O125" s="212"/>
      <c r="P125" s="105"/>
      <c r="Q125" s="105"/>
      <c r="R125" s="105"/>
      <c r="S125" s="105"/>
      <c r="T125" s="105"/>
      <c r="U125" s="105"/>
      <c r="V125" s="105"/>
      <c r="W125" s="105"/>
      <c r="X125" s="105"/>
      <c r="Y125" s="105"/>
      <c r="Z125" s="105"/>
      <c r="AA125" s="105"/>
      <c r="AB125" s="105"/>
      <c r="AC125" s="105"/>
      <c r="AD125" s="105"/>
      <c r="AE125" s="105"/>
      <c r="AF125" s="105"/>
      <c r="AG125" s="105"/>
      <c r="AH125" s="105"/>
      <c r="AI125" s="105"/>
      <c r="AJ125" s="105"/>
    </row>
    <row r="126" spans="5:36" s="76" customFormat="1" ht="20.25">
      <c r="E126" s="87"/>
      <c r="N126" s="128"/>
      <c r="O126" s="212"/>
      <c r="P126" s="105"/>
      <c r="Q126" s="105"/>
      <c r="R126" s="105"/>
      <c r="S126" s="105"/>
      <c r="T126" s="105"/>
      <c r="U126" s="105"/>
      <c r="V126" s="105"/>
      <c r="W126" s="105"/>
      <c r="X126" s="105"/>
      <c r="Y126" s="105"/>
      <c r="Z126" s="105"/>
      <c r="AA126" s="105"/>
      <c r="AB126" s="105"/>
      <c r="AC126" s="105"/>
      <c r="AD126" s="105"/>
      <c r="AE126" s="105"/>
      <c r="AF126" s="105"/>
      <c r="AG126" s="105"/>
      <c r="AH126" s="105"/>
      <c r="AI126" s="105"/>
      <c r="AJ126" s="105"/>
    </row>
    <row r="127" spans="5:36" s="76" customFormat="1" ht="20.25">
      <c r="E127" s="87"/>
      <c r="N127" s="128"/>
      <c r="O127" s="212"/>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05"/>
    </row>
    <row r="128" spans="5:36" s="76" customFormat="1" ht="20.25">
      <c r="E128" s="87"/>
      <c r="N128" s="128"/>
      <c r="O128" s="212"/>
      <c r="P128" s="105"/>
      <c r="Q128" s="105"/>
      <c r="R128" s="105"/>
      <c r="S128" s="105"/>
      <c r="T128" s="105"/>
      <c r="U128" s="105"/>
      <c r="V128" s="105"/>
      <c r="W128" s="105"/>
      <c r="X128" s="105"/>
      <c r="Y128" s="105"/>
      <c r="Z128" s="105"/>
      <c r="AA128" s="105"/>
      <c r="AB128" s="105"/>
      <c r="AC128" s="105"/>
      <c r="AD128" s="105"/>
      <c r="AE128" s="105"/>
      <c r="AF128" s="105"/>
      <c r="AG128" s="105"/>
      <c r="AH128" s="105"/>
      <c r="AI128" s="105"/>
      <c r="AJ128" s="105"/>
    </row>
    <row r="129" spans="5:36" s="76" customFormat="1" ht="20.25">
      <c r="E129" s="87"/>
      <c r="N129" s="128"/>
      <c r="O129" s="212"/>
      <c r="P129" s="105"/>
      <c r="Q129" s="105"/>
      <c r="R129" s="105"/>
      <c r="S129" s="105"/>
      <c r="T129" s="105"/>
      <c r="U129" s="105"/>
      <c r="V129" s="105"/>
      <c r="W129" s="105"/>
      <c r="X129" s="105"/>
      <c r="Y129" s="105"/>
      <c r="Z129" s="105"/>
      <c r="AA129" s="105"/>
      <c r="AB129" s="105"/>
      <c r="AC129" s="105"/>
      <c r="AD129" s="105"/>
      <c r="AE129" s="105"/>
      <c r="AF129" s="105"/>
      <c r="AG129" s="105"/>
      <c r="AH129" s="105"/>
      <c r="AI129" s="105"/>
      <c r="AJ129" s="105"/>
    </row>
    <row r="130" spans="5:36" s="76" customFormat="1" ht="20.25">
      <c r="E130" s="87"/>
      <c r="N130" s="128"/>
      <c r="O130" s="212"/>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row>
    <row r="131" spans="5:36" s="76" customFormat="1" ht="20.25">
      <c r="E131" s="87"/>
      <c r="N131" s="128"/>
      <c r="O131" s="212"/>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05"/>
    </row>
    <row r="132" spans="5:36" s="76" customFormat="1" ht="20.25">
      <c r="E132" s="87"/>
      <c r="N132" s="128"/>
      <c r="O132" s="212"/>
      <c r="P132" s="105"/>
      <c r="Q132" s="105"/>
      <c r="R132" s="105"/>
      <c r="S132" s="105"/>
      <c r="T132" s="105"/>
      <c r="U132" s="105"/>
      <c r="V132" s="105"/>
      <c r="W132" s="105"/>
      <c r="X132" s="105"/>
      <c r="Y132" s="105"/>
      <c r="Z132" s="105"/>
      <c r="AA132" s="105"/>
      <c r="AB132" s="105"/>
      <c r="AC132" s="105"/>
      <c r="AD132" s="105"/>
      <c r="AE132" s="105"/>
      <c r="AF132" s="105"/>
      <c r="AG132" s="105"/>
      <c r="AH132" s="105"/>
      <c r="AI132" s="105"/>
      <c r="AJ132" s="105"/>
    </row>
    <row r="133" spans="5:36" s="76" customFormat="1" ht="20.25">
      <c r="E133" s="87"/>
      <c r="N133" s="128"/>
      <c r="O133" s="212"/>
      <c r="P133" s="105"/>
      <c r="Q133" s="105"/>
      <c r="R133" s="105"/>
      <c r="S133" s="105"/>
      <c r="T133" s="105"/>
      <c r="U133" s="105"/>
      <c r="V133" s="105"/>
      <c r="W133" s="105"/>
      <c r="X133" s="105"/>
      <c r="Y133" s="105"/>
      <c r="Z133" s="105"/>
      <c r="AA133" s="105"/>
      <c r="AB133" s="105"/>
      <c r="AC133" s="105"/>
      <c r="AD133" s="105"/>
      <c r="AE133" s="105"/>
      <c r="AF133" s="105"/>
      <c r="AG133" s="105"/>
      <c r="AH133" s="105"/>
      <c r="AI133" s="105"/>
      <c r="AJ133" s="105"/>
    </row>
    <row r="134" spans="5:36" s="76" customFormat="1" ht="20.25">
      <c r="E134" s="87"/>
      <c r="N134" s="128"/>
      <c r="O134" s="212"/>
      <c r="P134" s="105"/>
      <c r="Q134" s="105"/>
      <c r="R134" s="105"/>
      <c r="S134" s="105"/>
      <c r="T134" s="105"/>
      <c r="U134" s="105"/>
      <c r="V134" s="105"/>
      <c r="W134" s="105"/>
      <c r="X134" s="105"/>
      <c r="Y134" s="105"/>
      <c r="Z134" s="105"/>
      <c r="AA134" s="105"/>
      <c r="AB134" s="105"/>
      <c r="AC134" s="105"/>
      <c r="AD134" s="105"/>
      <c r="AE134" s="105"/>
      <c r="AF134" s="105"/>
      <c r="AG134" s="105"/>
      <c r="AH134" s="105"/>
      <c r="AI134" s="105"/>
      <c r="AJ134" s="105"/>
    </row>
    <row r="135" spans="5:36" s="76" customFormat="1" ht="20.25">
      <c r="E135" s="87"/>
      <c r="N135" s="128"/>
      <c r="O135" s="212"/>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05"/>
    </row>
    <row r="136" spans="5:36" s="76" customFormat="1" ht="20.25">
      <c r="E136" s="87"/>
      <c r="N136" s="128"/>
      <c r="O136" s="212"/>
      <c r="P136" s="105"/>
      <c r="Q136" s="105"/>
      <c r="R136" s="105"/>
      <c r="S136" s="105"/>
      <c r="T136" s="105"/>
      <c r="U136" s="105"/>
      <c r="V136" s="105"/>
      <c r="W136" s="105"/>
      <c r="X136" s="105"/>
      <c r="Y136" s="105"/>
      <c r="Z136" s="105"/>
      <c r="AA136" s="105"/>
      <c r="AB136" s="105"/>
      <c r="AC136" s="105"/>
      <c r="AD136" s="105"/>
      <c r="AE136" s="105"/>
      <c r="AF136" s="105"/>
      <c r="AG136" s="105"/>
      <c r="AH136" s="105"/>
      <c r="AI136" s="105"/>
      <c r="AJ136" s="105"/>
    </row>
    <row r="137" spans="5:36" s="76" customFormat="1" ht="20.25">
      <c r="E137" s="87"/>
      <c r="N137" s="128"/>
      <c r="O137" s="212"/>
      <c r="P137" s="105"/>
      <c r="Q137" s="105"/>
      <c r="R137" s="105"/>
      <c r="S137" s="105"/>
      <c r="T137" s="105"/>
      <c r="U137" s="105"/>
      <c r="V137" s="105"/>
      <c r="W137" s="105"/>
      <c r="X137" s="105"/>
      <c r="Y137" s="105"/>
      <c r="Z137" s="105"/>
      <c r="AA137" s="105"/>
      <c r="AB137" s="105"/>
      <c r="AC137" s="105"/>
      <c r="AD137" s="105"/>
      <c r="AE137" s="105"/>
      <c r="AF137" s="105"/>
      <c r="AG137" s="105"/>
      <c r="AH137" s="105"/>
      <c r="AI137" s="105"/>
      <c r="AJ137" s="105"/>
    </row>
    <row r="138" spans="5:36" s="76" customFormat="1" ht="20.25">
      <c r="E138" s="87"/>
      <c r="N138" s="128"/>
      <c r="O138" s="212"/>
      <c r="P138" s="105"/>
      <c r="Q138" s="105"/>
      <c r="R138" s="105"/>
      <c r="S138" s="105"/>
      <c r="T138" s="105"/>
      <c r="U138" s="105"/>
      <c r="V138" s="105"/>
      <c r="W138" s="105"/>
      <c r="X138" s="105"/>
      <c r="Y138" s="105"/>
      <c r="Z138" s="105"/>
      <c r="AA138" s="105"/>
      <c r="AB138" s="105"/>
      <c r="AC138" s="105"/>
      <c r="AD138" s="105"/>
      <c r="AE138" s="105"/>
      <c r="AF138" s="105"/>
      <c r="AG138" s="105"/>
      <c r="AH138" s="105"/>
      <c r="AI138" s="105"/>
      <c r="AJ138" s="105"/>
    </row>
    <row r="139" spans="5:36" s="76" customFormat="1" ht="20.25">
      <c r="E139" s="87"/>
      <c r="N139" s="128"/>
      <c r="O139" s="212"/>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05"/>
    </row>
    <row r="140" spans="5:36" s="76" customFormat="1" ht="20.25">
      <c r="E140" s="87"/>
      <c r="N140" s="128"/>
      <c r="O140" s="212"/>
      <c r="P140" s="105"/>
      <c r="Q140" s="105"/>
      <c r="R140" s="105"/>
      <c r="S140" s="105"/>
      <c r="T140" s="105"/>
      <c r="U140" s="105"/>
      <c r="V140" s="105"/>
      <c r="W140" s="105"/>
      <c r="X140" s="105"/>
      <c r="Y140" s="105"/>
      <c r="Z140" s="105"/>
      <c r="AA140" s="105"/>
      <c r="AB140" s="105"/>
      <c r="AC140" s="105"/>
      <c r="AD140" s="105"/>
      <c r="AE140" s="105"/>
      <c r="AF140" s="105"/>
      <c r="AG140" s="105"/>
      <c r="AH140" s="105"/>
      <c r="AI140" s="105"/>
      <c r="AJ140" s="105"/>
    </row>
    <row r="141" spans="5:36" s="76" customFormat="1" ht="20.25">
      <c r="E141" s="87"/>
      <c r="N141" s="128"/>
      <c r="O141" s="212"/>
      <c r="P141" s="105"/>
      <c r="Q141" s="105"/>
      <c r="R141" s="105"/>
      <c r="S141" s="105"/>
      <c r="T141" s="105"/>
      <c r="U141" s="105"/>
      <c r="V141" s="105"/>
      <c r="W141" s="105"/>
      <c r="X141" s="105"/>
      <c r="Y141" s="105"/>
      <c r="Z141" s="105"/>
      <c r="AA141" s="105"/>
      <c r="AB141" s="105"/>
      <c r="AC141" s="105"/>
      <c r="AD141" s="105"/>
      <c r="AE141" s="105"/>
      <c r="AF141" s="105"/>
      <c r="AG141" s="105"/>
      <c r="AH141" s="105"/>
      <c r="AI141" s="105"/>
      <c r="AJ141" s="105"/>
    </row>
    <row r="142" spans="5:36" s="76" customFormat="1" ht="20.25">
      <c r="E142" s="87"/>
      <c r="N142" s="128"/>
      <c r="O142" s="212"/>
      <c r="P142" s="105"/>
      <c r="Q142" s="105"/>
      <c r="R142" s="105"/>
      <c r="S142" s="105"/>
      <c r="T142" s="105"/>
      <c r="U142" s="105"/>
      <c r="V142" s="105"/>
      <c r="W142" s="105"/>
      <c r="X142" s="105"/>
      <c r="Y142" s="105"/>
      <c r="Z142" s="105"/>
      <c r="AA142" s="105"/>
      <c r="AB142" s="105"/>
      <c r="AC142" s="105"/>
      <c r="AD142" s="105"/>
      <c r="AE142" s="105"/>
      <c r="AF142" s="105"/>
      <c r="AG142" s="105"/>
      <c r="AH142" s="105"/>
      <c r="AI142" s="105"/>
      <c r="AJ142" s="105"/>
    </row>
    <row r="143" spans="5:36" s="76" customFormat="1" ht="20.25">
      <c r="E143" s="87"/>
      <c r="N143" s="128"/>
      <c r="O143" s="212"/>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05"/>
    </row>
    <row r="144" spans="5:36" s="76" customFormat="1" ht="20.25">
      <c r="E144" s="87"/>
      <c r="N144" s="128"/>
      <c r="O144" s="212"/>
      <c r="P144" s="105"/>
      <c r="Q144" s="105"/>
      <c r="R144" s="105"/>
      <c r="S144" s="105"/>
      <c r="T144" s="105"/>
      <c r="U144" s="105"/>
      <c r="V144" s="105"/>
      <c r="W144" s="105"/>
      <c r="X144" s="105"/>
      <c r="Y144" s="105"/>
      <c r="Z144" s="105"/>
      <c r="AA144" s="105"/>
      <c r="AB144" s="105"/>
      <c r="AC144" s="105"/>
      <c r="AD144" s="105"/>
      <c r="AE144" s="105"/>
      <c r="AF144" s="105"/>
      <c r="AG144" s="105"/>
      <c r="AH144" s="105"/>
      <c r="AI144" s="105"/>
      <c r="AJ144" s="105"/>
    </row>
    <row r="145" spans="5:36" s="76" customFormat="1" ht="20.25">
      <c r="E145" s="87"/>
      <c r="N145" s="128"/>
      <c r="O145" s="212"/>
      <c r="P145" s="105"/>
      <c r="Q145" s="105"/>
      <c r="R145" s="105"/>
      <c r="S145" s="105"/>
      <c r="T145" s="105"/>
      <c r="U145" s="105"/>
      <c r="V145" s="105"/>
      <c r="W145" s="105"/>
      <c r="X145" s="105"/>
      <c r="Y145" s="105"/>
      <c r="Z145" s="105"/>
      <c r="AA145" s="105"/>
      <c r="AB145" s="105"/>
      <c r="AC145" s="105"/>
      <c r="AD145" s="105"/>
      <c r="AE145" s="105"/>
      <c r="AF145" s="105"/>
      <c r="AG145" s="105"/>
      <c r="AH145" s="105"/>
      <c r="AI145" s="105"/>
      <c r="AJ145" s="105"/>
    </row>
    <row r="146" spans="5:36" s="76" customFormat="1" ht="20.25">
      <c r="E146" s="87"/>
      <c r="N146" s="128"/>
      <c r="O146" s="212"/>
      <c r="P146" s="105"/>
      <c r="Q146" s="105"/>
      <c r="R146" s="105"/>
      <c r="S146" s="105"/>
      <c r="T146" s="105"/>
      <c r="U146" s="105"/>
      <c r="V146" s="105"/>
      <c r="W146" s="105"/>
      <c r="X146" s="105"/>
      <c r="Y146" s="105"/>
      <c r="Z146" s="105"/>
      <c r="AA146" s="105"/>
      <c r="AB146" s="105"/>
      <c r="AC146" s="105"/>
      <c r="AD146" s="105"/>
      <c r="AE146" s="105"/>
      <c r="AF146" s="105"/>
      <c r="AG146" s="105"/>
      <c r="AH146" s="105"/>
      <c r="AI146" s="105"/>
      <c r="AJ146" s="105"/>
    </row>
    <row r="147" spans="5:36" s="76" customFormat="1" ht="20.25">
      <c r="E147" s="87"/>
      <c r="N147" s="128"/>
      <c r="O147" s="212"/>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05"/>
    </row>
    <row r="148" spans="5:36" s="76" customFormat="1" ht="20.25">
      <c r="E148" s="87"/>
      <c r="N148" s="128"/>
      <c r="O148" s="212"/>
      <c r="P148" s="105"/>
      <c r="Q148" s="105"/>
      <c r="R148" s="105"/>
      <c r="S148" s="105"/>
      <c r="T148" s="105"/>
      <c r="U148" s="105"/>
      <c r="V148" s="105"/>
      <c r="W148" s="105"/>
      <c r="X148" s="105"/>
      <c r="Y148" s="105"/>
      <c r="Z148" s="105"/>
      <c r="AA148" s="105"/>
      <c r="AB148" s="105"/>
      <c r="AC148" s="105"/>
      <c r="AD148" s="105"/>
      <c r="AE148" s="105"/>
      <c r="AF148" s="105"/>
      <c r="AG148" s="105"/>
      <c r="AH148" s="105"/>
      <c r="AI148" s="105"/>
      <c r="AJ148" s="105"/>
    </row>
    <row r="149" spans="5:36" s="76" customFormat="1" ht="20.25">
      <c r="E149" s="87"/>
      <c r="N149" s="128"/>
      <c r="O149" s="212"/>
      <c r="P149" s="105"/>
      <c r="Q149" s="105"/>
      <c r="R149" s="105"/>
      <c r="S149" s="105"/>
      <c r="T149" s="105"/>
      <c r="U149" s="105"/>
      <c r="V149" s="105"/>
      <c r="W149" s="105"/>
      <c r="X149" s="105"/>
      <c r="Y149" s="105"/>
      <c r="Z149" s="105"/>
      <c r="AA149" s="105"/>
      <c r="AB149" s="105"/>
      <c r="AC149" s="105"/>
      <c r="AD149" s="105"/>
      <c r="AE149" s="105"/>
      <c r="AF149" s="105"/>
      <c r="AG149" s="105"/>
      <c r="AH149" s="105"/>
      <c r="AI149" s="105"/>
      <c r="AJ149" s="105"/>
    </row>
    <row r="150" spans="5:36" s="76" customFormat="1" ht="20.25">
      <c r="E150" s="87"/>
      <c r="N150" s="128"/>
      <c r="O150" s="212"/>
      <c r="P150" s="105"/>
      <c r="Q150" s="105"/>
      <c r="R150" s="105"/>
      <c r="S150" s="105"/>
      <c r="T150" s="105"/>
      <c r="U150" s="105"/>
      <c r="V150" s="105"/>
      <c r="W150" s="105"/>
      <c r="X150" s="105"/>
      <c r="Y150" s="105"/>
      <c r="Z150" s="105"/>
      <c r="AA150" s="105"/>
      <c r="AB150" s="105"/>
      <c r="AC150" s="105"/>
      <c r="AD150" s="105"/>
      <c r="AE150" s="105"/>
      <c r="AF150" s="105"/>
      <c r="AG150" s="105"/>
      <c r="AH150" s="105"/>
      <c r="AI150" s="105"/>
      <c r="AJ150" s="105"/>
    </row>
    <row r="151" spans="5:36" s="76" customFormat="1" ht="20.25">
      <c r="E151" s="87"/>
      <c r="N151" s="128"/>
      <c r="O151" s="212"/>
      <c r="P151" s="105"/>
      <c r="Q151" s="105"/>
      <c r="R151" s="105"/>
      <c r="S151" s="105"/>
      <c r="T151" s="105"/>
      <c r="U151" s="105"/>
      <c r="V151" s="105"/>
      <c r="W151" s="105"/>
      <c r="X151" s="105"/>
      <c r="Y151" s="105"/>
      <c r="Z151" s="105"/>
      <c r="AA151" s="105"/>
      <c r="AB151" s="105"/>
      <c r="AC151" s="105"/>
      <c r="AD151" s="105"/>
      <c r="AE151" s="105"/>
      <c r="AF151" s="105"/>
      <c r="AG151" s="105"/>
      <c r="AH151" s="105"/>
      <c r="AI151" s="105"/>
      <c r="AJ151" s="105"/>
    </row>
    <row r="152" spans="5:36" s="76" customFormat="1" ht="20.25">
      <c r="E152" s="87"/>
      <c r="N152" s="128"/>
      <c r="O152" s="212"/>
      <c r="P152" s="105"/>
      <c r="Q152" s="105"/>
      <c r="R152" s="105"/>
      <c r="S152" s="105"/>
      <c r="T152" s="105"/>
      <c r="U152" s="105"/>
      <c r="V152" s="105"/>
      <c r="W152" s="105"/>
      <c r="X152" s="105"/>
      <c r="Y152" s="105"/>
      <c r="Z152" s="105"/>
      <c r="AA152" s="105"/>
      <c r="AB152" s="105"/>
      <c r="AC152" s="105"/>
      <c r="AD152" s="105"/>
      <c r="AE152" s="105"/>
      <c r="AF152" s="105"/>
      <c r="AG152" s="105"/>
      <c r="AH152" s="105"/>
      <c r="AI152" s="105"/>
      <c r="AJ152" s="105"/>
    </row>
    <row r="153" spans="5:36" s="76" customFormat="1" ht="20.25">
      <c r="E153" s="87"/>
      <c r="N153" s="128"/>
      <c r="O153" s="212"/>
      <c r="P153" s="105"/>
      <c r="Q153" s="105"/>
      <c r="R153" s="105"/>
      <c r="S153" s="105"/>
      <c r="T153" s="105"/>
      <c r="U153" s="105"/>
      <c r="V153" s="105"/>
      <c r="W153" s="105"/>
      <c r="X153" s="105"/>
      <c r="Y153" s="105"/>
      <c r="Z153" s="105"/>
      <c r="AA153" s="105"/>
      <c r="AB153" s="105"/>
      <c r="AC153" s="105"/>
      <c r="AD153" s="105"/>
      <c r="AE153" s="105"/>
      <c r="AF153" s="105"/>
      <c r="AG153" s="105"/>
      <c r="AH153" s="105"/>
      <c r="AI153" s="105"/>
      <c r="AJ153" s="105"/>
    </row>
    <row r="154" spans="5:36" s="76" customFormat="1" ht="20.25">
      <c r="E154" s="87"/>
      <c r="N154" s="128"/>
      <c r="O154" s="212"/>
      <c r="P154" s="105"/>
      <c r="Q154" s="105"/>
      <c r="R154" s="105"/>
      <c r="S154" s="105"/>
      <c r="T154" s="105"/>
      <c r="U154" s="105"/>
      <c r="V154" s="105"/>
      <c r="W154" s="105"/>
      <c r="X154" s="105"/>
      <c r="Y154" s="105"/>
      <c r="Z154" s="105"/>
      <c r="AA154" s="105"/>
      <c r="AB154" s="105"/>
      <c r="AC154" s="105"/>
      <c r="AD154" s="105"/>
      <c r="AE154" s="105"/>
      <c r="AF154" s="105"/>
      <c r="AG154" s="105"/>
      <c r="AH154" s="105"/>
      <c r="AI154" s="105"/>
      <c r="AJ154" s="105"/>
    </row>
    <row r="155" spans="5:36" s="76" customFormat="1" ht="20.25">
      <c r="E155" s="87"/>
      <c r="N155" s="128"/>
      <c r="O155" s="212"/>
      <c r="P155" s="105"/>
      <c r="Q155" s="105"/>
      <c r="R155" s="105"/>
      <c r="S155" s="105"/>
      <c r="T155" s="105"/>
      <c r="U155" s="105"/>
      <c r="V155" s="105"/>
      <c r="W155" s="105"/>
      <c r="X155" s="105"/>
      <c r="Y155" s="105"/>
      <c r="Z155" s="105"/>
      <c r="AA155" s="105"/>
      <c r="AB155" s="105"/>
      <c r="AC155" s="105"/>
      <c r="AD155" s="105"/>
      <c r="AE155" s="105"/>
      <c r="AF155" s="105"/>
      <c r="AG155" s="105"/>
      <c r="AH155" s="105"/>
      <c r="AI155" s="105"/>
      <c r="AJ155" s="105"/>
    </row>
    <row r="156" spans="5:36" s="76" customFormat="1" ht="20.25">
      <c r="E156" s="87"/>
      <c r="N156" s="128"/>
      <c r="O156" s="212"/>
      <c r="P156" s="105"/>
      <c r="Q156" s="105"/>
      <c r="R156" s="105"/>
      <c r="S156" s="105"/>
      <c r="T156" s="105"/>
      <c r="U156" s="105"/>
      <c r="V156" s="105"/>
      <c r="W156" s="105"/>
      <c r="X156" s="105"/>
      <c r="Y156" s="105"/>
      <c r="Z156" s="105"/>
      <c r="AA156" s="105"/>
      <c r="AB156" s="105"/>
      <c r="AC156" s="105"/>
      <c r="AD156" s="105"/>
      <c r="AE156" s="105"/>
      <c r="AF156" s="105"/>
      <c r="AG156" s="105"/>
      <c r="AH156" s="105"/>
      <c r="AI156" s="105"/>
      <c r="AJ156" s="105"/>
    </row>
    <row r="157" spans="5:36" s="76" customFormat="1" ht="20.25">
      <c r="E157" s="87"/>
      <c r="N157" s="128"/>
      <c r="O157" s="212"/>
      <c r="P157" s="105"/>
      <c r="Q157" s="105"/>
      <c r="R157" s="105"/>
      <c r="S157" s="105"/>
      <c r="T157" s="105"/>
      <c r="U157" s="105"/>
      <c r="V157" s="105"/>
      <c r="W157" s="105"/>
      <c r="X157" s="105"/>
      <c r="Y157" s="105"/>
      <c r="Z157" s="105"/>
      <c r="AA157" s="105"/>
      <c r="AB157" s="105"/>
      <c r="AC157" s="105"/>
      <c r="AD157" s="105"/>
      <c r="AE157" s="105"/>
      <c r="AF157" s="105"/>
      <c r="AG157" s="105"/>
      <c r="AH157" s="105"/>
      <c r="AI157" s="105"/>
      <c r="AJ157" s="105"/>
    </row>
    <row r="158" spans="5:36" s="76" customFormat="1" ht="20.25">
      <c r="E158" s="87"/>
      <c r="N158" s="128"/>
      <c r="O158" s="212"/>
      <c r="P158" s="105"/>
      <c r="Q158" s="105"/>
      <c r="R158" s="105"/>
      <c r="S158" s="105"/>
      <c r="T158" s="105"/>
      <c r="U158" s="105"/>
      <c r="V158" s="105"/>
      <c r="W158" s="105"/>
      <c r="X158" s="105"/>
      <c r="Y158" s="105"/>
      <c r="Z158" s="105"/>
      <c r="AA158" s="105"/>
      <c r="AB158" s="105"/>
      <c r="AC158" s="105"/>
      <c r="AD158" s="105"/>
      <c r="AE158" s="105"/>
      <c r="AF158" s="105"/>
      <c r="AG158" s="105"/>
      <c r="AH158" s="105"/>
      <c r="AI158" s="105"/>
      <c r="AJ158" s="105"/>
    </row>
    <row r="159" spans="5:36" s="76" customFormat="1" ht="20.25">
      <c r="E159" s="87"/>
      <c r="N159" s="128"/>
      <c r="O159" s="212"/>
      <c r="P159" s="105"/>
      <c r="Q159" s="105"/>
      <c r="R159" s="105"/>
      <c r="S159" s="105"/>
      <c r="T159" s="105"/>
      <c r="U159" s="105"/>
      <c r="V159" s="105"/>
      <c r="W159" s="105"/>
      <c r="X159" s="105"/>
      <c r="Y159" s="105"/>
      <c r="Z159" s="105"/>
      <c r="AA159" s="105"/>
      <c r="AB159" s="105"/>
      <c r="AC159" s="105"/>
      <c r="AD159" s="105"/>
      <c r="AE159" s="105"/>
      <c r="AF159" s="105"/>
      <c r="AG159" s="105"/>
      <c r="AH159" s="105"/>
      <c r="AI159" s="105"/>
      <c r="AJ159" s="105"/>
    </row>
    <row r="160" spans="5:36" s="76" customFormat="1" ht="20.25">
      <c r="E160" s="87"/>
      <c r="N160" s="128"/>
      <c r="O160" s="212"/>
      <c r="P160" s="105"/>
      <c r="Q160" s="105"/>
      <c r="R160" s="105"/>
      <c r="S160" s="105"/>
      <c r="T160" s="105"/>
      <c r="U160" s="105"/>
      <c r="V160" s="105"/>
      <c r="W160" s="105"/>
      <c r="X160" s="105"/>
      <c r="Y160" s="105"/>
      <c r="Z160" s="105"/>
      <c r="AA160" s="105"/>
      <c r="AB160" s="105"/>
      <c r="AC160" s="105"/>
      <c r="AD160" s="105"/>
      <c r="AE160" s="105"/>
      <c r="AF160" s="105"/>
      <c r="AG160" s="105"/>
      <c r="AH160" s="105"/>
      <c r="AI160" s="105"/>
      <c r="AJ160" s="105"/>
    </row>
    <row r="161" spans="5:36" s="76" customFormat="1" ht="20.25">
      <c r="E161" s="87"/>
      <c r="N161" s="128"/>
      <c r="O161" s="212"/>
      <c r="P161" s="105"/>
      <c r="Q161" s="105"/>
      <c r="R161" s="105"/>
      <c r="S161" s="105"/>
      <c r="T161" s="105"/>
      <c r="U161" s="105"/>
      <c r="V161" s="105"/>
      <c r="W161" s="105"/>
      <c r="X161" s="105"/>
      <c r="Y161" s="105"/>
      <c r="Z161" s="105"/>
      <c r="AA161" s="105"/>
      <c r="AB161" s="105"/>
      <c r="AC161" s="105"/>
      <c r="AD161" s="105"/>
      <c r="AE161" s="105"/>
      <c r="AF161" s="105"/>
      <c r="AG161" s="105"/>
      <c r="AH161" s="105"/>
      <c r="AI161" s="105"/>
      <c r="AJ161" s="105"/>
    </row>
    <row r="162" spans="5:36" s="76" customFormat="1" ht="20.25">
      <c r="E162" s="87"/>
      <c r="N162" s="128"/>
      <c r="O162" s="212"/>
      <c r="P162" s="105"/>
      <c r="Q162" s="105"/>
      <c r="R162" s="105"/>
      <c r="S162" s="105"/>
      <c r="T162" s="105"/>
      <c r="U162" s="105"/>
      <c r="V162" s="105"/>
      <c r="W162" s="105"/>
      <c r="X162" s="105"/>
      <c r="Y162" s="105"/>
      <c r="Z162" s="105"/>
      <c r="AA162" s="105"/>
      <c r="AB162" s="105"/>
      <c r="AC162" s="105"/>
      <c r="AD162" s="105"/>
      <c r="AE162" s="105"/>
      <c r="AF162" s="105"/>
      <c r="AG162" s="105"/>
      <c r="AH162" s="105"/>
      <c r="AI162" s="105"/>
      <c r="AJ162" s="105"/>
    </row>
    <row r="163" spans="5:36" s="76" customFormat="1" ht="20.25">
      <c r="E163" s="87"/>
      <c r="N163" s="128"/>
      <c r="O163" s="212"/>
      <c r="P163" s="105"/>
      <c r="Q163" s="105"/>
      <c r="R163" s="105"/>
      <c r="S163" s="105"/>
      <c r="T163" s="105"/>
      <c r="U163" s="105"/>
      <c r="V163" s="105"/>
      <c r="W163" s="105"/>
      <c r="X163" s="105"/>
      <c r="Y163" s="105"/>
      <c r="Z163" s="105"/>
      <c r="AA163" s="105"/>
      <c r="AB163" s="105"/>
      <c r="AC163" s="105"/>
      <c r="AD163" s="105"/>
      <c r="AE163" s="105"/>
      <c r="AF163" s="105"/>
      <c r="AG163" s="105"/>
      <c r="AH163" s="105"/>
      <c r="AI163" s="105"/>
      <c r="AJ163" s="105"/>
    </row>
    <row r="164" spans="5:36" s="76" customFormat="1" ht="20.25">
      <c r="E164" s="87"/>
      <c r="N164" s="128"/>
      <c r="O164" s="212"/>
      <c r="P164" s="105"/>
      <c r="Q164" s="105"/>
      <c r="R164" s="105"/>
      <c r="S164" s="105"/>
      <c r="T164" s="105"/>
      <c r="U164" s="105"/>
      <c r="V164" s="105"/>
      <c r="W164" s="105"/>
      <c r="X164" s="105"/>
      <c r="Y164" s="105"/>
      <c r="Z164" s="105"/>
      <c r="AA164" s="105"/>
      <c r="AB164" s="105"/>
      <c r="AC164" s="105"/>
      <c r="AD164" s="105"/>
      <c r="AE164" s="105"/>
      <c r="AF164" s="105"/>
      <c r="AG164" s="105"/>
      <c r="AH164" s="105"/>
      <c r="AI164" s="105"/>
      <c r="AJ164" s="105"/>
    </row>
    <row r="165" spans="5:36" s="76" customFormat="1" ht="20.25">
      <c r="E165" s="87"/>
      <c r="N165" s="128"/>
      <c r="O165" s="212"/>
      <c r="P165" s="105"/>
      <c r="Q165" s="105"/>
      <c r="R165" s="105"/>
      <c r="S165" s="105"/>
      <c r="T165" s="105"/>
      <c r="U165" s="105"/>
      <c r="V165" s="105"/>
      <c r="W165" s="105"/>
      <c r="X165" s="105"/>
      <c r="Y165" s="105"/>
      <c r="Z165" s="105"/>
      <c r="AA165" s="105"/>
      <c r="AB165" s="105"/>
      <c r="AC165" s="105"/>
      <c r="AD165" s="105"/>
      <c r="AE165" s="105"/>
      <c r="AF165" s="105"/>
      <c r="AG165" s="105"/>
      <c r="AH165" s="105"/>
      <c r="AI165" s="105"/>
      <c r="AJ165" s="105"/>
    </row>
    <row r="166" spans="5:36" s="76" customFormat="1" ht="20.25">
      <c r="E166" s="87"/>
      <c r="N166" s="128"/>
      <c r="O166" s="212"/>
      <c r="P166" s="105"/>
      <c r="Q166" s="105"/>
      <c r="R166" s="105"/>
      <c r="S166" s="105"/>
      <c r="T166" s="105"/>
      <c r="U166" s="105"/>
      <c r="V166" s="105"/>
      <c r="W166" s="105"/>
      <c r="X166" s="105"/>
      <c r="Y166" s="105"/>
      <c r="Z166" s="105"/>
      <c r="AA166" s="105"/>
      <c r="AB166" s="105"/>
      <c r="AC166" s="105"/>
      <c r="AD166" s="105"/>
      <c r="AE166" s="105"/>
      <c r="AF166" s="105"/>
      <c r="AG166" s="105"/>
      <c r="AH166" s="105"/>
      <c r="AI166" s="105"/>
      <c r="AJ166" s="105"/>
    </row>
    <row r="167" spans="5:36" s="76" customFormat="1" ht="20.25">
      <c r="E167" s="87"/>
      <c r="N167" s="128"/>
      <c r="O167" s="212"/>
      <c r="P167" s="105"/>
      <c r="Q167" s="105"/>
      <c r="R167" s="105"/>
      <c r="S167" s="105"/>
      <c r="T167" s="105"/>
      <c r="U167" s="105"/>
      <c r="V167" s="105"/>
      <c r="W167" s="105"/>
      <c r="X167" s="105"/>
      <c r="Y167" s="105"/>
      <c r="Z167" s="105"/>
      <c r="AA167" s="105"/>
      <c r="AB167" s="105"/>
      <c r="AC167" s="105"/>
      <c r="AD167" s="105"/>
      <c r="AE167" s="105"/>
      <c r="AF167" s="105"/>
      <c r="AG167" s="105"/>
      <c r="AH167" s="105"/>
      <c r="AI167" s="105"/>
      <c r="AJ167" s="105"/>
    </row>
    <row r="168" spans="5:36" s="76" customFormat="1" ht="20.25">
      <c r="E168" s="87"/>
      <c r="N168" s="128"/>
      <c r="O168" s="212"/>
      <c r="P168" s="105"/>
      <c r="Q168" s="105"/>
      <c r="R168" s="105"/>
      <c r="S168" s="105"/>
      <c r="T168" s="105"/>
      <c r="U168" s="105"/>
      <c r="V168" s="105"/>
      <c r="W168" s="105"/>
      <c r="X168" s="105"/>
      <c r="Y168" s="105"/>
      <c r="Z168" s="105"/>
      <c r="AA168" s="105"/>
      <c r="AB168" s="105"/>
      <c r="AC168" s="105"/>
      <c r="AD168" s="105"/>
      <c r="AE168" s="105"/>
      <c r="AF168" s="105"/>
      <c r="AG168" s="105"/>
      <c r="AH168" s="105"/>
      <c r="AI168" s="105"/>
      <c r="AJ168" s="105"/>
    </row>
    <row r="169" spans="5:36" s="76" customFormat="1" ht="20.25">
      <c r="E169" s="87"/>
      <c r="N169" s="128"/>
      <c r="O169" s="212"/>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row>
    <row r="170" spans="5:36" s="76" customFormat="1" ht="20.25">
      <c r="E170" s="87"/>
      <c r="N170" s="128"/>
      <c r="O170" s="212"/>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row>
    <row r="171" spans="5:36" s="76" customFormat="1" ht="20.25">
      <c r="E171" s="87"/>
      <c r="N171" s="128"/>
      <c r="O171" s="212"/>
      <c r="P171" s="105"/>
      <c r="Q171" s="105"/>
      <c r="R171" s="105"/>
      <c r="S171" s="105"/>
      <c r="T171" s="105"/>
      <c r="U171" s="105"/>
      <c r="V171" s="105"/>
      <c r="W171" s="105"/>
      <c r="X171" s="105"/>
      <c r="Y171" s="105"/>
      <c r="Z171" s="105"/>
      <c r="AA171" s="105"/>
      <c r="AB171" s="105"/>
      <c r="AC171" s="105"/>
      <c r="AD171" s="105"/>
      <c r="AE171" s="105"/>
      <c r="AF171" s="105"/>
      <c r="AG171" s="105"/>
      <c r="AH171" s="105"/>
      <c r="AI171" s="105"/>
      <c r="AJ171" s="105"/>
    </row>
    <row r="172" spans="5:36" s="76" customFormat="1" ht="20.25">
      <c r="E172" s="87"/>
      <c r="N172" s="128"/>
      <c r="O172" s="212"/>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row>
    <row r="173" spans="5:36" s="76" customFormat="1" ht="20.25">
      <c r="E173" s="87"/>
      <c r="N173" s="128"/>
      <c r="O173" s="212"/>
      <c r="P173" s="105"/>
      <c r="Q173" s="105"/>
      <c r="R173" s="105"/>
      <c r="S173" s="105"/>
      <c r="T173" s="105"/>
      <c r="U173" s="105"/>
      <c r="V173" s="105"/>
      <c r="W173" s="105"/>
      <c r="X173" s="105"/>
      <c r="Y173" s="105"/>
      <c r="Z173" s="105"/>
      <c r="AA173" s="105"/>
      <c r="AB173" s="105"/>
      <c r="AC173" s="105"/>
      <c r="AD173" s="105"/>
      <c r="AE173" s="105"/>
      <c r="AF173" s="105"/>
      <c r="AG173" s="105"/>
      <c r="AH173" s="105"/>
      <c r="AI173" s="105"/>
      <c r="AJ173" s="105"/>
    </row>
    <row r="174" spans="5:36" s="76" customFormat="1" ht="20.25">
      <c r="E174" s="87"/>
      <c r="N174" s="128"/>
      <c r="O174" s="212"/>
      <c r="P174" s="105"/>
      <c r="Q174" s="105"/>
      <c r="R174" s="105"/>
      <c r="S174" s="105"/>
      <c r="T174" s="105"/>
      <c r="U174" s="105"/>
      <c r="V174" s="105"/>
      <c r="W174" s="105"/>
      <c r="X174" s="105"/>
      <c r="Y174" s="105"/>
      <c r="Z174" s="105"/>
      <c r="AA174" s="105"/>
      <c r="AB174" s="105"/>
      <c r="AC174" s="105"/>
      <c r="AD174" s="105"/>
      <c r="AE174" s="105"/>
      <c r="AF174" s="105"/>
      <c r="AG174" s="105"/>
      <c r="AH174" s="105"/>
      <c r="AI174" s="105"/>
      <c r="AJ174" s="105"/>
    </row>
    <row r="175" spans="5:36" s="76" customFormat="1" ht="20.25">
      <c r="E175" s="87"/>
      <c r="N175" s="128"/>
      <c r="O175" s="212"/>
      <c r="P175" s="105"/>
      <c r="Q175" s="105"/>
      <c r="R175" s="105"/>
      <c r="S175" s="105"/>
      <c r="T175" s="105"/>
      <c r="U175" s="105"/>
      <c r="V175" s="105"/>
      <c r="W175" s="105"/>
      <c r="X175" s="105"/>
      <c r="Y175" s="105"/>
      <c r="Z175" s="105"/>
      <c r="AA175" s="105"/>
      <c r="AB175" s="105"/>
      <c r="AC175" s="105"/>
      <c r="AD175" s="105"/>
      <c r="AE175" s="105"/>
      <c r="AF175" s="105"/>
      <c r="AG175" s="105"/>
      <c r="AH175" s="105"/>
      <c r="AI175" s="105"/>
      <c r="AJ175" s="105"/>
    </row>
    <row r="176" spans="5:36" s="76" customFormat="1" ht="20.25">
      <c r="E176" s="87"/>
      <c r="N176" s="128"/>
      <c r="O176" s="212"/>
      <c r="P176" s="105"/>
      <c r="Q176" s="105"/>
      <c r="R176" s="105"/>
      <c r="S176" s="105"/>
      <c r="T176" s="105"/>
      <c r="U176" s="105"/>
      <c r="V176" s="105"/>
      <c r="W176" s="105"/>
      <c r="X176" s="105"/>
      <c r="Y176" s="105"/>
      <c r="Z176" s="105"/>
      <c r="AA176" s="105"/>
      <c r="AB176" s="105"/>
      <c r="AC176" s="105"/>
      <c r="AD176" s="105"/>
      <c r="AE176" s="105"/>
      <c r="AF176" s="105"/>
      <c r="AG176" s="105"/>
      <c r="AH176" s="105"/>
      <c r="AI176" s="105"/>
      <c r="AJ176" s="105"/>
    </row>
    <row r="177" spans="5:36" s="76" customFormat="1" ht="20.25">
      <c r="E177" s="87"/>
      <c r="N177" s="128"/>
      <c r="O177" s="212"/>
      <c r="P177" s="105"/>
      <c r="Q177" s="105"/>
      <c r="R177" s="105"/>
      <c r="S177" s="105"/>
      <c r="T177" s="105"/>
      <c r="U177" s="105"/>
      <c r="V177" s="105"/>
      <c r="W177" s="105"/>
      <c r="X177" s="105"/>
      <c r="Y177" s="105"/>
      <c r="Z177" s="105"/>
      <c r="AA177" s="105"/>
      <c r="AB177" s="105"/>
      <c r="AC177" s="105"/>
      <c r="AD177" s="105"/>
      <c r="AE177" s="105"/>
      <c r="AF177" s="105"/>
      <c r="AG177" s="105"/>
      <c r="AH177" s="105"/>
      <c r="AI177" s="105"/>
      <c r="AJ177" s="105"/>
    </row>
    <row r="178" spans="5:36" s="76" customFormat="1" ht="20.25">
      <c r="E178" s="87"/>
      <c r="N178" s="128"/>
      <c r="O178" s="212"/>
      <c r="P178" s="105"/>
      <c r="Q178" s="105"/>
      <c r="R178" s="105"/>
      <c r="S178" s="105"/>
      <c r="T178" s="105"/>
      <c r="U178" s="105"/>
      <c r="V178" s="105"/>
      <c r="W178" s="105"/>
      <c r="X178" s="105"/>
      <c r="Y178" s="105"/>
      <c r="Z178" s="105"/>
      <c r="AA178" s="105"/>
      <c r="AB178" s="105"/>
      <c r="AC178" s="105"/>
      <c r="AD178" s="105"/>
      <c r="AE178" s="105"/>
      <c r="AF178" s="105"/>
      <c r="AG178" s="105"/>
      <c r="AH178" s="105"/>
      <c r="AI178" s="105"/>
      <c r="AJ178" s="105"/>
    </row>
    <row r="179" spans="5:36" s="76" customFormat="1" ht="20.25">
      <c r="E179" s="87"/>
      <c r="N179" s="128"/>
      <c r="O179" s="212"/>
      <c r="P179" s="105"/>
      <c r="Q179" s="105"/>
      <c r="R179" s="105"/>
      <c r="S179" s="105"/>
      <c r="T179" s="105"/>
      <c r="U179" s="105"/>
      <c r="V179" s="105"/>
      <c r="W179" s="105"/>
      <c r="X179" s="105"/>
      <c r="Y179" s="105"/>
      <c r="Z179" s="105"/>
      <c r="AA179" s="105"/>
      <c r="AB179" s="105"/>
      <c r="AC179" s="105"/>
      <c r="AD179" s="105"/>
      <c r="AE179" s="105"/>
      <c r="AF179" s="105"/>
      <c r="AG179" s="105"/>
      <c r="AH179" s="105"/>
      <c r="AI179" s="105"/>
      <c r="AJ179" s="105"/>
    </row>
    <row r="180" spans="5:36" s="76" customFormat="1" ht="20.25">
      <c r="E180" s="87"/>
      <c r="N180" s="128"/>
      <c r="O180" s="212"/>
      <c r="P180" s="105"/>
      <c r="Q180" s="105"/>
      <c r="R180" s="105"/>
      <c r="S180" s="105"/>
      <c r="T180" s="105"/>
      <c r="U180" s="105"/>
      <c r="V180" s="105"/>
      <c r="W180" s="105"/>
      <c r="X180" s="105"/>
      <c r="Y180" s="105"/>
      <c r="Z180" s="105"/>
      <c r="AA180" s="105"/>
      <c r="AB180" s="105"/>
      <c r="AC180" s="105"/>
      <c r="AD180" s="105"/>
      <c r="AE180" s="105"/>
      <c r="AF180" s="105"/>
      <c r="AG180" s="105"/>
      <c r="AH180" s="105"/>
      <c r="AI180" s="105"/>
      <c r="AJ180" s="105"/>
    </row>
    <row r="181" spans="5:36" s="76" customFormat="1" ht="20.25">
      <c r="E181" s="87"/>
      <c r="N181" s="128"/>
      <c r="O181" s="212"/>
      <c r="P181" s="105"/>
      <c r="Q181" s="105"/>
      <c r="R181" s="105"/>
      <c r="S181" s="105"/>
      <c r="T181" s="105"/>
      <c r="U181" s="105"/>
      <c r="V181" s="105"/>
      <c r="W181" s="105"/>
      <c r="X181" s="105"/>
      <c r="Y181" s="105"/>
      <c r="Z181" s="105"/>
      <c r="AA181" s="105"/>
      <c r="AB181" s="105"/>
      <c r="AC181" s="105"/>
      <c r="AD181" s="105"/>
      <c r="AE181" s="105"/>
      <c r="AF181" s="105"/>
      <c r="AG181" s="105"/>
      <c r="AH181" s="105"/>
      <c r="AI181" s="105"/>
      <c r="AJ181" s="105"/>
    </row>
    <row r="182" spans="5:36" s="76" customFormat="1" ht="20.25">
      <c r="E182" s="87"/>
      <c r="N182" s="128"/>
      <c r="O182" s="212"/>
      <c r="P182" s="105"/>
      <c r="Q182" s="105"/>
      <c r="R182" s="105"/>
      <c r="S182" s="105"/>
      <c r="T182" s="105"/>
      <c r="U182" s="105"/>
      <c r="V182" s="105"/>
      <c r="W182" s="105"/>
      <c r="X182" s="105"/>
      <c r="Y182" s="105"/>
      <c r="Z182" s="105"/>
      <c r="AA182" s="105"/>
      <c r="AB182" s="105"/>
      <c r="AC182" s="105"/>
      <c r="AD182" s="105"/>
      <c r="AE182" s="105"/>
      <c r="AF182" s="105"/>
      <c r="AG182" s="105"/>
      <c r="AH182" s="105"/>
      <c r="AI182" s="105"/>
      <c r="AJ182" s="105"/>
    </row>
    <row r="183" spans="5:36" s="76" customFormat="1" ht="20.25">
      <c r="E183" s="87"/>
      <c r="N183" s="128"/>
      <c r="O183" s="212"/>
      <c r="P183" s="105"/>
      <c r="Q183" s="105"/>
      <c r="R183" s="105"/>
      <c r="S183" s="105"/>
      <c r="T183" s="105"/>
      <c r="U183" s="105"/>
      <c r="V183" s="105"/>
      <c r="W183" s="105"/>
      <c r="X183" s="105"/>
      <c r="Y183" s="105"/>
      <c r="Z183" s="105"/>
      <c r="AA183" s="105"/>
      <c r="AB183" s="105"/>
      <c r="AC183" s="105"/>
      <c r="AD183" s="105"/>
      <c r="AE183" s="105"/>
      <c r="AF183" s="105"/>
      <c r="AG183" s="105"/>
      <c r="AH183" s="105"/>
      <c r="AI183" s="105"/>
      <c r="AJ183" s="105"/>
    </row>
    <row r="184" spans="5:36" s="76" customFormat="1" ht="20.25">
      <c r="E184" s="87"/>
      <c r="N184" s="128"/>
      <c r="O184" s="212"/>
      <c r="P184" s="105"/>
      <c r="Q184" s="105"/>
      <c r="R184" s="105"/>
      <c r="S184" s="105"/>
      <c r="T184" s="105"/>
      <c r="U184" s="105"/>
      <c r="V184" s="105"/>
      <c r="W184" s="105"/>
      <c r="X184" s="105"/>
      <c r="Y184" s="105"/>
      <c r="Z184" s="105"/>
      <c r="AA184" s="105"/>
      <c r="AB184" s="105"/>
      <c r="AC184" s="105"/>
      <c r="AD184" s="105"/>
      <c r="AE184" s="105"/>
      <c r="AF184" s="105"/>
      <c r="AG184" s="105"/>
      <c r="AH184" s="105"/>
      <c r="AI184" s="105"/>
      <c r="AJ184" s="105"/>
    </row>
    <row r="185" spans="5:36" s="76" customFormat="1" ht="20.25">
      <c r="E185" s="87"/>
      <c r="N185" s="128"/>
      <c r="O185" s="212"/>
      <c r="P185" s="105"/>
      <c r="Q185" s="105"/>
      <c r="R185" s="105"/>
      <c r="S185" s="105"/>
      <c r="T185" s="105"/>
      <c r="U185" s="105"/>
      <c r="V185" s="105"/>
      <c r="W185" s="105"/>
      <c r="X185" s="105"/>
      <c r="Y185" s="105"/>
      <c r="Z185" s="105"/>
      <c r="AA185" s="105"/>
      <c r="AB185" s="105"/>
      <c r="AC185" s="105"/>
      <c r="AD185" s="105"/>
      <c r="AE185" s="105"/>
      <c r="AF185" s="105"/>
      <c r="AG185" s="105"/>
      <c r="AH185" s="105"/>
      <c r="AI185" s="105"/>
      <c r="AJ185" s="105"/>
    </row>
    <row r="186" spans="5:36" s="76" customFormat="1" ht="20.25">
      <c r="E186" s="87"/>
      <c r="N186" s="128"/>
      <c r="O186" s="212"/>
      <c r="P186" s="105"/>
      <c r="Q186" s="105"/>
      <c r="R186" s="105"/>
      <c r="S186" s="105"/>
      <c r="T186" s="105"/>
      <c r="U186" s="105"/>
      <c r="V186" s="105"/>
      <c r="W186" s="105"/>
      <c r="X186" s="105"/>
      <c r="Y186" s="105"/>
      <c r="Z186" s="105"/>
      <c r="AA186" s="105"/>
      <c r="AB186" s="105"/>
      <c r="AC186" s="105"/>
      <c r="AD186" s="105"/>
      <c r="AE186" s="105"/>
      <c r="AF186" s="105"/>
      <c r="AG186" s="105"/>
      <c r="AH186" s="105"/>
      <c r="AI186" s="105"/>
      <c r="AJ186" s="105"/>
    </row>
    <row r="187" spans="5:36" s="76" customFormat="1" ht="20.25">
      <c r="E187" s="87"/>
      <c r="N187" s="128"/>
      <c r="O187" s="212"/>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row>
    <row r="188" spans="5:36" s="76" customFormat="1" ht="20.25">
      <c r="E188" s="87"/>
      <c r="N188" s="128"/>
      <c r="O188" s="212"/>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row>
    <row r="189" spans="5:36" s="76" customFormat="1" ht="20.25">
      <c r="E189" s="87"/>
      <c r="N189" s="128"/>
      <c r="O189" s="212"/>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row>
    <row r="190" spans="5:36" s="76" customFormat="1" ht="20.25">
      <c r="E190" s="87"/>
      <c r="N190" s="128"/>
      <c r="O190" s="212"/>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row>
    <row r="191" spans="5:36" s="76" customFormat="1" ht="20.25">
      <c r="E191" s="87"/>
      <c r="N191" s="128"/>
      <c r="O191" s="212"/>
      <c r="P191" s="105"/>
      <c r="Q191" s="105"/>
      <c r="R191" s="105"/>
      <c r="S191" s="105"/>
      <c r="T191" s="105"/>
      <c r="U191" s="105"/>
      <c r="V191" s="105"/>
      <c r="W191" s="105"/>
      <c r="X191" s="105"/>
      <c r="Y191" s="105"/>
      <c r="Z191" s="105"/>
      <c r="AA191" s="105"/>
      <c r="AB191" s="105"/>
      <c r="AC191" s="105"/>
      <c r="AD191" s="105"/>
      <c r="AE191" s="105"/>
      <c r="AF191" s="105"/>
      <c r="AG191" s="105"/>
      <c r="AH191" s="105"/>
      <c r="AI191" s="105"/>
      <c r="AJ191" s="105"/>
    </row>
    <row r="192" spans="5:36" s="76" customFormat="1" ht="20.25">
      <c r="E192" s="87"/>
      <c r="N192" s="128"/>
      <c r="O192" s="212"/>
      <c r="P192" s="105"/>
      <c r="Q192" s="105"/>
      <c r="R192" s="105"/>
      <c r="S192" s="105"/>
      <c r="T192" s="105"/>
      <c r="U192" s="105"/>
      <c r="V192" s="105"/>
      <c r="W192" s="105"/>
      <c r="X192" s="105"/>
      <c r="Y192" s="105"/>
      <c r="Z192" s="105"/>
      <c r="AA192" s="105"/>
      <c r="AB192" s="105"/>
      <c r="AC192" s="105"/>
      <c r="AD192" s="105"/>
      <c r="AE192" s="105"/>
      <c r="AF192" s="105"/>
      <c r="AG192" s="105"/>
      <c r="AH192" s="105"/>
      <c r="AI192" s="105"/>
      <c r="AJ192" s="105"/>
    </row>
    <row r="193" spans="5:36" s="76" customFormat="1" ht="20.25">
      <c r="E193" s="87"/>
      <c r="N193" s="128"/>
      <c r="O193" s="212"/>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row>
    <row r="194" spans="5:36" s="76" customFormat="1" ht="20.25">
      <c r="E194" s="87"/>
      <c r="N194" s="128"/>
      <c r="O194" s="212"/>
      <c r="P194" s="105"/>
      <c r="Q194" s="105"/>
      <c r="R194" s="105"/>
      <c r="S194" s="105"/>
      <c r="T194" s="105"/>
      <c r="U194" s="105"/>
      <c r="V194" s="105"/>
      <c r="W194" s="105"/>
      <c r="X194" s="105"/>
      <c r="Y194" s="105"/>
      <c r="Z194" s="105"/>
      <c r="AA194" s="105"/>
      <c r="AB194" s="105"/>
      <c r="AC194" s="105"/>
      <c r="AD194" s="105"/>
      <c r="AE194" s="105"/>
      <c r="AF194" s="105"/>
      <c r="AG194" s="105"/>
      <c r="AH194" s="105"/>
      <c r="AI194" s="105"/>
      <c r="AJ194" s="105"/>
    </row>
    <row r="195" spans="5:36" s="76" customFormat="1" ht="20.25">
      <c r="E195" s="87"/>
      <c r="N195" s="128"/>
      <c r="O195" s="212"/>
      <c r="P195" s="105"/>
      <c r="Q195" s="105"/>
      <c r="R195" s="105"/>
      <c r="S195" s="105"/>
      <c r="T195" s="105"/>
      <c r="U195" s="105"/>
      <c r="V195" s="105"/>
      <c r="W195" s="105"/>
      <c r="X195" s="105"/>
      <c r="Y195" s="105"/>
      <c r="Z195" s="105"/>
      <c r="AA195" s="105"/>
      <c r="AB195" s="105"/>
      <c r="AC195" s="105"/>
      <c r="AD195" s="105"/>
      <c r="AE195" s="105"/>
      <c r="AF195" s="105"/>
      <c r="AG195" s="105"/>
      <c r="AH195" s="105"/>
      <c r="AI195" s="105"/>
      <c r="AJ195" s="105"/>
    </row>
    <row r="196" spans="5:36" s="76" customFormat="1" ht="20.25">
      <c r="E196" s="87"/>
      <c r="N196" s="128"/>
      <c r="O196" s="212"/>
      <c r="P196" s="105"/>
      <c r="Q196" s="105"/>
      <c r="R196" s="105"/>
      <c r="S196" s="105"/>
      <c r="T196" s="105"/>
      <c r="U196" s="105"/>
      <c r="V196" s="105"/>
      <c r="W196" s="105"/>
      <c r="X196" s="105"/>
      <c r="Y196" s="105"/>
      <c r="Z196" s="105"/>
      <c r="AA196" s="105"/>
      <c r="AB196" s="105"/>
      <c r="AC196" s="105"/>
      <c r="AD196" s="105"/>
      <c r="AE196" s="105"/>
      <c r="AF196" s="105"/>
      <c r="AG196" s="105"/>
      <c r="AH196" s="105"/>
      <c r="AI196" s="105"/>
      <c r="AJ196" s="105"/>
    </row>
    <row r="197" spans="5:36" s="76" customFormat="1" ht="20.25">
      <c r="E197" s="87"/>
      <c r="N197" s="128"/>
      <c r="O197" s="212"/>
      <c r="P197" s="105"/>
      <c r="Q197" s="105"/>
      <c r="R197" s="105"/>
      <c r="S197" s="105"/>
      <c r="T197" s="105"/>
      <c r="U197" s="105"/>
      <c r="V197" s="105"/>
      <c r="W197" s="105"/>
      <c r="X197" s="105"/>
      <c r="Y197" s="105"/>
      <c r="Z197" s="105"/>
      <c r="AA197" s="105"/>
      <c r="AB197" s="105"/>
      <c r="AC197" s="105"/>
      <c r="AD197" s="105"/>
      <c r="AE197" s="105"/>
      <c r="AF197" s="105"/>
      <c r="AG197" s="105"/>
      <c r="AH197" s="105"/>
      <c r="AI197" s="105"/>
      <c r="AJ197" s="105"/>
    </row>
    <row r="198" spans="5:36" s="76" customFormat="1" ht="20.25">
      <c r="E198" s="87"/>
      <c r="N198" s="128"/>
      <c r="O198" s="212"/>
      <c r="P198" s="105"/>
      <c r="Q198" s="105"/>
      <c r="R198" s="105"/>
      <c r="S198" s="105"/>
      <c r="T198" s="105"/>
      <c r="U198" s="105"/>
      <c r="V198" s="105"/>
      <c r="W198" s="105"/>
      <c r="X198" s="105"/>
      <c r="Y198" s="105"/>
      <c r="Z198" s="105"/>
      <c r="AA198" s="105"/>
      <c r="AB198" s="105"/>
      <c r="AC198" s="105"/>
      <c r="AD198" s="105"/>
      <c r="AE198" s="105"/>
      <c r="AF198" s="105"/>
      <c r="AG198" s="105"/>
      <c r="AH198" s="105"/>
      <c r="AI198" s="105"/>
      <c r="AJ198" s="105"/>
    </row>
    <row r="199" spans="5:36" s="2" customFormat="1">
      <c r="E199" s="47"/>
      <c r="N199" s="127"/>
      <c r="O199" s="210"/>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7"/>
      <c r="N200" s="127"/>
      <c r="O200" s="210"/>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7"/>
      <c r="N201" s="127"/>
      <c r="O201" s="210"/>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7"/>
      <c r="N202" s="127"/>
      <c r="O202" s="210"/>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7"/>
      <c r="N203" s="127"/>
      <c r="O203" s="210"/>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7"/>
      <c r="N204" s="127"/>
      <c r="O204" s="210"/>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7"/>
      <c r="N205" s="127"/>
      <c r="O205" s="210"/>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7"/>
      <c r="N206" s="127"/>
      <c r="O206" s="210"/>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7"/>
      <c r="N207" s="127"/>
      <c r="O207" s="210"/>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7"/>
      <c r="N208" s="127"/>
      <c r="O208" s="210"/>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7"/>
      <c r="N209" s="127"/>
      <c r="O209" s="210"/>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7"/>
      <c r="N210" s="127"/>
      <c r="O210" s="210"/>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7"/>
      <c r="N211" s="127"/>
      <c r="O211" s="210"/>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7"/>
      <c r="N212" s="127"/>
      <c r="O212" s="210"/>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7"/>
      <c r="N213" s="127"/>
      <c r="O213" s="210"/>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7"/>
      <c r="N214" s="127"/>
      <c r="O214" s="210"/>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7"/>
      <c r="N215" s="127"/>
      <c r="O215" s="210"/>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7"/>
      <c r="N216" s="127"/>
      <c r="O216" s="210"/>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7"/>
      <c r="N217" s="127"/>
      <c r="O217" s="210"/>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7"/>
      <c r="N218" s="127"/>
      <c r="O218" s="210"/>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7"/>
      <c r="N219" s="127"/>
      <c r="O219" s="210"/>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7"/>
      <c r="N220" s="127"/>
      <c r="O220" s="210"/>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7"/>
      <c r="N221" s="127"/>
      <c r="O221" s="210"/>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7"/>
      <c r="N222" s="127"/>
      <c r="O222" s="210"/>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7"/>
      <c r="N223" s="127"/>
      <c r="O223" s="210"/>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7"/>
      <c r="N224" s="127"/>
      <c r="O224" s="210"/>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7"/>
      <c r="N225" s="127"/>
      <c r="O225" s="210"/>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7"/>
      <c r="N226" s="127"/>
      <c r="O226" s="210"/>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7"/>
      <c r="N227" s="127"/>
      <c r="O227" s="210"/>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7"/>
      <c r="N228" s="127"/>
      <c r="O228" s="210"/>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7"/>
      <c r="N229" s="127"/>
      <c r="O229" s="210"/>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7"/>
      <c r="N230" s="127"/>
      <c r="O230" s="210"/>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7"/>
      <c r="N231" s="127"/>
      <c r="O231" s="210"/>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7"/>
      <c r="N232" s="127"/>
      <c r="O232" s="210"/>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7"/>
      <c r="N233" s="127"/>
      <c r="O233" s="210"/>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7"/>
      <c r="N234" s="127"/>
      <c r="O234" s="210"/>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7"/>
      <c r="N235" s="127"/>
      <c r="O235" s="210"/>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7"/>
      <c r="N236" s="127"/>
      <c r="O236" s="210"/>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7"/>
      <c r="N237" s="127"/>
      <c r="O237" s="210"/>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7"/>
      <c r="N238" s="127"/>
      <c r="O238" s="210"/>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7"/>
      <c r="N239" s="127"/>
      <c r="O239" s="210"/>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7"/>
      <c r="N240" s="127"/>
      <c r="O240" s="210"/>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7"/>
      <c r="N241" s="127"/>
      <c r="O241" s="210"/>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7"/>
      <c r="N242" s="127"/>
      <c r="O242" s="210"/>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7"/>
      <c r="N243" s="127"/>
      <c r="O243" s="210"/>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7"/>
      <c r="N244" s="127"/>
      <c r="O244" s="210"/>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7"/>
      <c r="N245" s="127"/>
      <c r="O245" s="210"/>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7"/>
      <c r="N246" s="127"/>
      <c r="O246" s="210"/>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7"/>
      <c r="N247" s="127"/>
      <c r="O247" s="210"/>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7"/>
      <c r="N248" s="127"/>
      <c r="O248" s="210"/>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7"/>
      <c r="N249" s="127"/>
      <c r="O249" s="210"/>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7"/>
      <c r="N250" s="127"/>
      <c r="O250" s="210"/>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7"/>
      <c r="N251" s="127"/>
      <c r="O251" s="210"/>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7"/>
      <c r="N252" s="127"/>
      <c r="O252" s="210"/>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7"/>
      <c r="N253" s="127"/>
      <c r="O253" s="210"/>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7"/>
      <c r="N254" s="127"/>
      <c r="O254" s="210"/>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7"/>
      <c r="N255" s="127"/>
      <c r="O255" s="210"/>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7"/>
      <c r="N256" s="127"/>
      <c r="O256" s="210"/>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7"/>
      <c r="N257" s="127"/>
      <c r="O257" s="210"/>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7"/>
      <c r="N258" s="127"/>
      <c r="O258" s="210"/>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7"/>
      <c r="N259" s="127"/>
      <c r="O259" s="210"/>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7"/>
      <c r="N260" s="127"/>
      <c r="O260" s="210"/>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7"/>
      <c r="N261" s="127"/>
      <c r="O261" s="210"/>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7"/>
      <c r="N262" s="127"/>
      <c r="O262" s="210"/>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7"/>
      <c r="N263" s="127"/>
      <c r="O263" s="210"/>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7"/>
      <c r="N264" s="127"/>
      <c r="O264" s="210"/>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7"/>
      <c r="N265" s="127"/>
      <c r="O265" s="210"/>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7"/>
      <c r="N266" s="127"/>
      <c r="O266" s="210"/>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7"/>
      <c r="N267" s="127"/>
      <c r="O267" s="210"/>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7"/>
      <c r="N268" s="127"/>
      <c r="O268" s="210"/>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7"/>
      <c r="N269" s="127"/>
      <c r="O269" s="210"/>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7"/>
      <c r="N270" s="127"/>
      <c r="O270" s="210"/>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7"/>
      <c r="N271" s="127"/>
      <c r="O271" s="210"/>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7"/>
      <c r="N272" s="127"/>
      <c r="O272" s="210"/>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7"/>
      <c r="N273" s="127"/>
      <c r="O273" s="210"/>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7"/>
      <c r="N274" s="127"/>
      <c r="O274" s="210"/>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7"/>
      <c r="N275" s="127"/>
      <c r="O275" s="210"/>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7"/>
      <c r="N276" s="127"/>
      <c r="O276" s="210"/>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7"/>
      <c r="N277" s="127"/>
      <c r="O277" s="210"/>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7"/>
      <c r="N278" s="127"/>
      <c r="O278" s="210"/>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7"/>
      <c r="N279" s="127"/>
      <c r="O279" s="210"/>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7"/>
      <c r="N280" s="127"/>
      <c r="O280" s="210"/>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7"/>
      <c r="N281" s="127"/>
      <c r="O281" s="210"/>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7"/>
      <c r="N282" s="127"/>
      <c r="O282" s="210"/>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7"/>
      <c r="N283" s="127"/>
      <c r="O283" s="210"/>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7"/>
      <c r="N284" s="127"/>
      <c r="O284" s="210"/>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7"/>
      <c r="N285" s="127"/>
      <c r="O285" s="210"/>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7"/>
      <c r="N286" s="127"/>
      <c r="O286" s="210"/>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7"/>
      <c r="N287" s="127"/>
      <c r="O287" s="210"/>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7"/>
      <c r="N288" s="127"/>
      <c r="O288" s="210"/>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7"/>
      <c r="N289" s="127"/>
      <c r="O289" s="210"/>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7"/>
      <c r="N290" s="127"/>
      <c r="O290" s="210"/>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7"/>
      <c r="N291" s="127"/>
      <c r="O291" s="210"/>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7"/>
      <c r="N292" s="127"/>
      <c r="O292" s="210"/>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7"/>
      <c r="N293" s="127"/>
      <c r="O293" s="210"/>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7"/>
      <c r="N294" s="127"/>
      <c r="O294" s="210"/>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7"/>
      <c r="N295" s="127"/>
      <c r="O295" s="210"/>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7"/>
      <c r="N296" s="127"/>
      <c r="O296" s="210"/>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7"/>
      <c r="N297" s="127"/>
      <c r="O297" s="210"/>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7"/>
      <c r="N298" s="127"/>
      <c r="O298" s="210"/>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7"/>
      <c r="N299" s="127"/>
      <c r="O299" s="210"/>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7"/>
      <c r="N300" s="127"/>
      <c r="O300" s="210"/>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7"/>
      <c r="N301" s="127"/>
      <c r="O301" s="210"/>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7"/>
      <c r="N302" s="127"/>
      <c r="O302" s="210"/>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7"/>
      <c r="N303" s="127"/>
      <c r="O303" s="210"/>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7"/>
      <c r="N304" s="127"/>
      <c r="O304" s="210"/>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7"/>
      <c r="N305" s="127"/>
      <c r="O305" s="210"/>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7"/>
      <c r="N306" s="127"/>
      <c r="O306" s="210"/>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7"/>
      <c r="N307" s="127"/>
      <c r="O307" s="210"/>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7"/>
      <c r="N308" s="127"/>
      <c r="O308" s="210"/>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7"/>
      <c r="N309" s="127"/>
      <c r="O309" s="210"/>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7"/>
      <c r="N310" s="127"/>
      <c r="O310" s="210"/>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7"/>
      <c r="N311" s="127"/>
      <c r="O311" s="210"/>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7"/>
      <c r="N312" s="127"/>
      <c r="O312" s="210"/>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7"/>
      <c r="N313" s="127"/>
      <c r="O313" s="210"/>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7"/>
      <c r="N314" s="127"/>
      <c r="O314" s="210"/>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7"/>
      <c r="N315" s="127"/>
      <c r="O315" s="210"/>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7"/>
      <c r="N316" s="127"/>
      <c r="O316" s="210"/>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7"/>
      <c r="N317" s="127"/>
      <c r="O317" s="210"/>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7"/>
      <c r="N318" s="127"/>
      <c r="O318" s="210"/>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7"/>
      <c r="N319" s="127"/>
      <c r="O319" s="210"/>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7"/>
      <c r="N320" s="127"/>
      <c r="O320" s="210"/>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7"/>
      <c r="N321" s="127"/>
      <c r="O321" s="210"/>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7"/>
      <c r="N322" s="127"/>
      <c r="O322" s="210"/>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7"/>
      <c r="N323" s="127"/>
      <c r="O323" s="210"/>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7"/>
      <c r="N324" s="127"/>
      <c r="O324" s="210"/>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7"/>
      <c r="N325" s="127"/>
      <c r="O325" s="210"/>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7"/>
      <c r="N326" s="127"/>
      <c r="O326" s="210"/>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7"/>
      <c r="N327" s="127"/>
      <c r="O327" s="210"/>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7"/>
      <c r="N328" s="127"/>
      <c r="O328" s="210"/>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7"/>
      <c r="N329" s="127"/>
      <c r="O329" s="210"/>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7"/>
      <c r="N330" s="127"/>
      <c r="O330" s="210"/>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7"/>
      <c r="N331" s="127"/>
      <c r="O331" s="210"/>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7"/>
      <c r="N332" s="127"/>
      <c r="O332" s="210"/>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7"/>
      <c r="N333" s="127"/>
      <c r="O333" s="210"/>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7"/>
      <c r="N334" s="127"/>
      <c r="O334" s="210"/>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7"/>
      <c r="N335" s="127"/>
      <c r="O335" s="210"/>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7"/>
      <c r="N336" s="127"/>
      <c r="O336" s="210"/>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7"/>
      <c r="N337" s="127"/>
      <c r="O337" s="210"/>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7"/>
      <c r="N338" s="127"/>
      <c r="O338" s="210"/>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7"/>
      <c r="N339" s="127"/>
      <c r="O339" s="210"/>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7"/>
      <c r="N340" s="127"/>
      <c r="O340" s="210"/>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7"/>
      <c r="N341" s="127"/>
      <c r="O341" s="210"/>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7"/>
      <c r="N342" s="127"/>
      <c r="O342" s="210"/>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7"/>
      <c r="N343" s="127"/>
      <c r="O343" s="210"/>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7"/>
      <c r="N344" s="127"/>
      <c r="O344" s="210"/>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7"/>
      <c r="N345" s="127"/>
      <c r="O345" s="210"/>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7"/>
      <c r="N346" s="127"/>
      <c r="O346" s="210"/>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7"/>
      <c r="N347" s="127"/>
      <c r="O347" s="210"/>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7"/>
      <c r="N348" s="127"/>
      <c r="O348" s="210"/>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7"/>
      <c r="N349" s="127"/>
      <c r="O349" s="210"/>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7"/>
      <c r="N350" s="127"/>
      <c r="O350" s="210"/>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7"/>
      <c r="N351" s="127"/>
      <c r="O351" s="210"/>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7"/>
      <c r="N352" s="127"/>
      <c r="O352" s="210"/>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7"/>
      <c r="N353" s="127"/>
      <c r="O353" s="210"/>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7"/>
      <c r="N354" s="127"/>
      <c r="O354" s="210"/>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7"/>
      <c r="N355" s="127"/>
      <c r="O355" s="210"/>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7"/>
      <c r="N356" s="127"/>
      <c r="O356" s="210"/>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7"/>
      <c r="N357" s="127"/>
      <c r="O357" s="210"/>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7"/>
      <c r="N358" s="127"/>
      <c r="O358" s="210"/>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7"/>
      <c r="N359" s="127"/>
      <c r="O359" s="210"/>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7"/>
      <c r="N360" s="127"/>
      <c r="O360" s="210"/>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7"/>
      <c r="N361" s="127"/>
      <c r="O361" s="210"/>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7"/>
      <c r="N362" s="127"/>
      <c r="O362" s="210"/>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7"/>
      <c r="N363" s="127"/>
      <c r="O363" s="210"/>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7"/>
      <c r="N364" s="127"/>
      <c r="O364" s="210"/>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7"/>
      <c r="N365" s="127"/>
      <c r="O365" s="210"/>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7"/>
      <c r="N366" s="127"/>
      <c r="O366" s="210"/>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7"/>
      <c r="N367" s="127"/>
      <c r="O367" s="210"/>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7"/>
      <c r="N368" s="127"/>
      <c r="O368" s="210"/>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7"/>
      <c r="N369" s="127"/>
      <c r="O369" s="210"/>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7"/>
      <c r="N370" s="127"/>
      <c r="O370" s="210"/>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7"/>
      <c r="N371" s="127"/>
      <c r="O371" s="210"/>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7"/>
      <c r="N372" s="127"/>
      <c r="O372" s="210"/>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7"/>
      <c r="N373" s="127"/>
      <c r="O373" s="210"/>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7"/>
      <c r="N374" s="127"/>
      <c r="O374" s="210"/>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7"/>
      <c r="N375" s="127"/>
      <c r="O375" s="210"/>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7"/>
      <c r="N376" s="127"/>
      <c r="O376" s="210"/>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7"/>
      <c r="N377" s="127"/>
      <c r="O377" s="210"/>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7"/>
      <c r="N378" s="127"/>
      <c r="O378" s="210"/>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7"/>
      <c r="N379" s="127"/>
      <c r="O379" s="210"/>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7"/>
      <c r="N380" s="127"/>
      <c r="O380" s="210"/>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7"/>
      <c r="N381" s="127"/>
      <c r="O381" s="210"/>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7"/>
      <c r="N382" s="127"/>
      <c r="O382" s="210"/>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7"/>
      <c r="N383" s="127"/>
      <c r="O383" s="210"/>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7"/>
      <c r="N384" s="127"/>
      <c r="O384" s="210"/>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7"/>
      <c r="N385" s="127"/>
      <c r="O385" s="210"/>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7"/>
      <c r="N386" s="127"/>
      <c r="O386" s="210"/>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7"/>
      <c r="N387" s="127"/>
      <c r="O387" s="210"/>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7"/>
      <c r="N388" s="127"/>
      <c r="O388" s="210"/>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7"/>
      <c r="N389" s="127"/>
      <c r="O389" s="210"/>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7"/>
      <c r="N390" s="127"/>
      <c r="O390" s="210"/>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7"/>
      <c r="N391" s="127"/>
      <c r="O391" s="210"/>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7"/>
      <c r="N392" s="127"/>
      <c r="O392" s="210"/>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7"/>
      <c r="N393" s="127"/>
      <c r="O393" s="210"/>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7"/>
      <c r="N394" s="127"/>
      <c r="O394" s="210"/>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7"/>
      <c r="N395" s="127"/>
      <c r="O395" s="210"/>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7"/>
      <c r="N396" s="127"/>
      <c r="O396" s="210"/>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7"/>
      <c r="N397" s="127"/>
      <c r="O397" s="210"/>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7"/>
      <c r="N398" s="127"/>
      <c r="O398" s="210"/>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7"/>
      <c r="N399" s="127"/>
      <c r="O399" s="210"/>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7"/>
      <c r="N400" s="127"/>
      <c r="O400" s="210"/>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7"/>
      <c r="N401" s="127"/>
      <c r="O401" s="210"/>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7"/>
      <c r="N402" s="127"/>
      <c r="O402" s="210"/>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7"/>
      <c r="N403" s="127"/>
      <c r="O403" s="210"/>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7"/>
      <c r="N404" s="127"/>
      <c r="O404" s="210"/>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7"/>
      <c r="N405" s="127"/>
      <c r="O405" s="210"/>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7"/>
      <c r="N406" s="127"/>
      <c r="O406" s="210"/>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7"/>
      <c r="N407" s="127"/>
      <c r="O407" s="210"/>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7"/>
      <c r="N408" s="127"/>
      <c r="O408" s="210"/>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7"/>
      <c r="N409" s="127"/>
      <c r="O409" s="210"/>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7"/>
      <c r="N410" s="127"/>
      <c r="O410" s="210"/>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7"/>
      <c r="N411" s="127"/>
      <c r="O411" s="210"/>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7"/>
      <c r="N412" s="127"/>
      <c r="O412" s="210"/>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7"/>
      <c r="N413" s="127"/>
      <c r="O413" s="210"/>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7"/>
      <c r="N414" s="127"/>
      <c r="O414" s="210"/>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7"/>
      <c r="N415" s="127"/>
      <c r="O415" s="210"/>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7"/>
      <c r="N416" s="127"/>
      <c r="O416" s="210"/>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7"/>
      <c r="N417" s="127"/>
      <c r="O417" s="210"/>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7"/>
      <c r="N418" s="127"/>
      <c r="O418" s="210"/>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7"/>
      <c r="N419" s="127"/>
      <c r="O419" s="210"/>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7"/>
      <c r="N420" s="127"/>
      <c r="O420" s="210"/>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7"/>
      <c r="N421" s="127"/>
      <c r="O421" s="210"/>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7"/>
      <c r="N422" s="127"/>
      <c r="O422" s="210"/>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7"/>
      <c r="N423" s="127"/>
      <c r="O423" s="210"/>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7"/>
      <c r="N424" s="127"/>
      <c r="O424" s="210"/>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7"/>
      <c r="N425" s="127"/>
      <c r="O425" s="210"/>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7"/>
      <c r="N426" s="127"/>
      <c r="O426" s="210"/>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7"/>
      <c r="N427" s="127"/>
      <c r="O427" s="210"/>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7"/>
      <c r="N428" s="127"/>
      <c r="O428" s="210"/>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7"/>
      <c r="N429" s="127"/>
      <c r="O429" s="210"/>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7"/>
      <c r="N430" s="127"/>
      <c r="O430" s="210"/>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7"/>
      <c r="N431" s="127"/>
      <c r="O431" s="210"/>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7"/>
      <c r="N432" s="127"/>
      <c r="O432" s="210"/>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7"/>
      <c r="N433" s="127"/>
      <c r="O433" s="210"/>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7"/>
      <c r="N434" s="127"/>
      <c r="O434" s="210"/>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7"/>
      <c r="N435" s="127"/>
      <c r="O435" s="210"/>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7"/>
      <c r="N436" s="127"/>
      <c r="O436" s="210"/>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7"/>
      <c r="N437" s="127"/>
      <c r="O437" s="210"/>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7"/>
      <c r="N438" s="127"/>
      <c r="O438" s="210"/>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7"/>
      <c r="N439" s="127"/>
      <c r="O439" s="210"/>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7"/>
      <c r="N440" s="127"/>
      <c r="O440" s="210"/>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7"/>
      <c r="N441" s="127"/>
      <c r="O441" s="210"/>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7"/>
      <c r="N442" s="127"/>
      <c r="O442" s="210"/>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7"/>
      <c r="N443" s="127"/>
      <c r="O443" s="210"/>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7"/>
      <c r="N444" s="127"/>
      <c r="O444" s="210"/>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7"/>
      <c r="N445" s="127"/>
      <c r="O445" s="210"/>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7"/>
      <c r="N446" s="127"/>
      <c r="O446" s="210"/>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7"/>
      <c r="N447" s="127"/>
      <c r="O447" s="210"/>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7"/>
      <c r="N448" s="127"/>
      <c r="O448" s="210"/>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7"/>
      <c r="N449" s="127"/>
      <c r="O449" s="210"/>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7"/>
      <c r="N450" s="127"/>
      <c r="O450" s="210"/>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7"/>
      <c r="N451" s="127"/>
      <c r="O451" s="210"/>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7"/>
      <c r="N452" s="127"/>
      <c r="O452" s="210"/>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7"/>
      <c r="N453" s="127"/>
      <c r="O453" s="210"/>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7"/>
      <c r="N454" s="127"/>
      <c r="O454" s="210"/>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7"/>
      <c r="N455" s="127"/>
      <c r="O455" s="210"/>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7"/>
      <c r="N456" s="127"/>
      <c r="O456" s="210"/>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7"/>
      <c r="N457" s="127"/>
      <c r="O457" s="210"/>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7"/>
      <c r="N458" s="127"/>
      <c r="O458" s="210"/>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7"/>
      <c r="N459" s="127"/>
      <c r="O459" s="210"/>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7"/>
      <c r="N460" s="127"/>
      <c r="O460" s="210"/>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7"/>
      <c r="N461" s="127"/>
      <c r="O461" s="210"/>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7"/>
      <c r="N462" s="127"/>
      <c r="O462" s="210"/>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7"/>
      <c r="N463" s="127"/>
      <c r="O463" s="210"/>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7"/>
      <c r="N464" s="127"/>
      <c r="O464" s="210"/>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7"/>
      <c r="N465" s="127"/>
      <c r="O465" s="210"/>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7"/>
      <c r="N466" s="127"/>
      <c r="O466" s="210"/>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7"/>
      <c r="N467" s="127"/>
      <c r="O467" s="210"/>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7"/>
      <c r="N468" s="127"/>
      <c r="O468" s="210"/>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7"/>
      <c r="N469" s="127"/>
      <c r="O469" s="210"/>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7"/>
      <c r="N470" s="127"/>
      <c r="O470" s="210"/>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7"/>
      <c r="N471" s="127"/>
      <c r="O471" s="210"/>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7"/>
      <c r="N472" s="127"/>
      <c r="O472" s="210"/>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7"/>
      <c r="N473" s="127"/>
      <c r="O473" s="210"/>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7"/>
      <c r="N474" s="127"/>
      <c r="O474" s="210"/>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7"/>
      <c r="N475" s="127"/>
      <c r="O475" s="210"/>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7"/>
      <c r="N476" s="127"/>
      <c r="O476" s="210"/>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7"/>
      <c r="N477" s="127"/>
      <c r="O477" s="210"/>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7"/>
      <c r="N478" s="127"/>
      <c r="O478" s="210"/>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7"/>
      <c r="N479" s="127"/>
      <c r="O479" s="210"/>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7"/>
      <c r="N480" s="127"/>
      <c r="O480" s="210"/>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7"/>
      <c r="N481" s="127"/>
      <c r="O481" s="210"/>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7"/>
      <c r="N482" s="127"/>
      <c r="O482" s="210"/>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7"/>
      <c r="N483" s="127"/>
      <c r="O483" s="210"/>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7"/>
      <c r="N484" s="127"/>
      <c r="O484" s="210"/>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7"/>
      <c r="N485" s="127"/>
      <c r="O485" s="210"/>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7"/>
      <c r="N486" s="127"/>
      <c r="O486" s="210"/>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7"/>
      <c r="N487" s="127"/>
      <c r="O487" s="210"/>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7"/>
      <c r="N488" s="127"/>
      <c r="O488" s="210"/>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7"/>
      <c r="N489" s="127"/>
      <c r="O489" s="210"/>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7"/>
      <c r="N490" s="127"/>
      <c r="O490" s="210"/>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7"/>
      <c r="N491" s="127"/>
      <c r="O491" s="210"/>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7"/>
      <c r="N492" s="127"/>
      <c r="O492" s="210"/>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7"/>
      <c r="N493" s="127"/>
      <c r="O493" s="210"/>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7"/>
      <c r="N494" s="127"/>
      <c r="O494" s="210"/>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7"/>
      <c r="N495" s="127"/>
      <c r="O495" s="210"/>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7"/>
      <c r="N496" s="127"/>
      <c r="O496" s="210"/>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7"/>
      <c r="N497" s="127"/>
      <c r="O497" s="210"/>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7"/>
      <c r="N498" s="127"/>
      <c r="O498" s="210"/>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7"/>
      <c r="N499" s="127"/>
      <c r="O499" s="210"/>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7"/>
      <c r="N500" s="127"/>
      <c r="O500" s="210"/>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7"/>
      <c r="N501" s="127"/>
      <c r="O501" s="210"/>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7"/>
      <c r="N502" s="127"/>
      <c r="O502" s="210"/>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7"/>
      <c r="N503" s="127"/>
      <c r="O503" s="210"/>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7"/>
      <c r="N504" s="127"/>
      <c r="O504" s="210"/>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7"/>
      <c r="N505" s="127"/>
      <c r="O505" s="210"/>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7"/>
      <c r="N506" s="127"/>
      <c r="O506" s="210"/>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7"/>
      <c r="N507" s="127"/>
      <c r="O507" s="210"/>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7"/>
      <c r="N508" s="127"/>
      <c r="O508" s="210"/>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7"/>
      <c r="N509" s="127"/>
      <c r="O509" s="210"/>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7"/>
      <c r="N510" s="127"/>
      <c r="O510" s="210"/>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7"/>
      <c r="N511" s="127"/>
      <c r="O511" s="210"/>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7"/>
      <c r="N512" s="127"/>
      <c r="O512" s="210"/>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7"/>
      <c r="N513" s="127"/>
      <c r="O513" s="210"/>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7"/>
      <c r="N514" s="127"/>
      <c r="O514" s="210"/>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7"/>
      <c r="N515" s="127"/>
      <c r="O515" s="210"/>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7"/>
      <c r="N516" s="127"/>
      <c r="O516" s="210"/>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7"/>
      <c r="N517" s="127"/>
      <c r="O517" s="210"/>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7"/>
      <c r="N518" s="127"/>
      <c r="O518" s="210"/>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7"/>
      <c r="N519" s="127"/>
      <c r="O519" s="210"/>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7"/>
      <c r="N520" s="127"/>
      <c r="O520" s="210"/>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7"/>
      <c r="N521" s="127"/>
      <c r="O521" s="210"/>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7"/>
      <c r="N522" s="127"/>
      <c r="O522" s="210"/>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7"/>
      <c r="N523" s="127"/>
      <c r="O523" s="210"/>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7"/>
      <c r="N524" s="127"/>
      <c r="O524" s="210"/>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7"/>
      <c r="N525" s="127"/>
      <c r="O525" s="210"/>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7"/>
      <c r="N526" s="127"/>
      <c r="O526" s="210"/>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7"/>
      <c r="N527" s="127"/>
      <c r="O527" s="210"/>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7"/>
      <c r="N528" s="127"/>
      <c r="O528" s="210"/>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7"/>
      <c r="N529" s="127"/>
      <c r="O529" s="210"/>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7"/>
      <c r="N530" s="127"/>
      <c r="O530" s="210"/>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7"/>
      <c r="N531" s="127"/>
      <c r="O531" s="210"/>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7"/>
      <c r="N532" s="127"/>
      <c r="O532" s="210"/>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7"/>
      <c r="N533" s="127"/>
      <c r="O533" s="210"/>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7"/>
      <c r="N534" s="127"/>
      <c r="O534" s="210"/>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7"/>
      <c r="N535" s="127"/>
      <c r="O535" s="210"/>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7"/>
      <c r="N536" s="127"/>
      <c r="O536" s="210"/>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7"/>
      <c r="N537" s="127"/>
      <c r="O537" s="210"/>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7"/>
      <c r="N538" s="127"/>
      <c r="O538" s="210"/>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7"/>
      <c r="N539" s="127"/>
      <c r="O539" s="210"/>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7"/>
      <c r="N540" s="127"/>
      <c r="O540" s="210"/>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7"/>
      <c r="N541" s="127"/>
      <c r="O541" s="210"/>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7"/>
      <c r="N542" s="127"/>
      <c r="O542" s="210"/>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7"/>
      <c r="N543" s="127"/>
      <c r="O543" s="210"/>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7"/>
      <c r="N544" s="127"/>
      <c r="O544" s="210"/>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7"/>
      <c r="N545" s="127"/>
      <c r="O545" s="210"/>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7"/>
      <c r="N546" s="127"/>
      <c r="O546" s="210"/>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7"/>
      <c r="N547" s="127"/>
      <c r="O547" s="210"/>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7"/>
      <c r="N548" s="127"/>
      <c r="O548" s="210"/>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7"/>
      <c r="N549" s="127"/>
      <c r="O549" s="210"/>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7"/>
      <c r="N550" s="127"/>
      <c r="O550" s="210"/>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7"/>
      <c r="N551" s="127"/>
      <c r="O551" s="210"/>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7"/>
      <c r="N552" s="127"/>
      <c r="O552" s="210"/>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7"/>
      <c r="N553" s="127"/>
      <c r="O553" s="210"/>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7"/>
      <c r="N554" s="127"/>
      <c r="O554" s="210"/>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7"/>
      <c r="N555" s="127"/>
      <c r="O555" s="210"/>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7"/>
      <c r="N556" s="127"/>
      <c r="O556" s="210"/>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7"/>
      <c r="N557" s="127"/>
      <c r="O557" s="210"/>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7"/>
      <c r="N558" s="127"/>
      <c r="O558" s="210"/>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7"/>
      <c r="N559" s="127"/>
      <c r="O559" s="210"/>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7"/>
      <c r="N560" s="127"/>
      <c r="O560" s="210"/>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7"/>
      <c r="N561" s="127"/>
      <c r="O561" s="210"/>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7"/>
      <c r="N562" s="127"/>
      <c r="O562" s="210"/>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7"/>
      <c r="N563" s="127"/>
      <c r="O563" s="210"/>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7"/>
      <c r="N564" s="127"/>
      <c r="O564" s="210"/>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7"/>
      <c r="N565" s="127"/>
      <c r="O565" s="210"/>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7"/>
      <c r="N566" s="127"/>
      <c r="O566" s="210"/>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7"/>
      <c r="N567" s="127"/>
      <c r="O567" s="210"/>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7"/>
      <c r="N568" s="127"/>
      <c r="O568" s="210"/>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7"/>
      <c r="N569" s="127"/>
      <c r="O569" s="210"/>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7"/>
      <c r="N570" s="127"/>
      <c r="O570" s="210"/>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7"/>
      <c r="N571" s="127"/>
      <c r="O571" s="210"/>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7"/>
      <c r="N572" s="127"/>
      <c r="O572" s="210"/>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7"/>
      <c r="N573" s="127"/>
      <c r="O573" s="210"/>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7"/>
      <c r="N574" s="127"/>
      <c r="O574" s="210"/>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7"/>
      <c r="N575" s="127"/>
      <c r="O575" s="210"/>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7"/>
      <c r="N576" s="127"/>
      <c r="O576" s="210"/>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7"/>
      <c r="N577" s="127"/>
      <c r="O577" s="210"/>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7"/>
      <c r="N578" s="127"/>
      <c r="O578" s="210"/>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7"/>
      <c r="N579" s="127"/>
      <c r="O579" s="210"/>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7"/>
      <c r="N580" s="127"/>
      <c r="O580" s="210"/>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7"/>
      <c r="N581" s="127"/>
      <c r="O581" s="210"/>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7"/>
      <c r="N582" s="127"/>
      <c r="O582" s="210"/>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7"/>
      <c r="N583" s="127"/>
      <c r="O583" s="210"/>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7"/>
      <c r="N584" s="127"/>
      <c r="O584" s="210"/>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7"/>
      <c r="N585" s="127"/>
      <c r="O585" s="210"/>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7"/>
      <c r="N586" s="127"/>
      <c r="O586" s="210"/>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7"/>
      <c r="N587" s="127"/>
      <c r="O587" s="210"/>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7"/>
      <c r="N588" s="127"/>
      <c r="O588" s="210"/>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7"/>
      <c r="N589" s="127"/>
      <c r="O589" s="210"/>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7"/>
      <c r="N590" s="127"/>
      <c r="O590" s="210"/>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7"/>
      <c r="N591" s="127"/>
      <c r="O591" s="210"/>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7"/>
      <c r="N592" s="127"/>
      <c r="O592" s="210"/>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7"/>
      <c r="N593" s="127"/>
      <c r="O593" s="210"/>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7"/>
      <c r="N594" s="127"/>
      <c r="O594" s="210"/>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7"/>
      <c r="N595" s="127"/>
      <c r="O595" s="210"/>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7"/>
      <c r="N596" s="127"/>
      <c r="O596" s="210"/>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7"/>
      <c r="N597" s="127"/>
      <c r="O597" s="210"/>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7"/>
      <c r="N598" s="127"/>
      <c r="O598" s="210"/>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7"/>
      <c r="N599" s="127"/>
      <c r="O599" s="210"/>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7"/>
      <c r="N600" s="127"/>
      <c r="O600" s="210"/>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7"/>
      <c r="N601" s="127"/>
      <c r="O601" s="210"/>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7"/>
      <c r="N602" s="127"/>
      <c r="O602" s="210"/>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7"/>
      <c r="N603" s="127"/>
      <c r="O603" s="210"/>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7"/>
      <c r="N604" s="127"/>
      <c r="O604" s="210"/>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7"/>
      <c r="N605" s="127"/>
      <c r="O605" s="210"/>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7"/>
      <c r="N606" s="127"/>
      <c r="O606" s="210"/>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7"/>
      <c r="N607" s="127"/>
      <c r="O607" s="210"/>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7"/>
      <c r="N608" s="127"/>
      <c r="O608" s="210"/>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7"/>
      <c r="N609" s="127"/>
      <c r="O609" s="210"/>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7"/>
      <c r="N610" s="127"/>
      <c r="O610" s="210"/>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7"/>
      <c r="N611" s="127"/>
      <c r="O611" s="210"/>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7"/>
      <c r="N612" s="127"/>
      <c r="O612" s="210"/>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7"/>
      <c r="N613" s="127"/>
      <c r="O613" s="210"/>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7"/>
      <c r="N614" s="127"/>
      <c r="O614" s="210"/>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7"/>
      <c r="N615" s="127"/>
      <c r="O615" s="210"/>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7"/>
      <c r="N616" s="127"/>
      <c r="O616" s="210"/>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7"/>
      <c r="N617" s="127"/>
      <c r="O617" s="210"/>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7"/>
      <c r="N618" s="127"/>
      <c r="O618" s="210"/>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7"/>
      <c r="N619" s="127"/>
      <c r="O619" s="210"/>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7"/>
      <c r="N620" s="127"/>
      <c r="O620" s="210"/>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7"/>
      <c r="N621" s="127"/>
      <c r="O621" s="210"/>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7"/>
      <c r="N622" s="127"/>
      <c r="O622" s="210"/>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7"/>
      <c r="N623" s="127"/>
      <c r="O623" s="210"/>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7"/>
      <c r="N624" s="127"/>
      <c r="O624" s="210"/>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7"/>
      <c r="N625" s="127"/>
      <c r="O625" s="210"/>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7"/>
      <c r="N626" s="127"/>
      <c r="O626" s="210"/>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7"/>
      <c r="N627" s="127"/>
      <c r="O627" s="210"/>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7"/>
      <c r="N628" s="127"/>
      <c r="O628" s="210"/>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7"/>
      <c r="N629" s="127"/>
      <c r="O629" s="210"/>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7"/>
      <c r="N630" s="127"/>
      <c r="O630" s="210"/>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7"/>
      <c r="N631" s="127"/>
      <c r="O631" s="210"/>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7"/>
      <c r="N632" s="127"/>
      <c r="O632" s="210"/>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7"/>
      <c r="N633" s="127"/>
      <c r="O633" s="210"/>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7"/>
      <c r="N634" s="127"/>
      <c r="O634" s="210"/>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7"/>
      <c r="N635" s="127"/>
      <c r="O635" s="210"/>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7"/>
      <c r="N636" s="127"/>
      <c r="O636" s="210"/>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7"/>
      <c r="N637" s="127"/>
      <c r="O637" s="210"/>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7"/>
      <c r="N638" s="127"/>
      <c r="O638" s="210"/>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7"/>
      <c r="N639" s="127"/>
      <c r="O639" s="210"/>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7"/>
      <c r="N640" s="127"/>
      <c r="O640" s="210"/>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7"/>
      <c r="N641" s="127"/>
      <c r="O641" s="210"/>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7"/>
      <c r="N642" s="127"/>
      <c r="O642" s="210"/>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7"/>
      <c r="N643" s="127"/>
      <c r="O643" s="210"/>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7"/>
      <c r="N644" s="127"/>
      <c r="O644" s="210"/>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7"/>
      <c r="N645" s="127"/>
      <c r="O645" s="210"/>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7"/>
      <c r="N646" s="127"/>
      <c r="O646" s="210"/>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7"/>
      <c r="N647" s="127"/>
      <c r="O647" s="210"/>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7"/>
      <c r="N648" s="127"/>
      <c r="O648" s="210"/>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7"/>
      <c r="N649" s="127"/>
      <c r="O649" s="210"/>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7"/>
      <c r="N650" s="127"/>
      <c r="O650" s="210"/>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7"/>
      <c r="N651" s="127"/>
      <c r="O651" s="210"/>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7"/>
      <c r="N652" s="127"/>
      <c r="O652" s="210"/>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7"/>
      <c r="N653" s="127"/>
      <c r="O653" s="210"/>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7"/>
      <c r="N654" s="127"/>
      <c r="O654" s="210"/>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7"/>
      <c r="N655" s="127"/>
      <c r="O655" s="210"/>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7"/>
      <c r="N656" s="127"/>
      <c r="O656" s="210"/>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7"/>
      <c r="N657" s="127"/>
      <c r="O657" s="210"/>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7"/>
      <c r="N658" s="127"/>
      <c r="O658" s="210"/>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7"/>
      <c r="N659" s="127"/>
      <c r="O659" s="210"/>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7"/>
      <c r="N660" s="127"/>
      <c r="O660" s="210"/>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7"/>
      <c r="N661" s="127"/>
      <c r="O661" s="210"/>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7"/>
      <c r="N662" s="127"/>
      <c r="O662" s="210"/>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7"/>
      <c r="N663" s="127"/>
      <c r="O663" s="210"/>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7"/>
      <c r="N664" s="127"/>
      <c r="O664" s="210"/>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7"/>
      <c r="N665" s="127"/>
      <c r="O665" s="210"/>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7"/>
      <c r="N666" s="127"/>
      <c r="O666" s="210"/>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7"/>
      <c r="N667" s="127"/>
      <c r="O667" s="210"/>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7"/>
      <c r="N668" s="127"/>
      <c r="O668" s="210"/>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7"/>
      <c r="N669" s="127"/>
      <c r="O669" s="210"/>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7"/>
      <c r="N670" s="127"/>
      <c r="O670" s="210"/>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7"/>
      <c r="N671" s="127"/>
      <c r="O671" s="210"/>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7"/>
      <c r="N672" s="127"/>
      <c r="O672" s="210"/>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7"/>
      <c r="N673" s="127"/>
      <c r="O673" s="210"/>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7"/>
      <c r="N674" s="127"/>
      <c r="O674" s="210"/>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7"/>
      <c r="N675" s="127"/>
      <c r="O675" s="210"/>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7"/>
      <c r="N676" s="127"/>
      <c r="O676" s="210"/>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7"/>
      <c r="N677" s="127"/>
      <c r="O677" s="210"/>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7"/>
      <c r="N678" s="127"/>
      <c r="O678" s="210"/>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7"/>
      <c r="N679" s="127"/>
      <c r="O679" s="210"/>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7"/>
      <c r="N680" s="127"/>
      <c r="O680" s="210"/>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7"/>
      <c r="N681" s="127"/>
      <c r="O681" s="210"/>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7"/>
      <c r="N682" s="127"/>
      <c r="O682" s="210"/>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7"/>
      <c r="N683" s="127"/>
      <c r="O683" s="210"/>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7"/>
      <c r="N684" s="127"/>
      <c r="O684" s="210"/>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7"/>
      <c r="N685" s="127"/>
      <c r="O685" s="210"/>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7"/>
      <c r="N686" s="127"/>
      <c r="O686" s="210"/>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7"/>
      <c r="N687" s="127"/>
      <c r="O687" s="210"/>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7"/>
      <c r="N688" s="127"/>
      <c r="O688" s="210"/>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7"/>
      <c r="N689" s="127"/>
      <c r="O689" s="210"/>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7"/>
      <c r="N690" s="127"/>
      <c r="O690" s="210"/>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7"/>
      <c r="N691" s="127"/>
      <c r="O691" s="210"/>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7"/>
      <c r="N692" s="127"/>
      <c r="O692" s="210"/>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7"/>
      <c r="N693" s="127"/>
      <c r="O693" s="210"/>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7"/>
      <c r="N694" s="127"/>
      <c r="O694" s="210"/>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7"/>
      <c r="N695" s="127"/>
      <c r="O695" s="210"/>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7"/>
      <c r="N696" s="127"/>
      <c r="O696" s="210"/>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7"/>
      <c r="N697" s="127"/>
      <c r="O697" s="210"/>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7"/>
      <c r="N698" s="127"/>
      <c r="O698" s="210"/>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7"/>
      <c r="N699" s="127"/>
      <c r="O699" s="210"/>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7"/>
      <c r="N700" s="127"/>
      <c r="O700" s="210"/>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7"/>
      <c r="N701" s="127"/>
      <c r="O701" s="210"/>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7"/>
      <c r="N702" s="127"/>
      <c r="O702" s="210"/>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7"/>
      <c r="N703" s="127"/>
      <c r="O703" s="210"/>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7"/>
      <c r="N704" s="127"/>
      <c r="O704" s="210"/>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7"/>
      <c r="N705" s="127"/>
      <c r="O705" s="210"/>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7"/>
      <c r="N706" s="127"/>
      <c r="O706" s="210"/>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7"/>
      <c r="N707" s="127"/>
      <c r="O707" s="210"/>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7"/>
      <c r="N708" s="127"/>
      <c r="O708" s="210"/>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7"/>
      <c r="N709" s="127"/>
      <c r="O709" s="210"/>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7"/>
      <c r="N710" s="127"/>
      <c r="O710" s="210"/>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7"/>
      <c r="N711" s="127"/>
      <c r="O711" s="210"/>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7"/>
      <c r="N712" s="127"/>
      <c r="O712" s="210"/>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7"/>
      <c r="N713" s="127"/>
      <c r="O713" s="210"/>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7"/>
      <c r="N714" s="127"/>
      <c r="O714" s="210"/>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7"/>
      <c r="N715" s="127"/>
      <c r="O715" s="210"/>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7"/>
      <c r="N716" s="127"/>
      <c r="O716" s="210"/>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7"/>
      <c r="N717" s="127"/>
      <c r="O717" s="210"/>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7"/>
      <c r="N718" s="127"/>
      <c r="O718" s="210"/>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Props1.xml><?xml version="1.0" encoding="utf-8"?>
<ds:datastoreItem xmlns:ds="http://schemas.openxmlformats.org/officeDocument/2006/customXml" ds:itemID="{BF2AAEB8-09F3-4393-97AD-C01CC87F934C}"/>
</file>

<file path=customXml/itemProps2.xml><?xml version="1.0" encoding="utf-8"?>
<ds:datastoreItem xmlns:ds="http://schemas.openxmlformats.org/officeDocument/2006/customXml" ds:itemID="{170950E4-CD41-4240-BECA-AF784CBEF87C}"/>
</file>

<file path=customXml/itemProps3.xml><?xml version="1.0" encoding="utf-8"?>
<ds:datastoreItem xmlns:ds="http://schemas.openxmlformats.org/officeDocument/2006/customXml" ds:itemID="{5936D5F8-CD52-4385-82D0-CF6F07C0EB4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2021-04-16T16:11:31Z</dcterms:created>
  <dcterms:modified xsi:type="dcterms:W3CDTF">2024-04-12T22:09:13Z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