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mc:AlternateContent xmlns:mc="http://schemas.openxmlformats.org/markup-compatibility/2006">
    <mc:Choice Requires="x15">
      <x15ac:absPath xmlns:x15ac="http://schemas.microsoft.com/office/spreadsheetml/2010/11/ac" url="C:\Users\rodri\OneDrive\Escritorio\Rodrigo\ACTIVIDADES 2021\CALIDAD\AÑO 2024\ACTUALIZACIÓN DOCUMENTOS\ENVIGADO\MATRIZ DE RIESGO\"/>
    </mc:Choice>
  </mc:AlternateContent>
  <xr:revisionPtr revIDLastSave="0" documentId="13_ncr:1_{FD71F5D9-BA2E-4358-9D48-EF61ECD10AED}" xr6:coauthVersionLast="47" xr6:coauthVersionMax="47" xr10:uidLastSave="{00000000-0000-0000-0000-000000000000}"/>
  <bookViews>
    <workbookView xWindow="-108" yWindow="-108" windowWidth="23256" windowHeight="12456" tabRatio="898" activeTab="5" xr2:uid="{00000000-000D-0000-FFFF-FFFF00000000}"/>
  </bookViews>
  <sheets>
    <sheet name="1- Presentación " sheetId="10" r:id="rId1"/>
    <sheet name="Conceptos 37001 "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s>
  <definedNames>
    <definedName name="_xlnm.Print_Area" localSheetId="5">'5- Identificación de Riesgos'!$A$1:$N$29</definedName>
    <definedName name="_xlnm.Print_Area" localSheetId="6">'6- Valoración Controles'!$A$1:$V$19</definedName>
    <definedName name="_xlnm.Print_Area" localSheetId="7">'7- Mapa Final'!$A$1:$N$243</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28" l="1"/>
  <c r="L15" i="28"/>
  <c r="J15" i="28"/>
  <c r="R29" i="28" l="1"/>
  <c r="R26" i="28"/>
  <c r="R25" i="28"/>
  <c r="R24" i="28"/>
  <c r="R23" i="28"/>
  <c r="R22" i="28"/>
  <c r="R20" i="28"/>
  <c r="R10" i="28"/>
  <c r="R13" i="28"/>
  <c r="R12" i="28"/>
  <c r="R11" i="28"/>
  <c r="L28" i="28"/>
  <c r="L27" i="28"/>
  <c r="L14" i="28" l="1"/>
  <c r="C33" i="28"/>
  <c r="C32" i="28"/>
  <c r="L32" i="28"/>
  <c r="J32" i="28"/>
  <c r="L30" i="28"/>
  <c r="S10" i="28"/>
  <c r="L11" i="28"/>
  <c r="L10" i="28"/>
  <c r="L21" i="28" l="1"/>
  <c r="L20" i="28"/>
  <c r="K19" i="27" l="1"/>
  <c r="L18" i="27"/>
  <c r="K18" i="27" s="1"/>
  <c r="L15" i="27"/>
  <c r="K15" i="27" s="1"/>
  <c r="E14" i="29"/>
  <c r="E19" i="29"/>
  <c r="E18" i="29"/>
  <c r="E17" i="29"/>
  <c r="E16" i="29"/>
  <c r="E15" i="29"/>
  <c r="E26" i="29"/>
  <c r="E25" i="29"/>
  <c r="E24" i="29"/>
  <c r="E23" i="29"/>
  <c r="E22" i="29"/>
  <c r="E21" i="29"/>
  <c r="E20" i="29"/>
  <c r="E29" i="29"/>
  <c r="E28" i="29"/>
  <c r="E27" i="29"/>
  <c r="E31" i="29"/>
  <c r="E30" i="29"/>
  <c r="E33" i="29"/>
  <c r="E32" i="29"/>
  <c r="L26" i="27" l="1"/>
  <c r="K26" i="27" s="1"/>
  <c r="L25" i="27"/>
  <c r="K25" i="27" s="1"/>
  <c r="L24" i="27"/>
  <c r="K24" i="27" s="1"/>
  <c r="C26" i="28"/>
  <c r="C25" i="28"/>
  <c r="C32" i="29" l="1"/>
  <c r="B32" i="29"/>
  <c r="A32" i="29"/>
  <c r="C30" i="29"/>
  <c r="B30" i="29"/>
  <c r="A30" i="29"/>
  <c r="C27" i="29"/>
  <c r="B27" i="29"/>
  <c r="A27" i="29"/>
  <c r="C20" i="29"/>
  <c r="B20" i="29"/>
  <c r="A20" i="29"/>
  <c r="C14" i="29"/>
  <c r="B14" i="29"/>
  <c r="A14" i="29"/>
  <c r="C31" i="28"/>
  <c r="C30" i="28"/>
  <c r="C29" i="28"/>
  <c r="C28" i="28"/>
  <c r="C27" i="28"/>
  <c r="C24" i="28"/>
  <c r="C23" i="28"/>
  <c r="C22" i="28"/>
  <c r="C21" i="28"/>
  <c r="C20" i="28"/>
  <c r="B32" i="28"/>
  <c r="A32" i="28"/>
  <c r="B30" i="28"/>
  <c r="A30" i="28"/>
  <c r="B27" i="28"/>
  <c r="B20" i="28"/>
  <c r="A27" i="28"/>
  <c r="A20" i="28"/>
  <c r="A14" i="28"/>
  <c r="C19" i="28"/>
  <c r="C18" i="28"/>
  <c r="C17" i="28"/>
  <c r="C16" i="28"/>
  <c r="C15" i="28"/>
  <c r="C14" i="28"/>
  <c r="B14" i="28"/>
  <c r="R33" i="28" l="1"/>
  <c r="R32" i="28"/>
  <c r="R31" i="28"/>
  <c r="R30" i="28"/>
  <c r="J30" i="28"/>
  <c r="L32" i="29"/>
  <c r="C60" i="18"/>
  <c r="B60" i="18"/>
  <c r="L30" i="29"/>
  <c r="A50" i="34"/>
  <c r="L27" i="29"/>
  <c r="C40" i="18"/>
  <c r="B40" i="18"/>
  <c r="L20" i="29"/>
  <c r="C30" i="34"/>
  <c r="B30" i="34"/>
  <c r="A30" i="18"/>
  <c r="L14" i="29"/>
  <c r="B20" i="18"/>
  <c r="A20" i="34"/>
  <c r="L29" i="27"/>
  <c r="K29" i="27" s="1"/>
  <c r="L28" i="27"/>
  <c r="K28" i="27" s="1"/>
  <c r="L27" i="27"/>
  <c r="K27" i="27" s="1"/>
  <c r="L23" i="27"/>
  <c r="K23" i="27" s="1"/>
  <c r="L22" i="27"/>
  <c r="K22" i="27" s="1"/>
  <c r="L21" i="27"/>
  <c r="K21" i="27" s="1"/>
  <c r="L20" i="27"/>
  <c r="K20" i="27" s="1"/>
  <c r="B30" i="36" l="1"/>
  <c r="C20" i="36"/>
  <c r="C20" i="35"/>
  <c r="C20" i="34"/>
  <c r="A40" i="36"/>
  <c r="A40" i="35"/>
  <c r="C50" i="36"/>
  <c r="C50" i="35"/>
  <c r="C50" i="34"/>
  <c r="B60" i="36"/>
  <c r="B60" i="35"/>
  <c r="B60" i="34"/>
  <c r="C20" i="18"/>
  <c r="C50" i="18"/>
  <c r="B30" i="35"/>
  <c r="C60" i="36"/>
  <c r="C60" i="35"/>
  <c r="C60" i="34"/>
  <c r="B30" i="18"/>
  <c r="B20" i="36"/>
  <c r="B20" i="35"/>
  <c r="B20" i="34"/>
  <c r="A30" i="36"/>
  <c r="A30" i="35"/>
  <c r="A30" i="34"/>
  <c r="B50" i="36"/>
  <c r="B50" i="35"/>
  <c r="B50" i="34"/>
  <c r="A60" i="36"/>
  <c r="A60" i="35"/>
  <c r="B50" i="18"/>
  <c r="C30" i="36"/>
  <c r="C30" i="35"/>
  <c r="B40" i="36"/>
  <c r="B40" i="35"/>
  <c r="B40" i="34"/>
  <c r="A20" i="36"/>
  <c r="A20" i="35"/>
  <c r="C40" i="36"/>
  <c r="C40" i="35"/>
  <c r="C40" i="34"/>
  <c r="A50" i="36"/>
  <c r="A50" i="35"/>
  <c r="A20" i="18"/>
  <c r="C30" i="18"/>
  <c r="A40" i="18"/>
  <c r="A50" i="18"/>
  <c r="A60" i="18"/>
  <c r="A40" i="34"/>
  <c r="A60" i="34"/>
  <c r="K32" i="28"/>
  <c r="S30" i="28"/>
  <c r="K30" i="28"/>
  <c r="S32" i="28"/>
  <c r="L17" i="27"/>
  <c r="K17" i="27" s="1"/>
  <c r="L16" i="27"/>
  <c r="K16" i="27" s="1"/>
  <c r="L14" i="27"/>
  <c r="M27" i="27"/>
  <c r="G27" i="29" s="1"/>
  <c r="M20" i="27"/>
  <c r="G20" i="29" s="1"/>
  <c r="G27" i="27"/>
  <c r="H27" i="27" s="1"/>
  <c r="F27" i="29" s="1"/>
  <c r="G20" i="27"/>
  <c r="H20" i="27" s="1"/>
  <c r="G14" i="27"/>
  <c r="H14" i="27" s="1"/>
  <c r="F20" i="29" l="1"/>
  <c r="O20" i="27"/>
  <c r="F14" i="29"/>
  <c r="M14" i="27"/>
  <c r="N14" i="27" s="1"/>
  <c r="H14" i="29" s="1"/>
  <c r="N20" i="27"/>
  <c r="H20" i="29" s="1"/>
  <c r="N27" i="27"/>
  <c r="H27" i="29" s="1"/>
  <c r="K14" i="27"/>
  <c r="C234" i="29"/>
  <c r="O14" i="27" l="1"/>
  <c r="G14" i="29"/>
  <c r="C284" i="29"/>
  <c r="B284" i="29"/>
  <c r="E284" i="29"/>
  <c r="C294" i="29"/>
  <c r="B294" i="29"/>
  <c r="E303" i="29"/>
  <c r="E302" i="29"/>
  <c r="E301" i="29"/>
  <c r="E300" i="29"/>
  <c r="E299" i="29"/>
  <c r="E298" i="29"/>
  <c r="E297" i="29"/>
  <c r="E296" i="29"/>
  <c r="E295" i="29"/>
  <c r="L294" i="29"/>
  <c r="E294" i="29"/>
  <c r="L33" i="27"/>
  <c r="K33" i="27" s="1"/>
  <c r="L32" i="27"/>
  <c r="K32" i="27" s="1"/>
  <c r="G32" i="27"/>
  <c r="H32" i="27" s="1"/>
  <c r="F32" i="29" l="1"/>
  <c r="T32" i="28"/>
  <c r="F284" i="29"/>
  <c r="M32" i="27"/>
  <c r="G32" i="29" l="1"/>
  <c r="U32" i="28"/>
  <c r="K32" i="29" s="1"/>
  <c r="J32" i="29"/>
  <c r="J284" i="29"/>
  <c r="N32" i="27"/>
  <c r="H32" i="29" s="1"/>
  <c r="G284" i="29"/>
  <c r="V32" i="28" l="1"/>
  <c r="M32" i="29" s="1"/>
  <c r="H284" i="29"/>
  <c r="D60" i="18"/>
  <c r="D60" i="36"/>
  <c r="D60" i="35"/>
  <c r="D60" i="34"/>
  <c r="K284" i="29"/>
  <c r="E293" i="29"/>
  <c r="E292" i="29"/>
  <c r="E291" i="29"/>
  <c r="E290" i="29"/>
  <c r="E289" i="29"/>
  <c r="E288" i="29"/>
  <c r="E287" i="29"/>
  <c r="E286" i="29"/>
  <c r="E285" i="29"/>
  <c r="L284" i="29"/>
  <c r="E283" i="29"/>
  <c r="E282" i="29"/>
  <c r="E281" i="29"/>
  <c r="E280" i="29"/>
  <c r="E279" i="29"/>
  <c r="E278" i="29"/>
  <c r="E277" i="29"/>
  <c r="E276" i="29"/>
  <c r="E275" i="29"/>
  <c r="L274" i="29"/>
  <c r="E274" i="29"/>
  <c r="C274" i="29"/>
  <c r="B274" i="29"/>
  <c r="E60" i="34" l="1"/>
  <c r="E60" i="35"/>
  <c r="E60" i="36"/>
  <c r="E60" i="18"/>
  <c r="F294" i="29"/>
  <c r="M284" i="29"/>
  <c r="G294" i="29"/>
  <c r="F60" i="36" l="1"/>
  <c r="F60" i="18"/>
  <c r="F60" i="35"/>
  <c r="F60" i="34"/>
  <c r="J294" i="29"/>
  <c r="H294" i="29" l="1"/>
  <c r="K294" i="29"/>
  <c r="L31" i="27"/>
  <c r="L30" i="27"/>
  <c r="G30" i="27"/>
  <c r="H30" i="27" s="1"/>
  <c r="L264" i="29"/>
  <c r="E13" i="29"/>
  <c r="E234" i="29"/>
  <c r="E235" i="29"/>
  <c r="E236" i="29"/>
  <c r="E237" i="29"/>
  <c r="E238" i="29"/>
  <c r="E239" i="29"/>
  <c r="E240" i="29"/>
  <c r="E241" i="29"/>
  <c r="E242" i="29"/>
  <c r="E243" i="29"/>
  <c r="E244" i="29"/>
  <c r="E245" i="29"/>
  <c r="E246" i="29"/>
  <c r="E247" i="29"/>
  <c r="E248" i="29"/>
  <c r="E249" i="29"/>
  <c r="E250" i="29"/>
  <c r="E251" i="29"/>
  <c r="E252" i="29"/>
  <c r="E253" i="29"/>
  <c r="E254" i="29"/>
  <c r="E255" i="29"/>
  <c r="E256" i="29"/>
  <c r="E257" i="29"/>
  <c r="E258" i="29"/>
  <c r="E259" i="29"/>
  <c r="E260" i="29"/>
  <c r="E261" i="29"/>
  <c r="E262" i="29"/>
  <c r="E263" i="29"/>
  <c r="E264" i="29"/>
  <c r="E265" i="29"/>
  <c r="E266" i="29"/>
  <c r="E267" i="29"/>
  <c r="E268" i="29"/>
  <c r="E269" i="29"/>
  <c r="E270" i="29"/>
  <c r="E271" i="29"/>
  <c r="E272" i="29"/>
  <c r="E273" i="29"/>
  <c r="L11" i="27"/>
  <c r="K11" i="27" s="1"/>
  <c r="L12" i="27"/>
  <c r="K12" i="27" s="1"/>
  <c r="L13" i="27"/>
  <c r="K13" i="27" s="1"/>
  <c r="F30" i="29" l="1"/>
  <c r="T30" i="28"/>
  <c r="F274" i="29"/>
  <c r="M294" i="29"/>
  <c r="K30" i="27"/>
  <c r="M30" i="27"/>
  <c r="G30" i="29" l="1"/>
  <c r="U30" i="28"/>
  <c r="K30" i="29" s="1"/>
  <c r="J30" i="29"/>
  <c r="G274" i="29"/>
  <c r="J274" i="29"/>
  <c r="N30" i="27"/>
  <c r="H30" i="29" s="1"/>
  <c r="L244" i="29"/>
  <c r="C264" i="29"/>
  <c r="B264" i="29"/>
  <c r="L254" i="29"/>
  <c r="C254" i="29"/>
  <c r="B254" i="29"/>
  <c r="A254" i="29"/>
  <c r="C244" i="29"/>
  <c r="B244" i="29"/>
  <c r="A244" i="29"/>
  <c r="V30" i="28" l="1"/>
  <c r="M30" i="29" s="1"/>
  <c r="E50" i="34"/>
  <c r="E50" i="35"/>
  <c r="E50" i="18"/>
  <c r="E50" i="36"/>
  <c r="D50" i="35"/>
  <c r="D50" i="18"/>
  <c r="D50" i="34"/>
  <c r="D50" i="36"/>
  <c r="H274" i="29"/>
  <c r="K274" i="29"/>
  <c r="G264" i="29"/>
  <c r="M274" i="29" l="1"/>
  <c r="G254" i="29"/>
  <c r="F50" i="35" l="1"/>
  <c r="F50" i="18"/>
  <c r="F50" i="34"/>
  <c r="F50" i="36"/>
  <c r="F244" i="29" l="1"/>
  <c r="G10" i="27"/>
  <c r="G244" i="29" l="1"/>
  <c r="H244" i="29"/>
  <c r="J14" i="28" l="1"/>
  <c r="R14" i="28"/>
  <c r="R15" i="28"/>
  <c r="R16" i="28"/>
  <c r="R17" i="28"/>
  <c r="R18" i="28"/>
  <c r="R19" i="28"/>
  <c r="J20" i="28"/>
  <c r="J21" i="28"/>
  <c r="R21" i="28"/>
  <c r="R28" i="28"/>
  <c r="R27" i="28"/>
  <c r="J27" i="28"/>
  <c r="S20" i="28" l="1"/>
  <c r="U20" i="28" s="1"/>
  <c r="K20" i="29" s="1"/>
  <c r="K14" i="28"/>
  <c r="T14" i="28" s="1"/>
  <c r="J14" i="29" s="1"/>
  <c r="K20" i="28"/>
  <c r="T20" i="28" s="1"/>
  <c r="J20" i="29" s="1"/>
  <c r="S14" i="28"/>
  <c r="U14" i="28" s="1"/>
  <c r="S27" i="28"/>
  <c r="U27" i="28" s="1"/>
  <c r="K27" i="29" s="1"/>
  <c r="K27" i="28"/>
  <c r="T27" i="28" s="1"/>
  <c r="J27" i="29" s="1"/>
  <c r="E30" i="36" l="1"/>
  <c r="E30" i="35"/>
  <c r="E30" i="34"/>
  <c r="E30" i="18"/>
  <c r="E40" i="36"/>
  <c r="E40" i="35"/>
  <c r="E40" i="18"/>
  <c r="E40" i="34"/>
  <c r="D30" i="36"/>
  <c r="D30" i="35"/>
  <c r="D30" i="34"/>
  <c r="D30" i="18"/>
  <c r="F254" i="29"/>
  <c r="H254" i="29"/>
  <c r="D40" i="34" l="1"/>
  <c r="D40" i="35"/>
  <c r="D40" i="36"/>
  <c r="D40" i="18"/>
  <c r="C13" i="28"/>
  <c r="H264" i="29" l="1"/>
  <c r="F264" i="29"/>
  <c r="J244" i="29"/>
  <c r="J264" i="29" l="1"/>
  <c r="J254" i="29"/>
  <c r="K244" i="29"/>
  <c r="K264" i="29" l="1"/>
  <c r="V27" i="28"/>
  <c r="M27" i="29" s="1"/>
  <c r="K254" i="29"/>
  <c r="M244" i="29" l="1"/>
  <c r="M264" i="29"/>
  <c r="V20" i="28"/>
  <c r="M20" i="29" s="1"/>
  <c r="A10" i="28"/>
  <c r="B10" i="28"/>
  <c r="I33" i="5" a="1"/>
  <c r="I33" i="5" s="1"/>
  <c r="F30" i="34" l="1"/>
  <c r="F30" i="35"/>
  <c r="F30" i="18"/>
  <c r="F30" i="36"/>
  <c r="M254" i="29"/>
  <c r="C10" i="29"/>
  <c r="I27" i="5" a="1"/>
  <c r="C10" i="36" l="1"/>
  <c r="C10" i="35"/>
  <c r="C10" i="34"/>
  <c r="F40" i="36"/>
  <c r="F40" i="35"/>
  <c r="F40" i="34"/>
  <c r="F40" i="18"/>
  <c r="I27" i="5"/>
  <c r="C11" i="28"/>
  <c r="C12" i="28"/>
  <c r="C10" i="28"/>
  <c r="L10" i="27" l="1"/>
  <c r="K10" i="27" s="1"/>
  <c r="I21" i="5"/>
  <c r="I22" i="5"/>
  <c r="C10" i="18" l="1"/>
  <c r="M10" i="27" l="1"/>
  <c r="G234" i="29" l="1"/>
  <c r="K14" i="29"/>
  <c r="G10" i="29"/>
  <c r="L234" i="29"/>
  <c r="E11" i="29"/>
  <c r="E12" i="29"/>
  <c r="A234" i="29"/>
  <c r="B234" i="29"/>
  <c r="J11" i="28"/>
  <c r="J10" i="28"/>
  <c r="K10" i="28" l="1"/>
  <c r="E20" i="36"/>
  <c r="E20" i="35"/>
  <c r="E20" i="18"/>
  <c r="E20" i="34"/>
  <c r="U10" i="28"/>
  <c r="H10" i="27" l="1"/>
  <c r="H234" i="29" l="1"/>
  <c r="D20" i="18"/>
  <c r="O10" i="27"/>
  <c r="N10" i="27"/>
  <c r="H10" i="29" s="1"/>
  <c r="T10" i="28"/>
  <c r="V10" i="28" s="1"/>
  <c r="M10" i="29" s="1"/>
  <c r="F234" i="29"/>
  <c r="E10" i="29"/>
  <c r="B10" i="29"/>
  <c r="A10" i="29"/>
  <c r="A10" i="36" l="1"/>
  <c r="A10" i="35"/>
  <c r="A10" i="34"/>
  <c r="B10" i="34"/>
  <c r="B10" i="35"/>
  <c r="B10" i="36"/>
  <c r="F10" i="34"/>
  <c r="F10" i="35"/>
  <c r="F10" i="36"/>
  <c r="V14" i="28"/>
  <c r="B10" i="18"/>
  <c r="F10" i="18"/>
  <c r="A10" i="18"/>
  <c r="J234" i="29"/>
  <c r="D20" i="34" l="1"/>
  <c r="D20" i="36"/>
  <c r="D20" i="35"/>
  <c r="M234" i="29"/>
  <c r="M14" i="29"/>
  <c r="L10" i="29"/>
  <c r="F20" i="36" l="1"/>
  <c r="F20" i="35"/>
  <c r="F20" i="34"/>
  <c r="F20" i="18"/>
  <c r="K10" i="29"/>
  <c r="E10" i="36" l="1"/>
  <c r="E10" i="35"/>
  <c r="E10" i="34"/>
  <c r="E10" i="18"/>
  <c r="K234" i="29"/>
  <c r="F10" i="29" l="1"/>
  <c r="J10" i="29" l="1"/>
  <c r="D10" i="36" l="1"/>
  <c r="D10" i="35"/>
  <c r="D10" i="34"/>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<sst xmlns="http://schemas.openxmlformats.org/spreadsheetml/2006/main" count="819" uniqueCount="506">
  <si>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</si>
  <si>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</si>
  <si>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</si>
  <si>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</si>
  <si>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</si>
  <si>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</si>
  <si>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</si>
  <si>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</si>
  <si>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</si>
  <si>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</si>
  <si>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</si>
  <si>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</si>
  <si>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</si>
  <si>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</si>
  <si>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</si>
  <si>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</si>
  <si>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</si>
  <si>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</si>
  <si>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</si>
  <si>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</si>
  <si>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</si>
  <si>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</si>
  <si>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</si>
  <si>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</si>
  <si>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</si>
  <si>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Frecuencia de la Actividad</t>
  </si>
  <si>
    <t>Probabilidad</t>
  </si>
  <si>
    <t>Muy Baja</t>
  </si>
  <si>
    <t>Baja</t>
  </si>
  <si>
    <t>Media</t>
  </si>
  <si>
    <t>Alta</t>
  </si>
  <si>
    <t>Muy Alta</t>
  </si>
  <si>
    <t>Tabla Criterios para definir el nivel de impacto</t>
  </si>
  <si>
    <t>Menor</t>
  </si>
  <si>
    <t>Moderado</t>
  </si>
  <si>
    <t>Mayor</t>
  </si>
  <si>
    <t>Catastrófico</t>
  </si>
  <si>
    <t xml:space="preserve">     El riesgo afecta la imagen de la entidad con algunos usuarios de relevancia frente al logro de los objetivos</t>
  </si>
  <si>
    <t>Extremo</t>
  </si>
  <si>
    <t>Alto</t>
  </si>
  <si>
    <t>Bajo</t>
  </si>
  <si>
    <t>FECHA</t>
  </si>
  <si>
    <t>DESPACHO JUDICIAL CERTIFICADO</t>
  </si>
  <si>
    <t>DIRECCIÓN SECCIONAL DE ADMINISTRACIÓN JUDICIAL</t>
  </si>
  <si>
    <t>CONSEJO SECCIONAL DE LA JUDICATURA</t>
  </si>
  <si>
    <t>PROCESO (indique el tipo de proceso si es Estratégico. Misional, Apoyo, Evaluación y Mejora y especifique el nombre del proceso)</t>
  </si>
  <si>
    <t>CONSEJO SUPERIOR DE LA JUDICATURA</t>
  </si>
  <si>
    <t>ESTRATEGIAS  DOFA</t>
  </si>
  <si>
    <t>ESTRATEGIA/ACCIÓN/ PROYECTO</t>
  </si>
  <si>
    <t xml:space="preserve">GESTIONA </t>
  </si>
  <si>
    <t xml:space="preserve">DOCUMENTADA EN </t>
  </si>
  <si>
    <t>A</t>
  </si>
  <si>
    <t>O</t>
  </si>
  <si>
    <t>D</t>
  </si>
  <si>
    <t>F</t>
  </si>
  <si>
    <t xml:space="preserve">CONTEXTO EXTERNO </t>
  </si>
  <si>
    <t>No.</t>
  </si>
  <si>
    <t xml:space="preserve">AMENAZAS (Factores específicos) </t>
  </si>
  <si>
    <t xml:space="preserve">No. </t>
  </si>
  <si>
    <t xml:space="preserve">OPORTUNIDADES (Factores específicos) </t>
  </si>
  <si>
    <t xml:space="preserve">CONTEXTO INTERNO </t>
  </si>
  <si>
    <t xml:space="preserve">DEBILIDADES  (Factores específicos)  </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</si>
  <si>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</si>
  <si>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</si>
  <si>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</si>
  <si>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</si>
  <si>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</si>
  <si>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</si>
  <si>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</si>
  <si>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</si>
  <si>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</si>
  <si>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</si>
  <si>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</si>
  <si>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</si>
  <si>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</si>
  <si>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</si>
  <si>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</si>
  <si>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</si>
  <si>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</si>
  <si>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</si>
  <si>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</si>
  <si>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</si>
  <si>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</si>
  <si>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</si>
  <si>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</si>
  <si>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</si>
  <si>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</si>
  <si>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</si>
  <si>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</si>
  <si>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</si>
  <si>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</si>
  <si>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</si>
  <si>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</si>
  <si>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</si>
  <si>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</si>
  <si>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</si>
  <si>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</si>
  <si>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IDENTIFICACIÓN DEL RIESGO </t>
  </si>
  <si>
    <t>VALORACION RIESGO RESIDUAL</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</si>
  <si>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</si>
  <si>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</si>
  <si>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</si>
  <si>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</si>
  <si>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</si>
  <si>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</si>
  <si>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</si>
  <si>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</si>
  <si>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</si>
  <si>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</si>
  <si>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</si>
  <si>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</si>
  <si>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</si>
  <si>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</si>
  <si>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</si>
  <si>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</si>
  <si>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</si>
  <si>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</si>
  <si>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</si>
  <si>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</si>
  <si>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</si>
  <si>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</si>
  <si>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</si>
  <si>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</si>
  <si>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</si>
  <si>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</si>
  <si>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Permite definir el consecutivo de riesgos.</t>
  </si>
  <si>
    <t>Muy Alta
5</t>
  </si>
  <si>
    <t>Alta
4</t>
  </si>
  <si>
    <t>Media
3</t>
  </si>
  <si>
    <t>Baja
2</t>
  </si>
  <si>
    <t>Muy Baja
1</t>
  </si>
  <si>
    <t>Leve
1</t>
  </si>
  <si>
    <t>Menor
2</t>
  </si>
  <si>
    <t>Moderado
3</t>
  </si>
  <si>
    <t>Mayor
4</t>
  </si>
  <si>
    <t>Catastrófico
5</t>
  </si>
  <si>
    <t>CALIFICACION DEL RIESGO</t>
  </si>
  <si>
    <t>Número de veces que se realizó  la actividad en un año o se  proyecta  realizar</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</si>
  <si>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</si>
  <si>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</si>
  <si>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</si>
  <si>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</si>
  <si>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</si>
  <si>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</si>
  <si>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</si>
  <si>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PROBABILIDAD INHERENTE</t>
  </si>
  <si>
    <t>IMPACTO INHERENTE</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</si>
  <si>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</si>
  <si>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</si>
  <si>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</si>
  <si>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</si>
  <si>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</si>
  <si>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</si>
  <si>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</si>
  <si>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</si>
  <si>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</si>
  <si>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</si>
  <si>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</si>
  <si>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</si>
  <si>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</si>
  <si>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</si>
  <si>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</si>
  <si>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</si>
  <si>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</si>
  <si>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</si>
  <si>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</si>
  <si>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</si>
  <si>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¿Esta definido el responsable de la ejecución del control?</t>
  </si>
  <si>
    <t>¿Queda evidencia de la socialización o capacitación a los responsables?</t>
  </si>
  <si>
    <t>Actividades</t>
  </si>
  <si>
    <t>VALORACIÓN  DEL RIESGO - NIVEL DEL RIESGO RESIDUAL</t>
  </si>
  <si>
    <t>IMPACTO INHERENTE TOTAL</t>
  </si>
  <si>
    <t>VALORACIÓN DEL EFECTO</t>
  </si>
  <si>
    <t>Opción de Tratamiento</t>
  </si>
  <si>
    <t>CONTROLES PREVENTIVOS 
(Controles para las causas - Disminuyen la probabilidad)</t>
  </si>
  <si>
    <t>CONTROLES CORRECTIVOS
(Controles para los efectos - Disminuyen el impacto)</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</si>
  <si>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</si>
  <si>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</si>
  <si>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</si>
  <si>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</si>
  <si>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</si>
  <si>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</si>
  <si>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</si>
  <si>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</si>
  <si>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</si>
  <si>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</si>
  <si>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</si>
  <si>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</si>
  <si>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Número de veces que se materializó el riesgo en un  año</t>
  </si>
  <si>
    <t xml:space="preserve">Efectos </t>
  </si>
  <si>
    <t xml:space="preserve">Valoración de Efectos </t>
  </si>
  <si>
    <t>Valor Inherente</t>
  </si>
  <si>
    <t>Compartir</t>
  </si>
  <si>
    <t>Reducir (Mitigar)</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</si>
  <si>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</si>
  <si>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</si>
  <si>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</si>
  <si>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</si>
  <si>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</si>
  <si>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</si>
  <si>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RIESGO 
(Posibilidad de…..)</t>
  </si>
  <si>
    <t xml:space="preserve">De la entidad, seccional, despachos a nivel departamental </t>
  </si>
  <si>
    <t xml:space="preserve">De la entidad y sector justicia a nivel nacional </t>
  </si>
  <si>
    <t xml:space="preserve">De la entidad y sector justicia a nivel internacional </t>
  </si>
  <si>
    <t>Afectación al presupuesto en un valor &lt;0,5% y ≥1%.</t>
  </si>
  <si>
    <t>Afectación al presupuesto en un valor ≥50%.</t>
  </si>
  <si>
    <t>Afectación al  presupuesto en un valor  &lt;5% y  ≥20%.</t>
  </si>
  <si>
    <t>Afectación al presupuesto  en un valor  &lt;1% y ≥5%.</t>
  </si>
  <si>
    <t>Afectación al presupuesto en un valor ≥0,5%.</t>
  </si>
  <si>
    <t xml:space="preserve">De un área del nivel central, seccional o despacho judicial </t>
  </si>
  <si>
    <t xml:space="preserve">De la entidad, seccional, despachos a nivel local o municipal </t>
  </si>
  <si>
    <t>Interrupción o afectación en la prestación del servicio judicial</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</si>
  <si>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</si>
  <si>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</si>
  <si>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</si>
  <si>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</si>
  <si>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</si>
  <si>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</si>
  <si>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Describir el riesgo  de forma mas amplia para mayor comprensión . Facilita la descripción el determinar cómo se materializa el riesgo.</t>
  </si>
  <si>
    <t>Impacto Inherente</t>
  </si>
  <si>
    <t xml:space="preserve">Impacto Inherente Total </t>
  </si>
  <si>
    <t>La Hoja calcula el impacto por cada valoración de efecto que haya seleccionado</t>
  </si>
  <si>
    <t xml:space="preserve">Zona de Riesgo Inherente </t>
  </si>
  <si>
    <t xml:space="preserve">Impacto </t>
  </si>
  <si>
    <t>La hoja trae el riesgo de la hoja 5</t>
  </si>
  <si>
    <t>La frecuencia del control está definida?</t>
  </si>
  <si>
    <t>¿Está estabelcida la frecuenica del control?</t>
  </si>
  <si>
    <t xml:space="preserve">Eficacia del Control </t>
  </si>
  <si>
    <t xml:space="preserve">Criterios para valorar la eficacia de  los controles preventivos
</t>
  </si>
  <si>
    <t>Valoración de los controles</t>
  </si>
  <si>
    <t>Criterios para  valorar la eficacia de los controles correctivos</t>
  </si>
  <si>
    <t xml:space="preserve"> ¿Queda evidencia de la socialización o capacitación a los responsables?</t>
  </si>
  <si>
    <t>¿Queda   evidencia de la ejecución del control ?</t>
  </si>
  <si>
    <t xml:space="preserve">Eeficacia del control </t>
  </si>
  <si>
    <t>La hoja califica la eficacia del control correctivo</t>
  </si>
  <si>
    <t xml:space="preserve">Zona de Riesgo  Residual </t>
  </si>
  <si>
    <t>La hoja calcula Impacto Inherente vs. Eficacia controles preventivos</t>
  </si>
  <si>
    <t xml:space="preserve">La hoja calcula Probabilidad inherente vs. Eficacia controles correctivos </t>
  </si>
  <si>
    <t xml:space="preserve">La hoja calcula Probabilidad  Residual por Impacto Residual </t>
  </si>
  <si>
    <t>8- Política- Criterios para administrar riesgos</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</si>
  <si>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</si>
  <si>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</si>
  <si>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t xml:space="preserve">% Frecuencia </t>
  </si>
  <si>
    <t>Número de veces que se materializo el riesgo en un  año o que se puede materializar</t>
  </si>
  <si>
    <t>% Probabilidad</t>
  </si>
  <si>
    <t xml:space="preserve">MATRIZ DE RIESGOS </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</si>
  <si>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</si>
  <si>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</si>
  <si>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t>Diligenciar  el número de veces que se  ejecuta la actividad durante el año si se  conocen estadísticas.  Si no hay  estadísticas , proyectar  de acuerdo con el conocimiento que se tiene del proceso .</t>
  </si>
  <si>
    <t xml:space="preserve">Diligenciar  el número de veces que se  materializo el riesgo, en el año anterior, o que se podría materializar.   </t>
  </si>
  <si>
    <t xml:space="preserve">La hoja valora la probabilidad de acuerdo con los criterio definidos e la Hoja 8- Políticas de Administración </t>
  </si>
  <si>
    <t xml:space="preserve">Seleccionar  por cada efecto que identifico  la valoración que le correspondería en términos de afectación </t>
  </si>
  <si>
    <t>La Hoja calcula el impacto total teniendo en cuenta si selecciono mas de un efecto</t>
  </si>
  <si>
    <r>
      <t xml:space="preserve"> - </t>
    </r>
    <r>
      <rPr>
        <b/>
        <sz val="9"/>
        <rFont val="Arial"/>
        <family val="2"/>
      </rPr>
      <t xml:space="preserve"> Hoja 5 Valoración Controles:</t>
    </r>
    <r>
      <rPr>
        <sz val="9"/>
        <rFont val="Arial"/>
        <family val="2"/>
      </rPr>
      <t xml:space="preserve"> Información pertinente refente a los controles y mitigación del riesgo</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</si>
  <si>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</si>
  <si>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</si>
  <si>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t>Afectación de reputacion,imagén,  credibilidad, satisfacción de usuarios y PI</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</si>
  <si>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</si>
  <si>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</si>
  <si>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</si>
  <si>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</si>
  <si>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</si>
  <si>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Matriz de Calor </t>
  </si>
  <si>
    <t xml:space="preserve">Identificar  las causas que pueden generar el riesgo. Estas pueden estar relacionadas entre otros con factores de:  recursos financieros, talento humano, infraestructura, estilo de dirección, procedimientos, documentación, etc. </t>
  </si>
  <si>
    <r>
      <rPr>
        <b/>
        <sz val="9"/>
        <rFont val="Arial"/>
        <family val="2"/>
      </rPr>
      <t>NOTA</t>
    </r>
    <r>
      <rPr>
        <sz val="9"/>
        <rFont val="Arial"/>
        <family val="2"/>
      </rPr>
      <t>: Si desea adicionar mas riesgos, copie las filas del riesgo anterior - No modifique las formulas</t>
    </r>
  </si>
  <si>
    <t xml:space="preserve">¿Qué pasa, cómo se materializa el riesgo? </t>
  </si>
  <si>
    <t xml:space="preserve">Recibir , ofrecer, prometer , entregar o aceptar dádivas o beneficios a nombre propio o de terceros para  expedir, alterar,retener , extraviar o entregar  documentos  sin el lleno de requisitos legales </t>
  </si>
  <si>
    <t xml:space="preserve"> </t>
  </si>
  <si>
    <t>ojo</t>
  </si>
  <si>
    <t xml:space="preserve">EFECTOS
(NO REPETIR EL MISMO EFECTO PARA UN RIESGO)   </t>
  </si>
  <si>
    <t xml:space="preserve">OPCION DE TRATAMIENTO </t>
  </si>
  <si>
    <t xml:space="preserve">PROCESO </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</si>
  <si>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</si>
  <si>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</si>
  <si>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</si>
  <si>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</si>
  <si>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</si>
  <si>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</si>
  <si>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Resultado de: Número de veces que se materializó el riesgo en un año  numero de veces que se realizó la actividad en un año o se proyecta realizar  Ver Hoja Politicas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</si>
  <si>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</si>
  <si>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La Hoja calcula el riesgo inherente : Probabilidad inherente  por probabilidad residual </t>
  </si>
  <si>
    <t xml:space="preserve">Diligencie las causas. Recuerde que estan estan asociadas a los factores: personal, recursos, sistema de infirmacion procedimientos, etc., relacionados en el DOFA-  si encuentra causas adionales considere si ES PERTINENTE COMPLEMENTAR   el DOFA: o no </t>
  </si>
  <si>
    <t>Relacione las medidas con las que cuenta el proceso actualmente para prevenir que el riesgo se materialice por cada una de las causas identificadas. Debe haber coherencia entre las causas y los controles preventivos.</t>
  </si>
  <si>
    <t>Responda la pregunta con SI o NO, según corresponda.</t>
  </si>
  <si>
    <t>La hoja califica la eficacia del control preventivo de acuerdo con las respuestas anteriores.</t>
  </si>
  <si>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</si>
  <si>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 xml:space="preserve">1.Falta de ética  de los servidores judiciales 
</t>
  </si>
  <si>
    <t>ANÁLISIS DEL RESULTADO FINAL 
2 TRIMESTRE</t>
  </si>
  <si>
    <t>ANÁLISIS DEL RESULTADO FINAL 
3 TRIMESTRE</t>
  </si>
  <si>
    <t>ANÁLISIS DEL RESULTADO FINAL 
4 TRIMESTRE</t>
  </si>
  <si>
    <t xml:space="preserve">Recibir, ofrecer, prometer, entregar o aceptar dadivas  o beneficios a nombre propio o de terceros para  demorar, retener, alterar o direccionar fallos judiciales </t>
  </si>
  <si>
    <t>CÓDIGO</t>
  </si>
  <si>
    <t>ELABORÓ</t>
  </si>
  <si>
    <t>REVISÓ</t>
  </si>
  <si>
    <t>APROBÓ</t>
  </si>
  <si>
    <t>F-EVSG-11</t>
  </si>
  <si>
    <t>Líder de Proceso</t>
  </si>
  <si>
    <t xml:space="preserve">Coordinación Nacional SIGCMA </t>
  </si>
  <si>
    <t>Comité Nacional SIGCMA</t>
  </si>
  <si>
    <t>VERSIÓN</t>
  </si>
  <si>
    <t>ANÁLISIS DE CONTEXTO</t>
  </si>
  <si>
    <t>CONSEJO SECCIONAL/DIRECCIÓN SECCIONAL DE ADMINISTRACIÓN JUDICIAL Y/O DISTRITO JUDICIAL SEGÚN SEA EL CASO</t>
  </si>
  <si>
    <t xml:space="preserve">DEPENDENCIA ADMINISTRATIVA O JUDICIAL CERTIFICADA </t>
  </si>
  <si>
    <t>MAPA DE PROCESOS CONSEJO SUPERIOR DE LA JUDICATURA</t>
  </si>
  <si>
    <t>PROCESOS DEPENDENCIA JUDICIALES CERTIFICADAS</t>
  </si>
  <si>
    <t>FACTORES TEMÁTICOS</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</si>
  <si>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</si>
  <si>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</si>
  <si>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</si>
  <si>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</si>
  <si>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</si>
  <si>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</si>
  <si>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</si>
  <si>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</si>
  <si>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</si>
  <si>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pandemias y sus variantes.</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</si>
  <si>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</si>
  <si>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</si>
  <si>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</si>
  <si>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</si>
  <si>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</si>
  <si>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</si>
  <si>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</si>
  <si>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</si>
  <si>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</si>
  <si>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</si>
  <si>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</si>
  <si>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</si>
  <si>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</si>
  <si>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</si>
  <si>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</si>
  <si>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</si>
  <si>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</si>
  <si>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</si>
  <si>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</si>
  <si>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</si>
  <si>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</si>
  <si>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</si>
  <si>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</si>
  <si>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</si>
  <si>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</si>
  <si>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</si>
  <si>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</si>
  <si>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</si>
  <si>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Personal (competencia del personal, disponibilidad, suficiencia, seguridad y salud  en el trabajo)</t>
  </si>
  <si>
    <t>No contar con el recurso humano suficiente y necesario para responder a la demanda de Justicia</t>
  </si>
  <si>
    <t>Servidores Judiciales con comorbilidades y/o enfermedades laborales</t>
  </si>
  <si>
    <t>Extensión en los horarios laborales de trabajo en casa y presencial, que afecta el bienestar físico, mental y emocional en los servidores judiciales y su entorno familiar</t>
  </si>
  <si>
    <t xml:space="preserve">Carencia  de manual  de funciones y procedimientos  para los servidores Judiciales </t>
  </si>
  <si>
    <t>Debilidad en los procesos de inducción y reinducción de los servidores judiciales</t>
  </si>
  <si>
    <t>Proceso (capacidad, diseño, ejecución, proveedores, entradas, salidas, gestión del conocimiento)</t>
  </si>
  <si>
    <t xml:space="preserve">Tecnológicos </t>
  </si>
  <si>
    <t>Debilidad de la plataforma tecnológica a nivel nacional de  software y hardware en las sedes administrativas y judiciales</t>
  </si>
  <si>
    <t>Falta de apropiación y aplicación del conocimiento de los avances tecnológicos</t>
  </si>
  <si>
    <t xml:space="preserve">Capacitación para el uso de herramientas tecnológicas  </t>
  </si>
  <si>
    <t>Fallas de conectividad para la realización de las actividades propias del proceso.</t>
  </si>
  <si>
    <t xml:space="preserve">Falta de cobertura tecnológica en las sedes judiciales </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</si>
  <si>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</si>
  <si>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</si>
  <si>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</si>
  <si>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</si>
  <si>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</si>
  <si>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</si>
  <si>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</si>
  <si>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Infraestructura física (suficiencia, comodidad)</t>
  </si>
  <si>
    <t>Cumplimiento del plan de infraestructura de la Rama Judicial</t>
  </si>
  <si>
    <t>Elementos de trabajo (papel, equipos, herramientas)</t>
  </si>
  <si>
    <t>Falta de modernización y mantenimiento del mobiliario con que cuenta la Rama Judicial</t>
  </si>
  <si>
    <t>Uso adecuado de los elementos de trabajo</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</si>
  <si>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</si>
  <si>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</si>
  <si>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</si>
  <si>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</si>
  <si>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</si>
  <si>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</si>
  <si>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 la imagen corporativa y los logos en los cuales se encuentra certificada la Rama Judicial</t>
  </si>
  <si>
    <t>Ambientales</t>
  </si>
  <si>
    <t>Desconocimiento del Plan de Gestión Ambiental que aplica para la Rama Judicial Acuerdo PSAA14-10160</t>
  </si>
  <si>
    <t>Ausencia de indicadores ambientales establecidos en los programas de gestión del Acuerdo PSAA14-10160</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</si>
  <si>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</si>
  <si>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</si>
  <si>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</si>
  <si>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</si>
  <si>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</si>
  <si>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ESTRATEGIAS</t>
  </si>
  <si>
    <t xml:space="preserve">Plan de acción </t>
  </si>
  <si>
    <t>Mantener, actualizar y documentar  el Sistema Integrado de Gestión SIGCMA, en el contexto especifico</t>
  </si>
  <si>
    <t>Solicitar apoyo al CENDOJ para realización de capacitaciones en tablas de retención documental (TRD)</t>
  </si>
  <si>
    <t>Hacer uso de la información y de las herramientas tecnológicas dispuestas para la prestación del servicios</t>
  </si>
  <si>
    <t>Motivar a los servidores judiciales en la Implementación del plan de gestión ambiental en cada sede administrativa o judicial</t>
  </si>
  <si>
    <t>Realizar identificación y cumplimiento de los requisitos legales y reglamentarios</t>
  </si>
  <si>
    <t>Matriz de riesgos</t>
  </si>
  <si>
    <t>Incumplimiento de los objetivos SIGCMA</t>
  </si>
  <si>
    <t>Incumplimiento de los términos procesales</t>
  </si>
  <si>
    <t>Pago indebido de depósitos judiciales</t>
  </si>
  <si>
    <t>Entrega de dineros a quien no le asiste el derecho de reclamar los mismos.</t>
  </si>
  <si>
    <t>1-Congestión del aparato judicial</t>
  </si>
  <si>
    <t>Juzgados y Centro de Servicios Administrativos de Envigado</t>
  </si>
  <si>
    <t>Misionales</t>
  </si>
  <si>
    <t>ADMINISTRACIÓN DE JUSTICIA EN LAS ESPECIALIDADES CIVIL-FAMILIA-LABORAL-PENAL Y ACCIONES CONSTITUCIONALES y CENTRO DE SERVICIOS ADMINISTRATIVOS</t>
  </si>
  <si>
    <t>DISTRITO JUDICIAL DE MEDELLIN</t>
  </si>
  <si>
    <t xml:space="preserve">PROCESO ESTRATEGICO 
- SUB PROCESO DIRECCIONAMIENTO ESTRATEGICO
PROCESOS MISIONALES 
-ACCIONES CONSTITUCIONALES
-CIVIL
-FAMILIA
-LABORAL
-PENAL
-SERVICIOS ADMINISTRATIVOS
PROCESO DE EVALUACIÓN
-MEJORAMIENTO DE LA GESTION
PROCESOS DE APOYO
-GESTION DEL TALENTO HUMANO
-GESTION DE LOS RECURSOS
</t>
  </si>
  <si>
    <t>Juzgados y Centro de Servicios Administrativos de Envigado - Antioquia</t>
  </si>
  <si>
    <t>OBJETIVO DEL PROCESO
Administrar justicia dirigiendo la actuación procesal, hacia la emisión de una decisión de carácter definitivo mediante la aplicación de la normatividad vigente.</t>
  </si>
  <si>
    <t>Estrategias del Gobierno Nacional definidas en el Plan de Desarrollo 2023 -2026, donde se busca fortalecer el modelo de desarrollo económico, ambiental y social. Economía Circular.</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</si>
  <si>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</si>
  <si>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</si>
  <si>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No realización de audiencias  por factores atribuibles a las partes interesadas externas (no traslados a las sedes judiciales de manera presencial, desconocimiento de las partes en el uso Tics, no asistencia de las partes procesales necesarias en el proceso)</t>
  </si>
  <si>
    <t>Incremento de la credibilidad y confianza en la administración de justicia al implementar y certificar sus Sistemas de Gestión. 
Protocolos y manuales para el uso de las Tics y de herramientas ofimáticas, con el fin de evitar la afectación en la realización de las audiencias</t>
  </si>
  <si>
    <t>Interrupción del servicio público de Administrar Justicia por problemas de orden público, a causa del conflicto armado de la región, limitaciones en la movilidad, entre otras.</t>
  </si>
  <si>
    <t>Acercamiento de la Administración de Justicia  entre los actores no formales de la justicia (Grupos y minorías Indígenas, género)</t>
  </si>
  <si>
    <t>Fomento del autocuidado y ambientes certificados en sellos de Bioseguridad.</t>
  </si>
  <si>
    <t>Marco regulatorio del  MINTICS, para la gobernanza, gobernabilidad y transformación digital.
Plan de digitalización de los expedientes acorde con los protocolos establecidos y utilización de repositorios seguros.</t>
  </si>
  <si>
    <t>Participación del sector justicia en los Comités Nacionales, Departamentales y Municipales de Emergencias.</t>
  </si>
  <si>
    <t>Emergencias ambientales externas que impacten directamente las instalaciones judiciales.</t>
  </si>
  <si>
    <t>Protocolos de bioseguridad para el sector justicia</t>
  </si>
  <si>
    <t>Inadecuada disposición de residuos e inservibles acordes con la legislación ambiental en la materia acorde con las políticas del Gobierno Nacional  y Local</t>
  </si>
  <si>
    <t>Servidores Judiciales comprometidos y con competencias necesarias para atender las funciones asignadas.</t>
  </si>
  <si>
    <t>Contar  con programas de salud ocupacional.</t>
  </si>
  <si>
    <t xml:space="preserve">Capacitación por parte de la EJRLB a los servidores judiciales. Promoción del autocuidado y la salud a través de los canales virtuales- Aplicación de la Ley 2191 de 2022- Desconexión Laboral. </t>
  </si>
  <si>
    <t>Mejor prestación del servicio de justicia (Implementación de los protocolos de bioseguridad definidos por la Rama Judicial para el acceso a las sedes).</t>
  </si>
  <si>
    <t>Fortalecimiento de los concursos de méritos para ingreso de la Rama Judicial. Capacitación por parte de la EJRLB a los servidores judiciales.</t>
  </si>
  <si>
    <t>Debilidad en las competencias propias para la ejecución de las actividades asignadas.</t>
  </si>
  <si>
    <t>Espacios que permitan la mejora de competencias de los servidores judiciales, a través de procesos de sensibilización, capacitación y formación.</t>
  </si>
  <si>
    <t xml:space="preserve">Resistencia por parte de algunos servidores judiciales para implementar la gestión de conocimiento con el fin de asumir  los cambios.  </t>
  </si>
  <si>
    <t xml:space="preserve">Actualización de la plataforma estratégica para responder a los cambios normativos y legales.
Aplicabilidad de la Gestión del conocimiento generada por las experiencias de los servidores judiciales documentada en instructivos y guías
</t>
  </si>
  <si>
    <t>Falta de tiempo para acceder a oportunidades de formación: Sensibilizaciones, cursos, talleres,  capacitaciones, diplomados, entre otros</t>
  </si>
  <si>
    <t>Programas de formación para servidores judiciales ofrecidos por la EJRLB</t>
  </si>
  <si>
    <t>Congestión judicial como consecuencia del  recurso humano insuficiente para responder a la demanda del servicio: los ingresos superan las respuestas o salidas de los despachos judiciales.</t>
  </si>
  <si>
    <t>Distribución interna de labores y adopción de buenas prácticas y métodos de trabajo</t>
  </si>
  <si>
    <t xml:space="preserve">Accesibilidad a nuevas herramientas virtuales, que facilitan el acceso a la información, la optimización del tiempo y racionalización de recursos. </t>
  </si>
  <si>
    <t>Carencia de formación en tecnologías de la información y la comunicación aplicadas al desarrollo de la gestión Judicial establecido en el PETD</t>
  </si>
  <si>
    <t>Debilidad en la aplicación, estandarización y socialización de tablas de retención documental</t>
  </si>
  <si>
    <t>Micrositio de fácil acceso a los documentos propios del trámite judicial y del SIGCMA</t>
  </si>
  <si>
    <t>Sedes Judiciales arrendadas, en comodato y propias que no cuentan con las condiciones mínimas de seguridad y salud ocupacional para los servidores judiciales, contratistas y usuarios de la justicia según la normatividad vigente</t>
  </si>
  <si>
    <t>Actualización de la plataforma tecnológica de la Rama Judicial para el cumplimiento del PETD</t>
  </si>
  <si>
    <t>Uso adecuado de los micrositios, de los correos electrónicos y de los aplicativos del Sistema de Gestión Siglo XXI</t>
  </si>
  <si>
    <t>Participación en los espacios  de sensibilización ambiental, como el Día SIGCMA
Disminución en el uso de papel, toners y demás elementos de oficina al implementar el uso de medios tecnológicos y teletrabajo</t>
  </si>
  <si>
    <t>Espacios para gestión del conocimiento en Sistemas de Gestión.</t>
  </si>
  <si>
    <t>Implementación de buenas practicas tendientes a la protección del medio ambiente y participación activa en comités y brigadas.</t>
  </si>
  <si>
    <t xml:space="preserve">Garantizar la continuidad y observancia del Plan Estratégico de Transformación Digital (PETD). </t>
  </si>
  <si>
    <t>1,2,7,8,10</t>
  </si>
  <si>
    <t>2,9,14,19</t>
  </si>
  <si>
    <t>Planear, hacer seguimiento y evaluación de la gestión judicial</t>
  </si>
  <si>
    <t>1,2,4,9</t>
  </si>
  <si>
    <t>3,5,6,7,8,9,   11,13</t>
  </si>
  <si>
    <t>1,4,8,17</t>
  </si>
  <si>
    <t>Promover el fortalecimiento de competencias de los servidores judiciales, a través del plan de formación de la Escuela Judicial.</t>
  </si>
  <si>
    <t>12,13,15</t>
  </si>
  <si>
    <t xml:space="preserve">Participar activamente en los procesos de sensibilización, capacitación y formación en los procesos SIGCMA </t>
  </si>
  <si>
    <t>2, 10</t>
  </si>
  <si>
    <t>6,17,18,
19, 29</t>
  </si>
  <si>
    <t>Efectuar seguimiento al plan de acción y realizar el reporte oportuno</t>
  </si>
  <si>
    <t>Generar y promover espacios para la retroalimentación de las  partes interesadas</t>
  </si>
  <si>
    <t>2,5,6,7,16</t>
  </si>
  <si>
    <t>1,2,5</t>
  </si>
  <si>
    <t>18.19,26</t>
  </si>
  <si>
    <t>2,6,25,26</t>
  </si>
  <si>
    <t>Plan de acción y matriz de riesgos</t>
  </si>
  <si>
    <t>12,13,14</t>
  </si>
  <si>
    <t>1,9,12,15,16,19</t>
  </si>
  <si>
    <t>1,4,5,6,7,19,20,23,31</t>
  </si>
  <si>
    <t>12,13,14,15, 16,25,26</t>
  </si>
  <si>
    <t>27,28,29,30,31</t>
  </si>
  <si>
    <t>29,30,31,32,33</t>
  </si>
  <si>
    <t>3-Fallas o daños tecnológicos.</t>
  </si>
  <si>
    <t xml:space="preserve">2 Fallas en los controles de los procesos </t>
  </si>
  <si>
    <t>Pérdida o deterioro de expedientes (físico y/o digital)</t>
  </si>
  <si>
    <t>X</t>
  </si>
  <si>
    <t>ADMINISTRACIÓN DE JUSTICIA EN LA AREAS CIVIL-FAMILIA - LABORAL- PENAL - ACCIONES CONSTITUCIONALES y SERVICIOS ADMINISTRATIVOS</t>
  </si>
  <si>
    <t>Administrar justicia dirigiendo la actuación procesal, hacia la emisión de una decisión de carácter definitivo mediante la aplicación de la normatividad vigente.</t>
  </si>
  <si>
    <t>6-Ausencia de repositorios o sedes funcionales para la administración de los expedientes del archivo de gestión activo o de procesos terminados.</t>
  </si>
  <si>
    <t>Posibilidad de incumplimiento de los objetivos del sistema de gestión SIGCMA ante el no logro del nivel de referencia de los indicadores en los procesos que lo conforman con la expectativa de cumplimiento en cada ejercicio (anual) y por falta de mantenimiento del mismo.</t>
  </si>
  <si>
    <t>Posibilidad de la afectación en la Prestación del Servicio de Justicia   por el extravío o deterioro de los expedientes en el proceso de custodia y archivo de los mismos.</t>
  </si>
  <si>
    <t>Falta de observancia en los tiempos establecidos en el procedimiento legal, por parte de los despachos.</t>
  </si>
  <si>
    <t xml:space="preserve">6-Desmotivación de los servidores Judiciales. </t>
  </si>
  <si>
    <t>4- Aplazamiento u omision injustificado en la realización de audiencias o ejecución de trámites legales.</t>
  </si>
  <si>
    <t>5. Indebido o inexistente registro y control de la información a través de los sistemas de información de la Rama Judicial.</t>
  </si>
  <si>
    <t>2-Insificiente planta de personal para atender el proceso misional y la rotación de la misma.</t>
  </si>
  <si>
    <t>3-Complejidad de algunos procesos que requieren mayor dedicación para su trámite.</t>
  </si>
  <si>
    <t>7-Servidores judiciales que no cuentan con las competencias necesarias para atender el trámite judicial.</t>
  </si>
  <si>
    <t>12 de Abril de 2024</t>
  </si>
  <si>
    <t xml:space="preserve">Proferir  sentencias judiciales incumpliendo los principios de la administracion de justicia o sin la observancia de los Codigos  Procesales en la materia </t>
  </si>
  <si>
    <t>2- Rotación de personal.</t>
  </si>
  <si>
    <t>3-Escacez de recursos para el sostenimiento del SIGCMA.</t>
  </si>
  <si>
    <t>4-Falta de capacitación al personal existente en las dependencias judiciales en temas de calidad.</t>
  </si>
  <si>
    <t>El profesional Universitario Grado 20, ante el cambio o rotación de los servidores, ofrece inducción al personal nuevo o reinducción al existente, con el fin de sensibilizar o aumentar el conocimiento de los componentes del SIGCMA. Si se identifican necesidades de ampliación del conocimiento, se realizan sesiones de refuerzo. Como evidencia, se cuenta con las actas de reuniones del SIGCMA de Jueces y de asistencia las jornadas de capacitación. (Grabación virtual).</t>
  </si>
  <si>
    <t xml:space="preserve">El Juez o Lider de la dependencia judicial, diariamente mitorea la información registrada del proceso en el cuadro de seguimiento a términos y verifica que las alertas no se hayan generado. En caso de que la alerta se materialice, se hace análisis de causa y se da el respectivo tratamiento.
Se cuenta con actas de reuniones internas, acciones de gestión, salidas no conformes, planes de mejoramiento. 
</t>
  </si>
  <si>
    <t xml:space="preserve">Juez o Lider de la dependencia judicial, trimestralamente,   monitorea la infromación registrada en el cuadro de segumiento al proceso misional, verificadno los niveles de los indicadores de gestión. De tener afectacion en su cumplimiento, comparte en las reuniones internas y con el Comité SIGCMA  para el análisis de causa y su tratamiento.
Acta de reuniones internnas y de Comité SIGCMA. 
</t>
  </si>
  <si>
    <t xml:space="preserve"> Realizar trámites sin el cumplimiento de los requisitos legales  o  con informacion falsa</t>
  </si>
  <si>
    <t>El Juez Representante del SIGMA de Envigado, comparte y refuerza, a través comunicaciones, circulares o boletines intrenos, la existencia del Código de ética y buen gobierno. En caso de materializarse una conducta que atente contra la ética y buenas prácticas, informa de manera oficial a quien corresponda tener el conocimiento del hecho conforme a la Ley. Se genera evidencia en  Boletines o circulares o comunicados.</t>
  </si>
  <si>
    <t xml:space="preserve">1. Desconocimiento del Código de Etica y Buen Gobierno.   </t>
  </si>
  <si>
    <t xml:space="preserve">2.Falta de ética  de los servidores judiciales 
</t>
  </si>
  <si>
    <t>2.Falta de software institucional estandarizado para la especialidad para el control del archivo de documentos tanto físicos como difgitales.</t>
  </si>
  <si>
    <t>1-Escazo conocimiento de herramientas de administración documental (TRD-No implementación del expediente electrónico)</t>
  </si>
  <si>
    <t xml:space="preserve">4-Congestión del aparato judicial </t>
  </si>
  <si>
    <t>5- Salidas de los expedientes por fuera de la organización a otros ambientes.</t>
  </si>
  <si>
    <t xml:space="preserve">1-Control insuficiente o inexisetente en la conciliación de las cuentas judiciales </t>
  </si>
  <si>
    <t>2-Congestión del aparato judicial</t>
  </si>
  <si>
    <t>3-Rotación de personal</t>
  </si>
  <si>
    <t>El empleado del Centro de Servicios, que apoya la labor de depósitos judiciales, mensualmente, realiza la preconciliación de cuentas judiciales de cada Despacho Judicial. De encontrar alguna diferencia, informa al Juzgado, para solucionarla dentro de los 30 días calendario siguientes. 
Como evidencia se cuenta con el informe de preconciliación que se entrega física y digitalmente al Juzgado cada mes.</t>
  </si>
  <si>
    <t xml:space="preserve">El Juez Representante del SIGCMA en Envigado, de manera trimestral realiza revisión al estado de las herramientsa del SIGCMA y, de ser oportuno, propone su actualización. También se analiza el comportamiento de los indicadores del SIGCMA. Estos resultados se remiten a cada oficina; en caso de ser necesario, se comparten en sesiones de Comité de Calidad. De estas actividades queda evidencia en el informe de revisión trimestral y en el informe de Revisión por la Dirección del respectivo año.  
</t>
  </si>
  <si>
    <t xml:space="preserve">El empleado del Centro de Servicios y/o en los juzgados, de manera diaria, revisa el correo institucional y realiza el registro de las actuaciones, conforme a lo solicitado, en el correo en el aplicativo justicia Siglo XXI. Porteriormente se incopora al repositorio digital de la respectiva dependencia judicial. De igual forma, se hace back up de la información que es competencia de la DSRJ. Como evidencia se tiene justicia Siglo XXI y los respositorios. </t>
  </si>
  <si>
    <t>Los despachos judiciales frecuentemente (diario, semanal) manejan base de datos en excel donde registran la información básica del expediente para ser entregados al Centro de Servicios quien llevará la custodia del archivo defintivo de los mismos. El Centro ed Servicios maneja base de datos donde se registran los archivos y re archivo de expedientes.</t>
  </si>
  <si>
    <t xml:space="preserve">Los servidores, soliciitan ante la DSRJ  les permitan ingreso al back up para recuperar información de piezas que se extraviaron.
</t>
  </si>
  <si>
    <t>En cada Juzgados, frecuentemente, el Juez y el Secretario verifican que el pago corresponda a la orden que el juzgado expidió. Firman la autorización de manera electrónica y autorizan el pago a través del portal web del Banco Agrario.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</si>
</sst>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7">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1"/>
      <color theme="4" tint="-0.499984740745262"/>
      <name val="Azo Sans Medium"/>
    </font>
    <font>
      <sz val="11"/>
      <color theme="1"/>
      <name val="Azo Sans Light"/>
    </font>
    <font>
      <sz val="11"/>
      <color rgb="FFFF0000"/>
      <name val="Azo Sans Light"/>
    </font>
    <font>
      <sz val="12"/>
      <color theme="4" tint="-0.249977111117893"/>
      <name val="Azo"/>
    </font>
    <font>
      <b/>
      <sz val="12"/>
      <color rgb="FF0070C0"/>
      <name val="Calibri"/>
      <family val="2"/>
      <scheme val="minor"/>
    </font>
    <font>
      <sz val="12"/>
      <color theme="4" tint="-0.249977111117893"/>
      <name val="Azo Sans Medium"/>
    </font>
    <font>
      <sz val="10"/>
      <color rgb="FF000000"/>
      <name val="Calibri"/>
      <family val="2"/>
      <scheme val="minor"/>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s>
  <borders count="13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dotted">
        <color rgb="FF4DC0E3"/>
      </left>
      <right style="hair">
        <color rgb="FF4DC0E3"/>
      </right>
      <top style="dotted">
        <color rgb="FF4DC0E3"/>
      </top>
      <bottom style="dotted">
        <color rgb="FF4DC0E3"/>
      </bottom>
      <diagonal/>
    </border>
    <border>
      <left/>
      <right style="hair">
        <color rgb="FF4DC0E3"/>
      </right>
      <top style="dotted">
        <color rgb="FF4DC0E3"/>
      </top>
      <bottom style="dotted">
        <color rgb="FF4DC0E3"/>
      </bottom>
      <diagonal/>
    </border>
    <border>
      <left style="medium">
        <color indexed="64"/>
      </left>
      <right style="medium">
        <color rgb="FF4DC0E3"/>
      </right>
      <top style="medium">
        <color rgb="FF4DC0E3"/>
      </top>
      <bottom style="medium">
        <color rgb="FF4DC0E3"/>
      </bottom>
      <diagonal/>
    </border>
    <border>
      <left style="medium">
        <color rgb="FF4DC0E3"/>
      </left>
      <right style="medium">
        <color rgb="FF4DC0E3"/>
      </right>
      <top style="medium">
        <color rgb="FF4DC0E3"/>
      </top>
      <bottom style="medium">
        <color rgb="FF4DC0E3"/>
      </bottom>
      <diagonal/>
    </border>
    <border>
      <left style="medium">
        <color rgb="FF4DC0E3"/>
      </left>
      <right style="medium">
        <color indexed="64"/>
      </right>
      <top style="medium">
        <color rgb="FF4DC0E3"/>
      </top>
      <bottom style="medium">
        <color rgb="FF4DC0E3"/>
      </bottom>
      <diagonal/>
    </border>
    <border>
      <left style="thin">
        <color indexed="64"/>
      </left>
      <right style="medium">
        <color indexed="64"/>
      </right>
      <top/>
      <bottom style="thin">
        <color indexed="64"/>
      </bottom>
      <diagonal/>
    </border>
    <border>
      <left/>
      <right/>
      <top style="hair">
        <color rgb="FF4DC0E3"/>
      </top>
      <bottom style="hair">
        <color rgb="FF4DC0E3"/>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51">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51" fillId="3" borderId="0" xfId="0" applyFont="1" applyFill="1"/>
    <xf numFmtId="0" fontId="64"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1"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2" fontId="67" fillId="0" borderId="32" xfId="3" applyNumberFormat="1" applyFont="1" applyBorder="1" applyAlignment="1">
      <alignment horizontal="justify" vertical="center" wrapText="1"/>
    </xf>
    <xf numFmtId="2" fontId="67"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68" fillId="3" borderId="6" xfId="0" applyFont="1" applyFill="1" applyBorder="1" applyAlignment="1" applyProtection="1">
      <alignment horizontal="justify"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0" xfId="0" applyFont="1" applyFill="1" applyBorder="1" applyAlignment="1">
      <alignment vertical="center" wrapText="1"/>
    </xf>
    <xf numFmtId="0" fontId="59" fillId="3" borderId="106" xfId="0" applyFont="1" applyFill="1" applyBorder="1" applyAlignment="1">
      <alignment vertical="center" wrapText="1"/>
    </xf>
    <xf numFmtId="0" fontId="11" fillId="3" borderId="76" xfId="0" applyFont="1" applyFill="1" applyBorder="1"/>
    <xf numFmtId="0" fontId="11" fillId="0" borderId="76" xfId="0" applyFont="1" applyBorder="1"/>
    <xf numFmtId="0" fontId="28" fillId="4" borderId="10" xfId="0" applyFont="1" applyFill="1" applyBorder="1" applyAlignment="1">
      <alignment horizontal="center" vertical="center"/>
    </xf>
    <xf numFmtId="0" fontId="0" fillId="0" borderId="0" xfId="0" applyAlignment="1">
      <alignment horizontal="center"/>
    </xf>
    <xf numFmtId="0" fontId="61" fillId="3" borderId="0" xfId="0" applyFont="1" applyFill="1"/>
    <xf numFmtId="0" fontId="65" fillId="0" borderId="0" xfId="0" applyFont="1" applyAlignment="1">
      <alignment horizontal="center" vertical="center" wrapText="1"/>
    </xf>
    <xf numFmtId="0" fontId="62" fillId="3" borderId="0" xfId="0" applyFont="1" applyFill="1"/>
    <xf numFmtId="0" fontId="63" fillId="0" borderId="0" xfId="0" applyFont="1" applyAlignment="1">
      <alignment horizontal="justify" vertical="center" wrapText="1" readingOrder="1"/>
    </xf>
    <xf numFmtId="0" fontId="63" fillId="0" borderId="0" xfId="0" applyFont="1" applyAlignment="1">
      <alignment horizontal="left" vertical="center" wrapText="1"/>
    </xf>
    <xf numFmtId="0" fontId="61" fillId="0" borderId="0" xfId="0" applyFont="1"/>
    <xf numFmtId="0" fontId="76" fillId="3" borderId="115" xfId="0" applyFont="1" applyFill="1" applyBorder="1" applyAlignment="1">
      <alignment horizontal="center" vertical="center" wrapText="1"/>
    </xf>
    <xf numFmtId="0" fontId="76" fillId="3" borderId="77" xfId="0" applyFont="1" applyFill="1" applyBorder="1" applyAlignment="1">
      <alignment horizontal="center" vertical="center" wrapText="1"/>
    </xf>
    <xf numFmtId="0" fontId="77" fillId="3" borderId="75" xfId="0" applyFont="1" applyFill="1" applyBorder="1" applyAlignment="1">
      <alignment horizontal="center" vertical="center" wrapText="1"/>
    </xf>
    <xf numFmtId="0" fontId="77" fillId="3" borderId="17" xfId="0" applyFont="1" applyFill="1" applyBorder="1" applyAlignment="1">
      <alignment horizontal="center" vertical="center" wrapText="1"/>
    </xf>
    <xf numFmtId="0" fontId="76" fillId="3" borderId="116" xfId="0" applyFont="1" applyFill="1" applyBorder="1" applyAlignment="1">
      <alignment horizontal="center" vertical="center" wrapText="1"/>
    </xf>
    <xf numFmtId="0" fontId="76" fillId="3" borderId="12" xfId="0" applyFont="1" applyFill="1" applyBorder="1" applyAlignment="1">
      <alignment horizontal="center" vertical="center" wrapText="1"/>
    </xf>
    <xf numFmtId="14" fontId="77" fillId="3" borderId="17" xfId="0" applyNumberFormat="1" applyFont="1" applyFill="1" applyBorder="1" applyAlignment="1">
      <alignment horizontal="center" vertical="center" wrapText="1"/>
    </xf>
    <xf numFmtId="0" fontId="78" fillId="0" borderId="0" xfId="0" applyFont="1" applyAlignment="1" applyProtection="1">
      <alignment vertical="center"/>
      <protection locked="0"/>
    </xf>
    <xf numFmtId="0" fontId="78" fillId="0" borderId="0" xfId="0" applyFont="1" applyProtection="1">
      <protection locked="0"/>
    </xf>
    <xf numFmtId="0" fontId="78" fillId="0" borderId="0" xfId="0" applyFont="1"/>
    <xf numFmtId="0" fontId="80" fillId="19" borderId="117" xfId="0" applyFont="1" applyFill="1" applyBorder="1" applyAlignment="1" applyProtection="1">
      <alignment horizontal="left" vertical="center" wrapText="1"/>
      <protection locked="0"/>
    </xf>
    <xf numFmtId="0" fontId="80" fillId="19" borderId="117" xfId="0" applyFont="1" applyFill="1" applyBorder="1" applyAlignment="1" applyProtection="1">
      <alignment horizontal="center" vertical="center"/>
      <protection locked="0"/>
    </xf>
    <xf numFmtId="0" fontId="78" fillId="0" borderId="0" xfId="0" applyFont="1" applyAlignment="1" applyProtection="1">
      <alignment horizontal="left" vertical="center"/>
      <protection locked="0"/>
    </xf>
    <xf numFmtId="0" fontId="80"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0" fontId="78" fillId="0" borderId="0" xfId="0" applyFont="1" applyAlignment="1" applyProtection="1">
      <alignment horizontal="left"/>
      <protection locked="0"/>
    </xf>
    <xf numFmtId="0" fontId="78" fillId="0" borderId="0" xfId="0" applyFont="1" applyAlignment="1" applyProtection="1">
      <alignment horizontal="center"/>
      <protection locked="0"/>
    </xf>
    <xf numFmtId="0" fontId="82" fillId="20" borderId="120" xfId="0" applyFont="1" applyFill="1" applyBorder="1" applyAlignment="1">
      <alignment horizontal="center" vertical="center" wrapText="1" readingOrder="1"/>
    </xf>
    <xf numFmtId="0" fontId="84" fillId="3" borderId="120" xfId="0" applyFont="1" applyFill="1" applyBorder="1" applyAlignment="1">
      <alignment horizontal="center" vertical="center" wrapText="1" readingOrder="1"/>
    </xf>
    <xf numFmtId="0" fontId="84" fillId="3" borderId="120" xfId="0" applyFont="1" applyFill="1" applyBorder="1" applyAlignment="1">
      <alignment horizontal="center" vertical="center" wrapText="1"/>
    </xf>
    <xf numFmtId="0" fontId="78" fillId="3" borderId="0" xfId="0" applyFont="1" applyFill="1"/>
    <xf numFmtId="0" fontId="84" fillId="0" borderId="120" xfId="0" applyFont="1" applyBorder="1" applyAlignment="1">
      <alignment horizontal="center" vertical="center" wrapText="1" readingOrder="1"/>
    </xf>
    <xf numFmtId="0" fontId="81" fillId="0" borderId="0" xfId="0" applyFont="1" applyAlignment="1">
      <alignment vertical="center" wrapText="1"/>
    </xf>
    <xf numFmtId="0" fontId="82" fillId="0" borderId="120" xfId="0" applyFont="1" applyBorder="1" applyAlignment="1">
      <alignment vertical="center" wrapText="1" readingOrder="1"/>
    </xf>
    <xf numFmtId="0" fontId="80" fillId="0" borderId="0" xfId="0" applyFont="1"/>
    <xf numFmtId="0" fontId="78" fillId="0" borderId="0" xfId="0" applyFont="1" applyAlignment="1">
      <alignment horizontal="left"/>
    </xf>
    <xf numFmtId="0" fontId="78" fillId="0" borderId="0" xfId="0" applyFont="1" applyAlignment="1">
      <alignment horizontal="center"/>
    </xf>
    <xf numFmtId="0" fontId="85" fillId="0" borderId="0" xfId="0" applyFont="1" applyAlignment="1">
      <alignment wrapText="1"/>
    </xf>
    <xf numFmtId="0" fontId="87" fillId="0" borderId="0" xfId="0" applyFont="1"/>
    <xf numFmtId="0" fontId="89" fillId="5" borderId="117" xfId="0" applyFont="1" applyFill="1" applyBorder="1" applyAlignment="1">
      <alignment horizontal="center" vertical="center"/>
    </xf>
    <xf numFmtId="0" fontId="89" fillId="5" borderId="117" xfId="0" applyFont="1" applyFill="1" applyBorder="1" applyAlignment="1">
      <alignment vertical="center" wrapText="1"/>
    </xf>
    <xf numFmtId="0" fontId="87" fillId="0" borderId="0" xfId="0" applyFont="1" applyAlignment="1">
      <alignment horizontal="left"/>
    </xf>
    <xf numFmtId="0" fontId="85" fillId="0" borderId="0" xfId="0" applyFont="1" applyAlignment="1">
      <alignment horizontal="center"/>
    </xf>
    <xf numFmtId="0" fontId="87"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0" fillId="0" borderId="34" xfId="0" applyBorder="1" applyAlignment="1">
      <alignment horizontal="justify" vertical="center" wrapText="1"/>
    </xf>
    <xf numFmtId="0" fontId="0" fillId="0" borderId="20" xfId="0" applyBorder="1" applyAlignment="1">
      <alignment horizontal="center" vertical="center" wrapText="1"/>
    </xf>
    <xf numFmtId="0" fontId="0" fillId="0" borderId="20" xfId="0" applyBorder="1" applyAlignment="1">
      <alignment horizontal="left" vertical="center" wrapText="1"/>
    </xf>
    <xf numFmtId="0" fontId="0" fillId="0" borderId="25" xfId="0" applyBorder="1" applyAlignment="1">
      <alignment horizontal="center" vertical="center" wrapText="1"/>
    </xf>
    <xf numFmtId="2" fontId="0" fillId="0" borderId="25" xfId="0" applyNumberFormat="1" applyBorder="1" applyAlignment="1">
      <alignment horizontal="center" vertical="center" wrapText="1"/>
    </xf>
    <xf numFmtId="0" fontId="27" fillId="0" borderId="20" xfId="0" applyFont="1" applyBorder="1" applyAlignment="1">
      <alignment horizontal="center" vertical="center" wrapText="1"/>
    </xf>
    <xf numFmtId="9" fontId="0" fillId="0" borderId="25" xfId="0" applyNumberFormat="1" applyBorder="1" applyAlignment="1">
      <alignment horizontal="center" vertical="center" wrapText="1"/>
    </xf>
    <xf numFmtId="0" fontId="0" fillId="0" borderId="94" xfId="0" applyBorder="1" applyAlignment="1">
      <alignment horizontal="center" vertical="center" wrapText="1"/>
    </xf>
    <xf numFmtId="0" fontId="0" fillId="0" borderId="32" xfId="0" applyBorder="1" applyAlignment="1">
      <alignment horizontal="left" vertical="center" wrapText="1"/>
    </xf>
    <xf numFmtId="0" fontId="0" fillId="0" borderId="32" xfId="0" applyBorder="1" applyAlignment="1">
      <alignment horizontal="left" vertical="center" wrapText="1" indent="1"/>
    </xf>
    <xf numFmtId="0" fontId="0" fillId="0" borderId="20" xfId="0" applyBorder="1" applyAlignment="1">
      <alignment horizontal="left" vertical="center" wrapText="1" indent="1"/>
    </xf>
    <xf numFmtId="0" fontId="0" fillId="0" borderId="20" xfId="0" applyBorder="1" applyAlignment="1">
      <alignment horizontal="center" vertical="center"/>
    </xf>
    <xf numFmtId="0" fontId="81" fillId="5" borderId="117" xfId="0" applyFont="1" applyFill="1" applyBorder="1" applyAlignment="1" applyProtection="1">
      <alignment horizontal="center" vertical="center" wrapText="1"/>
      <protection locked="0"/>
    </xf>
    <xf numFmtId="0" fontId="82" fillId="0" borderId="120" xfId="0" applyFont="1" applyBorder="1" applyAlignment="1">
      <alignment horizontal="center" vertical="center" wrapText="1" readingOrder="1"/>
    </xf>
    <xf numFmtId="0" fontId="82" fillId="0" borderId="121" xfId="0" applyFont="1" applyBorder="1" applyAlignment="1">
      <alignment horizontal="center" vertical="center" wrapText="1" readingOrder="1"/>
    </xf>
    <xf numFmtId="0" fontId="89" fillId="20" borderId="117" xfId="0" applyFont="1" applyFill="1" applyBorder="1" applyAlignment="1">
      <alignment horizontal="center" vertical="center"/>
    </xf>
    <xf numFmtId="0" fontId="91" fillId="3" borderId="120" xfId="0" applyFont="1" applyFill="1" applyBorder="1" applyAlignment="1">
      <alignment horizontal="center" vertical="center" wrapText="1" readingOrder="1"/>
    </xf>
    <xf numFmtId="0" fontId="91" fillId="3" borderId="120" xfId="0" applyFont="1" applyFill="1" applyBorder="1" applyAlignment="1">
      <alignment horizontal="left" vertical="center" wrapText="1"/>
    </xf>
    <xf numFmtId="0" fontId="91" fillId="3" borderId="120" xfId="0" applyFont="1" applyFill="1" applyBorder="1" applyAlignment="1">
      <alignment horizontal="center" vertical="center" wrapText="1"/>
    </xf>
    <xf numFmtId="0" fontId="91" fillId="0" borderId="120" xfId="0" applyFont="1" applyBorder="1" applyAlignment="1">
      <alignment horizontal="center" vertical="center" wrapText="1" readingOrder="1"/>
    </xf>
    <xf numFmtId="0" fontId="91" fillId="0" borderId="120" xfId="0" applyFont="1" applyBorder="1" applyAlignment="1">
      <alignment horizontal="left" vertical="center" wrapText="1"/>
    </xf>
    <xf numFmtId="0" fontId="78" fillId="0" borderId="124" xfId="0" applyFont="1" applyBorder="1" applyAlignment="1">
      <alignment horizontal="center"/>
    </xf>
    <xf numFmtId="0" fontId="78" fillId="0" borderId="125" xfId="0" applyFont="1" applyBorder="1"/>
    <xf numFmtId="0" fontId="91" fillId="3" borderId="120" xfId="0" applyFont="1" applyFill="1" applyBorder="1" applyAlignment="1">
      <alignment horizontal="left" vertical="center" wrapText="1" readingOrder="1"/>
    </xf>
    <xf numFmtId="0" fontId="92" fillId="0" borderId="120" xfId="0" applyFont="1" applyBorder="1" applyAlignment="1">
      <alignment horizontal="center" vertical="center" wrapText="1" readingOrder="1"/>
    </xf>
    <xf numFmtId="0" fontId="91" fillId="3" borderId="120" xfId="0" applyFont="1" applyFill="1" applyBorder="1" applyAlignment="1">
      <alignment vertical="center" wrapText="1"/>
    </xf>
    <xf numFmtId="0" fontId="78" fillId="0" borderId="0" xfId="0" applyFont="1" applyAlignment="1">
      <alignment wrapText="1"/>
    </xf>
    <xf numFmtId="0" fontId="91" fillId="3" borderId="120" xfId="0" applyFont="1" applyFill="1" applyBorder="1" applyAlignment="1">
      <alignment vertical="center" wrapText="1" readingOrder="1"/>
    </xf>
    <xf numFmtId="0" fontId="91" fillId="3" borderId="120" xfId="0" applyFont="1" applyFill="1" applyBorder="1" applyAlignment="1">
      <alignment vertical="center"/>
    </xf>
    <xf numFmtId="0" fontId="91" fillId="3" borderId="120" xfId="0" applyFont="1" applyFill="1" applyBorder="1" applyAlignment="1">
      <alignment horizontal="center" vertical="center"/>
    </xf>
    <xf numFmtId="0" fontId="93" fillId="0" borderId="126" xfId="0" applyFont="1" applyBorder="1" applyAlignment="1">
      <alignment horizontal="left" vertical="center" wrapText="1" indent="1"/>
    </xf>
    <xf numFmtId="0" fontId="94" fillId="0" borderId="127" xfId="0" applyFont="1" applyBorder="1" applyAlignment="1">
      <alignment horizontal="center" vertical="center"/>
    </xf>
    <xf numFmtId="0" fontId="13" fillId="0" borderId="128" xfId="0" applyFont="1" applyBorder="1" applyAlignment="1">
      <alignment horizontal="center" vertical="center" wrapText="1"/>
    </xf>
    <xf numFmtId="0" fontId="94" fillId="0" borderId="127" xfId="0" applyFont="1" applyBorder="1" applyAlignment="1">
      <alignment horizontal="center" vertical="center" wrapText="1"/>
    </xf>
    <xf numFmtId="0" fontId="95" fillId="3" borderId="126" xfId="0" applyFont="1" applyFill="1" applyBorder="1" applyAlignment="1">
      <alignment horizontal="left" vertical="center" wrapText="1" indent="1"/>
    </xf>
    <xf numFmtId="0" fontId="95" fillId="0" borderId="126" xfId="0" applyFont="1" applyBorder="1" applyAlignment="1">
      <alignment horizontal="left" vertical="center" wrapText="1" indent="1"/>
    </xf>
    <xf numFmtId="0" fontId="96" fillId="0" borderId="128" xfId="0" applyFont="1" applyBorder="1" applyAlignment="1">
      <alignment horizontal="center" vertical="center" wrapText="1"/>
    </xf>
    <xf numFmtId="0" fontId="13" fillId="0" borderId="6" xfId="0" applyFont="1" applyBorder="1" applyAlignment="1" applyProtection="1">
      <alignment horizontal="justify" vertical="center" wrapText="1"/>
      <protection locked="0"/>
    </xf>
    <xf numFmtId="0" fontId="0" fillId="0" borderId="34" xfId="0" applyBorder="1" applyAlignment="1">
      <alignment horizontal="left" vertical="center" wrapText="1" indent="1"/>
    </xf>
    <xf numFmtId="0" fontId="91" fillId="3" borderId="121" xfId="0" applyFont="1" applyFill="1" applyBorder="1" applyAlignment="1">
      <alignment horizontal="center" vertical="center" wrapText="1" readingOrder="1"/>
    </xf>
    <xf numFmtId="0" fontId="91" fillId="3" borderId="121" xfId="0" applyFont="1" applyFill="1" applyBorder="1" applyAlignment="1">
      <alignment horizontal="left" vertical="center" wrapText="1"/>
    </xf>
    <xf numFmtId="0" fontId="91" fillId="3" borderId="121" xfId="0" applyFont="1" applyFill="1" applyBorder="1" applyAlignment="1">
      <alignment horizontal="center" vertical="center"/>
    </xf>
    <xf numFmtId="0" fontId="78" fillId="0" borderId="130" xfId="0" applyFont="1" applyBorder="1" applyAlignment="1">
      <alignment horizontal="center"/>
    </xf>
    <xf numFmtId="0" fontId="78" fillId="0" borderId="130" xfId="0" applyFont="1" applyBorder="1"/>
    <xf numFmtId="2" fontId="0" fillId="0" borderId="32" xfId="3" applyNumberFormat="1" applyFont="1" applyBorder="1" applyAlignment="1">
      <alignment horizontal="justify" vertical="center" wrapText="1"/>
    </xf>
    <xf numFmtId="0" fontId="24" fillId="3" borderId="32" xfId="0" applyFont="1" applyFill="1" applyBorder="1" applyAlignment="1" applyProtection="1">
      <alignment horizontal="justify" vertical="center" wrapText="1"/>
      <protection locked="0"/>
    </xf>
    <xf numFmtId="0" fontId="24" fillId="3" borderId="6" xfId="0" applyFont="1" applyFill="1" applyBorder="1" applyAlignment="1" applyProtection="1">
      <alignment horizontal="justify" vertical="center" wrapText="1"/>
      <protection locked="0"/>
    </xf>
    <xf numFmtId="0" fontId="0" fillId="0" borderId="21" xfId="0" applyBorder="1" applyAlignment="1">
      <alignment horizontal="center" vertical="center" wrapText="1"/>
    </xf>
    <xf numFmtId="0" fontId="0" fillId="0" borderId="41" xfId="0"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3" fontId="0" fillId="0" borderId="41" xfId="0" applyNumberFormat="1" applyBorder="1" applyAlignment="1">
      <alignment horizontal="justify" vertical="center" wrapText="1"/>
    </xf>
    <xf numFmtId="0" fontId="0" fillId="0" borderId="41" xfId="0" applyBorder="1" applyAlignment="1">
      <alignment horizontal="justify" vertical="center" wrapText="1"/>
    </xf>
    <xf numFmtId="0" fontId="75" fillId="0" borderId="32" xfId="0" applyFont="1" applyBorder="1" applyAlignment="1">
      <alignment horizontal="justify" vertical="center" wrapText="1"/>
    </xf>
    <xf numFmtId="0" fontId="0" fillId="0" borderId="43" xfId="0" applyBorder="1" applyAlignment="1">
      <alignment horizontal="justify" vertical="center" wrapText="1"/>
    </xf>
    <xf numFmtId="0" fontId="66" fillId="0" borderId="21" xfId="0" applyFont="1" applyBorder="1" applyAlignment="1">
      <alignment horizontal="justify" vertical="center" wrapText="1"/>
    </xf>
    <xf numFmtId="0" fontId="12" fillId="3" borderId="41" xfId="0" applyFont="1" applyFill="1" applyBorder="1" applyAlignment="1">
      <alignment horizontal="center" vertical="center" wrapText="1"/>
    </xf>
    <xf numFmtId="0" fontId="0" fillId="0" borderId="104" xfId="0" applyBorder="1" applyAlignment="1">
      <alignment horizontal="left" vertical="center" wrapText="1" indent="1"/>
    </xf>
    <xf numFmtId="0" fontId="0" fillId="0" borderId="104" xfId="0" applyBorder="1" applyAlignment="1">
      <alignment horizontal="justify" vertical="center" wrapText="1"/>
    </xf>
    <xf numFmtId="3" fontId="0" fillId="0" borderId="25" xfId="0" applyNumberFormat="1" applyBorder="1" applyAlignment="1">
      <alignment horizontal="justify" vertical="center" wrapText="1"/>
    </xf>
    <xf numFmtId="0" fontId="0" fillId="0" borderId="25" xfId="0" applyBorder="1" applyAlignment="1">
      <alignment horizontal="justify" vertical="center" wrapText="1"/>
    </xf>
    <xf numFmtId="0" fontId="24" fillId="3" borderId="25" xfId="0" applyFont="1" applyFill="1" applyBorder="1" applyAlignment="1" applyProtection="1">
      <alignment horizontal="justify" vertical="center" wrapText="1"/>
      <protection locked="0"/>
    </xf>
    <xf numFmtId="2" fontId="0" fillId="0" borderId="25" xfId="3" applyNumberFormat="1" applyFont="1" applyBorder="1" applyAlignment="1">
      <alignment horizontal="center" vertical="center" wrapText="1"/>
    </xf>
    <xf numFmtId="2" fontId="67" fillId="0" borderId="20" xfId="3" applyNumberFormat="1" applyFont="1" applyBorder="1" applyAlignment="1">
      <alignment horizontal="justify" vertical="center" wrapText="1"/>
    </xf>
    <xf numFmtId="0" fontId="24" fillId="3" borderId="21" xfId="0" applyFont="1" applyFill="1" applyBorder="1" applyAlignment="1" applyProtection="1">
      <alignment horizontal="justify" vertical="center" wrapText="1"/>
      <protection locked="0"/>
    </xf>
    <xf numFmtId="2" fontId="67" fillId="0" borderId="21" xfId="3" applyNumberFormat="1" applyFont="1" applyBorder="1" applyAlignment="1">
      <alignment horizontal="justify" vertical="center" wrapText="1"/>
    </xf>
    <xf numFmtId="2" fontId="39" fillId="0" borderId="32" xfId="3" applyNumberFormat="1" applyFont="1" applyBorder="1" applyAlignment="1">
      <alignment horizontal="justify" vertical="center" wrapText="1"/>
    </xf>
    <xf numFmtId="0" fontId="24" fillId="3" borderId="41" xfId="0" applyFont="1" applyFill="1" applyBorder="1" applyAlignment="1" applyProtection="1">
      <alignment horizontal="justify" vertical="center" wrapText="1"/>
      <protection locked="0"/>
    </xf>
    <xf numFmtId="2" fontId="30" fillId="0" borderId="29" xfId="3" applyNumberFormat="1" applyFont="1" applyBorder="1" applyAlignment="1">
      <alignment horizontal="justify" vertical="center" wrapText="1"/>
    </xf>
    <xf numFmtId="0" fontId="24" fillId="0" borderId="29" xfId="0" applyFont="1" applyBorder="1" applyAlignment="1" applyProtection="1">
      <alignment horizontal="justify" vertical="center" wrapText="1"/>
      <protection locked="0"/>
    </xf>
    <xf numFmtId="2" fontId="0" fillId="0" borderId="29" xfId="3" applyNumberFormat="1" applyFont="1" applyBorder="1" applyAlignment="1">
      <alignment horizontal="center" vertical="center" wrapText="1"/>
    </xf>
    <xf numFmtId="0" fontId="0" fillId="0" borderId="21" xfId="0" applyBorder="1" applyAlignment="1">
      <alignment horizontal="left" vertical="center" wrapText="1" indent="1"/>
    </xf>
    <xf numFmtId="3" fontId="0" fillId="0" borderId="43" xfId="0" applyNumberFormat="1" applyBorder="1" applyAlignment="1">
      <alignment horizontal="justify" vertical="center" wrapText="1"/>
    </xf>
    <xf numFmtId="4" fontId="0" fillId="0" borderId="135" xfId="0" applyNumberFormat="1" applyBorder="1" applyAlignment="1">
      <alignment horizontal="center" vertical="center" wrapText="1"/>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2" fillId="0" borderId="120" xfId="0" applyFont="1" applyBorder="1" applyAlignment="1">
      <alignment horizontal="center" vertical="center" wrapText="1" readingOrder="1"/>
    </xf>
    <xf numFmtId="0" fontId="83" fillId="19" borderId="120" xfId="0" applyFont="1" applyFill="1" applyBorder="1" applyAlignment="1">
      <alignment horizontal="center" vertical="center" wrapText="1" readingOrder="1"/>
    </xf>
    <xf numFmtId="0" fontId="82" fillId="0" borderId="121" xfId="0" applyFont="1" applyBorder="1" applyAlignment="1">
      <alignment horizontal="center" vertical="center" wrapText="1" readingOrder="1"/>
    </xf>
    <xf numFmtId="0" fontId="82" fillId="0" borderId="123" xfId="0" applyFont="1" applyBorder="1" applyAlignment="1">
      <alignment horizontal="center" vertical="center" wrapText="1" readingOrder="1"/>
    </xf>
    <xf numFmtId="0" fontId="82" fillId="0" borderId="122" xfId="0" applyFont="1" applyBorder="1" applyAlignment="1">
      <alignment horizontal="center" vertical="center" wrapText="1" readingOrder="1"/>
    </xf>
    <xf numFmtId="0" fontId="90" fillId="3" borderId="120" xfId="0" applyFont="1" applyFill="1" applyBorder="1" applyAlignment="1">
      <alignment horizontal="center" vertical="center" wrapText="1" readingOrder="1"/>
    </xf>
    <xf numFmtId="0" fontId="82" fillId="0" borderId="120" xfId="0" applyFont="1" applyBorder="1" applyAlignment="1">
      <alignment horizontal="left" vertical="center" wrapText="1" readingOrder="1"/>
    </xf>
    <xf numFmtId="0" fontId="79" fillId="0" borderId="0" xfId="0" applyFont="1" applyAlignment="1" applyProtection="1">
      <alignment horizontal="center" vertical="center" wrapText="1"/>
      <protection locked="0"/>
    </xf>
    <xf numFmtId="0" fontId="81" fillId="5" borderId="118" xfId="0" applyFont="1" applyFill="1" applyBorder="1" applyAlignment="1" applyProtection="1">
      <alignment horizontal="center" vertical="center" wrapText="1"/>
      <protection locked="0"/>
    </xf>
    <xf numFmtId="0" fontId="81" fillId="5" borderId="119" xfId="0" applyFont="1" applyFill="1" applyBorder="1" applyAlignment="1" applyProtection="1">
      <alignment horizontal="center" vertical="center" wrapText="1"/>
      <protection locked="0"/>
    </xf>
    <xf numFmtId="0" fontId="81" fillId="5" borderId="117" xfId="0" applyFont="1" applyFill="1" applyBorder="1" applyAlignment="1" applyProtection="1">
      <alignment horizontal="center" vertical="center"/>
      <protection locked="0"/>
    </xf>
    <xf numFmtId="0" fontId="80" fillId="5" borderId="117" xfId="0" applyFont="1" applyFill="1" applyBorder="1" applyAlignment="1" applyProtection="1">
      <alignment horizontal="center" vertical="center"/>
      <protection locked="0"/>
    </xf>
    <xf numFmtId="0" fontId="82" fillId="0" borderId="117" xfId="0" applyFont="1" applyBorder="1" applyAlignment="1" applyProtection="1">
      <alignment horizontal="center" vertical="top" wrapText="1"/>
      <protection locked="0"/>
    </xf>
    <xf numFmtId="0" fontId="82" fillId="0" borderId="117" xfId="0" applyFont="1" applyBorder="1" applyAlignment="1" applyProtection="1">
      <alignment horizontal="center" vertical="top"/>
      <protection locked="0"/>
    </xf>
    <xf numFmtId="0" fontId="82" fillId="20" borderId="117" xfId="0" applyFont="1" applyFill="1" applyBorder="1" applyAlignment="1" applyProtection="1">
      <alignment horizontal="center" vertical="center"/>
      <protection locked="0"/>
    </xf>
    <xf numFmtId="0" fontId="80" fillId="5" borderId="117" xfId="0" applyFont="1" applyFill="1" applyBorder="1" applyAlignment="1" applyProtection="1">
      <alignment horizontal="left" vertical="center" wrapText="1"/>
      <protection locked="0"/>
    </xf>
    <xf numFmtId="0" fontId="80" fillId="5" borderId="117" xfId="0" applyFont="1" applyFill="1" applyBorder="1" applyAlignment="1" applyProtection="1">
      <alignment horizontal="left" vertical="center"/>
      <protection locked="0"/>
    </xf>
    <xf numFmtId="0" fontId="81" fillId="5" borderId="117" xfId="0" applyFont="1" applyFill="1" applyBorder="1" applyAlignment="1" applyProtection="1">
      <alignment horizontal="left" vertical="top" wrapText="1"/>
      <protection locked="0"/>
    </xf>
    <xf numFmtId="0" fontId="88" fillId="19" borderId="117" xfId="0" applyFont="1" applyFill="1" applyBorder="1" applyAlignment="1">
      <alignment horizontal="center"/>
    </xf>
    <xf numFmtId="0" fontId="86" fillId="0" borderId="0" xfId="0" applyFont="1" applyAlignment="1">
      <alignment horizontal="center" vertical="center" wrapText="1"/>
    </xf>
    <xf numFmtId="0" fontId="89" fillId="20" borderId="117" xfId="0" applyFont="1" applyFill="1" applyBorder="1" applyAlignment="1">
      <alignment horizontal="center" vertical="center" wrapText="1"/>
    </xf>
    <xf numFmtId="0" fontId="89" fillId="20" borderId="117" xfId="0" applyFont="1" applyFill="1" applyBorder="1" applyAlignment="1">
      <alignment horizontal="center" vertical="center"/>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7"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88"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89"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0" xfId="2" applyFont="1" applyFill="1" applyBorder="1" applyAlignment="1">
      <alignment horizontal="center" vertical="center" wrapText="1"/>
    </xf>
    <xf numFmtId="0" fontId="60" fillId="4" borderId="105" xfId="1" applyFont="1" applyFill="1" applyBorder="1" applyAlignment="1">
      <alignment horizontal="center" vertical="center"/>
    </xf>
    <xf numFmtId="0" fontId="60" fillId="4" borderId="87" xfId="1" applyFont="1" applyFill="1" applyBorder="1" applyAlignment="1">
      <alignment horizontal="center" vertical="center"/>
    </xf>
    <xf numFmtId="0" fontId="59" fillId="3" borderId="106" xfId="0" applyFont="1" applyFill="1" applyBorder="1" applyAlignment="1">
      <alignment horizontal="left" vertical="center" wrapText="1"/>
    </xf>
    <xf numFmtId="0" fontId="59" fillId="3" borderId="107" xfId="0" applyFont="1" applyFill="1" applyBorder="1" applyAlignment="1">
      <alignment horizontal="left" vertical="center" wrapText="1"/>
    </xf>
    <xf numFmtId="0" fontId="53" fillId="3" borderId="108" xfId="1" applyFont="1" applyFill="1" applyBorder="1" applyAlignment="1">
      <alignment horizontal="justify" vertical="center" wrapText="1"/>
    </xf>
    <xf numFmtId="0" fontId="53" fillId="3" borderId="109" xfId="1" applyFont="1" applyFill="1" applyBorder="1" applyAlignment="1">
      <alignment horizontal="justify" vertical="center" wrapText="1"/>
    </xf>
    <xf numFmtId="0" fontId="59" fillId="3" borderId="110" xfId="0" applyFont="1" applyFill="1" applyBorder="1" applyAlignment="1">
      <alignment vertical="center" wrapText="1"/>
    </xf>
    <xf numFmtId="0" fontId="59" fillId="3" borderId="106" xfId="0" applyFont="1" applyFill="1" applyBorder="1" applyAlignment="1">
      <alignment vertical="center" wrapText="1"/>
    </xf>
    <xf numFmtId="0" fontId="59" fillId="3" borderId="111" xfId="0" applyFont="1" applyFill="1" applyBorder="1" applyAlignment="1">
      <alignment vertical="center" wrapText="1"/>
    </xf>
    <xf numFmtId="0" fontId="59" fillId="3" borderId="112" xfId="0" applyFont="1" applyFill="1" applyBorder="1" applyAlignment="1">
      <alignment vertical="center" wrapText="1"/>
    </xf>
    <xf numFmtId="0" fontId="59" fillId="3" borderId="107" xfId="0" applyFont="1" applyFill="1" applyBorder="1" applyAlignment="1">
      <alignmen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2"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59" fillId="7" borderId="6" xfId="0" applyFont="1" applyFill="1" applyBorder="1" applyAlignment="1">
      <alignment horizontal="left" vertical="center" wrapText="1"/>
    </xf>
    <xf numFmtId="0" fontId="53" fillId="3" borderId="113"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73" fillId="3" borderId="6" xfId="1" applyFont="1" applyFill="1" applyBorder="1" applyAlignment="1">
      <alignment horizontal="justify" vertical="center" wrapText="1"/>
    </xf>
    <xf numFmtId="0" fontId="73"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73"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3" fillId="3" borderId="26" xfId="1" applyFont="1" applyFill="1" applyBorder="1" applyAlignment="1">
      <alignment horizontal="justify" vertical="center" wrapText="1"/>
    </xf>
    <xf numFmtId="0" fontId="53" fillId="3" borderId="93" xfId="1" applyFont="1" applyFill="1" applyBorder="1" applyAlignment="1">
      <alignment horizontal="justify" vertical="center" wrapText="1"/>
    </xf>
    <xf numFmtId="0" fontId="73" fillId="3" borderId="0" xfId="1" applyFont="1" applyFill="1" applyAlignment="1">
      <alignment horizontal="center" vertical="center" wrapText="1"/>
    </xf>
    <xf numFmtId="0" fontId="73" fillId="3" borderId="0" xfId="1" applyFont="1" applyFill="1" applyAlignment="1">
      <alignment horizontal="justify" vertical="center" wrapText="1"/>
    </xf>
    <xf numFmtId="0" fontId="75" fillId="0" borderId="40" xfId="0" applyFont="1" applyBorder="1" applyAlignment="1">
      <alignment horizontal="center" vertical="center" wrapText="1"/>
    </xf>
    <xf numFmtId="0" fontId="75" fillId="0" borderId="114" xfId="0"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114"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99" xfId="0" applyBorder="1" applyAlignment="1">
      <alignment horizontal="center" vertical="center" wrapText="1"/>
    </xf>
    <xf numFmtId="0" fontId="0" fillId="0" borderId="100" xfId="0"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75" fillId="0" borderId="41" xfId="0" applyFont="1" applyBorder="1" applyAlignment="1">
      <alignment horizontal="center" vertical="center" wrapText="1"/>
    </xf>
    <xf numFmtId="0" fontId="75" fillId="0" borderId="43" xfId="0" applyFont="1" applyBorder="1" applyAlignment="1">
      <alignment horizontal="center" vertical="center" wrapText="1"/>
    </xf>
    <xf numFmtId="0" fontId="0" fillId="0" borderId="40" xfId="0" applyBorder="1" applyAlignment="1">
      <alignment horizontal="center" vertical="center" wrapText="1"/>
    </xf>
    <xf numFmtId="0" fontId="0" fillId="0" borderId="114" xfId="0" applyBorder="1" applyAlignment="1">
      <alignment horizontal="center" vertical="center" wrapText="1"/>
    </xf>
    <xf numFmtId="9" fontId="0" fillId="0" borderId="41" xfId="4" applyFont="1" applyBorder="1" applyAlignment="1">
      <alignment horizontal="center" vertical="center" wrapText="1"/>
    </xf>
    <xf numFmtId="9" fontId="0" fillId="0" borderId="43" xfId="4" applyFont="1" applyBorder="1" applyAlignment="1">
      <alignment horizontal="center" vertical="center" wrapText="1"/>
    </xf>
    <xf numFmtId="0" fontId="14" fillId="0" borderId="3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1" xfId="0" applyFont="1" applyBorder="1" applyAlignment="1">
      <alignment horizontal="center" vertical="center" wrapText="1"/>
    </xf>
    <xf numFmtId="0" fontId="4" fillId="4" borderId="82"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14" fillId="0" borderId="41"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43" xfId="0" applyFont="1"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87" xfId="0" applyBorder="1" applyAlignment="1">
      <alignment horizontal="center" vertical="center" wrapText="1"/>
    </xf>
    <xf numFmtId="0" fontId="0" fillId="0" borderId="93" xfId="0" applyBorder="1" applyAlignment="1">
      <alignment horizontal="center" vertical="center" wrapText="1"/>
    </xf>
    <xf numFmtId="0" fontId="0" fillId="0" borderId="133"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32"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84" xfId="0" applyFill="1" applyBorder="1" applyAlignment="1">
      <alignment horizontal="center" vertical="center" wrapText="1"/>
    </xf>
    <xf numFmtId="0" fontId="0" fillId="3" borderId="85" xfId="0" applyFill="1" applyBorder="1" applyAlignment="1">
      <alignment horizontal="center" vertical="center" wrapText="1"/>
    </xf>
    <xf numFmtId="0" fontId="0" fillId="3" borderId="86" xfId="0" applyFill="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16" borderId="36"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4" fillId="4" borderId="95" xfId="0" applyFont="1" applyFill="1" applyBorder="1" applyAlignment="1">
      <alignment horizontal="center" vertical="center"/>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83"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3" borderId="40"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14" xfId="0" applyFill="1" applyBorder="1" applyAlignment="1">
      <alignment horizontal="center" vertical="center" wrapText="1"/>
    </xf>
    <xf numFmtId="0" fontId="0" fillId="0" borderId="25" xfId="0" applyBorder="1" applyAlignment="1">
      <alignment horizontal="center" vertical="center" wrapText="1"/>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0" fillId="0" borderId="71" xfId="0" applyBorder="1" applyAlignment="1">
      <alignment horizontal="center" vertical="center" wrapText="1"/>
    </xf>
    <xf numFmtId="0" fontId="0" fillId="0" borderId="129"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10" fontId="0" fillId="0" borderId="32" xfId="4" applyNumberFormat="1" applyFont="1" applyBorder="1" applyAlignment="1">
      <alignment horizontal="center" vertical="center" wrapText="1"/>
    </xf>
    <xf numFmtId="10" fontId="0" fillId="0" borderId="20" xfId="4" applyNumberFormat="1" applyFont="1" applyBorder="1" applyAlignment="1">
      <alignment horizontal="center" vertical="center" wrapText="1"/>
    </xf>
    <xf numFmtId="10" fontId="0" fillId="0" borderId="6" xfId="4" applyNumberFormat="1" applyFont="1" applyBorder="1" applyAlignment="1">
      <alignment horizontal="center" vertical="center" wrapText="1"/>
    </xf>
    <xf numFmtId="10" fontId="0" fillId="0" borderId="21" xfId="4" applyNumberFormat="1" applyFont="1" applyBorder="1" applyAlignment="1">
      <alignment horizontal="center" vertical="center" wrapText="1"/>
    </xf>
    <xf numFmtId="0" fontId="27" fillId="0" borderId="20" xfId="0" applyFont="1" applyBorder="1" applyAlignment="1">
      <alignment horizontal="center" vertical="center" wrapText="1"/>
    </xf>
    <xf numFmtId="0" fontId="74" fillId="10" borderId="11" xfId="0" applyFont="1" applyFill="1" applyBorder="1" applyAlignment="1">
      <alignment horizontal="center" vertical="center" wrapText="1"/>
    </xf>
    <xf numFmtId="0" fontId="74" fillId="10" borderId="0" xfId="0" applyFont="1" applyFill="1" applyAlignment="1">
      <alignment horizontal="center" vertical="center" wrapText="1"/>
    </xf>
    <xf numFmtId="0" fontId="74" fillId="10" borderId="12" xfId="0" applyFont="1" applyFill="1" applyBorder="1" applyAlignment="1">
      <alignment horizontal="center" vertical="center" wrapText="1"/>
    </xf>
    <xf numFmtId="0" fontId="27" fillId="0" borderId="41"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42" xfId="0" applyBorder="1" applyAlignment="1">
      <alignment horizontal="center" vertical="center" wrapText="1"/>
    </xf>
    <xf numFmtId="0" fontId="0" fillId="0" borderId="71" xfId="0" applyBorder="1" applyAlignment="1">
      <alignment horizontal="center"/>
    </xf>
    <xf numFmtId="0" fontId="0" fillId="0" borderId="73" xfId="0" applyBorder="1" applyAlignment="1">
      <alignment horizontal="center"/>
    </xf>
    <xf numFmtId="0" fontId="0" fillId="0" borderId="131" xfId="0" applyBorder="1" applyAlignment="1">
      <alignment horizontal="center" vertical="center" wrapText="1"/>
    </xf>
    <xf numFmtId="0" fontId="0" fillId="0" borderId="132" xfId="0" applyBorder="1" applyAlignment="1">
      <alignment horizontal="center" vertical="center" wrapText="1"/>
    </xf>
    <xf numFmtId="0" fontId="0" fillId="11" borderId="84" xfId="0" applyFill="1" applyBorder="1" applyAlignment="1">
      <alignment horizontal="center" vertical="center" wrapText="1"/>
    </xf>
    <xf numFmtId="0" fontId="0" fillId="11" borderId="86" xfId="0" applyFill="1" applyBorder="1" applyAlignment="1">
      <alignment horizontal="center" vertical="center" wrapText="1"/>
    </xf>
    <xf numFmtId="0" fontId="0" fillId="11" borderId="85"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102" xfId="0" applyFill="1" applyBorder="1" applyAlignment="1">
      <alignment horizontal="center" vertical="center" wrapText="1"/>
    </xf>
    <xf numFmtId="0" fontId="0" fillId="0" borderId="84" xfId="0" applyBorder="1" applyAlignment="1">
      <alignment horizontal="center" vertical="center" wrapText="1"/>
    </xf>
    <xf numFmtId="0" fontId="0" fillId="0" borderId="86" xfId="0" applyBorder="1" applyAlignment="1">
      <alignment horizontal="center" vertical="center" wrapText="1"/>
    </xf>
    <xf numFmtId="0" fontId="0" fillId="11" borderId="13" xfId="0" applyFill="1" applyBorder="1" applyAlignment="1">
      <alignment horizontal="center" vertical="center" wrapText="1"/>
    </xf>
    <xf numFmtId="0" fontId="0" fillId="11" borderId="101" xfId="0" applyFill="1" applyBorder="1" applyAlignment="1">
      <alignment horizontal="center" vertical="center" wrapText="1"/>
    </xf>
    <xf numFmtId="0" fontId="0" fillId="0" borderId="94" xfId="0" applyBorder="1" applyAlignment="1">
      <alignment horizontal="center" vertical="center" wrapText="1"/>
    </xf>
    <xf numFmtId="0" fontId="0" fillId="0" borderId="85"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27" fillId="0" borderId="134" xfId="0" applyFont="1" applyBorder="1" applyAlignment="1">
      <alignment horizontal="center" vertical="center" wrapText="1"/>
    </xf>
    <xf numFmtId="0" fontId="27" fillId="0" borderId="28" xfId="0" applyFont="1" applyBorder="1" applyAlignment="1">
      <alignment horizontal="center" vertical="center" wrapText="1"/>
    </xf>
    <xf numFmtId="0" fontId="0" fillId="3" borderId="7" xfId="0" applyFill="1" applyBorder="1" applyAlignment="1">
      <alignment horizontal="center" vertical="center" wrapText="1"/>
    </xf>
    <xf numFmtId="0" fontId="0" fillId="3" borderId="101" xfId="0" applyFill="1" applyBorder="1" applyAlignment="1">
      <alignment horizontal="center" vertical="center" wrapText="1"/>
    </xf>
    <xf numFmtId="0" fontId="0" fillId="3" borderId="102" xfId="0"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27" fillId="0" borderId="103" xfId="0" applyFont="1" applyBorder="1" applyAlignment="1">
      <alignment horizontal="center" vertical="center" wrapText="1"/>
    </xf>
    <xf numFmtId="0" fontId="27" fillId="0" borderId="104" xfId="0"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48" xfId="0" applyFont="1" applyFill="1" applyBorder="1" applyAlignment="1">
      <alignment horizontal="center" vertical="center"/>
    </xf>
    <xf numFmtId="2" fontId="0" fillId="0" borderId="41" xfId="0" applyNumberFormat="1" applyBorder="1" applyAlignment="1">
      <alignment horizontal="center" vertical="center" wrapText="1"/>
    </xf>
    <xf numFmtId="2" fontId="0" fillId="0" borderId="25" xfId="0" applyNumberFormat="1" applyBorder="1" applyAlignment="1">
      <alignment horizontal="center" vertical="center" wrapText="1"/>
    </xf>
    <xf numFmtId="0" fontId="0" fillId="0" borderId="6" xfId="0" applyBorder="1" applyAlignment="1">
      <alignment horizontal="center" vertical="center"/>
    </xf>
    <xf numFmtId="9" fontId="0" fillId="0" borderId="41" xfId="0" applyNumberFormat="1" applyBorder="1" applyAlignment="1">
      <alignment horizontal="center" vertical="center" wrapText="1"/>
    </xf>
    <xf numFmtId="9" fontId="0" fillId="0" borderId="25" xfId="0" applyNumberFormat="1" applyBorder="1" applyAlignment="1">
      <alignment horizontal="center" vertical="center" wrapText="1"/>
    </xf>
    <xf numFmtId="0" fontId="0" fillId="0" borderId="21" xfId="0" applyBorder="1" applyAlignment="1">
      <alignment horizontal="center" vertical="center"/>
    </xf>
    <xf numFmtId="9" fontId="0" fillId="0" borderId="43" xfId="0" applyNumberFormat="1" applyBorder="1" applyAlignment="1">
      <alignment horizontal="center" vertical="center" wrapText="1"/>
    </xf>
    <xf numFmtId="2" fontId="0" fillId="0" borderId="43"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11" borderId="94" xfId="0" applyFill="1" applyBorder="1" applyAlignment="1">
      <alignment horizontal="center" vertical="center" wrapText="1"/>
    </xf>
    <xf numFmtId="9" fontId="0" fillId="0" borderId="20" xfId="0" applyNumberFormat="1" applyBorder="1" applyAlignment="1">
      <alignment horizontal="center" vertical="center" wrapText="1"/>
    </xf>
    <xf numFmtId="0" fontId="28"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 fillId="3" borderId="98"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0" fillId="3" borderId="94" xfId="0" applyFill="1" applyBorder="1" applyAlignment="1">
      <alignment horizontal="center"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1" fontId="35" fillId="0" borderId="84" xfId="0" applyNumberFormat="1" applyFont="1" applyBorder="1" applyAlignment="1" applyProtection="1">
      <alignment horizontal="center" vertical="center" wrapText="1"/>
      <protection locked="0"/>
    </xf>
    <xf numFmtId="1" fontId="35" fillId="0" borderId="85"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0" fontId="24" fillId="0" borderId="6" xfId="0" applyFont="1" applyBorder="1" applyAlignment="1">
      <alignment horizontal="center" vertical="center"/>
    </xf>
    <xf numFmtId="1" fontId="35" fillId="0" borderId="32" xfId="0" applyNumberFormat="1" applyFont="1" applyBorder="1" applyAlignment="1">
      <alignment horizontal="center" vertical="center"/>
    </xf>
    <xf numFmtId="0" fontId="35" fillId="0" borderId="6" xfId="0" applyFont="1" applyBorder="1" applyAlignment="1">
      <alignment horizontal="center" vertical="center"/>
    </xf>
    <xf numFmtId="0" fontId="13" fillId="0" borderId="32" xfId="0" applyFont="1" applyBorder="1" applyAlignment="1">
      <alignment horizontal="center" vertical="center"/>
    </xf>
    <xf numFmtId="0" fontId="13" fillId="0" borderId="6" xfId="0" applyFont="1" applyBorder="1" applyAlignment="1">
      <alignment horizontal="center" vertical="center"/>
    </xf>
    <xf numFmtId="0" fontId="13" fillId="0" borderId="71" xfId="0" applyFont="1" applyBorder="1" applyAlignment="1">
      <alignment horizontal="center" vertical="center" wrapText="1"/>
    </xf>
    <xf numFmtId="0" fontId="13" fillId="0" borderId="72" xfId="0" applyFont="1" applyBorder="1" applyAlignment="1">
      <alignment horizontal="center" vertical="center"/>
    </xf>
    <xf numFmtId="0" fontId="13" fillId="0" borderId="3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32" xfId="0" applyFont="1" applyBorder="1" applyAlignment="1">
      <alignment horizontal="center" vertical="center" wrapText="1"/>
    </xf>
    <xf numFmtId="0" fontId="13" fillId="0" borderId="72" xfId="0" applyFont="1" applyBorder="1" applyAlignment="1">
      <alignment horizontal="center" vertical="center" wrapText="1"/>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0" fillId="17" borderId="44" xfId="0" applyFont="1" applyFill="1" applyBorder="1" applyAlignment="1">
      <alignment horizontal="center"/>
    </xf>
    <xf numFmtId="0" fontId="30" fillId="17" borderId="45" xfId="0" applyFont="1" applyFill="1" applyBorder="1" applyAlignment="1">
      <alignment horizont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13" fillId="0" borderId="71" xfId="0"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1048">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ont>
        <color theme="1"/>
      </font>
      <fill>
        <patternFill>
          <bgColor theme="7" tint="0.3999450666829432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00B050"/>
        </patternFill>
      </fill>
    </dxf>
    <dxf>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00B05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ill>
        <patternFill>
          <bgColor theme="9"/>
        </patternFill>
      </fill>
    </dxf>
    <dxf>
      <fill>
        <patternFill>
          <bgColor theme="9"/>
        </patternFill>
      </fill>
    </dxf>
    <dxf>
      <font>
        <color theme="1"/>
      </font>
    </dxf>
    <dxf>
      <font>
        <color rgb="FF9C0006"/>
      </font>
      <fill>
        <patternFill>
          <bgColor rgb="FFFFC7CE"/>
        </patternFill>
      </fill>
    </dxf>
    <dxf>
      <font>
        <color theme="1"/>
      </font>
      <fill>
        <patternFill>
          <bgColor rgb="FFFFC00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rgb="FF9C5700"/>
      </font>
      <fill>
        <patternFill>
          <bgColor rgb="FFFFEB9C"/>
        </patternFill>
      </fill>
    </dxf>
    <dxf>
      <font>
        <color theme="1"/>
      </font>
      <fill>
        <patternFill>
          <bgColor rgb="FF00B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00B050"/>
        </patternFill>
      </fill>
    </dxf>
    <dxf>
      <fill>
        <patternFill>
          <bgColor rgb="FF92D050"/>
        </patternFill>
      </fill>
    </dxf>
    <dxf>
      <fill>
        <patternFill>
          <bgColor rgb="FFFFC7CE"/>
        </patternFill>
      </fill>
    </dxf>
    <dxf>
      <fill>
        <patternFill>
          <bgColor theme="9"/>
        </patternFill>
      </fill>
    </dxf>
    <dxf>
      <font>
        <color rgb="FF006100"/>
      </font>
      <fill>
        <patternFill>
          <bgColor rgb="FFC6EFCE"/>
        </patternFill>
      </fill>
    </dxf>
    <dxf>
      <fill>
        <patternFill>
          <bgColor theme="7" tint="0.59996337778862885"/>
        </patternFill>
      </fill>
    </dxf>
    <dxf>
      <font>
        <color rgb="FF9C5700"/>
      </font>
      <fill>
        <patternFill>
          <bgColor rgb="FFFFEB9C"/>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00B050"/>
        </patternFill>
      </fill>
    </dxf>
    <dxf>
      <fill>
        <patternFill>
          <bgColor rgb="FF92D050"/>
        </patternFill>
      </fill>
    </dxf>
    <dxf>
      <font>
        <color theme="1"/>
      </font>
      <fill>
        <patternFill>
          <bgColor rgb="FF00B050"/>
        </patternFill>
      </fill>
    </dxf>
    <dxf>
      <font>
        <color rgb="FF9C0006"/>
      </font>
      <fill>
        <patternFill>
          <bgColor rgb="FFFFC7CE"/>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92D050"/>
        </patternFill>
      </fill>
    </dxf>
    <dxf>
      <fill>
        <patternFill>
          <bgColor theme="7" tint="0.59996337778862885"/>
        </patternFill>
      </fill>
    </dxf>
    <dxf>
      <font>
        <color auto="1"/>
      </font>
    </dxf>
    <dxf>
      <font>
        <color theme="1"/>
      </font>
      <fill>
        <patternFill>
          <bgColor rgb="FFFFC000"/>
        </patternFill>
      </fill>
    </dxf>
    <dxf>
      <font>
        <color theme="1"/>
      </font>
      <fill>
        <patternFill>
          <bgColor rgb="FFFF0000"/>
        </patternFill>
      </fill>
    </dxf>
    <dxf>
      <fill>
        <patternFill>
          <bgColor theme="7" tint="0.39994506668294322"/>
        </patternFill>
      </fill>
    </dxf>
    <dxf>
      <fill>
        <patternFill>
          <bgColor rgb="FF00B050"/>
        </patternFill>
      </fill>
    </dxf>
    <dxf>
      <fill>
        <patternFill>
          <bgColor rgb="FF92D050"/>
        </patternFill>
      </fill>
    </dxf>
    <dxf>
      <fill>
        <patternFill>
          <bgColor rgb="FF00B050"/>
        </patternFill>
      </fill>
    </dxf>
    <dxf>
      <fill>
        <patternFill>
          <bgColor theme="9"/>
        </patternFill>
      </fill>
    </dxf>
    <dxf>
      <fill>
        <patternFill>
          <bgColor theme="9"/>
        </patternFill>
      </fill>
    </dxf>
    <dxf>
      <fill>
        <patternFill>
          <bgColor rgb="FFFFC7CE"/>
        </patternFill>
      </fill>
    </dxf>
    <dxf>
      <fill>
        <patternFill>
          <bgColor rgb="FF92D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9"/>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rgb="FF9C0006"/>
      </font>
      <fill>
        <patternFill>
          <bgColor rgb="FFFFC7CE"/>
        </patternFill>
      </fill>
    </dxf>
    <dxf>
      <fill>
        <patternFill>
          <bgColor theme="7" tint="0.59996337778862885"/>
        </patternFill>
      </fill>
    </dxf>
    <dxf>
      <font>
        <color theme="1"/>
      </font>
      <fill>
        <patternFill>
          <bgColor rgb="FF92D050"/>
        </patternFill>
      </fill>
    </dxf>
    <dxf>
      <font>
        <color rgb="FF9C5700"/>
      </font>
      <fill>
        <patternFill>
          <bgColor rgb="FFFFEB9C"/>
        </patternFill>
      </fill>
    </dxf>
    <dxf>
      <font>
        <color rgb="FF9C0006"/>
      </font>
      <fill>
        <patternFill>
          <bgColor rgb="FFFFC7CE"/>
        </patternFill>
      </fill>
    </dxf>
    <dxf>
      <font>
        <color theme="1"/>
      </font>
    </dxf>
    <dxf>
      <font>
        <color rgb="FF006100"/>
      </font>
      <fill>
        <patternFill>
          <bgColor rgb="FFC6EFCE"/>
        </patternFill>
      </fill>
    </dxf>
    <dxf>
      <font>
        <color rgb="FF006100"/>
      </font>
      <fill>
        <patternFill>
          <bgColor rgb="FFC6EFCE"/>
        </patternFill>
      </fill>
    </dxf>
    <dxf>
      <font>
        <color theme="1"/>
      </font>
      <fill>
        <patternFill>
          <bgColor rgb="FF92D050"/>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ont>
        <color auto="1"/>
      </font>
    </dxf>
    <dxf>
      <fill>
        <patternFill>
          <bgColor rgb="FF92D050"/>
        </patternFill>
      </fill>
    </dxf>
    <dxf>
      <font>
        <color theme="1"/>
      </font>
    </dxf>
    <dxf>
      <fill>
        <patternFill>
          <bgColor theme="7" tint="0.59996337778862885"/>
        </patternFill>
      </fill>
    </dxf>
    <dxf>
      <font>
        <color theme="1"/>
      </font>
      <fill>
        <patternFill>
          <bgColor rgb="FFFFC000"/>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ont>
        <color rgb="FF9C0006"/>
      </font>
      <fill>
        <patternFill>
          <bgColor rgb="FFFFC7CE"/>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rgb="FF00B05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FFC000"/>
        </patternFill>
      </fill>
    </dxf>
    <dxf>
      <font>
        <color theme="1"/>
      </font>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92D050"/>
        </patternFill>
      </fill>
    </dxf>
    <dxf>
      <font>
        <color theme="1"/>
      </font>
      <fill>
        <patternFill>
          <bgColor rgb="FFFF0000"/>
        </patternFill>
      </fill>
    </dxf>
    <dxf>
      <fill>
        <patternFill>
          <bgColor rgb="FF92D050"/>
        </patternFill>
      </fill>
    </dxf>
    <dxf>
      <fill>
        <patternFill>
          <bgColor rgb="FF00B050"/>
        </patternFill>
      </fill>
    </dxf>
    <dxf>
      <fill>
        <patternFill>
          <bgColor rgb="FF92D050"/>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92D050"/>
        </patternFill>
      </fill>
    </dxf>
    <dxf>
      <font>
        <color rgb="FF9C5700"/>
      </font>
      <fill>
        <patternFill>
          <bgColor rgb="FFFFEB9C"/>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92D050"/>
        </patternFill>
      </fill>
    </dxf>
    <dxf>
      <font>
        <color theme="1"/>
      </font>
    </dxf>
    <dxf>
      <fill>
        <patternFill>
          <bgColor rgb="FF00B050"/>
        </patternFill>
      </fill>
    </dxf>
    <dxf>
      <fill>
        <patternFill>
          <bgColor theme="9"/>
        </patternFill>
      </fill>
    </dxf>
    <dxf>
      <fill>
        <patternFill>
          <bgColor theme="9"/>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ont>
        <color theme="1"/>
      </font>
    </dxf>
    <dxf>
      <fill>
        <patternFill>
          <bgColor rgb="FF00B050"/>
        </patternFill>
      </fill>
    </dxf>
    <dxf>
      <fill>
        <patternFill>
          <bgColor rgb="FF92D050"/>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006100"/>
      </font>
      <fill>
        <patternFill>
          <bgColor rgb="FFC6EFCE"/>
        </patternFill>
      </fill>
    </dxf>
    <dxf>
      <fill>
        <patternFill>
          <bgColor theme="7" tint="0.59996337778862885"/>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rgb="FF92D050"/>
        </patternFill>
      </fill>
    </dxf>
    <dxf>
      <font>
        <color rgb="FF9C5700"/>
      </font>
      <fill>
        <patternFill>
          <bgColor rgb="FFFFEB9C"/>
        </patternFill>
      </fill>
    </dxf>
    <dxf>
      <font>
        <color rgb="FF006100"/>
      </font>
      <fill>
        <patternFill>
          <bgColor rgb="FFC6EFCE"/>
        </patternFill>
      </fill>
    </dxf>
    <dxf>
      <font>
        <color theme="1"/>
      </font>
    </dxf>
    <dxf>
      <fill>
        <patternFill>
          <bgColor rgb="FFFFC7CE"/>
        </patternFill>
      </fill>
    </dxf>
    <dxf>
      <fill>
        <patternFill>
          <bgColor theme="9"/>
        </patternFill>
      </fill>
    </dxf>
    <dxf>
      <fill>
        <patternFill>
          <bgColor theme="9"/>
        </patternFill>
      </fill>
    </dxf>
    <dxf>
      <fill>
        <patternFill>
          <bgColor theme="9"/>
        </patternFill>
      </fill>
    </dxf>
    <dxf>
      <font>
        <color theme="1"/>
      </font>
      <fill>
        <patternFill>
          <bgColor rgb="FF00B050"/>
        </patternFill>
      </fill>
    </dxf>
    <dxf>
      <fill>
        <patternFill>
          <bgColor theme="7" tint="0.39994506668294322"/>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auto="1"/>
      </font>
    </dxf>
    <dxf>
      <fill>
        <patternFill>
          <bgColor theme="7" tint="0.59996337778862885"/>
        </patternFill>
      </fill>
    </dxf>
    <dxf>
      <fill>
        <patternFill>
          <bgColor rgb="FF92D050"/>
        </patternFill>
      </fill>
    </dxf>
    <dxf>
      <fill>
        <patternFill>
          <bgColor rgb="FF00B050"/>
        </patternFill>
      </fill>
    </dxf>
    <dxf>
      <font>
        <color rgb="FF006100"/>
      </font>
      <fill>
        <patternFill>
          <bgColor rgb="FFC6EFCE"/>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9"/>
        </patternFill>
      </fill>
    </dxf>
    <dxf>
      <font>
        <color theme="1"/>
      </font>
      <fill>
        <patternFill>
          <bgColor rgb="FF00B050"/>
        </patternFill>
      </fill>
    </dxf>
    <dxf>
      <fill>
        <patternFill>
          <bgColor rgb="FF92D050"/>
        </patternFill>
      </fill>
    </dxf>
    <dxf>
      <font>
        <color theme="1"/>
      </font>
      <fill>
        <patternFill>
          <bgColor rgb="FF92D050"/>
        </patternFill>
      </fill>
    </dxf>
    <dxf>
      <fill>
        <patternFill>
          <bgColor rgb="FF92D050"/>
        </patternFill>
      </fill>
    </dxf>
    <dxf>
      <font>
        <color theme="1"/>
      </font>
    </dxf>
    <dxf>
      <font>
        <color theme="1"/>
      </font>
      <fill>
        <patternFill>
          <bgColor rgb="FFFFC000"/>
        </patternFill>
      </fill>
    </dxf>
    <dxf>
      <fill>
        <patternFill>
          <bgColor theme="7" tint="0.39994506668294322"/>
        </patternFill>
      </fill>
    </dxf>
    <dxf>
      <font>
        <color rgb="FF9C0006"/>
      </font>
      <fill>
        <patternFill>
          <bgColor rgb="FFFFC7CE"/>
        </patternFill>
      </fill>
    </dxf>
    <dxf>
      <font>
        <color auto="1"/>
      </font>
    </dxf>
    <dxf>
      <fill>
        <patternFill>
          <bgColor theme="7" tint="0.59996337778862885"/>
        </patternFill>
      </fill>
    </dxf>
    <dxf>
      <fill>
        <patternFill>
          <bgColor rgb="FF00B050"/>
        </patternFill>
      </fill>
    </dxf>
    <dxf>
      <font>
        <color rgb="FF9C0006"/>
      </font>
      <fill>
        <patternFill>
          <bgColor rgb="FFFFC7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theme="1"/>
      </font>
      <fill>
        <patternFill>
          <bgColor rgb="FFFF0000"/>
        </patternFill>
      </fill>
    </dxf>
    <dxf>
      <fill>
        <patternFill>
          <bgColor theme="9"/>
        </patternFill>
      </fill>
    </dxf>
    <dxf>
      <fill>
        <patternFill>
          <bgColor rgb="FF92D050"/>
        </patternFill>
      </fill>
    </dxf>
    <dxf>
      <font>
        <color rgb="FF9C0006"/>
      </font>
      <fill>
        <patternFill>
          <bgColor rgb="FFFFC7CE"/>
        </patternFill>
      </fill>
    </dxf>
    <dxf>
      <font>
        <color rgb="FF9C0006"/>
      </font>
      <fill>
        <patternFill>
          <bgColor rgb="FFFFC7CE"/>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rgb="FF9C5700"/>
      </font>
      <fill>
        <patternFill>
          <bgColor rgb="FFFFEB9C"/>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00B050"/>
        </patternFill>
      </fill>
    </dxf>
    <dxf>
      <fill>
        <patternFill>
          <bgColor rgb="FF92D050"/>
        </patternFill>
      </fill>
    </dxf>
    <dxf>
      <fill>
        <patternFill>
          <bgColor rgb="FF92D050"/>
        </patternFill>
      </fill>
    </dxf>
    <dxf>
      <font>
        <color theme="1"/>
      </font>
    </dxf>
    <dxf>
      <font>
        <color theme="1"/>
      </font>
      <fill>
        <patternFill>
          <bgColor rgb="FFFFC00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rgb="FF006100"/>
      </font>
      <fill>
        <patternFill>
          <bgColor rgb="FFC6EFCE"/>
        </patternFill>
      </fill>
    </dxf>
    <dxf>
      <font>
        <color theme="1"/>
      </font>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ont>
        <color auto="1"/>
      </font>
    </dxf>
    <dxf>
      <fill>
        <patternFill>
          <bgColor rgb="FF00B050"/>
        </patternFill>
      </fill>
    </dxf>
    <dxf>
      <fill>
        <patternFill>
          <bgColor rgb="FF92D050"/>
        </patternFill>
      </fill>
    </dxf>
    <dxf>
      <fill>
        <patternFill>
          <bgColor theme="7"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s>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2196043</xdr:colOff>
      <xdr:row>0</xdr:row>
      <xdr:rowOff>0</xdr:rowOff>
    </xdr:from>
    <xdr:to>
      <xdr:col>4</xdr:col>
      <xdr:colOff>2197474</xdr:colOff>
      <xdr:row>0</xdr:row>
      <xdr:rowOff>537754</xdr:rowOff>
    </xdr:to>
    <xdr:pic>
      <xdr:nvPicPr>
        <xdr:cNvPr id="31" name="Picture 9">
          <a:extLst>
            <a:ext uri="{FF2B5EF4-FFF2-40B4-BE49-F238E27FC236}">
              <a16:creationId xmlns:a16="http://schemas.microsoft.com/office/drawing/2014/main" id="{A64592E9-096D-4519-BABD-A83D48A3D652}"/>
            </a:ext>
          </a:extLst>
        </xdr:cNvPr>
        <xdr:cNvPicPr>
          <a:picLocks noChangeAspect="1"/>
        </xdr:cNvPicPr>
      </xdr:nvPicPr>
      <xdr:blipFill>
        <a:blip xmlns:r="http://schemas.openxmlformats.org/officeDocument/2006/relationships" r:embed="rId1"/>
        <a:stretch>
          <a:fillRect/>
        </a:stretch>
      </xdr:blipFill>
      <xdr:spPr>
        <a:xfrm>
          <a:off x="12111568" y="224895"/>
          <a:ext cx="1506381" cy="532311"/>
        </a:xfrm>
        <a:prstGeom prst="rect">
          <a:avLst/>
        </a:prstGeom>
      </xdr:spPr>
    </xdr:pic>
    <xdr:clientData/>
  </xdr:twoCellAnchor>
  <xdr:oneCellAnchor>
    <xdr:from>
      <xdr:col>5</xdr:col>
      <xdr:colOff>441960</xdr:colOff>
      <xdr:row>7</xdr:row>
      <xdr:rowOff>243840</xdr:rowOff>
    </xdr:from>
    <xdr:ext cx="1539240" cy="150876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4357985" y="50158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2884714</xdr:colOff>
      <xdr:row>0</xdr:row>
      <xdr:rowOff>902335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92604" y="79375"/>
          <a:ext cx="2792110" cy="822960"/>
        </a:xfrm>
        <a:prstGeom prst="rect">
          <a:avLst/>
        </a:prstGeom>
      </xdr:spPr>
    </xdr:pic>
    <xdr:clientData/>
  </xdr:twoCellAnchor>
  <xdr:twoCellAnchor editAs="oneCell">
    <xdr:from>
      <xdr:col>4</xdr:col>
      <xdr:colOff>2196043</xdr:colOff>
      <xdr:row>0</xdr:row>
      <xdr:rowOff>224895</xdr:rowOff>
    </xdr:from>
    <xdr:to>
      <xdr:col>4</xdr:col>
      <xdr:colOff>2196483</xdr:colOff>
      <xdr:row>0</xdr:row>
      <xdr:rowOff>773535</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12511618"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3106204</xdr:colOff>
      <xdr:row>0</xdr:row>
      <xdr:rowOff>921737</xdr:rowOff>
    </xdr:to>
    <xdr:pic>
      <xdr:nvPicPr>
        <xdr:cNvPr id="9"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2559980</xdr:colOff>
      <xdr:row>0</xdr:row>
      <xdr:rowOff>807048</xdr:rowOff>
    </xdr:to>
    <xdr:pic>
      <xdr:nvPicPr>
        <xdr:cNvPr id="10"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27215</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103908</xdr:colOff>
      <xdr:row>0</xdr:row>
      <xdr:rowOff>121228</xdr:rowOff>
    </xdr:from>
    <xdr:to>
      <xdr:col>1</xdr:col>
      <xdr:colOff>2060862</xdr:colOff>
      <xdr:row>1</xdr:row>
      <xdr:rowOff>883227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08" y="121228"/>
          <a:ext cx="3186545" cy="96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450274</xdr:colOff>
      <xdr:row>0</xdr:row>
      <xdr:rowOff>155863</xdr:rowOff>
    </xdr:from>
    <xdr:to>
      <xdr:col>12</xdr:col>
      <xdr:colOff>1494300</xdr:colOff>
      <xdr:row>1</xdr:row>
      <xdr:rowOff>789420</xdr:rowOff>
    </xdr:to>
    <xdr:pic>
      <xdr:nvPicPr>
        <xdr:cNvPr id="4" name="Picture 10">
          <a:extLst>
            <a:ext uri="{FF2B5EF4-FFF2-40B4-BE49-F238E27FC236}">
              <a16:creationId xmlns:a16="http://schemas.microsoft.com/office/drawing/2014/main" id="{D10636CA-11EC-4703-BAA4-E5442C6BA06C}"/>
            </a:ext>
          </a:extLst>
        </xdr:cNvPr>
        <xdr:cNvPicPr>
          <a:picLocks noChangeAspect="1"/>
        </xdr:cNvPicPr>
      </xdr:nvPicPr>
      <xdr:blipFill>
        <a:blip xmlns:r="http://schemas.openxmlformats.org/officeDocument/2006/relationships" r:embed="rId2"/>
        <a:stretch>
          <a:fillRect/>
        </a:stretch>
      </xdr:blipFill>
      <xdr:spPr>
        <a:xfrm>
          <a:off x="16971819" y="155863"/>
          <a:ext cx="2221663" cy="841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17319</xdr:rowOff>
    </xdr:from>
    <xdr:to>
      <xdr:col>1</xdr:col>
      <xdr:colOff>2078182</xdr:colOff>
      <xdr:row>1</xdr:row>
      <xdr:rowOff>1281546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137"/>
          <a:ext cx="3307773" cy="1264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744683</xdr:colOff>
      <xdr:row>1</xdr:row>
      <xdr:rowOff>277091</xdr:rowOff>
    </xdr:from>
    <xdr:to>
      <xdr:col>12</xdr:col>
      <xdr:colOff>1788710</xdr:colOff>
      <xdr:row>1</xdr:row>
      <xdr:rowOff>1118466</xdr:rowOff>
    </xdr:to>
    <xdr:pic>
      <xdr:nvPicPr>
        <xdr:cNvPr id="5" name="Picture 10">
          <a:extLst>
            <a:ext uri="{FF2B5EF4-FFF2-40B4-BE49-F238E27FC236}">
              <a16:creationId xmlns:a16="http://schemas.microsoft.com/office/drawing/2014/main" id="{1FBBF691-0F34-437B-8AB0-C2C1D753BB7E}"/>
            </a:ext>
          </a:extLst>
        </xdr:cNvPr>
        <xdr:cNvPicPr>
          <a:picLocks noChangeAspect="1"/>
        </xdr:cNvPicPr>
      </xdr:nvPicPr>
      <xdr:blipFill>
        <a:blip xmlns:r="http://schemas.openxmlformats.org/officeDocument/2006/relationships" r:embed="rId2"/>
        <a:stretch>
          <a:fillRect/>
        </a:stretch>
      </xdr:blipFill>
      <xdr:spPr>
        <a:xfrm>
          <a:off x="17266228" y="484909"/>
          <a:ext cx="2221663" cy="8413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173180</xdr:colOff>
      <xdr:row>0</xdr:row>
      <xdr:rowOff>190501</xdr:rowOff>
    </xdr:from>
    <xdr:to>
      <xdr:col>1</xdr:col>
      <xdr:colOff>2008908</xdr:colOff>
      <xdr:row>1</xdr:row>
      <xdr:rowOff>899103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0" y="190501"/>
          <a:ext cx="3065319" cy="916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398319</xdr:colOff>
      <xdr:row>1</xdr:row>
      <xdr:rowOff>69273</xdr:rowOff>
    </xdr:from>
    <xdr:to>
      <xdr:col>12</xdr:col>
      <xdr:colOff>1442345</xdr:colOff>
      <xdr:row>1</xdr:row>
      <xdr:rowOff>910648</xdr:rowOff>
    </xdr:to>
    <xdr:pic>
      <xdr:nvPicPr>
        <xdr:cNvPr id="6" name="Picture 10">
          <a:extLst>
            <a:ext uri="{FF2B5EF4-FFF2-40B4-BE49-F238E27FC236}">
              <a16:creationId xmlns:a16="http://schemas.microsoft.com/office/drawing/2014/main" id="{4E16FCE1-1CD9-4FFD-ABB1-3AB34424306B}"/>
            </a:ext>
          </a:extLst>
        </xdr:cNvPr>
        <xdr:cNvPicPr>
          <a:picLocks noChangeAspect="1"/>
        </xdr:cNvPicPr>
      </xdr:nvPicPr>
      <xdr:blipFill>
        <a:blip xmlns:r="http://schemas.openxmlformats.org/officeDocument/2006/relationships" r:embed="rId2"/>
        <a:stretch>
          <a:fillRect/>
        </a:stretch>
      </xdr:blipFill>
      <xdr:spPr>
        <a:xfrm>
          <a:off x="16919864" y="277091"/>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B10" zoomScale="130" zoomScaleNormal="130" workbookViewId="0">
      <selection activeCell="C11" sqref="C11:I11"/>
    </sheetView>
  </sheetViews>
  <sheetFormatPr baseColWidth="10" defaultColWidth="11.44140625" defaultRowHeight="14.4"/>
  <cols>
    <col min="1" max="1" width="28.109375" customWidth="1"/>
    <col min="2" max="2" width="18" customWidth="1"/>
    <col min="3" max="3" width="28.44140625" style="6" customWidth="1"/>
    <col min="4" max="5" width="28.44140625" customWidth="1"/>
    <col min="6" max="8" width="12.44140625" customWidth="1"/>
  </cols>
  <sheetData>
    <row r="1" spans="1:9" ht="21">
      <c r="A1" s="326"/>
      <c r="B1" s="326"/>
      <c r="C1" s="326"/>
      <c r="D1" s="326"/>
      <c r="E1" s="326"/>
      <c r="F1" s="326"/>
    </row>
    <row r="5" spans="1:9">
      <c r="D5" s="14"/>
      <c r="E5" s="14"/>
      <c r="F5" s="14"/>
      <c r="G5" s="14"/>
      <c r="H5" s="14"/>
    </row>
    <row r="6" spans="1:9" ht="16.649999999999999" customHeight="1">
      <c r="D6" s="14"/>
      <c r="E6" s="14"/>
      <c r="F6" s="14"/>
      <c r="G6" s="14"/>
      <c r="H6" s="14"/>
    </row>
    <row r="7" spans="1:9" ht="33.6">
      <c r="A7" s="327" t="s">
        <v>62</v>
      </c>
      <c r="B7" s="327"/>
      <c r="C7" s="327"/>
      <c r="D7" s="327"/>
      <c r="E7" s="327"/>
      <c r="F7" s="327"/>
      <c r="G7" s="327"/>
      <c r="H7" s="327"/>
      <c r="I7" s="327"/>
    </row>
    <row r="9" spans="1:9" s="7" customFormat="1" ht="66">
      <c r="A9" s="8" t="s">
        <v>63</v>
      </c>
      <c r="B9" s="328" t="s">
        <v>397</v>
      </c>
      <c r="C9" s="328"/>
      <c r="D9" s="328"/>
      <c r="E9" s="328"/>
      <c r="F9" s="328"/>
      <c r="G9" s="328"/>
      <c r="H9" s="328"/>
      <c r="I9" s="328"/>
    </row>
    <row r="10" spans="1:9" s="7" customFormat="1" ht="21" customHeight="1">
      <c r="A10" s="12"/>
      <c r="B10" s="13"/>
      <c r="C10" s="13"/>
      <c r="D10" s="12"/>
      <c r="E10" s="11"/>
    </row>
    <row r="11" spans="1:9" s="7" customFormat="1" ht="66">
      <c r="A11" s="8" t="s">
        <v>45</v>
      </c>
      <c r="B11" s="248" t="s">
        <v>398</v>
      </c>
      <c r="C11" s="324"/>
      <c r="D11" s="324"/>
      <c r="E11" s="324"/>
      <c r="F11" s="324"/>
      <c r="G11" s="324"/>
      <c r="H11" s="324"/>
      <c r="I11" s="324"/>
    </row>
    <row r="12" spans="1:9" ht="12.75" customHeight="1">
      <c r="A12" s="247" t="s">
        <v>45</v>
      </c>
      <c r="B12" s="248"/>
      <c r="C12" s="324"/>
      <c r="D12" s="324"/>
      <c r="E12" s="324"/>
      <c r="F12" s="324"/>
      <c r="G12" s="324"/>
      <c r="H12" s="324"/>
      <c r="I12" s="324"/>
    </row>
    <row r="13" spans="1:9" ht="12.75" customHeight="1">
      <c r="A13" s="9" t="s">
        <v>46</v>
      </c>
      <c r="B13" s="324"/>
      <c r="C13" s="324"/>
      <c r="D13" s="324"/>
      <c r="E13" s="324"/>
      <c r="F13" s="324"/>
      <c r="G13" s="324"/>
      <c r="H13" s="324"/>
      <c r="I13" s="324"/>
    </row>
    <row r="14" spans="1:9" s="7" customFormat="1" ht="26.4">
      <c r="A14" s="9" t="s">
        <v>44</v>
      </c>
      <c r="B14" s="324"/>
      <c r="C14" s="324"/>
      <c r="D14" s="324"/>
      <c r="E14" s="324"/>
      <c r="F14" s="324"/>
      <c r="G14" s="324"/>
      <c r="H14" s="324"/>
      <c r="I14" s="324"/>
    </row>
    <row r="15" spans="1:9" s="7" customFormat="1" ht="26.4">
      <c r="A15" s="9" t="s">
        <v>43</v>
      </c>
      <c r="B15" s="324"/>
      <c r="C15" s="324"/>
      <c r="D15" s="324"/>
      <c r="E15" s="324"/>
      <c r="F15" s="324"/>
      <c r="G15" s="324"/>
      <c r="H15" s="324"/>
      <c r="I15" s="324"/>
    </row>
    <row r="16" spans="1:9" s="7" customFormat="1" ht="26.4">
      <c r="A16" s="8" t="s">
        <v>42</v>
      </c>
      <c r="B16" s="325" t="s">
        <v>468</v>
      </c>
      <c r="C16" s="325"/>
      <c r="D16" s="325"/>
      <c r="E16" s="325"/>
      <c r="F16" s="325"/>
      <c r="G16" s="325"/>
      <c r="H16" s="325"/>
      <c r="I16" s="325"/>
    </row>
    <row r="18" spans="1:9" s="7" customFormat="1" ht="24.75" customHeight="1">
      <c r="A18" s="8" t="s">
        <v>41</v>
      </c>
      <c r="B18" s="323" t="s">
        <v>481</v>
      </c>
      <c r="C18" s="323"/>
      <c r="D18" s="323"/>
      <c r="E18" s="323"/>
      <c r="F18" s="323"/>
      <c r="G18" s="323"/>
      <c r="H18" s="323"/>
      <c r="I18" s="323"/>
    </row>
    <row r="20" spans="1:9" ht="15" thickBot="1"/>
    <row r="21" spans="1:9" ht="12.75" customHeight="1">
      <c r="B21" s="213" t="s">
        <v>291</v>
      </c>
      <c r="C21" s="214" t="s">
        <v>292</v>
      </c>
      <c r="D21" s="214" t="s">
        <v>293</v>
      </c>
      <c r="E21" s="214" t="s">
        <v>294</v>
      </c>
    </row>
    <row r="22" spans="1:9" ht="12.75" customHeight="1" thickBot="1">
      <c r="B22" s="215" t="s">
        <v>295</v>
      </c>
      <c r="C22" s="216" t="s">
        <v>296</v>
      </c>
      <c r="D22" s="216" t="s">
        <v>297</v>
      </c>
      <c r="E22" s="216" t="s">
        <v>298</v>
      </c>
    </row>
    <row r="23" spans="1:9" ht="12.75" customHeight="1">
      <c r="B23" s="217" t="s">
        <v>299</v>
      </c>
      <c r="C23" s="218" t="s">
        <v>41</v>
      </c>
      <c r="D23" s="218" t="s">
        <v>41</v>
      </c>
      <c r="E23" s="218" t="s">
        <v>41</v>
      </c>
    </row>
    <row r="24" spans="1:9" ht="12.75" customHeight="1" thickBot="1">
      <c r="B24" s="215">
        <v>1</v>
      </c>
      <c r="C24" s="219">
        <v>45243</v>
      </c>
      <c r="D24" s="219">
        <v>45272</v>
      </c>
      <c r="E24" s="219">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3" sqref="B3"/>
    </sheetView>
  </sheetViews>
  <sheetFormatPr baseColWidth="10" defaultColWidth="11.44140625" defaultRowHeight="14.4"/>
  <sheetData>
    <row r="2" spans="2:10" ht="18">
      <c r="B2" s="329" t="s">
        <v>272</v>
      </c>
      <c r="C2" s="329"/>
      <c r="D2" s="329"/>
      <c r="E2" s="329"/>
      <c r="F2" s="329"/>
      <c r="G2" s="329"/>
      <c r="H2" s="329"/>
      <c r="I2" s="329"/>
      <c r="J2" s="329"/>
    </row>
    <row r="3" spans="2:10" ht="15" thickBot="1"/>
    <row r="4" spans="2:10">
      <c r="B4" s="330" t="s">
        <v>273</v>
      </c>
      <c r="C4" s="331"/>
      <c r="D4" s="331"/>
      <c r="E4" s="331"/>
      <c r="F4" s="331"/>
      <c r="G4" s="331"/>
      <c r="H4" s="331"/>
      <c r="I4" s="331"/>
      <c r="J4" s="332"/>
    </row>
    <row r="5" spans="2:10">
      <c r="B5" s="333"/>
      <c r="C5" s="334"/>
      <c r="D5" s="334"/>
      <c r="E5" s="334"/>
      <c r="F5" s="334"/>
      <c r="G5" s="334"/>
      <c r="H5" s="334"/>
      <c r="I5" s="334"/>
      <c r="J5" s="335"/>
    </row>
    <row r="6" spans="2:10">
      <c r="B6" s="333"/>
      <c r="C6" s="334"/>
      <c r="D6" s="334"/>
      <c r="E6" s="334"/>
      <c r="F6" s="334"/>
      <c r="G6" s="334"/>
      <c r="H6" s="334"/>
      <c r="I6" s="334"/>
      <c r="J6" s="335"/>
    </row>
    <row r="7" spans="2:10" ht="15" thickBot="1">
      <c r="B7" s="336"/>
      <c r="C7" s="337"/>
      <c r="D7" s="337"/>
      <c r="E7" s="337"/>
      <c r="F7" s="337"/>
      <c r="G7" s="337"/>
      <c r="H7" s="337"/>
      <c r="I7" s="337"/>
      <c r="J7" s="338"/>
    </row>
    <row r="8" spans="2:10" ht="15" thickBot="1"/>
    <row r="9" spans="2:10">
      <c r="B9" s="330" t="s">
        <v>274</v>
      </c>
      <c r="C9" s="331"/>
      <c r="D9" s="331"/>
      <c r="E9" s="331"/>
      <c r="F9" s="331"/>
      <c r="G9" s="331"/>
      <c r="H9" s="331"/>
      <c r="I9" s="331"/>
      <c r="J9" s="332"/>
    </row>
    <row r="10" spans="2:10">
      <c r="B10" s="333"/>
      <c r="C10" s="334"/>
      <c r="D10" s="334"/>
      <c r="E10" s="334"/>
      <c r="F10" s="334"/>
      <c r="G10" s="334"/>
      <c r="H10" s="334"/>
      <c r="I10" s="334"/>
      <c r="J10" s="335"/>
    </row>
    <row r="11" spans="2:10">
      <c r="B11" s="333"/>
      <c r="C11" s="334"/>
      <c r="D11" s="334"/>
      <c r="E11" s="334"/>
      <c r="F11" s="334"/>
      <c r="G11" s="334"/>
      <c r="H11" s="334"/>
      <c r="I11" s="334"/>
      <c r="J11" s="335"/>
    </row>
    <row r="12" spans="2:10">
      <c r="B12" s="333"/>
      <c r="C12" s="334"/>
      <c r="D12" s="334"/>
      <c r="E12" s="334"/>
      <c r="F12" s="334"/>
      <c r="G12" s="334"/>
      <c r="H12" s="334"/>
      <c r="I12" s="334"/>
      <c r="J12" s="335"/>
    </row>
    <row r="13" spans="2:10">
      <c r="B13" s="333"/>
      <c r="C13" s="334"/>
      <c r="D13" s="334"/>
      <c r="E13" s="334"/>
      <c r="F13" s="334"/>
      <c r="G13" s="334"/>
      <c r="H13" s="334"/>
      <c r="I13" s="334"/>
      <c r="J13" s="335"/>
    </row>
    <row r="14" spans="2:10">
      <c r="B14" s="333"/>
      <c r="C14" s="334"/>
      <c r="D14" s="334"/>
      <c r="E14" s="334"/>
      <c r="F14" s="334"/>
      <c r="G14" s="334"/>
      <c r="H14" s="334"/>
      <c r="I14" s="334"/>
      <c r="J14" s="335"/>
    </row>
    <row r="15" spans="2:10" ht="15" thickBot="1">
      <c r="B15" s="336"/>
      <c r="C15" s="337"/>
      <c r="D15" s="337"/>
      <c r="E15" s="337"/>
      <c r="F15" s="337"/>
      <c r="G15" s="337"/>
      <c r="H15" s="337"/>
      <c r="I15" s="337"/>
      <c r="J15" s="338"/>
    </row>
    <row r="16" spans="2:10" ht="15" thickBot="1"/>
    <row r="17" spans="2:10">
      <c r="B17" s="330" t="s">
        <v>275</v>
      </c>
      <c r="C17" s="331"/>
      <c r="D17" s="331"/>
      <c r="E17" s="331"/>
      <c r="F17" s="331"/>
      <c r="G17" s="331"/>
      <c r="H17" s="331"/>
      <c r="I17" s="331"/>
      <c r="J17" s="332"/>
    </row>
    <row r="18" spans="2:10">
      <c r="B18" s="333"/>
      <c r="C18" s="334"/>
      <c r="D18" s="334"/>
      <c r="E18" s="334"/>
      <c r="F18" s="334"/>
      <c r="G18" s="334"/>
      <c r="H18" s="334"/>
      <c r="I18" s="334"/>
      <c r="J18" s="335"/>
    </row>
    <row r="19" spans="2:10">
      <c r="B19" s="333"/>
      <c r="C19" s="334"/>
      <c r="D19" s="334"/>
      <c r="E19" s="334"/>
      <c r="F19" s="334"/>
      <c r="G19" s="334"/>
      <c r="H19" s="334"/>
      <c r="I19" s="334"/>
      <c r="J19" s="335"/>
    </row>
    <row r="20" spans="2:10" ht="15" thickBot="1">
      <c r="B20" s="336"/>
      <c r="C20" s="337"/>
      <c r="D20" s="337"/>
      <c r="E20" s="337"/>
      <c r="F20" s="337"/>
      <c r="G20" s="337"/>
      <c r="H20" s="337"/>
      <c r="I20" s="337"/>
      <c r="J20" s="338"/>
    </row>
    <row r="21" spans="2:10" ht="15" thickBot="1"/>
    <row r="22" spans="2:10">
      <c r="B22" s="330" t="s">
        <v>276</v>
      </c>
      <c r="C22" s="331"/>
      <c r="D22" s="331"/>
      <c r="E22" s="331"/>
      <c r="F22" s="331"/>
      <c r="G22" s="331"/>
      <c r="H22" s="331"/>
      <c r="I22" s="331"/>
      <c r="J22" s="332"/>
    </row>
    <row r="23" spans="2:10">
      <c r="B23" s="333"/>
      <c r="C23" s="334"/>
      <c r="D23" s="334"/>
      <c r="E23" s="334"/>
      <c r="F23" s="334"/>
      <c r="G23" s="334"/>
      <c r="H23" s="334"/>
      <c r="I23" s="334"/>
      <c r="J23" s="335"/>
    </row>
    <row r="24" spans="2:10">
      <c r="B24" s="333"/>
      <c r="C24" s="334"/>
      <c r="D24" s="334"/>
      <c r="E24" s="334"/>
      <c r="F24" s="334"/>
      <c r="G24" s="334"/>
      <c r="H24" s="334"/>
      <c r="I24" s="334"/>
      <c r="J24" s="335"/>
    </row>
    <row r="25" spans="2:10">
      <c r="B25" s="333"/>
      <c r="C25" s="334"/>
      <c r="D25" s="334"/>
      <c r="E25" s="334"/>
      <c r="F25" s="334"/>
      <c r="G25" s="334"/>
      <c r="H25" s="334"/>
      <c r="I25" s="334"/>
      <c r="J25" s="335"/>
    </row>
    <row r="26" spans="2:10">
      <c r="B26" s="333"/>
      <c r="C26" s="334"/>
      <c r="D26" s="334"/>
      <c r="E26" s="334"/>
      <c r="F26" s="334"/>
      <c r="G26" s="334"/>
      <c r="H26" s="334"/>
      <c r="I26" s="334"/>
      <c r="J26" s="335"/>
    </row>
    <row r="27" spans="2:10">
      <c r="B27" s="333"/>
      <c r="C27" s="334"/>
      <c r="D27" s="334"/>
      <c r="E27" s="334"/>
      <c r="F27" s="334"/>
      <c r="G27" s="334"/>
      <c r="H27" s="334"/>
      <c r="I27" s="334"/>
      <c r="J27" s="335"/>
    </row>
    <row r="28" spans="2:10">
      <c r="B28" s="333"/>
      <c r="C28" s="334"/>
      <c r="D28" s="334"/>
      <c r="E28" s="334"/>
      <c r="F28" s="334"/>
      <c r="G28" s="334"/>
      <c r="H28" s="334"/>
      <c r="I28" s="334"/>
      <c r="J28" s="335"/>
    </row>
    <row r="29" spans="2:10">
      <c r="B29" s="333"/>
      <c r="C29" s="334"/>
      <c r="D29" s="334"/>
      <c r="E29" s="334"/>
      <c r="F29" s="334"/>
      <c r="G29" s="334"/>
      <c r="H29" s="334"/>
      <c r="I29" s="334"/>
      <c r="J29" s="335"/>
    </row>
    <row r="30" spans="2:10" ht="15" thickBot="1">
      <c r="B30" s="336"/>
      <c r="C30" s="337"/>
      <c r="D30" s="337"/>
      <c r="E30" s="337"/>
      <c r="F30" s="337"/>
      <c r="G30" s="337"/>
      <c r="H30" s="337"/>
      <c r="I30" s="337"/>
      <c r="J30" s="338"/>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J77"/>
  <sheetViews>
    <sheetView showGridLines="0" zoomScale="70" zoomScaleNormal="70" workbookViewId="0">
      <selection activeCell="B1" sqref="B1:D1"/>
    </sheetView>
  </sheetViews>
  <sheetFormatPr baseColWidth="10" defaultColWidth="10.44140625" defaultRowHeight="13.8"/>
  <cols>
    <col min="1" max="1" width="53.33203125" style="238" customWidth="1"/>
    <col min="2" max="2" width="15.44140625" style="239" customWidth="1"/>
    <col min="3" max="3" width="50.44140625" style="222" customWidth="1"/>
    <col min="4" max="4" width="35.5546875" style="239" customWidth="1"/>
    <col min="5" max="5" width="55.88671875" style="222" customWidth="1"/>
    <col min="6" max="6" width="4.6640625" style="222" customWidth="1"/>
    <col min="7" max="16384" width="10.44140625" style="222"/>
  </cols>
  <sheetData>
    <row r="1" spans="1:8" ht="80.099999999999994" customHeight="1">
      <c r="A1" s="220"/>
      <c r="B1" s="346" t="s">
        <v>300</v>
      </c>
      <c r="C1" s="346"/>
      <c r="D1" s="346"/>
      <c r="E1" s="220"/>
      <c r="F1" s="221"/>
      <c r="G1" s="221"/>
      <c r="H1" s="221"/>
    </row>
    <row r="2" spans="1:8" ht="54.75" customHeight="1">
      <c r="A2" s="223" t="s">
        <v>301</v>
      </c>
      <c r="B2" s="347" t="s">
        <v>400</v>
      </c>
      <c r="C2" s="348"/>
      <c r="D2" s="224" t="s">
        <v>271</v>
      </c>
      <c r="E2" s="261" t="s">
        <v>399</v>
      </c>
    </row>
    <row r="3" spans="1:8" ht="16.649999999999999" customHeight="1">
      <c r="A3" s="225"/>
      <c r="B3" s="226"/>
      <c r="C3" s="226"/>
      <c r="D3" s="227"/>
      <c r="E3" s="226"/>
    </row>
    <row r="4" spans="1:8" ht="54.75" customHeight="1">
      <c r="A4" s="223" t="s">
        <v>302</v>
      </c>
      <c r="B4" s="349" t="s">
        <v>402</v>
      </c>
      <c r="C4" s="350"/>
      <c r="D4" s="350"/>
      <c r="E4" s="350"/>
    </row>
    <row r="5" spans="1:8" ht="13.35" customHeight="1">
      <c r="A5" s="228"/>
      <c r="B5" s="229"/>
      <c r="D5" s="227"/>
      <c r="E5" s="227"/>
    </row>
    <row r="6" spans="1:8" ht="21" customHeight="1">
      <c r="A6" s="351" t="s">
        <v>403</v>
      </c>
      <c r="B6" s="353" t="s">
        <v>303</v>
      </c>
      <c r="C6" s="353"/>
      <c r="D6" s="353" t="s">
        <v>304</v>
      </c>
      <c r="E6" s="353"/>
    </row>
    <row r="7" spans="1:8" ht="250.5" customHeight="1">
      <c r="A7" s="352"/>
      <c r="B7" s="354"/>
      <c r="C7" s="355"/>
      <c r="D7" s="356" t="s">
        <v>401</v>
      </c>
      <c r="E7" s="356"/>
    </row>
    <row r="8" spans="1:8" ht="21" customHeight="1">
      <c r="A8" s="228"/>
      <c r="B8" s="229"/>
      <c r="D8" s="227"/>
      <c r="E8" s="227"/>
    </row>
    <row r="9" spans="1:8" ht="20.100000000000001" customHeight="1">
      <c r="A9" s="340" t="s">
        <v>55</v>
      </c>
      <c r="B9" s="340"/>
      <c r="C9" s="340"/>
      <c r="D9" s="340"/>
      <c r="E9" s="340"/>
    </row>
    <row r="10" spans="1:8" ht="20.100000000000001" customHeight="1">
      <c r="A10" s="230" t="s">
        <v>305</v>
      </c>
      <c r="B10" s="230" t="s">
        <v>56</v>
      </c>
      <c r="C10" s="230" t="s">
        <v>57</v>
      </c>
      <c r="D10" s="230" t="s">
        <v>58</v>
      </c>
      <c r="E10" s="230" t="s">
        <v>59</v>
      </c>
    </row>
    <row r="11" spans="1:8" s="233" customFormat="1" ht="118.5" customHeight="1">
      <c r="A11" s="344" t="s">
        <v>306</v>
      </c>
      <c r="B11" s="265">
        <v>1</v>
      </c>
      <c r="C11" s="266" t="s">
        <v>307</v>
      </c>
      <c r="D11" s="267">
        <v>1</v>
      </c>
      <c r="E11" s="266" t="s">
        <v>404</v>
      </c>
    </row>
    <row r="12" spans="1:8" s="233" customFormat="1" ht="113.25" customHeight="1">
      <c r="A12" s="344"/>
      <c r="B12" s="265">
        <v>2</v>
      </c>
      <c r="C12" s="266" t="s">
        <v>308</v>
      </c>
      <c r="D12" s="267">
        <v>2</v>
      </c>
      <c r="E12" s="266" t="s">
        <v>405</v>
      </c>
      <c r="H12" s="233" t="s">
        <v>406</v>
      </c>
    </row>
    <row r="13" spans="1:8" ht="80.099999999999994" customHeight="1">
      <c r="A13" s="345" t="s">
        <v>309</v>
      </c>
      <c r="B13" s="268">
        <v>3</v>
      </c>
      <c r="C13" s="269" t="s">
        <v>310</v>
      </c>
      <c r="D13" s="268">
        <v>3</v>
      </c>
      <c r="E13" s="269" t="s">
        <v>311</v>
      </c>
    </row>
    <row r="14" spans="1:8" ht="80.099999999999994" customHeight="1">
      <c r="A14" s="345"/>
      <c r="B14" s="268">
        <v>4</v>
      </c>
      <c r="C14" s="269" t="s">
        <v>312</v>
      </c>
      <c r="D14" s="234"/>
      <c r="E14" s="269"/>
    </row>
    <row r="15" spans="1:8" ht="80.099999999999994" customHeight="1">
      <c r="A15" s="345"/>
      <c r="B15" s="268">
        <v>5</v>
      </c>
      <c r="C15" s="269" t="s">
        <v>313</v>
      </c>
      <c r="D15" s="234"/>
      <c r="E15" s="269"/>
    </row>
    <row r="16" spans="1:8" ht="96.75" customHeight="1">
      <c r="A16" s="341" t="s">
        <v>314</v>
      </c>
      <c r="B16" s="268">
        <v>6</v>
      </c>
      <c r="C16" s="269" t="s">
        <v>407</v>
      </c>
      <c r="D16" s="268">
        <v>4</v>
      </c>
      <c r="E16" s="269" t="s">
        <v>408</v>
      </c>
    </row>
    <row r="17" spans="1:10" ht="80.099999999999994" customHeight="1">
      <c r="A17" s="342"/>
      <c r="B17" s="268">
        <v>7</v>
      </c>
      <c r="C17" s="269" t="s">
        <v>409</v>
      </c>
      <c r="D17" s="268">
        <v>5</v>
      </c>
      <c r="E17" s="266" t="s">
        <v>410</v>
      </c>
    </row>
    <row r="18" spans="1:10" ht="80.099999999999994" customHeight="1">
      <c r="A18" s="342"/>
      <c r="B18" s="268">
        <v>8</v>
      </c>
      <c r="C18" s="269" t="s">
        <v>315</v>
      </c>
      <c r="D18" s="268">
        <v>6</v>
      </c>
      <c r="E18" s="266" t="s">
        <v>411</v>
      </c>
    </row>
    <row r="19" spans="1:10" ht="80.099999999999994" customHeight="1">
      <c r="A19" s="342"/>
      <c r="B19" s="268">
        <v>9</v>
      </c>
      <c r="C19" s="269" t="s">
        <v>316</v>
      </c>
      <c r="D19" s="234"/>
      <c r="E19" s="266"/>
      <c r="J19" s="235"/>
    </row>
    <row r="20" spans="1:10" ht="80.099999999999994" customHeight="1">
      <c r="A20" s="342"/>
      <c r="B20" s="268">
        <v>10</v>
      </c>
      <c r="C20" s="269" t="s">
        <v>317</v>
      </c>
      <c r="D20" s="234"/>
      <c r="E20" s="269"/>
      <c r="J20" s="235"/>
    </row>
    <row r="21" spans="1:10" ht="80.099999999999994" customHeight="1">
      <c r="A21" s="343"/>
      <c r="B21" s="268">
        <v>11</v>
      </c>
      <c r="C21" s="269" t="s">
        <v>318</v>
      </c>
      <c r="D21" s="234"/>
      <c r="E21" s="269"/>
      <c r="J21" s="235"/>
    </row>
    <row r="22" spans="1:10" ht="89.25" customHeight="1">
      <c r="A22" s="339" t="s">
        <v>319</v>
      </c>
      <c r="B22" s="268">
        <v>12</v>
      </c>
      <c r="C22" s="266" t="s">
        <v>320</v>
      </c>
      <c r="D22" s="265">
        <v>7</v>
      </c>
      <c r="E22" s="266" t="s">
        <v>412</v>
      </c>
    </row>
    <row r="23" spans="1:10" ht="80.099999999999994" customHeight="1">
      <c r="A23" s="339"/>
      <c r="B23" s="268">
        <v>13</v>
      </c>
      <c r="C23" s="266" t="s">
        <v>321</v>
      </c>
      <c r="D23" s="265">
        <v>8</v>
      </c>
      <c r="E23" s="266" t="s">
        <v>322</v>
      </c>
    </row>
    <row r="24" spans="1:10" ht="80.099999999999994" customHeight="1">
      <c r="A24" s="339"/>
      <c r="B24" s="268">
        <v>14</v>
      </c>
      <c r="C24" s="266" t="s">
        <v>323</v>
      </c>
      <c r="D24" s="270"/>
      <c r="E24" s="271"/>
    </row>
    <row r="25" spans="1:10" ht="80.099999999999994" customHeight="1">
      <c r="A25" s="339"/>
      <c r="B25" s="268">
        <v>15</v>
      </c>
      <c r="C25" s="266" t="s">
        <v>325</v>
      </c>
      <c r="D25" s="265">
        <v>9</v>
      </c>
      <c r="E25" s="266" t="s">
        <v>324</v>
      </c>
    </row>
    <row r="26" spans="1:10" ht="174.6" customHeight="1">
      <c r="A26" s="236" t="s">
        <v>326</v>
      </c>
      <c r="B26" s="268">
        <v>16</v>
      </c>
      <c r="C26" s="266" t="s">
        <v>327</v>
      </c>
      <c r="D26" s="265">
        <v>10</v>
      </c>
      <c r="E26" s="266" t="s">
        <v>328</v>
      </c>
    </row>
    <row r="27" spans="1:10" ht="48.75" customHeight="1">
      <c r="A27" s="341" t="s">
        <v>329</v>
      </c>
      <c r="B27" s="268">
        <v>17</v>
      </c>
      <c r="C27" s="272" t="s">
        <v>330</v>
      </c>
      <c r="D27" s="268">
        <v>11</v>
      </c>
      <c r="E27" s="269" t="s">
        <v>413</v>
      </c>
    </row>
    <row r="28" spans="1:10" ht="48.75" customHeight="1">
      <c r="A28" s="342"/>
      <c r="B28" s="268">
        <v>18</v>
      </c>
      <c r="C28" s="272" t="s">
        <v>414</v>
      </c>
      <c r="D28" s="273"/>
      <c r="E28" s="269"/>
    </row>
    <row r="29" spans="1:10" ht="48.75" customHeight="1">
      <c r="A29" s="342"/>
      <c r="B29" s="268">
        <v>19</v>
      </c>
      <c r="C29" s="272" t="s">
        <v>331</v>
      </c>
      <c r="D29" s="268">
        <v>12</v>
      </c>
      <c r="E29" s="269" t="s">
        <v>415</v>
      </c>
    </row>
    <row r="30" spans="1:10" ht="87" customHeight="1">
      <c r="A30" s="343"/>
      <c r="B30" s="268">
        <v>20</v>
      </c>
      <c r="C30" s="272" t="s">
        <v>416</v>
      </c>
      <c r="D30" s="273"/>
      <c r="E30" s="269"/>
    </row>
    <row r="31" spans="1:10" ht="20.100000000000001" customHeight="1">
      <c r="A31" s="340" t="s">
        <v>60</v>
      </c>
      <c r="B31" s="340"/>
      <c r="C31" s="340"/>
      <c r="D31" s="340"/>
      <c r="E31" s="340"/>
    </row>
    <row r="32" spans="1:10" ht="20.100000000000001" customHeight="1">
      <c r="A32" s="230" t="s">
        <v>305</v>
      </c>
      <c r="B32" s="230" t="s">
        <v>56</v>
      </c>
      <c r="C32" s="230" t="s">
        <v>61</v>
      </c>
      <c r="D32" s="230" t="s">
        <v>58</v>
      </c>
      <c r="E32" s="230" t="s">
        <v>332</v>
      </c>
    </row>
    <row r="33" spans="1:5" ht="98.4" customHeight="1">
      <c r="A33" s="339" t="s">
        <v>333</v>
      </c>
      <c r="B33" s="265">
        <v>1</v>
      </c>
      <c r="C33" s="266" t="s">
        <v>334</v>
      </c>
      <c r="D33" s="265">
        <v>1</v>
      </c>
      <c r="E33" s="266" t="s">
        <v>335</v>
      </c>
    </row>
    <row r="34" spans="1:5" ht="81" customHeight="1">
      <c r="A34" s="339"/>
      <c r="B34" s="265">
        <v>2</v>
      </c>
      <c r="C34" s="266" t="s">
        <v>336</v>
      </c>
      <c r="D34" s="265">
        <v>2</v>
      </c>
      <c r="E34" s="266" t="s">
        <v>337</v>
      </c>
    </row>
    <row r="35" spans="1:5" ht="92.1" customHeight="1">
      <c r="A35" s="339"/>
      <c r="B35" s="231"/>
      <c r="C35" s="266"/>
      <c r="D35" s="265">
        <v>3</v>
      </c>
      <c r="E35" s="266" t="s">
        <v>338</v>
      </c>
    </row>
    <row r="36" spans="1:5" ht="68.25" customHeight="1">
      <c r="A36" s="339"/>
      <c r="B36" s="231"/>
      <c r="C36" s="266"/>
      <c r="D36" s="265">
        <v>4</v>
      </c>
      <c r="E36" s="266" t="s">
        <v>339</v>
      </c>
    </row>
    <row r="37" spans="1:5" ht="68.25" customHeight="1">
      <c r="A37" s="339"/>
      <c r="B37" s="231"/>
      <c r="C37" s="233"/>
      <c r="D37" s="265">
        <v>5</v>
      </c>
      <c r="E37" s="266" t="s">
        <v>340</v>
      </c>
    </row>
    <row r="38" spans="1:5" ht="41.4" customHeight="1">
      <c r="A38" s="339"/>
      <c r="B38" s="231"/>
      <c r="C38" s="272"/>
      <c r="D38" s="265">
        <v>6</v>
      </c>
      <c r="E38" s="266" t="s">
        <v>341</v>
      </c>
    </row>
    <row r="39" spans="1:5" ht="49.5" customHeight="1">
      <c r="A39" s="339"/>
      <c r="B39" s="231"/>
      <c r="C39" s="272"/>
      <c r="D39" s="265">
        <v>7</v>
      </c>
      <c r="E39" s="272" t="s">
        <v>342</v>
      </c>
    </row>
    <row r="40" spans="1:5" ht="49.5" customHeight="1">
      <c r="A40" s="262" t="s">
        <v>343</v>
      </c>
      <c r="B40" s="231"/>
      <c r="C40" s="272"/>
      <c r="D40" s="231"/>
      <c r="E40" s="272"/>
    </row>
    <row r="41" spans="1:5" s="237" customFormat="1" ht="27.6">
      <c r="A41" s="339" t="s">
        <v>344</v>
      </c>
      <c r="B41" s="265">
        <v>3</v>
      </c>
      <c r="C41" s="266" t="s">
        <v>345</v>
      </c>
      <c r="D41" s="265">
        <v>8</v>
      </c>
      <c r="E41" s="274" t="s">
        <v>417</v>
      </c>
    </row>
    <row r="42" spans="1:5" s="237" customFormat="1" ht="55.5" customHeight="1">
      <c r="A42" s="339"/>
      <c r="B42" s="265">
        <v>4</v>
      </c>
      <c r="C42" s="266" t="s">
        <v>346</v>
      </c>
      <c r="D42" s="265">
        <v>9</v>
      </c>
      <c r="E42" s="266" t="s">
        <v>418</v>
      </c>
    </row>
    <row r="43" spans="1:5" s="237" customFormat="1" ht="62.25" customHeight="1">
      <c r="A43" s="339"/>
      <c r="B43" s="265">
        <v>5</v>
      </c>
      <c r="C43" s="266" t="s">
        <v>347</v>
      </c>
      <c r="D43" s="265">
        <v>10</v>
      </c>
      <c r="E43" s="266" t="s">
        <v>419</v>
      </c>
    </row>
    <row r="44" spans="1:5" s="237" customFormat="1" ht="61.5" customHeight="1">
      <c r="A44" s="339"/>
      <c r="B44" s="265">
        <v>6</v>
      </c>
      <c r="C44" s="266" t="s">
        <v>348</v>
      </c>
      <c r="D44" s="265">
        <v>11</v>
      </c>
      <c r="E44" s="266" t="s">
        <v>420</v>
      </c>
    </row>
    <row r="45" spans="1:5" ht="71.25" customHeight="1">
      <c r="A45" s="339"/>
      <c r="B45" s="265">
        <v>7</v>
      </c>
      <c r="C45" s="274" t="s">
        <v>349</v>
      </c>
      <c r="D45" s="265">
        <v>12</v>
      </c>
      <c r="E45" s="266" t="s">
        <v>421</v>
      </c>
    </row>
    <row r="46" spans="1:5" ht="87" customHeight="1">
      <c r="A46" s="339"/>
      <c r="B46" s="265">
        <v>8</v>
      </c>
      <c r="C46" s="266" t="s">
        <v>422</v>
      </c>
      <c r="D46" s="265">
        <v>13</v>
      </c>
      <c r="E46" s="266" t="s">
        <v>423</v>
      </c>
    </row>
    <row r="47" spans="1:5" ht="101.25" customHeight="1">
      <c r="A47" s="339" t="s">
        <v>350</v>
      </c>
      <c r="B47" s="265">
        <v>9</v>
      </c>
      <c r="C47" s="266" t="s">
        <v>424</v>
      </c>
      <c r="D47" s="265">
        <v>14</v>
      </c>
      <c r="E47" s="275" t="s">
        <v>425</v>
      </c>
    </row>
    <row r="48" spans="1:5" ht="62.4" customHeight="1">
      <c r="A48" s="339"/>
      <c r="B48" s="265">
        <v>10</v>
      </c>
      <c r="C48" s="266" t="s">
        <v>426</v>
      </c>
      <c r="D48" s="265">
        <v>15</v>
      </c>
      <c r="E48" s="266" t="s">
        <v>427</v>
      </c>
    </row>
    <row r="49" spans="1:5" ht="55.2">
      <c r="A49" s="339"/>
      <c r="B49" s="265">
        <v>11</v>
      </c>
      <c r="C49" s="266" t="s">
        <v>428</v>
      </c>
      <c r="D49" s="267">
        <v>16</v>
      </c>
      <c r="E49" s="266" t="s">
        <v>429</v>
      </c>
    </row>
    <row r="50" spans="1:5" ht="41.4">
      <c r="A50" s="339" t="s">
        <v>351</v>
      </c>
      <c r="B50" s="265">
        <v>12</v>
      </c>
      <c r="C50" s="266" t="s">
        <v>352</v>
      </c>
      <c r="D50" s="267">
        <v>17</v>
      </c>
      <c r="E50" s="274" t="s">
        <v>430</v>
      </c>
    </row>
    <row r="51" spans="1:5" ht="27.6">
      <c r="A51" s="339"/>
      <c r="B51" s="265">
        <v>13</v>
      </c>
      <c r="C51" s="266" t="s">
        <v>353</v>
      </c>
      <c r="D51" s="267">
        <v>18</v>
      </c>
      <c r="E51" s="274" t="s">
        <v>354</v>
      </c>
    </row>
    <row r="52" spans="1:5" ht="41.4">
      <c r="A52" s="339"/>
      <c r="B52" s="265">
        <v>14</v>
      </c>
      <c r="C52" s="266" t="s">
        <v>431</v>
      </c>
      <c r="D52" s="232"/>
      <c r="E52" s="274"/>
    </row>
    <row r="53" spans="1:5" ht="27.6">
      <c r="A53" s="339"/>
      <c r="B53" s="265">
        <v>15</v>
      </c>
      <c r="C53" s="266" t="s">
        <v>355</v>
      </c>
      <c r="D53" s="232"/>
      <c r="E53" s="274"/>
    </row>
    <row r="54" spans="1:5">
      <c r="A54" s="339"/>
      <c r="B54" s="265">
        <v>16</v>
      </c>
      <c r="C54" s="266" t="s">
        <v>356</v>
      </c>
      <c r="D54" s="232"/>
      <c r="E54" s="274"/>
    </row>
    <row r="55" spans="1:5" ht="27.6">
      <c r="A55" s="339"/>
      <c r="B55" s="265">
        <v>17</v>
      </c>
      <c r="C55" s="266" t="s">
        <v>357</v>
      </c>
      <c r="D55" s="232"/>
      <c r="E55" s="274"/>
    </row>
    <row r="56" spans="1:5" ht="27.6">
      <c r="A56" s="339"/>
      <c r="B56" s="265">
        <v>18</v>
      </c>
      <c r="C56" s="266" t="s">
        <v>358</v>
      </c>
      <c r="D56" s="232"/>
      <c r="E56" s="274"/>
    </row>
    <row r="57" spans="1:5" ht="41.4">
      <c r="A57" s="339"/>
      <c r="B57" s="265">
        <v>19</v>
      </c>
      <c r="C57" s="266" t="s">
        <v>359</v>
      </c>
      <c r="D57" s="232"/>
      <c r="E57" s="274"/>
    </row>
    <row r="58" spans="1:5" ht="27.6">
      <c r="A58" s="339"/>
      <c r="B58" s="265">
        <v>20</v>
      </c>
      <c r="C58" s="266" t="s">
        <v>360</v>
      </c>
      <c r="D58" s="232"/>
      <c r="E58" s="276"/>
    </row>
    <row r="59" spans="1:5" ht="41.4">
      <c r="A59" s="339" t="s">
        <v>361</v>
      </c>
      <c r="B59" s="265">
        <v>21</v>
      </c>
      <c r="C59" s="266" t="s">
        <v>362</v>
      </c>
      <c r="D59" s="267">
        <v>19</v>
      </c>
      <c r="E59" s="274" t="s">
        <v>363</v>
      </c>
    </row>
    <row r="60" spans="1:5" ht="27.6">
      <c r="A60" s="339"/>
      <c r="B60" s="265">
        <v>22</v>
      </c>
      <c r="C60" s="266" t="s">
        <v>432</v>
      </c>
      <c r="D60" s="267">
        <v>20</v>
      </c>
      <c r="E60" s="266" t="s">
        <v>433</v>
      </c>
    </row>
    <row r="61" spans="1:5" ht="69">
      <c r="A61" s="263" t="s">
        <v>364</v>
      </c>
      <c r="B61" s="265">
        <v>23</v>
      </c>
      <c r="C61" s="266" t="s">
        <v>434</v>
      </c>
      <c r="D61" s="267">
        <v>21</v>
      </c>
      <c r="E61" s="274" t="s">
        <v>365</v>
      </c>
    </row>
    <row r="62" spans="1:5" ht="77.099999999999994" customHeight="1">
      <c r="A62" s="339" t="s">
        <v>366</v>
      </c>
      <c r="B62" s="265">
        <v>24</v>
      </c>
      <c r="C62" s="266" t="s">
        <v>367</v>
      </c>
      <c r="D62" s="267">
        <v>22</v>
      </c>
      <c r="E62" s="266" t="s">
        <v>368</v>
      </c>
    </row>
    <row r="63" spans="1:5" ht="45" customHeight="1">
      <c r="A63" s="339"/>
      <c r="B63" s="231"/>
      <c r="C63" s="266"/>
      <c r="D63" s="267">
        <v>23</v>
      </c>
      <c r="E63" s="266" t="s">
        <v>435</v>
      </c>
    </row>
    <row r="64" spans="1:5" ht="50.1" customHeight="1">
      <c r="A64" s="339" t="s">
        <v>369</v>
      </c>
      <c r="B64" s="265">
        <v>25</v>
      </c>
      <c r="C64" s="274" t="s">
        <v>370</v>
      </c>
      <c r="D64" s="267">
        <v>24</v>
      </c>
      <c r="E64" s="274" t="s">
        <v>371</v>
      </c>
    </row>
    <row r="65" spans="1:10" ht="50.1" customHeight="1">
      <c r="A65" s="339"/>
      <c r="B65" s="265">
        <v>26</v>
      </c>
      <c r="C65" s="274" t="s">
        <v>372</v>
      </c>
      <c r="D65" s="267">
        <v>25</v>
      </c>
      <c r="E65" s="274" t="s">
        <v>373</v>
      </c>
    </row>
    <row r="66" spans="1:10" ht="50.1" customHeight="1">
      <c r="A66" s="339"/>
      <c r="B66" s="231"/>
      <c r="C66" s="233"/>
      <c r="D66" s="267">
        <v>26</v>
      </c>
      <c r="E66" s="274" t="s">
        <v>374</v>
      </c>
    </row>
    <row r="67" spans="1:10" ht="50.1" customHeight="1">
      <c r="A67" s="339"/>
      <c r="B67" s="231"/>
      <c r="C67" s="277"/>
      <c r="D67" s="267">
        <v>27</v>
      </c>
      <c r="E67" s="274" t="s">
        <v>436</v>
      </c>
    </row>
    <row r="68" spans="1:10" ht="39.9" customHeight="1">
      <c r="A68" s="339"/>
      <c r="B68" s="231"/>
      <c r="C68" s="267"/>
      <c r="D68" s="267">
        <v>28</v>
      </c>
      <c r="E68" s="274" t="s">
        <v>375</v>
      </c>
    </row>
    <row r="69" spans="1:10" ht="39.9" customHeight="1">
      <c r="A69" s="339" t="s">
        <v>376</v>
      </c>
      <c r="B69" s="265">
        <v>27</v>
      </c>
      <c r="C69" s="266" t="s">
        <v>377</v>
      </c>
      <c r="D69" s="267">
        <v>29</v>
      </c>
      <c r="E69" s="266" t="s">
        <v>437</v>
      </c>
    </row>
    <row r="70" spans="1:10" ht="72" customHeight="1">
      <c r="A70" s="339"/>
      <c r="B70" s="265">
        <v>28</v>
      </c>
      <c r="C70" s="266" t="s">
        <v>378</v>
      </c>
      <c r="D70" s="267">
        <v>30</v>
      </c>
      <c r="E70" s="266" t="s">
        <v>438</v>
      </c>
    </row>
    <row r="71" spans="1:10" ht="72" customHeight="1">
      <c r="A71" s="339"/>
      <c r="B71" s="265">
        <v>29</v>
      </c>
      <c r="C71" s="266" t="s">
        <v>379</v>
      </c>
      <c r="D71" s="278">
        <v>31</v>
      </c>
      <c r="E71" s="266" t="s">
        <v>380</v>
      </c>
    </row>
    <row r="72" spans="1:10" ht="72" customHeight="1">
      <c r="A72" s="339"/>
      <c r="B72" s="265">
        <v>30</v>
      </c>
      <c r="C72" s="266" t="s">
        <v>381</v>
      </c>
      <c r="D72" s="278">
        <v>32</v>
      </c>
      <c r="E72" s="266" t="s">
        <v>382</v>
      </c>
      <c r="J72" s="222" t="s">
        <v>267</v>
      </c>
    </row>
    <row r="73" spans="1:10" ht="77.25" customHeight="1">
      <c r="A73" s="339"/>
      <c r="B73" s="288">
        <v>31</v>
      </c>
      <c r="C73" s="289" t="s">
        <v>383</v>
      </c>
      <c r="D73" s="290">
        <v>33</v>
      </c>
      <c r="E73" s="289" t="s">
        <v>439</v>
      </c>
    </row>
    <row r="74" spans="1:10">
      <c r="B74" s="291"/>
      <c r="C74" s="292"/>
      <c r="D74" s="291"/>
      <c r="E74" s="292"/>
    </row>
    <row r="75" spans="1:10" ht="18" customHeight="1"/>
    <row r="76" spans="1:10" ht="36" customHeight="1"/>
    <row r="77" spans="1:10" ht="36" customHeight="1"/>
  </sheetData>
  <mergeCells count="23">
    <mergeCell ref="A11:A12"/>
    <mergeCell ref="A13:A15"/>
    <mergeCell ref="B1:D1"/>
    <mergeCell ref="B2:C2"/>
    <mergeCell ref="B4:E4"/>
    <mergeCell ref="A9:E9"/>
    <mergeCell ref="A6:A7"/>
    <mergeCell ref="B6:C6"/>
    <mergeCell ref="D6:E6"/>
    <mergeCell ref="B7:C7"/>
    <mergeCell ref="D7:E7"/>
    <mergeCell ref="A16:A21"/>
    <mergeCell ref="A22:A25"/>
    <mergeCell ref="A27:A30"/>
    <mergeCell ref="A59:A60"/>
    <mergeCell ref="A62:A63"/>
    <mergeCell ref="A64:A68"/>
    <mergeCell ref="A69:A73"/>
    <mergeCell ref="A31:E31"/>
    <mergeCell ref="A33:A39"/>
    <mergeCell ref="A41:A46"/>
    <mergeCell ref="A47:A49"/>
    <mergeCell ref="A50:A58"/>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F15"/>
  <sheetViews>
    <sheetView showGridLines="0" zoomScale="90" zoomScaleNormal="90" workbookViewId="0"/>
  </sheetViews>
  <sheetFormatPr baseColWidth="10" defaultColWidth="10.44140625" defaultRowHeight="15"/>
  <cols>
    <col min="1" max="1" width="60.88671875" style="244" customWidth="1"/>
    <col min="2" max="2" width="15.88671875" style="245" customWidth="1"/>
    <col min="3" max="5" width="15.88671875" style="246" customWidth="1"/>
    <col min="6" max="6" width="40.88671875" style="244" customWidth="1"/>
    <col min="7" max="7" width="2.6640625" style="241" customWidth="1"/>
    <col min="8" max="16384" width="10.44140625" style="241"/>
  </cols>
  <sheetData>
    <row r="1" spans="1:6" ht="80.099999999999994" customHeight="1">
      <c r="A1" s="240"/>
      <c r="B1" s="358" t="s">
        <v>384</v>
      </c>
      <c r="C1" s="358"/>
      <c r="D1" s="358"/>
      <c r="E1" s="358"/>
      <c r="F1" s="240"/>
    </row>
    <row r="2" spans="1:6">
      <c r="A2" s="357" t="s">
        <v>47</v>
      </c>
      <c r="B2" s="357"/>
      <c r="C2" s="357"/>
      <c r="D2" s="357"/>
      <c r="E2" s="357"/>
      <c r="F2" s="357"/>
    </row>
    <row r="3" spans="1:6" ht="28.5" customHeight="1">
      <c r="A3" s="359" t="s">
        <v>48</v>
      </c>
      <c r="B3" s="360" t="s">
        <v>49</v>
      </c>
      <c r="C3" s="360"/>
      <c r="D3" s="360"/>
      <c r="E3" s="360"/>
      <c r="F3" s="264" t="s">
        <v>50</v>
      </c>
    </row>
    <row r="4" spans="1:6" ht="46.5" customHeight="1" thickBot="1">
      <c r="A4" s="359"/>
      <c r="B4" s="242" t="s">
        <v>51</v>
      </c>
      <c r="C4" s="242" t="s">
        <v>52</v>
      </c>
      <c r="D4" s="242" t="s">
        <v>53</v>
      </c>
      <c r="E4" s="242" t="s">
        <v>54</v>
      </c>
      <c r="F4" s="243"/>
    </row>
    <row r="5" spans="1:6" ht="65.099999999999994" customHeight="1" thickBot="1">
      <c r="A5" s="279" t="s">
        <v>440</v>
      </c>
      <c r="B5" s="280">
        <v>2.16</v>
      </c>
      <c r="C5" s="280" t="s">
        <v>441</v>
      </c>
      <c r="D5" s="280" t="s">
        <v>442</v>
      </c>
      <c r="E5" s="280">
        <v>1.18</v>
      </c>
      <c r="F5" s="281" t="s">
        <v>385</v>
      </c>
    </row>
    <row r="6" spans="1:6" ht="65.099999999999994" customHeight="1" thickBot="1">
      <c r="A6" s="279" t="s">
        <v>443</v>
      </c>
      <c r="B6" s="280">
        <v>3.6</v>
      </c>
      <c r="C6" s="280" t="s">
        <v>444</v>
      </c>
      <c r="D6" s="282" t="s">
        <v>445</v>
      </c>
      <c r="E6" s="280" t="s">
        <v>446</v>
      </c>
      <c r="F6" s="281" t="s">
        <v>385</v>
      </c>
    </row>
    <row r="7" spans="1:6" ht="65.099999999999994" customHeight="1" thickBot="1">
      <c r="A7" s="283" t="s">
        <v>447</v>
      </c>
      <c r="B7" s="280"/>
      <c r="C7" s="280"/>
      <c r="D7" s="280">
        <v>7.8</v>
      </c>
      <c r="E7" s="280" t="s">
        <v>448</v>
      </c>
      <c r="F7" s="281" t="s">
        <v>385</v>
      </c>
    </row>
    <row r="8" spans="1:6" ht="65.099999999999994" customHeight="1" thickBot="1">
      <c r="A8" s="284" t="s">
        <v>390</v>
      </c>
      <c r="B8" s="282">
        <v>2.16</v>
      </c>
      <c r="C8" s="282">
        <v>10</v>
      </c>
      <c r="D8" s="282">
        <v>1</v>
      </c>
      <c r="E8" s="282">
        <v>3.14</v>
      </c>
      <c r="F8" s="281" t="s">
        <v>391</v>
      </c>
    </row>
    <row r="9" spans="1:6" ht="78.900000000000006" customHeight="1" thickBot="1">
      <c r="A9" s="284" t="s">
        <v>449</v>
      </c>
      <c r="B9" s="280"/>
      <c r="C9" s="280"/>
      <c r="D9" s="280" t="s">
        <v>450</v>
      </c>
      <c r="E9" s="282" t="s">
        <v>451</v>
      </c>
      <c r="F9" s="281" t="s">
        <v>385</v>
      </c>
    </row>
    <row r="10" spans="1:6" ht="65.099999999999994" customHeight="1" thickBot="1">
      <c r="A10" s="284" t="s">
        <v>452</v>
      </c>
      <c r="B10" s="280"/>
      <c r="C10" s="280"/>
      <c r="D10" s="280">
        <v>1</v>
      </c>
      <c r="E10" s="280">
        <v>6</v>
      </c>
      <c r="F10" s="281" t="s">
        <v>385</v>
      </c>
    </row>
    <row r="11" spans="1:6" ht="65.099999999999994" customHeight="1" thickBot="1">
      <c r="A11" s="283" t="s">
        <v>453</v>
      </c>
      <c r="B11" s="280" t="s">
        <v>454</v>
      </c>
      <c r="C11" s="280" t="s">
        <v>455</v>
      </c>
      <c r="D11" s="280" t="s">
        <v>456</v>
      </c>
      <c r="E11" s="280" t="s">
        <v>457</v>
      </c>
      <c r="F11" s="285" t="s">
        <v>458</v>
      </c>
    </row>
    <row r="12" spans="1:6" ht="65.099999999999994" customHeight="1" thickBot="1">
      <c r="A12" s="283" t="s">
        <v>386</v>
      </c>
      <c r="B12" s="282" t="s">
        <v>459</v>
      </c>
      <c r="C12" s="282">
        <v>9</v>
      </c>
      <c r="D12" s="282" t="s">
        <v>460</v>
      </c>
      <c r="E12" s="282" t="s">
        <v>461</v>
      </c>
      <c r="F12" s="285" t="s">
        <v>385</v>
      </c>
    </row>
    <row r="13" spans="1:6" ht="65.099999999999994" customHeight="1" thickBot="1">
      <c r="A13" s="284" t="s">
        <v>387</v>
      </c>
      <c r="B13" s="282"/>
      <c r="C13" s="282"/>
      <c r="D13" s="282">
        <v>22.26</v>
      </c>
      <c r="E13" s="282">
        <v>25</v>
      </c>
      <c r="F13" s="285" t="s">
        <v>385</v>
      </c>
    </row>
    <row r="14" spans="1:6" ht="65.099999999999994" customHeight="1" thickBot="1">
      <c r="A14" s="284" t="s">
        <v>388</v>
      </c>
      <c r="B14" s="282"/>
      <c r="C14" s="282"/>
      <c r="D14" s="282" t="s">
        <v>462</v>
      </c>
      <c r="E14" s="282">
        <v>17.18</v>
      </c>
      <c r="F14" s="285" t="s">
        <v>385</v>
      </c>
    </row>
    <row r="15" spans="1:6" ht="65.099999999999994" customHeight="1" thickBot="1">
      <c r="A15" s="284" t="s">
        <v>389</v>
      </c>
      <c r="B15" s="282">
        <v>20</v>
      </c>
      <c r="C15" s="282">
        <v>11.12</v>
      </c>
      <c r="D15" s="282" t="s">
        <v>463</v>
      </c>
      <c r="E15" s="282" t="s">
        <v>464</v>
      </c>
      <c r="F15" s="285" t="s">
        <v>385</v>
      </c>
    </row>
  </sheetData>
  <mergeCells count="4">
    <mergeCell ref="A2:F2"/>
    <mergeCell ref="B1:E1"/>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00000000-0002-0000-03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300-00000100000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A28" zoomScale="112" zoomScaleNormal="112" workbookViewId="0">
      <selection activeCell="F36" sqref="F36:G36"/>
    </sheetView>
  </sheetViews>
  <sheetFormatPr baseColWidth="10" defaultColWidth="11.44140625" defaultRowHeight="13.8"/>
  <cols>
    <col min="1" max="1" width="2.6640625" style="15" customWidth="1"/>
    <col min="2" max="2" width="24.6640625" style="15" customWidth="1"/>
    <col min="3" max="3" width="11.33203125" style="48" customWidth="1"/>
    <col min="4" max="4" width="19.33203125" style="48" customWidth="1"/>
    <col min="5" max="5" width="7.5546875" style="15" customWidth="1"/>
    <col min="6" max="6" width="24.6640625" style="15" customWidth="1"/>
    <col min="7" max="7" width="79.109375" style="15" customWidth="1"/>
    <col min="8" max="8" width="11.44140625" style="15"/>
    <col min="9" max="9" width="32" style="15" customWidth="1"/>
    <col min="10" max="16384" width="11.44140625" style="15"/>
  </cols>
  <sheetData>
    <row r="1" spans="2:9" ht="14.4" thickBot="1"/>
    <row r="2" spans="2:9" ht="17.399999999999999">
      <c r="B2" s="361" t="s">
        <v>15</v>
      </c>
      <c r="C2" s="362"/>
      <c r="D2" s="362"/>
      <c r="E2" s="362"/>
      <c r="F2" s="362"/>
      <c r="G2" s="363"/>
    </row>
    <row r="3" spans="2:9">
      <c r="B3" s="364" t="s">
        <v>16</v>
      </c>
      <c r="C3" s="365"/>
      <c r="D3" s="366"/>
      <c r="E3" s="366"/>
      <c r="F3" s="366"/>
      <c r="G3" s="367"/>
    </row>
    <row r="4" spans="2:9" ht="88.5" customHeight="1">
      <c r="B4" s="368" t="s">
        <v>247</v>
      </c>
      <c r="C4" s="369"/>
      <c r="D4" s="369"/>
      <c r="E4" s="369"/>
      <c r="F4" s="369"/>
      <c r="G4" s="370"/>
    </row>
    <row r="5" spans="2:9">
      <c r="B5" s="124"/>
      <c r="C5" s="136"/>
      <c r="D5" s="137"/>
      <c r="E5" s="138"/>
      <c r="F5" s="138"/>
      <c r="G5" s="138"/>
    </row>
    <row r="6" spans="2:9" ht="16.5" customHeight="1">
      <c r="B6" s="371" t="s">
        <v>277</v>
      </c>
      <c r="C6" s="372"/>
      <c r="D6" s="372"/>
      <c r="E6" s="372"/>
      <c r="F6" s="372"/>
      <c r="G6" s="373"/>
    </row>
    <row r="7" spans="2:9" ht="76.5" customHeight="1">
      <c r="B7" s="371"/>
      <c r="C7" s="372"/>
      <c r="D7" s="372"/>
      <c r="E7" s="372"/>
      <c r="F7" s="372"/>
      <c r="G7" s="373"/>
    </row>
    <row r="8" spans="2:9" ht="14.4" thickBot="1">
      <c r="B8" s="139"/>
      <c r="C8" s="140"/>
      <c r="D8" s="140"/>
      <c r="E8" s="141"/>
      <c r="F8" s="142"/>
      <c r="G8" s="142"/>
    </row>
    <row r="9" spans="2:9">
      <c r="B9" s="143"/>
      <c r="C9" s="200" t="s">
        <v>181</v>
      </c>
      <c r="D9" s="374" t="s">
        <v>17</v>
      </c>
      <c r="E9" s="375"/>
      <c r="F9" s="376" t="s">
        <v>18</v>
      </c>
      <c r="G9" s="377"/>
    </row>
    <row r="10" spans="2:9" ht="15" customHeight="1">
      <c r="B10" s="144"/>
      <c r="C10" s="126">
        <v>5</v>
      </c>
      <c r="D10" s="378" t="s">
        <v>19</v>
      </c>
      <c r="E10" s="379"/>
      <c r="F10" s="380" t="s">
        <v>183</v>
      </c>
      <c r="G10" s="381"/>
      <c r="H10" s="407"/>
      <c r="I10" s="407"/>
    </row>
    <row r="11" spans="2:9">
      <c r="B11" s="144"/>
      <c r="C11" s="126">
        <v>5</v>
      </c>
      <c r="D11" s="378" t="s">
        <v>21</v>
      </c>
      <c r="E11" s="379"/>
      <c r="F11" s="380" t="s">
        <v>184</v>
      </c>
      <c r="G11" s="381"/>
      <c r="H11" s="407"/>
      <c r="I11" s="407"/>
    </row>
    <row r="12" spans="2:9">
      <c r="B12" s="144"/>
      <c r="C12" s="126">
        <v>5</v>
      </c>
      <c r="D12" s="378" t="s">
        <v>23</v>
      </c>
      <c r="E12" s="379"/>
      <c r="F12" s="380" t="s">
        <v>185</v>
      </c>
      <c r="G12" s="381"/>
      <c r="H12" s="407"/>
      <c r="I12" s="407"/>
    </row>
    <row r="13" spans="2:9" ht="27.75" customHeight="1">
      <c r="B13" s="144"/>
      <c r="C13" s="126">
        <v>5</v>
      </c>
      <c r="D13" s="378" t="s">
        <v>124</v>
      </c>
      <c r="E13" s="379"/>
      <c r="F13" s="380" t="s">
        <v>186</v>
      </c>
      <c r="G13" s="381"/>
      <c r="H13" s="407"/>
      <c r="I13" s="407"/>
    </row>
    <row r="14" spans="2:9">
      <c r="B14" s="144"/>
      <c r="C14" s="126">
        <v>5</v>
      </c>
      <c r="D14" s="378" t="s">
        <v>112</v>
      </c>
      <c r="E14" s="379"/>
      <c r="F14" s="380" t="s">
        <v>187</v>
      </c>
      <c r="G14" s="381"/>
      <c r="H14" s="407"/>
      <c r="I14" s="407"/>
    </row>
    <row r="15" spans="2:9" ht="41.25" customHeight="1">
      <c r="B15" s="144"/>
      <c r="C15" s="126">
        <v>5</v>
      </c>
      <c r="D15" s="378" t="s">
        <v>4</v>
      </c>
      <c r="E15" s="379"/>
      <c r="F15" s="380" t="s">
        <v>218</v>
      </c>
      <c r="G15" s="381"/>
      <c r="H15" s="407"/>
      <c r="I15" s="407"/>
    </row>
    <row r="16" spans="2:9" ht="41.25" customHeight="1">
      <c r="B16" s="144"/>
      <c r="C16" s="126">
        <v>5</v>
      </c>
      <c r="D16" s="382" t="s">
        <v>182</v>
      </c>
      <c r="E16" s="383"/>
      <c r="F16" s="380" t="s">
        <v>263</v>
      </c>
      <c r="G16" s="381"/>
      <c r="H16" s="407"/>
      <c r="I16" s="407"/>
    </row>
    <row r="17" spans="2:9" ht="51.75" customHeight="1">
      <c r="B17" s="144"/>
      <c r="C17" s="126">
        <v>5</v>
      </c>
      <c r="D17" s="383" t="s">
        <v>137</v>
      </c>
      <c r="E17" s="386"/>
      <c r="F17" s="380" t="s">
        <v>248</v>
      </c>
      <c r="G17" s="381"/>
      <c r="H17" s="407"/>
      <c r="I17" s="407"/>
    </row>
    <row r="18" spans="2:9" ht="51.75" customHeight="1">
      <c r="B18" s="144"/>
      <c r="C18" s="126">
        <v>5</v>
      </c>
      <c r="D18" s="382" t="s">
        <v>188</v>
      </c>
      <c r="E18" s="383"/>
      <c r="F18" s="380" t="s">
        <v>249</v>
      </c>
      <c r="G18" s="381"/>
      <c r="H18" s="407"/>
      <c r="I18" s="407"/>
    </row>
    <row r="19" spans="2:9" ht="51.75" customHeight="1">
      <c r="B19" s="144"/>
      <c r="C19" s="126">
        <v>5</v>
      </c>
      <c r="D19" s="201" t="s">
        <v>242</v>
      </c>
      <c r="E19" s="202"/>
      <c r="F19" s="380" t="s">
        <v>278</v>
      </c>
      <c r="G19" s="381"/>
      <c r="H19" s="407"/>
      <c r="I19" s="407"/>
    </row>
    <row r="20" spans="2:9" ht="51.75" customHeight="1">
      <c r="B20" s="144"/>
      <c r="C20" s="126">
        <v>5</v>
      </c>
      <c r="D20" s="201" t="s">
        <v>103</v>
      </c>
      <c r="E20" s="202"/>
      <c r="F20" s="380" t="s">
        <v>250</v>
      </c>
      <c r="G20" s="381"/>
      <c r="H20" s="407"/>
      <c r="I20" s="407"/>
    </row>
    <row r="21" spans="2:9" ht="66.75" customHeight="1">
      <c r="B21" s="144"/>
      <c r="C21" s="126">
        <v>5</v>
      </c>
      <c r="D21" s="382" t="s">
        <v>189</v>
      </c>
      <c r="E21" s="383"/>
      <c r="F21" s="380" t="s">
        <v>279</v>
      </c>
      <c r="G21" s="381"/>
      <c r="H21" s="407"/>
      <c r="I21" s="407"/>
    </row>
    <row r="22" spans="2:9" ht="36" customHeight="1">
      <c r="B22" s="144"/>
      <c r="C22" s="126">
        <v>5</v>
      </c>
      <c r="D22" s="384" t="s">
        <v>190</v>
      </c>
      <c r="E22" s="385"/>
      <c r="F22" s="380" t="s">
        <v>251</v>
      </c>
      <c r="G22" s="381"/>
      <c r="H22" s="416"/>
      <c r="I22" s="416"/>
    </row>
    <row r="23" spans="2:9" ht="26.25" customHeight="1">
      <c r="B23" s="144"/>
      <c r="C23" s="126">
        <v>5</v>
      </c>
      <c r="D23" s="399" t="s">
        <v>219</v>
      </c>
      <c r="E23" s="399"/>
      <c r="F23" s="400" t="s">
        <v>221</v>
      </c>
      <c r="G23" s="381"/>
      <c r="H23" s="407"/>
      <c r="I23" s="407"/>
    </row>
    <row r="24" spans="2:9" ht="26.25" customHeight="1">
      <c r="B24" s="144"/>
      <c r="C24" s="126">
        <v>5</v>
      </c>
      <c r="D24" s="399" t="s">
        <v>220</v>
      </c>
      <c r="E24" s="399"/>
      <c r="F24" s="400" t="s">
        <v>252</v>
      </c>
      <c r="G24" s="381"/>
      <c r="H24" s="407"/>
      <c r="I24" s="407"/>
    </row>
    <row r="25" spans="2:9" ht="26.25" customHeight="1">
      <c r="B25" s="144"/>
      <c r="C25" s="126">
        <v>5</v>
      </c>
      <c r="D25" s="401" t="s">
        <v>222</v>
      </c>
      <c r="E25" s="402"/>
      <c r="F25" s="400" t="s">
        <v>280</v>
      </c>
      <c r="G25" s="381"/>
      <c r="H25" s="407"/>
      <c r="I25" s="407"/>
    </row>
    <row r="26" spans="2:9" ht="27" customHeight="1">
      <c r="B26" s="145"/>
      <c r="C26" s="387" t="s">
        <v>264</v>
      </c>
      <c r="D26" s="388"/>
      <c r="E26" s="388"/>
      <c r="F26" s="388"/>
      <c r="G26" s="389"/>
    </row>
    <row r="27" spans="2:9" ht="27" customHeight="1">
      <c r="B27" s="390" t="s">
        <v>253</v>
      </c>
      <c r="C27" s="391"/>
      <c r="D27" s="391"/>
      <c r="E27" s="391"/>
      <c r="F27" s="391"/>
      <c r="G27" s="392"/>
    </row>
    <row r="28" spans="2:9" ht="10.5" customHeight="1">
      <c r="B28" s="146"/>
      <c r="D28" s="147"/>
      <c r="E28" s="148"/>
      <c r="F28" s="149"/>
      <c r="G28" s="149"/>
    </row>
    <row r="29" spans="2:9">
      <c r="B29" s="146"/>
      <c r="C29" s="150"/>
      <c r="D29" s="393" t="s">
        <v>17</v>
      </c>
      <c r="E29" s="393"/>
      <c r="F29" s="394" t="s">
        <v>18</v>
      </c>
      <c r="G29" s="395"/>
    </row>
    <row r="30" spans="2:9">
      <c r="B30" s="146"/>
      <c r="D30" s="396" t="s">
        <v>19</v>
      </c>
      <c r="E30" s="396"/>
      <c r="F30" s="397" t="s">
        <v>20</v>
      </c>
      <c r="G30" s="398"/>
      <c r="H30" s="407"/>
      <c r="I30" s="407"/>
    </row>
    <row r="31" spans="2:9">
      <c r="B31" s="146"/>
      <c r="D31" s="396" t="s">
        <v>21</v>
      </c>
      <c r="E31" s="396"/>
      <c r="F31" s="397" t="s">
        <v>22</v>
      </c>
      <c r="G31" s="398"/>
      <c r="H31" s="407"/>
      <c r="I31" s="407"/>
    </row>
    <row r="32" spans="2:9">
      <c r="B32" s="146"/>
      <c r="D32" s="396" t="s">
        <v>23</v>
      </c>
      <c r="E32" s="396"/>
      <c r="F32" s="397" t="s">
        <v>24</v>
      </c>
      <c r="G32" s="398"/>
      <c r="H32" s="407"/>
      <c r="I32" s="407"/>
    </row>
    <row r="33" spans="2:9">
      <c r="B33" s="146"/>
      <c r="D33" s="396" t="s">
        <v>124</v>
      </c>
      <c r="E33" s="396"/>
      <c r="F33" s="397" t="s">
        <v>125</v>
      </c>
      <c r="G33" s="398"/>
      <c r="H33" s="407"/>
      <c r="I33" s="407"/>
    </row>
    <row r="34" spans="2:9">
      <c r="B34" s="146"/>
      <c r="D34" s="396" t="s">
        <v>112</v>
      </c>
      <c r="E34" s="396"/>
      <c r="F34" s="397" t="s">
        <v>224</v>
      </c>
      <c r="G34" s="398"/>
      <c r="H34" s="407"/>
      <c r="I34" s="407"/>
    </row>
    <row r="35" spans="2:9" ht="40.950000000000003" customHeight="1">
      <c r="B35" s="146"/>
      <c r="D35" s="396" t="s">
        <v>114</v>
      </c>
      <c r="E35" s="396"/>
      <c r="F35" s="397" t="s">
        <v>281</v>
      </c>
      <c r="G35" s="398"/>
      <c r="H35" s="407"/>
      <c r="I35" s="407"/>
    </row>
    <row r="36" spans="2:9" ht="42" customHeight="1">
      <c r="B36" s="125"/>
      <c r="C36" s="151"/>
      <c r="D36" s="396" t="s">
        <v>174</v>
      </c>
      <c r="E36" s="396"/>
      <c r="F36" s="397" t="s">
        <v>282</v>
      </c>
      <c r="G36" s="398"/>
      <c r="H36" s="417"/>
      <c r="I36" s="417"/>
    </row>
    <row r="37" spans="2:9" ht="30.75" customHeight="1">
      <c r="B37" s="125"/>
      <c r="C37" s="151"/>
      <c r="D37" s="396" t="s">
        <v>165</v>
      </c>
      <c r="E37" s="396"/>
      <c r="F37" s="403" t="s">
        <v>283</v>
      </c>
      <c r="G37" s="404"/>
      <c r="H37" s="417"/>
      <c r="I37" s="417"/>
    </row>
    <row r="38" spans="2:9" ht="33" customHeight="1">
      <c r="B38" s="125"/>
      <c r="C38" s="151"/>
      <c r="D38" s="396" t="s">
        <v>166</v>
      </c>
      <c r="E38" s="396"/>
      <c r="F38" s="403" t="s">
        <v>283</v>
      </c>
      <c r="G38" s="404"/>
      <c r="H38" s="417"/>
      <c r="I38" s="417"/>
    </row>
    <row r="39" spans="2:9" ht="30" customHeight="1">
      <c r="B39" s="125"/>
      <c r="C39" s="151"/>
      <c r="D39" s="396" t="s">
        <v>225</v>
      </c>
      <c r="E39" s="396"/>
      <c r="F39" s="403" t="s">
        <v>283</v>
      </c>
      <c r="G39" s="404"/>
      <c r="H39" s="417"/>
      <c r="I39" s="417"/>
    </row>
    <row r="40" spans="2:9" ht="30" customHeight="1">
      <c r="B40" s="125"/>
      <c r="C40" s="151"/>
      <c r="D40" s="396" t="s">
        <v>167</v>
      </c>
      <c r="E40" s="396"/>
      <c r="F40" s="403" t="s">
        <v>283</v>
      </c>
      <c r="G40" s="404"/>
      <c r="H40" s="417"/>
      <c r="I40" s="417"/>
    </row>
    <row r="41" spans="2:9" ht="30" customHeight="1">
      <c r="B41" s="125"/>
      <c r="C41" s="151"/>
      <c r="D41" s="405" t="s">
        <v>229</v>
      </c>
      <c r="E41" s="406"/>
      <c r="F41" s="397" t="s">
        <v>284</v>
      </c>
      <c r="G41" s="398"/>
      <c r="H41" s="417"/>
      <c r="I41" s="417"/>
    </row>
    <row r="42" spans="2:9" ht="35.25" customHeight="1">
      <c r="B42" s="125"/>
      <c r="C42" s="151"/>
      <c r="D42" s="396" t="s">
        <v>175</v>
      </c>
      <c r="E42" s="396"/>
      <c r="F42" s="397" t="s">
        <v>246</v>
      </c>
      <c r="G42" s="398"/>
      <c r="H42" s="417"/>
      <c r="I42" s="417"/>
    </row>
    <row r="43" spans="2:9" ht="31.5" customHeight="1">
      <c r="B43" s="125"/>
      <c r="C43" s="151"/>
      <c r="D43" s="396" t="s">
        <v>165</v>
      </c>
      <c r="E43" s="396"/>
      <c r="F43" s="403" t="s">
        <v>283</v>
      </c>
      <c r="G43" s="404"/>
      <c r="H43" s="417"/>
      <c r="I43" s="417"/>
    </row>
    <row r="44" spans="2:9" ht="35.25" customHeight="1">
      <c r="B44" s="125"/>
      <c r="C44" s="151"/>
      <c r="D44" s="396" t="s">
        <v>231</v>
      </c>
      <c r="E44" s="396"/>
      <c r="F44" s="403" t="s">
        <v>283</v>
      </c>
      <c r="G44" s="404"/>
      <c r="H44" s="417"/>
      <c r="I44" s="417"/>
    </row>
    <row r="45" spans="2:9" ht="57" customHeight="1">
      <c r="B45" s="125"/>
      <c r="C45" s="151"/>
      <c r="D45" s="396" t="s">
        <v>167</v>
      </c>
      <c r="E45" s="396"/>
      <c r="F45" s="403" t="s">
        <v>283</v>
      </c>
      <c r="G45" s="404"/>
      <c r="H45" s="417"/>
      <c r="I45" s="417"/>
    </row>
    <row r="46" spans="2:9" ht="32.25" customHeight="1">
      <c r="B46" s="125"/>
      <c r="C46" s="151"/>
      <c r="D46" s="396" t="s">
        <v>166</v>
      </c>
      <c r="E46" s="396"/>
      <c r="F46" s="403" t="s">
        <v>283</v>
      </c>
      <c r="G46" s="404"/>
      <c r="H46" s="417"/>
      <c r="I46" s="417"/>
    </row>
    <row r="47" spans="2:9" ht="32.25" customHeight="1">
      <c r="B47" s="125"/>
      <c r="C47" s="151"/>
      <c r="D47" s="405" t="s">
        <v>227</v>
      </c>
      <c r="E47" s="406"/>
      <c r="F47" s="414" t="s">
        <v>234</v>
      </c>
      <c r="G47" s="415"/>
      <c r="H47" s="417"/>
      <c r="I47" s="417"/>
    </row>
    <row r="48" spans="2:9" ht="32.25" customHeight="1">
      <c r="B48" s="125"/>
      <c r="C48" s="151"/>
      <c r="D48" s="396" t="s">
        <v>176</v>
      </c>
      <c r="E48" s="396"/>
      <c r="F48" s="397" t="s">
        <v>236</v>
      </c>
      <c r="G48" s="398"/>
      <c r="H48" s="417"/>
      <c r="I48" s="417"/>
    </row>
    <row r="49" spans="2:9" ht="32.25" customHeight="1">
      <c r="B49" s="125"/>
      <c r="C49" s="151"/>
      <c r="D49" s="396" t="s">
        <v>177</v>
      </c>
      <c r="E49" s="396"/>
      <c r="F49" s="397" t="s">
        <v>237</v>
      </c>
      <c r="G49" s="398"/>
      <c r="H49" s="417"/>
      <c r="I49" s="417"/>
    </row>
    <row r="50" spans="2:9" ht="32.25" customHeight="1">
      <c r="B50" s="125"/>
      <c r="C50" s="151"/>
      <c r="D50" s="396" t="s">
        <v>235</v>
      </c>
      <c r="E50" s="396"/>
      <c r="F50" s="397" t="s">
        <v>238</v>
      </c>
      <c r="G50" s="398"/>
      <c r="H50" s="417"/>
      <c r="I50" s="417"/>
    </row>
    <row r="51" spans="2:9" ht="32.25" customHeight="1">
      <c r="B51" s="125"/>
      <c r="C51" s="151"/>
      <c r="D51" s="147"/>
      <c r="E51" s="147"/>
      <c r="F51" s="149"/>
      <c r="G51" s="149"/>
      <c r="H51" s="417"/>
      <c r="I51" s="417"/>
    </row>
    <row r="52" spans="2:9" ht="32.25" customHeight="1">
      <c r="B52" s="125"/>
      <c r="C52" s="151"/>
      <c r="D52" s="147"/>
      <c r="E52" s="147"/>
      <c r="F52" s="149"/>
      <c r="G52" s="149"/>
    </row>
    <row r="53" spans="2:9" ht="32.25" customHeight="1">
      <c r="B53" s="125"/>
      <c r="C53" s="151"/>
      <c r="D53" s="147"/>
      <c r="E53" s="147"/>
      <c r="F53" s="149"/>
      <c r="G53" s="149"/>
    </row>
    <row r="54" spans="2:9" ht="21.75" customHeight="1">
      <c r="B54" s="408" t="s">
        <v>240</v>
      </c>
      <c r="C54" s="409"/>
      <c r="D54" s="409"/>
      <c r="E54" s="409"/>
      <c r="F54" s="409"/>
      <c r="G54" s="410"/>
    </row>
    <row r="55" spans="2:9" ht="21.75" customHeight="1">
      <c r="B55" s="408" t="s">
        <v>241</v>
      </c>
      <c r="C55" s="409"/>
      <c r="D55" s="409"/>
      <c r="E55" s="409"/>
      <c r="F55" s="409"/>
      <c r="G55" s="410"/>
    </row>
    <row r="56" spans="2:9" ht="20.25" customHeight="1">
      <c r="B56" s="408" t="s">
        <v>254</v>
      </c>
      <c r="C56" s="409"/>
      <c r="D56" s="409"/>
      <c r="E56" s="409"/>
      <c r="F56" s="409"/>
      <c r="G56" s="410"/>
    </row>
    <row r="57" spans="2:9" ht="20.25" customHeight="1">
      <c r="B57" s="408" t="s">
        <v>255</v>
      </c>
      <c r="C57" s="409"/>
      <c r="D57" s="409"/>
      <c r="E57" s="409"/>
      <c r="F57" s="409"/>
      <c r="G57" s="410"/>
    </row>
    <row r="58" spans="2:9" ht="18" customHeight="1" thickBot="1">
      <c r="B58" s="411" t="s">
        <v>285</v>
      </c>
      <c r="C58" s="412"/>
      <c r="D58" s="412"/>
      <c r="E58" s="412"/>
      <c r="F58" s="412"/>
      <c r="G58" s="413"/>
    </row>
    <row r="59" spans="2:9">
      <c r="B59" s="152"/>
      <c r="C59" s="153"/>
      <c r="D59" s="152"/>
      <c r="E59" s="152"/>
      <c r="F59" s="152"/>
      <c r="G59" s="152"/>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33"/>
  <sheetViews>
    <sheetView showGridLines="0" tabSelected="1" topLeftCell="D9" zoomScale="80" zoomScaleNormal="80" zoomScalePageLayoutView="50" workbookViewId="0">
      <pane ySplit="1" topLeftCell="A10" activePane="bottomLeft" state="frozen"/>
      <selection activeCell="A9" sqref="A9"/>
      <selection pane="bottomLeft" activeCell="J1" sqref="J1"/>
    </sheetView>
  </sheetViews>
  <sheetFormatPr baseColWidth="10" defaultColWidth="11.44140625" defaultRowHeight="14.4"/>
  <cols>
    <col min="1" max="1" width="5" bestFit="1" customWidth="1"/>
    <col min="2" max="2" width="43.5546875" customWidth="1"/>
    <col min="3" max="3" width="35.6640625" customWidth="1"/>
    <col min="4" max="4" width="52.5546875" style="10" customWidth="1"/>
    <col min="5" max="5" width="27.44140625" customWidth="1"/>
    <col min="6" max="6" width="22" customWidth="1"/>
    <col min="7" max="7" width="17.33203125" bestFit="1" customWidth="1"/>
    <col min="8" max="8" width="26.33203125" customWidth="1"/>
    <col min="9" max="9" width="32.33203125" customWidth="1"/>
    <col min="10" max="10" width="33.33203125" customWidth="1"/>
    <col min="11" max="11" width="25.5546875" customWidth="1"/>
    <col min="12" max="12" width="19.109375" style="206" customWidth="1"/>
    <col min="13" max="13" width="25.5546875" customWidth="1"/>
    <col min="14" max="14" width="26.33203125" customWidth="1"/>
    <col min="15" max="15" width="11.88671875" customWidth="1"/>
    <col min="16" max="257" width="11.44140625" style="16"/>
    <col min="258" max="16384" width="11.44140625" style="21"/>
  </cols>
  <sheetData>
    <row r="1" spans="1:257" s="18" customFormat="1" ht="28.2">
      <c r="A1" s="447"/>
      <c r="B1" s="448"/>
      <c r="C1" s="448"/>
      <c r="D1" s="41"/>
      <c r="E1" s="42"/>
      <c r="F1" s="42"/>
      <c r="G1" s="42"/>
      <c r="H1" s="42"/>
      <c r="I1" s="42"/>
      <c r="J1" s="42"/>
      <c r="K1" s="42"/>
      <c r="L1" s="205"/>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8.2">
      <c r="A2" s="449"/>
      <c r="B2" s="450"/>
      <c r="C2" s="450"/>
      <c r="D2" s="36"/>
      <c r="E2" s="35"/>
      <c r="F2" s="35"/>
      <c r="G2" s="35"/>
      <c r="H2" s="35"/>
      <c r="I2" s="35"/>
      <c r="J2" s="35"/>
      <c r="K2" s="35"/>
      <c r="L2" s="199"/>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8.2">
      <c r="A3" s="45"/>
      <c r="B3" s="1"/>
      <c r="C3" s="1"/>
      <c r="D3" s="36"/>
      <c r="E3" s="35"/>
      <c r="F3" s="35"/>
      <c r="G3" s="35"/>
      <c r="H3" s="35"/>
      <c r="I3" s="35"/>
      <c r="J3" s="35"/>
      <c r="K3" s="35"/>
      <c r="L3" s="199"/>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51" t="s">
        <v>0</v>
      </c>
      <c r="B4" s="451"/>
      <c r="C4" s="451"/>
      <c r="D4" s="465" t="s">
        <v>469</v>
      </c>
      <c r="E4" s="466"/>
      <c r="F4" s="466"/>
      <c r="G4" s="466"/>
      <c r="H4" s="466"/>
      <c r="I4" s="466"/>
      <c r="J4" s="466"/>
      <c r="K4" s="466"/>
      <c r="L4" s="466"/>
      <c r="M4" s="466"/>
      <c r="N4" s="467"/>
      <c r="O4" s="192"/>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 customHeight="1">
      <c r="A5" s="451" t="s">
        <v>1</v>
      </c>
      <c r="B5" s="451"/>
      <c r="C5" s="451"/>
      <c r="D5" s="465" t="s">
        <v>470</v>
      </c>
      <c r="E5" s="466"/>
      <c r="F5" s="466"/>
      <c r="G5" s="466"/>
      <c r="H5" s="466"/>
      <c r="I5" s="466"/>
      <c r="J5" s="466"/>
      <c r="K5" s="466"/>
      <c r="L5" s="466"/>
      <c r="M5" s="466"/>
      <c r="N5" s="467"/>
      <c r="O5" s="193"/>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51" t="s">
        <v>2</v>
      </c>
      <c r="B6" s="451"/>
      <c r="C6" s="451"/>
      <c r="D6" s="465" t="s">
        <v>402</v>
      </c>
      <c r="E6" s="466"/>
      <c r="F6" s="466"/>
      <c r="G6" s="466"/>
      <c r="H6" s="466"/>
      <c r="I6" s="466"/>
      <c r="J6" s="466"/>
      <c r="K6" s="466"/>
      <c r="L6" s="466"/>
      <c r="M6" s="466"/>
      <c r="N6" s="467"/>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120</v>
      </c>
      <c r="B7" s="156"/>
      <c r="C7" s="156"/>
      <c r="D7" s="455" t="s">
        <v>119</v>
      </c>
      <c r="E7" s="470" t="s">
        <v>145</v>
      </c>
      <c r="F7" s="471"/>
      <c r="G7" s="471"/>
      <c r="H7" s="472"/>
      <c r="I7" s="474" t="s">
        <v>146</v>
      </c>
      <c r="J7" s="475"/>
      <c r="K7" s="475"/>
      <c r="L7" s="475"/>
      <c r="M7" s="476"/>
      <c r="N7" s="481" t="s">
        <v>152</v>
      </c>
      <c r="O7" s="482"/>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52" t="s">
        <v>12</v>
      </c>
      <c r="B8" s="454" t="s">
        <v>200</v>
      </c>
      <c r="C8" s="133" t="s">
        <v>118</v>
      </c>
      <c r="D8" s="455"/>
      <c r="E8" s="437" t="s">
        <v>137</v>
      </c>
      <c r="F8" s="437" t="s">
        <v>243</v>
      </c>
      <c r="G8" s="437" t="s">
        <v>244</v>
      </c>
      <c r="H8" s="437" t="s">
        <v>103</v>
      </c>
      <c r="I8" s="473" t="s">
        <v>269</v>
      </c>
      <c r="J8" s="127" t="s">
        <v>172</v>
      </c>
      <c r="K8" s="473" t="s">
        <v>146</v>
      </c>
      <c r="L8" s="473" t="s">
        <v>191</v>
      </c>
      <c r="M8" s="473" t="s">
        <v>171</v>
      </c>
      <c r="N8" s="468" t="s">
        <v>153</v>
      </c>
      <c r="O8" s="468" t="s">
        <v>154</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thickBot="1">
      <c r="A9" s="453"/>
      <c r="B9" s="455"/>
      <c r="C9" s="98" t="s">
        <v>265</v>
      </c>
      <c r="D9" s="455"/>
      <c r="E9" s="438"/>
      <c r="F9" s="438"/>
      <c r="G9" s="438"/>
      <c r="H9" s="438"/>
      <c r="I9" s="438"/>
      <c r="J9" s="134" t="s">
        <v>13</v>
      </c>
      <c r="K9" s="438" t="s">
        <v>136</v>
      </c>
      <c r="L9" s="438"/>
      <c r="M9" s="438" t="s">
        <v>136</v>
      </c>
      <c r="N9" s="469"/>
      <c r="O9" s="469"/>
      <c r="P9" s="17"/>
      <c r="Q9" s="19" t="s">
        <v>268</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38.25" customHeight="1" thickBot="1">
      <c r="A10" s="462">
        <v>1</v>
      </c>
      <c r="B10" s="459" t="s">
        <v>392</v>
      </c>
      <c r="C10" s="456" t="s">
        <v>472</v>
      </c>
      <c r="D10" s="258" t="s">
        <v>396</v>
      </c>
      <c r="E10" s="434">
        <v>6</v>
      </c>
      <c r="F10" s="434">
        <v>0</v>
      </c>
      <c r="G10" s="487">
        <f>+F10/E10</f>
        <v>0</v>
      </c>
      <c r="H10" s="490"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94</v>
      </c>
      <c r="J10" s="169" t="s">
        <v>147</v>
      </c>
      <c r="K10" s="297" t="str">
        <f>IFERROR(CONCATENATE(INDEX('8- Políticas de Administración '!$B$16:$F$53,MATCH('5- Identificación de Riesgos'!J10,'8- Políticas de Administración '!$C$16:$C$54,0),1)," - ",L10),"")</f>
        <v>Leve - 1</v>
      </c>
      <c r="L10" s="189">
        <f>IFERROR(VLOOKUP(INDEX('8- Políticas de Administración '!$B$16:$F$63,MATCH('5- Identificación de Riesgos'!J10,'8- Políticas de Administración '!$C$16:$C$64,0),1),'8- Políticas de Administración '!$B$16:$F$64,5,FALSE),"")</f>
        <v>1</v>
      </c>
      <c r="M10" s="426" t="str">
        <f>IFERROR(CONCATENATE(INDEX('8- Políticas de Administración '!$B$16:$F$53,MATCH(ROUND(AVERAGE(L10:L13),0),'8- Políticas de Administración '!$F$16:$F$53,0),1)," - ",ROUND(AVERAGE(L10:L13),0)),"")</f>
        <v>Menor - 2</v>
      </c>
      <c r="N10" s="483" t="str">
        <f>IFERROR(CONCATENATE(VLOOKUP((LEFT(H10,LEN(H10)-4)&amp;LEFT(M10,LEN(M10)-4)),'9- Matriz de Calor '!$D$18:$E$42,2,0)," - ",RIGHT(H10,1)*RIGHT(M10,1)),"")</f>
        <v>Bajo - 2</v>
      </c>
      <c r="O10" s="444">
        <f>RIGHT(H10,1)*RIGHT(M10,1)</f>
        <v>2</v>
      </c>
      <c r="P10" s="17"/>
    </row>
    <row r="11" spans="1:257" ht="67.5" customHeight="1">
      <c r="A11" s="463"/>
      <c r="B11" s="460"/>
      <c r="C11" s="457"/>
      <c r="D11" s="167" t="s">
        <v>483</v>
      </c>
      <c r="E11" s="435"/>
      <c r="F11" s="435"/>
      <c r="G11" s="488"/>
      <c r="H11" s="491"/>
      <c r="I11" s="162" t="s">
        <v>256</v>
      </c>
      <c r="J11" s="97" t="s">
        <v>210</v>
      </c>
      <c r="K11" s="297" t="str">
        <f>IFERROR(CONCATENATE(INDEX('8- Políticas de Administración '!$B$16:$F$53,MATCH('5- Identificación de Riesgos'!J11,'8- Políticas de Administración '!$C$16:$C$54,0),1)," - ",L11),"")</f>
        <v>Menor - 2</v>
      </c>
      <c r="L11" s="190">
        <f>IFERROR(VLOOKUP(INDEX('8- Políticas de Administración '!$B$16:$F$63,MATCH('5- Identificación de Riesgos'!J11,'8- Políticas de Administración '!$C$16:$C$64,0),1),'8- Políticas de Administración '!$B$16:$F$64,5,FALSE),"")</f>
        <v>2</v>
      </c>
      <c r="M11" s="443"/>
      <c r="N11" s="485"/>
      <c r="O11" s="445"/>
      <c r="P11" s="17"/>
    </row>
    <row r="12" spans="1:257" ht="38.25" customHeight="1">
      <c r="A12" s="463"/>
      <c r="B12" s="460"/>
      <c r="C12" s="457"/>
      <c r="D12" s="166" t="s">
        <v>484</v>
      </c>
      <c r="E12" s="435"/>
      <c r="F12" s="435"/>
      <c r="G12" s="488"/>
      <c r="H12" s="491"/>
      <c r="I12" s="162"/>
      <c r="J12" s="97"/>
      <c r="K12" s="162" t="str">
        <f>IFERROR(CONCATENATE(INDEX('8- Políticas de Administración '!$B$16:$F$53,MATCH('5- Identificación de Riesgos'!J12,'8- Políticas de Administración '!$C$16:$C$54,0),1)," - ",L12),"")</f>
        <v/>
      </c>
      <c r="L12" s="190" t="str">
        <f>IFERROR(VLOOKUP(INDEX('8- Políticas de Administración '!$B$16:$F$63,MATCH('5- Identificación de Riesgos'!J12,'8- Políticas de Administración '!$C$16:$C$64,0),1),'8- Políticas de Administración '!$B$16:$F$64,5,FALSE),"")</f>
        <v/>
      </c>
      <c r="M12" s="443"/>
      <c r="N12" s="485"/>
      <c r="O12" s="445"/>
      <c r="P12" s="17"/>
    </row>
    <row r="13" spans="1:257" ht="38.25" customHeight="1" thickBot="1">
      <c r="A13" s="464"/>
      <c r="B13" s="461"/>
      <c r="C13" s="458"/>
      <c r="D13" s="168" t="s">
        <v>485</v>
      </c>
      <c r="E13" s="436"/>
      <c r="F13" s="436"/>
      <c r="G13" s="489"/>
      <c r="H13" s="492"/>
      <c r="I13" s="296"/>
      <c r="J13" s="170"/>
      <c r="K13" s="296" t="str">
        <f>IFERROR(CONCATENATE(INDEX('8- Políticas de Administración '!$B$16:$F$53,MATCH('5- Identificación de Riesgos'!J13,'8- Políticas de Administración '!$C$16:$C$54,0),1)," - ",L13),"")</f>
        <v/>
      </c>
      <c r="L13" s="191" t="str">
        <f>IFERROR(VLOOKUP(INDEX('8- Políticas de Administración '!$B$16:$F$63,MATCH('5- Identificación de Riesgos'!J13,'8- Políticas de Administración '!$C$16:$C$64,0),1),'8- Políticas de Administración '!$B$16:$F$64,5,FALSE),"")</f>
        <v/>
      </c>
      <c r="M13" s="427"/>
      <c r="N13" s="486"/>
      <c r="O13" s="446"/>
      <c r="P13" s="17"/>
    </row>
    <row r="14" spans="1:257" ht="57" customHeight="1">
      <c r="A14" s="477">
        <v>2</v>
      </c>
      <c r="B14" s="459" t="s">
        <v>467</v>
      </c>
      <c r="C14" s="422" t="s">
        <v>473</v>
      </c>
      <c r="D14" s="257" t="s">
        <v>494</v>
      </c>
      <c r="E14" s="439">
        <v>13920</v>
      </c>
      <c r="F14" s="439">
        <v>5</v>
      </c>
      <c r="G14" s="493">
        <f t="shared" ref="G14" si="0">+F14/E14</f>
        <v>3.5919540229885057E-4</v>
      </c>
      <c r="H14" s="490" t="str">
        <f>CONCATENATE(IF(G14&lt;='8- Políticas de Administración '!$D$6,'8- Políticas de Administración '!$B$6,IF(G14&lt;='8- Políticas de Administración '!$D$7,'8- Políticas de Administración '!$B$7,IF(G14&lt;='8- Políticas de Administración '!$D$8,'8- Políticas de Administración '!$B$8,IF(G14&lt;='8- Políticas de Administración '!$D$9,'8- Políticas de Administración '!$B$9,IF(G14&lt;='8- Políticas de Administración '!$D$10,'8- Políticas de Administración '!$B$10,"Probabilidad no valida")))))," - ",VLOOKUP(IF(G14&lt;='8- Políticas de Administración '!$D$6,'8- Políticas de Administración '!$B$6,IF(G14&lt;='8- Políticas de Administración '!$D$7,'8- Políticas de Administración '!$B$7,IF(G14&lt;='8- Políticas de Administración '!$D$8,'8- Políticas de Administración '!$B$8,IF(G14&lt;='8- Políticas de Administración '!$D$9,'8- Políticas de Administración '!$B$9,IF(G14&lt;='8- Políticas de Administración '!$D$10,'8- Políticas de Administración '!$B$10,"Probabilidad no valida"))))),'8- Políticas de Administración '!$B$6:$F$10,5,FALSE))</f>
        <v>Muy Baja - 1</v>
      </c>
      <c r="I14" s="162" t="s">
        <v>94</v>
      </c>
      <c r="J14" s="97" t="s">
        <v>147</v>
      </c>
      <c r="K14" s="297" t="str">
        <f>IFERROR(CONCATENATE(INDEX('8- Políticas de Administración '!$B$16:$F$53,MATCH('5- Identificación de Riesgos'!J14,'8- Políticas de Administración '!$C$16:$C$54,0),1)," - ",L14),"")</f>
        <v>Leve - 1</v>
      </c>
      <c r="L14" s="189">
        <f>IFERROR(VLOOKUP(INDEX('8- Políticas de Administración '!$B$16:$F$63,MATCH('5- Identificación de Riesgos'!J14,'8- Políticas de Administración '!$C$16:$C$64,0),1),'8- Políticas de Administración '!$B$16:$F$64,5,FALSE),"")</f>
        <v>1</v>
      </c>
      <c r="M14" s="426" t="str">
        <f>IFERROR(CONCATENATE(INDEX('8- Políticas de Administración '!$B$16:$F$53,MATCH(ROUND(AVERAGE(L14:L19),0),'8- Políticas de Administración '!$F$16:$F$53,0),1)," - ",ROUND(AVERAGE(L14:L19),0)),"")</f>
        <v>Menor - 2</v>
      </c>
      <c r="N14" s="483" t="str">
        <f>IFERROR(CONCATENATE(VLOOKUP((LEFT(H14,LEN(H14)-4)&amp;LEFT(M14,LEN(M14)-4)),'9- Matriz de Calor '!$D$18:$E$42,2,0)," - ",RIGHT(H14,1)*RIGHT(M14,1)),"")</f>
        <v>Bajo - 2</v>
      </c>
      <c r="O14" s="444">
        <f>RIGHT(H14,1)*RIGHT(M14,1)</f>
        <v>2</v>
      </c>
      <c r="P14" s="17"/>
    </row>
    <row r="15" spans="1:257" ht="63.75" customHeight="1">
      <c r="A15" s="478"/>
      <c r="B15" s="460"/>
      <c r="C15" s="480"/>
      <c r="D15" s="251" t="s">
        <v>493</v>
      </c>
      <c r="E15" s="440"/>
      <c r="F15" s="440"/>
      <c r="G15" s="494"/>
      <c r="H15" s="497"/>
      <c r="I15" s="162" t="s">
        <v>256</v>
      </c>
      <c r="J15" s="97" t="s">
        <v>210</v>
      </c>
      <c r="K15" s="162" t="str">
        <f>IFERROR(CONCATENATE(INDEX('8- Políticas de Administración '!$B$16:$F$53,MATCH('5- Identificación de Riesgos'!J15,'8- Políticas de Administración '!$C$16:$C$54,0),1)," - ",L15),"")</f>
        <v>Menor - 2</v>
      </c>
      <c r="L15" s="190">
        <f>IFERROR(VLOOKUP(INDEX('8- Políticas de Administración '!$B$16:$F$63,MATCH('5- Identificación de Riesgos'!J15,'8- Políticas de Administración '!$C$16:$C$64,0),1),'8- Políticas de Administración '!$B$16:$F$64,5,FALSE),"")</f>
        <v>2</v>
      </c>
      <c r="M15" s="442"/>
      <c r="N15" s="484"/>
      <c r="O15" s="445"/>
      <c r="P15" s="17"/>
    </row>
    <row r="16" spans="1:257">
      <c r="A16" s="478"/>
      <c r="B16" s="460"/>
      <c r="C16" s="480"/>
      <c r="D16" s="251" t="s">
        <v>465</v>
      </c>
      <c r="E16" s="440"/>
      <c r="F16" s="440"/>
      <c r="G16" s="495"/>
      <c r="H16" s="491"/>
      <c r="I16" s="162"/>
      <c r="J16" s="97"/>
      <c r="K16" s="162" t="str">
        <f>IFERROR(CONCATENATE(INDEX('8- Políticas de Administración '!$B$16:$F$53,MATCH('5- Identificación de Riesgos'!J16,'8- Políticas de Administración '!$C$16:$C$54,0),1)," - ",L16),"")</f>
        <v/>
      </c>
      <c r="L16" s="190" t="str">
        <f>IFERROR(VLOOKUP(INDEX('8- Políticas de Administración '!$B$16:$F$63,MATCH('5- Identificación de Riesgos'!J16,'8- Políticas de Administración '!$C$16:$C$64,0),1),'8- Políticas de Administración '!$B$16:$F$64,5,FALSE),"")</f>
        <v/>
      </c>
      <c r="M16" s="443"/>
      <c r="N16" s="485"/>
      <c r="O16" s="445"/>
      <c r="P16" s="17"/>
    </row>
    <row r="17" spans="1:25" ht="45" customHeight="1">
      <c r="A17" s="478"/>
      <c r="B17" s="460"/>
      <c r="C17" s="480"/>
      <c r="D17" s="251" t="s">
        <v>495</v>
      </c>
      <c r="E17" s="440"/>
      <c r="F17" s="440"/>
      <c r="G17" s="495"/>
      <c r="H17" s="491"/>
      <c r="I17" s="162"/>
      <c r="J17" s="97"/>
      <c r="K17" s="162" t="str">
        <f>IFERROR(CONCATENATE(INDEX('8- Políticas de Administración '!$B$16:$F$53,MATCH('5- Identificación de Riesgos'!J17,'8- Políticas de Administración '!$C$16:$C$54,0),1)," - ",L17),"")</f>
        <v/>
      </c>
      <c r="L17" s="190" t="str">
        <f>IFERROR(VLOOKUP(INDEX('8- Políticas de Administración '!$B$16:$F$63,MATCH('5- Identificación de Riesgos'!J17,'8- Políticas de Administración '!$C$16:$C$64,0),1),'8- Políticas de Administración '!$B$16:$F$64,5,FALSE),"")</f>
        <v/>
      </c>
      <c r="M17" s="443"/>
      <c r="N17" s="485"/>
      <c r="O17" s="445"/>
      <c r="P17" s="17"/>
    </row>
    <row r="18" spans="1:25" ht="28.8">
      <c r="A18" s="478"/>
      <c r="B18" s="460"/>
      <c r="C18" s="480"/>
      <c r="D18" s="249" t="s">
        <v>496</v>
      </c>
      <c r="E18" s="440"/>
      <c r="F18" s="440"/>
      <c r="G18" s="495"/>
      <c r="H18" s="491"/>
      <c r="I18" s="162"/>
      <c r="J18" s="97"/>
      <c r="K18" s="162" t="str">
        <f>IFERROR(CONCATENATE(INDEX('8- Políticas de Administración '!$B$16:$F$53,MATCH('5- Identificación de Riesgos'!J18,'8- Políticas de Administración '!$C$16:$C$54,0),1)," - ",L18),"")</f>
        <v/>
      </c>
      <c r="L18" s="190" t="str">
        <f>IFERROR(VLOOKUP(INDEX('8- Políticas de Administración '!$B$16:$F$63,MATCH('5- Identificación de Riesgos'!J18,'8- Políticas de Administración '!$C$16:$C$64,0),1),'8- Políticas de Administración '!$B$16:$F$64,5,FALSE),"")</f>
        <v/>
      </c>
      <c r="M18" s="443"/>
      <c r="N18" s="485"/>
      <c r="O18" s="445"/>
      <c r="P18" s="17"/>
    </row>
    <row r="19" spans="1:25" ht="43.8" thickBot="1">
      <c r="A19" s="479"/>
      <c r="B19" s="461"/>
      <c r="C19" s="423"/>
      <c r="D19" s="307" t="s">
        <v>471</v>
      </c>
      <c r="E19" s="441"/>
      <c r="F19" s="441"/>
      <c r="G19" s="496"/>
      <c r="H19" s="492"/>
      <c r="I19" s="296"/>
      <c r="J19" s="170"/>
      <c r="K19" s="296" t="str">
        <f>IFERROR(CONCATENATE(INDEX('8- Políticas de Administración '!$B$16:$F$53,MATCH('5- Identificación de Riesgos'!J19,'8- Políticas de Administración '!$C$16:$C$54,0),1)," - ",L19),"")</f>
        <v/>
      </c>
      <c r="L19" s="191"/>
      <c r="M19" s="427"/>
      <c r="N19" s="486"/>
      <c r="O19" s="446"/>
      <c r="P19" s="17"/>
    </row>
    <row r="20" spans="1:25" ht="62.25" customHeight="1">
      <c r="A20" s="477">
        <v>3</v>
      </c>
      <c r="B20" s="459" t="s">
        <v>393</v>
      </c>
      <c r="C20" s="422" t="s">
        <v>474</v>
      </c>
      <c r="D20" s="258" t="s">
        <v>396</v>
      </c>
      <c r="E20" s="439">
        <v>12509</v>
      </c>
      <c r="F20" s="439">
        <v>3800</v>
      </c>
      <c r="G20" s="487">
        <f t="shared" ref="G20" si="1">+F20/E20</f>
        <v>0.30378127748021427</v>
      </c>
      <c r="H20" s="490"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Alta - 4</v>
      </c>
      <c r="I20" s="297" t="s">
        <v>256</v>
      </c>
      <c r="J20" s="305" t="s">
        <v>210</v>
      </c>
      <c r="K20" s="297" t="str">
        <f>IFERROR(CONCATENATE(INDEX('8- Políticas de Administración '!$B$16:$F$53,MATCH('5- Identificación de Riesgos'!J20,'8- Políticas de Administración '!$C$16:$C$54,0),1)," - ",L20),"")</f>
        <v>Menor - 2</v>
      </c>
      <c r="L20" s="189">
        <f>IFERROR(VLOOKUP(INDEX('8- Políticas de Administración '!$B$16:$F$63,MATCH('5- Identificación de Riesgos'!J20,'8- Políticas de Administración '!$C$16:$C$64,0),1),'8- Políticas de Administración '!$B$16:$F$64,5,FALSE),"")</f>
        <v>2</v>
      </c>
      <c r="M20" s="426" t="str">
        <f>IFERROR(CONCATENATE(INDEX('8- Políticas de Administración '!$B$16:$F$53,MATCH(ROUND(AVERAGE(L20:L26),0),'8- Políticas de Administración '!$F$16:$F$53,0),1)," - ",ROUND(AVERAGE(L20:L26),0)),"")</f>
        <v>Menor - 2</v>
      </c>
      <c r="N20" s="483" t="str">
        <f>IFERROR(CONCATENATE(VLOOKUP((LEFT(H20,LEN(H20)-4)&amp;LEFT(M20,LEN(M20)-4)),'9- Matriz de Calor '!$D$18:$E$42,2,0)," - ",RIGHT(H20,1)*RIGHT(M20,1)),"")</f>
        <v>Moderado - 8</v>
      </c>
      <c r="O20" s="444">
        <f>RIGHT(H20,1)*RIGHT(M20,1)</f>
        <v>8</v>
      </c>
      <c r="P20" s="17"/>
    </row>
    <row r="21" spans="1:25" ht="62.25" customHeight="1">
      <c r="A21" s="478"/>
      <c r="B21" s="460"/>
      <c r="C21" s="480"/>
      <c r="D21" s="259" t="s">
        <v>478</v>
      </c>
      <c r="E21" s="440"/>
      <c r="F21" s="440"/>
      <c r="G21" s="488"/>
      <c r="H21" s="491"/>
      <c r="I21" s="162" t="s">
        <v>94</v>
      </c>
      <c r="J21" s="97" t="s">
        <v>147</v>
      </c>
      <c r="K21" s="162" t="str">
        <f>IFERROR(CONCATENATE(INDEX('8- Políticas de Administración '!$B$16:$F$53,MATCH('5- Identificación de Riesgos'!J21,'8- Políticas de Administración '!$C$16:$C$54,0),1)," - ",L21),"")</f>
        <v>Leve - 1</v>
      </c>
      <c r="L21" s="190">
        <f>IFERROR(VLOOKUP(INDEX('8- Políticas de Administración '!$B$16:$F$63,MATCH('5- Identificación de Riesgos'!J21,'8- Políticas de Administración '!$C$16:$C$64,0),1),'8- Políticas de Administración '!$B$16:$F$64,5,FALSE),"")</f>
        <v>1</v>
      </c>
      <c r="M21" s="443"/>
      <c r="N21" s="485"/>
      <c r="O21" s="445"/>
      <c r="P21" s="17"/>
    </row>
    <row r="22" spans="1:25" ht="62.25" customHeight="1">
      <c r="A22" s="478"/>
      <c r="B22" s="460"/>
      <c r="C22" s="480"/>
      <c r="D22" s="287" t="s">
        <v>479</v>
      </c>
      <c r="E22" s="440"/>
      <c r="F22" s="440"/>
      <c r="G22" s="488"/>
      <c r="H22" s="491"/>
      <c r="I22" s="162"/>
      <c r="J22" s="97"/>
      <c r="K22" s="162" t="str">
        <f>IFERROR(CONCATENATE(INDEX('8- Políticas de Administración '!$B$16:$F$53,MATCH('5- Identificación de Riesgos'!J22,'8- Políticas de Administración '!$C$16:$C$54,0),1)," - ",L22),"")</f>
        <v/>
      </c>
      <c r="L22" s="190" t="str">
        <f>IFERROR(VLOOKUP(INDEX('8- Políticas de Administración '!$B$16:$F$63,MATCH('5- Identificación de Riesgos'!J22,'8- Políticas de Administración '!$C$16:$C$64,0),1),'8- Políticas de Administración '!$B$16:$F$64,5,FALSE),"")</f>
        <v/>
      </c>
      <c r="M22" s="443"/>
      <c r="N22" s="485"/>
      <c r="O22" s="445"/>
      <c r="P22" s="17"/>
    </row>
    <row r="23" spans="1:25" ht="62.25" customHeight="1">
      <c r="A23" s="478"/>
      <c r="B23" s="460"/>
      <c r="C23" s="480"/>
      <c r="D23" s="287" t="s">
        <v>476</v>
      </c>
      <c r="E23" s="440"/>
      <c r="F23" s="440"/>
      <c r="G23" s="488"/>
      <c r="H23" s="491"/>
      <c r="I23" s="162"/>
      <c r="J23" s="97"/>
      <c r="K23" s="162" t="str">
        <f>IFERROR(CONCATENATE(INDEX('8- Políticas de Administración '!$B$16:$F$53,MATCH('5- Identificación de Riesgos'!J23,'8- Políticas de Administración '!$C$16:$C$54,0),1)," - ",L23),"")</f>
        <v/>
      </c>
      <c r="L23" s="190" t="str">
        <f>IFERROR(VLOOKUP(INDEX('8- Políticas de Administración '!$B$16:$F$63,MATCH('5- Identificación de Riesgos'!J23,'8- Políticas de Administración '!$C$16:$C$64,0),1),'8- Políticas de Administración '!$B$16:$F$64,5,FALSE),"")</f>
        <v/>
      </c>
      <c r="M23" s="443"/>
      <c r="N23" s="485"/>
      <c r="O23" s="445"/>
      <c r="P23" s="17"/>
    </row>
    <row r="24" spans="1:25" ht="62.25" customHeight="1">
      <c r="A24" s="478"/>
      <c r="B24" s="460"/>
      <c r="C24" s="480"/>
      <c r="D24" s="287" t="s">
        <v>477</v>
      </c>
      <c r="E24" s="440"/>
      <c r="F24" s="440"/>
      <c r="G24" s="488"/>
      <c r="H24" s="491"/>
      <c r="I24" s="162"/>
      <c r="J24" s="97"/>
      <c r="K24" s="162" t="str">
        <f>IFERROR(CONCATENATE(INDEX('8- Políticas de Administración '!$B$16:$F$53,MATCH('5- Identificación de Riesgos'!J24,'8- Políticas de Administración '!$C$16:$C$54,0),1)," - ",L24),"")</f>
        <v/>
      </c>
      <c r="L24" s="190" t="str">
        <f>IFERROR(VLOOKUP(INDEX('8- Políticas de Administración '!$B$16:$F$63,MATCH('5- Identificación de Riesgos'!J24,'8- Políticas de Administración '!$C$16:$C$64,0),1),'8- Políticas de Administración '!$B$16:$F$64,5,FALSE),"")</f>
        <v/>
      </c>
      <c r="M24" s="443"/>
      <c r="N24" s="485"/>
      <c r="O24" s="445"/>
      <c r="P24" s="17"/>
    </row>
    <row r="25" spans="1:25" ht="62.25" customHeight="1">
      <c r="A25" s="478"/>
      <c r="B25" s="460"/>
      <c r="C25" s="480"/>
      <c r="D25" s="287" t="s">
        <v>475</v>
      </c>
      <c r="E25" s="440"/>
      <c r="F25" s="440"/>
      <c r="G25" s="488"/>
      <c r="H25" s="491"/>
      <c r="I25" s="162"/>
      <c r="J25" s="97"/>
      <c r="K25" s="162" t="str">
        <f>IFERROR(CONCATENATE(INDEX('8- Políticas de Administración '!$B$16:$F$53,MATCH('5- Identificación de Riesgos'!J25,'8- Políticas de Administración '!$C$16:$C$54,0),1)," - ",L25),"")</f>
        <v/>
      </c>
      <c r="L25" s="190" t="str">
        <f>IFERROR(VLOOKUP(INDEX('8- Políticas de Administración '!$B$16:$F$63,MATCH('5- Identificación de Riesgos'!J25,'8- Políticas de Administración '!$C$16:$C$64,0),1),'8- Políticas de Administración '!$B$16:$F$64,5,FALSE),"")</f>
        <v/>
      </c>
      <c r="M25" s="443"/>
      <c r="N25" s="485"/>
      <c r="O25" s="445"/>
      <c r="P25" s="17"/>
    </row>
    <row r="26" spans="1:25" ht="62.25" customHeight="1" thickBot="1">
      <c r="A26" s="479"/>
      <c r="B26" s="461"/>
      <c r="C26" s="423"/>
      <c r="D26" s="306" t="s">
        <v>480</v>
      </c>
      <c r="E26" s="441"/>
      <c r="F26" s="441"/>
      <c r="G26" s="489"/>
      <c r="H26" s="492"/>
      <c r="I26" s="296"/>
      <c r="J26" s="170"/>
      <c r="K26" s="296" t="str">
        <f>IFERROR(CONCATENATE(INDEX('8- Políticas de Administración '!$B$16:$F$53,MATCH('5- Identificación de Riesgos'!J26,'8- Políticas de Administración '!$C$16:$C$54,0),1)," - ",L26),"")</f>
        <v/>
      </c>
      <c r="L26" s="191" t="str">
        <f>IFERROR(VLOOKUP(INDEX('8- Políticas de Administración '!$B$16:$F$63,MATCH('5- Identificación de Riesgos'!J26,'8- Políticas de Administración '!$C$16:$C$64,0),1),'8- Políticas de Administración '!$B$16:$F$64,5,FALSE),"")</f>
        <v/>
      </c>
      <c r="M26" s="427"/>
      <c r="N26" s="486"/>
      <c r="O26" s="446"/>
      <c r="P26" s="17"/>
    </row>
    <row r="27" spans="1:25" ht="57" customHeight="1">
      <c r="A27" s="459">
        <v>4</v>
      </c>
      <c r="B27" s="459" t="s">
        <v>394</v>
      </c>
      <c r="C27" s="422" t="s">
        <v>395</v>
      </c>
      <c r="D27" s="258" t="s">
        <v>497</v>
      </c>
      <c r="E27" s="439">
        <v>8244</v>
      </c>
      <c r="F27" s="439">
        <v>0</v>
      </c>
      <c r="G27" s="493">
        <f t="shared" ref="G27" si="2">+F27/E27</f>
        <v>0</v>
      </c>
      <c r="H27" s="490" t="str">
        <f>CONCATENATE(IF(G27&lt;='8- Políticas de Administración '!$D$6,'8- Políticas de Administración '!$B$6,IF(G27&lt;='8- Políticas de Administración '!$D$7,'8- Políticas de Administración '!$B$7,IF(G27&lt;='8- Políticas de Administración '!$D$8,'8- Políticas de Administración '!$B$8,IF(G27&lt;='8- Políticas de Administración '!$D$9,'8- Políticas de Administración '!$B$9,IF(G27&lt;='8- Políticas de Administración '!$D$10,'8- Políticas de Administración '!$B$10,"Probabilidad no valida")))))," - ",VLOOKUP(IF(G27&lt;='8- Políticas de Administración '!$D$6,'8- Políticas de Administración '!$B$6,IF(G27&lt;='8- Políticas de Administración '!$D$7,'8- Políticas de Administración '!$B$7,IF(G27&lt;='8- Políticas de Administración '!$D$8,'8- Políticas de Administración '!$B$8,IF(G27&lt;='8- Políticas de Administración '!$D$9,'8- Políticas de Administración '!$B$9,IF(G27&lt;='8- Políticas de Administración '!$D$10,'8- Políticas de Administración '!$B$10,"Probabilidad no valida"))))),'8- Políticas de Administración '!$B$6:$F$10,5,FALSE))</f>
        <v>Muy Baja - 1</v>
      </c>
      <c r="I27" s="297" t="s">
        <v>256</v>
      </c>
      <c r="J27" s="305" t="s">
        <v>210</v>
      </c>
      <c r="K27" s="297" t="str">
        <f>IFERROR(CONCATENATE(INDEX('8- Políticas de Administración '!$B$16:$F$53,MATCH('5- Identificación de Riesgos'!J27,'8- Políticas de Administración '!$C$16:$C$54,0),1)," - ",L27),"")</f>
        <v>Menor - 2</v>
      </c>
      <c r="L27" s="189">
        <f>IFERROR(VLOOKUP(INDEX('8- Políticas de Administración '!$B$16:$F$63,MATCH('5- Identificación de Riesgos'!J27,'8- Políticas de Administración '!$C$16:$C$64,0),1),'8- Políticas de Administración '!$B$16:$F$64,5,FALSE),"")</f>
        <v>2</v>
      </c>
      <c r="M27" s="426" t="str">
        <f>IFERROR(CONCATENATE(INDEX('8- Políticas de Administración '!$B$16:$F$53,MATCH(ROUND(AVERAGE(L27:L29),0),'8- Políticas de Administración '!$F$16:$F$53,0),1)," - ",ROUND(AVERAGE(L27:L29),0)),"")</f>
        <v>Menor - 2</v>
      </c>
      <c r="N27" s="483" t="str">
        <f>IFERROR(CONCATENATE(VLOOKUP((LEFT(H27,LEN(H27)-4)&amp;LEFT(M27,LEN(M27)-4)),'9- Matriz de Calor '!$D$18:$E$42,2,0)," - ",RIGHT(H27,1)*RIGHT(M27,1)),"")</f>
        <v>Bajo - 2</v>
      </c>
      <c r="O27" s="430"/>
      <c r="P27" s="17"/>
    </row>
    <row r="28" spans="1:25" ht="36" customHeight="1">
      <c r="A28" s="460"/>
      <c r="B28" s="460"/>
      <c r="C28" s="480"/>
      <c r="D28" s="259" t="s">
        <v>498</v>
      </c>
      <c r="E28" s="440"/>
      <c r="F28" s="440"/>
      <c r="G28" s="495"/>
      <c r="H28" s="491"/>
      <c r="I28" s="162" t="s">
        <v>93</v>
      </c>
      <c r="J28" s="97" t="s">
        <v>204</v>
      </c>
      <c r="K28" s="162" t="str">
        <f>IFERROR(CONCATENATE(INDEX('8- Políticas de Administración '!$B$16:$F$53,MATCH('5- Identificación de Riesgos'!J28,'8- Políticas de Administración '!$C$16:$C$54,0),1)," - ",L28),"")</f>
        <v>Menor - 2</v>
      </c>
      <c r="L28" s="190">
        <f>IFERROR(VLOOKUP(INDEX('8- Políticas de Administración '!$B$16:$F$63,MATCH('5- Identificación de Riesgos'!J28,'8- Políticas de Administración '!$C$16:$C$64,0),1),'8- Políticas de Administración '!$B$16:$F$64,5,FALSE),"")</f>
        <v>2</v>
      </c>
      <c r="M28" s="443"/>
      <c r="N28" s="485"/>
      <c r="O28" s="503"/>
      <c r="P28" s="17"/>
    </row>
    <row r="29" spans="1:25" ht="36" customHeight="1" thickBot="1">
      <c r="A29" s="461"/>
      <c r="B29" s="461"/>
      <c r="C29" s="423"/>
      <c r="D29" s="320" t="s">
        <v>499</v>
      </c>
      <c r="E29" s="441"/>
      <c r="F29" s="441"/>
      <c r="G29" s="496"/>
      <c r="H29" s="492"/>
      <c r="I29" s="296"/>
      <c r="J29" s="170"/>
      <c r="K29" s="296" t="str">
        <f>IFERROR(CONCATENATE(INDEX('8- Políticas de Administración '!$B$16:$F$53,MATCH('5- Identificación de Riesgos'!J29,'8- Políticas de Administración '!$C$16:$C$54,0),1)," - ",L29),"")</f>
        <v/>
      </c>
      <c r="L29" s="191" t="str">
        <f>IFERROR(VLOOKUP(INDEX('8- Políticas de Administración '!$B$16:$F$63,MATCH('5- Identificación de Riesgos'!J29,'8- Políticas de Administración '!$C$16:$C$64,0),1),'8- Políticas de Administración '!$B$16:$F$64,5,FALSE),"")</f>
        <v/>
      </c>
      <c r="M29" s="427"/>
      <c r="N29" s="486"/>
      <c r="O29" s="431"/>
      <c r="P29" s="17"/>
    </row>
    <row r="30" spans="1:25" ht="68.25" hidden="1" customHeight="1">
      <c r="A30" s="508">
        <v>5</v>
      </c>
      <c r="B30" s="420" t="s">
        <v>266</v>
      </c>
      <c r="C30" s="422" t="s">
        <v>489</v>
      </c>
      <c r="D30" s="165" t="s">
        <v>286</v>
      </c>
      <c r="E30" s="424">
        <v>83</v>
      </c>
      <c r="F30" s="430">
        <v>1</v>
      </c>
      <c r="G30" s="432">
        <f t="shared" ref="G30" si="3">F30/E30</f>
        <v>1.2048192771084338E-2</v>
      </c>
      <c r="H30" s="501"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256</v>
      </c>
      <c r="J30" s="169" t="s">
        <v>202</v>
      </c>
      <c r="K30" s="161" t="str">
        <f>IFERROR(CONCATENATE(INDEX('8- Políticas de Administración '!$B$16:$F$53,MATCH('5- Identificación de Riesgos'!J30,'8- Políticas de Administración '!$C$16:$C$54,0),1)," - ",L30),"")</f>
        <v>Mayor - 4</v>
      </c>
      <c r="L30" s="189">
        <f>IFERROR(VLOOKUP(INDEX('8- Políticas de Administración '!$B$16:$F$63,MATCH('5- Identificación de Riesgos'!J30,'8- Políticas de Administración '!$C$16:$C$64,0),1),'8- Políticas de Administración '!$B$16:$F$64,5,FALSE),"")</f>
        <v>4</v>
      </c>
      <c r="M30" s="426" t="str">
        <f>IFERROR(CONCATENATE(INDEX('8- Políticas de Administración '!$B$16:$F$53,MATCH(ROUND(AVERAGE(L30:L31),0),'8- Políticas de Administración '!$F$16:$F$53,0),1)," - ",ROUND(AVERAGE(L30:L31),0)),"")</f>
        <v>Mayor - 4</v>
      </c>
      <c r="N30" s="506" t="str">
        <f>IFERROR(CONCATENATE(VLOOKUP((LEFT(H30,LEN(H30)-4)&amp;LEFT(M30,LEN(M30)-4)),'9- Matriz de Calor '!$D$18:$E$42,2,0)," - ",RIGHT(H30,1)*RIGHT(M30,1)),"")</f>
        <v>Alto  - 4</v>
      </c>
      <c r="O30" s="504"/>
      <c r="Q30" s="498"/>
      <c r="R30" s="499"/>
      <c r="S30" s="499"/>
      <c r="T30" s="499"/>
      <c r="U30" s="499"/>
      <c r="V30" s="499"/>
      <c r="W30" s="499"/>
      <c r="X30" s="499"/>
      <c r="Y30" s="500"/>
    </row>
    <row r="31" spans="1:25" ht="45.75" hidden="1" customHeight="1" thickBot="1">
      <c r="A31" s="509"/>
      <c r="B31" s="421"/>
      <c r="C31" s="423"/>
      <c r="D31" s="304" t="s">
        <v>466</v>
      </c>
      <c r="E31" s="425"/>
      <c r="F31" s="431"/>
      <c r="G31" s="433"/>
      <c r="H31" s="502"/>
      <c r="I31" s="296"/>
      <c r="J31" s="170"/>
      <c r="K31" s="296"/>
      <c r="L31" s="191" t="str">
        <f>IFERROR(VLOOKUP(INDEX('8- Políticas de Administración '!$B$16:$F$63,MATCH('5- Identificación de Riesgos'!J31,'8- Políticas de Administración '!$C$16:$C$64,0),1),'8- Políticas de Administración '!$B$16:$F$64,5,FALSE),"")</f>
        <v/>
      </c>
      <c r="M31" s="427"/>
      <c r="N31" s="507"/>
      <c r="O31" s="505"/>
      <c r="Q31" s="498"/>
      <c r="R31" s="499"/>
      <c r="S31" s="499"/>
      <c r="T31" s="499"/>
      <c r="U31" s="499"/>
      <c r="V31" s="499"/>
      <c r="W31" s="499"/>
      <c r="X31" s="499"/>
      <c r="Y31" s="500"/>
    </row>
    <row r="32" spans="1:25" ht="63" hidden="1" customHeight="1">
      <c r="A32" s="508">
        <v>6</v>
      </c>
      <c r="B32" s="418" t="s">
        <v>290</v>
      </c>
      <c r="C32" s="428" t="s">
        <v>482</v>
      </c>
      <c r="D32" s="302" t="s">
        <v>491</v>
      </c>
      <c r="E32" s="424">
        <v>83</v>
      </c>
      <c r="F32" s="430">
        <v>1</v>
      </c>
      <c r="G32" s="432">
        <f t="shared" ref="G32" si="4">F32/E32</f>
        <v>1.2048192771084338E-2</v>
      </c>
      <c r="H32" s="501" t="str">
        <f>CONCATENATE(IF(G32&lt;='8- Políticas de Administración '!$D$6,'8- Políticas de Administración '!$B$6,IF(G32&lt;='8- Políticas de Administración '!$D$7,'8- Políticas de Administración '!$B$7,IF(G32&lt;='8- Políticas de Administración '!$D$8,'8- Políticas de Administración '!$B$8,IF(G32&lt;='8- Políticas de Administración '!$D$9,'8- Políticas de Administración '!$B$9,IF(G32&lt;='8- Políticas de Administración '!$D$10,'8- Políticas de Administración '!$B$10,"Probabilidad no valida")))))," - ",VLOOKUP(IF(G32&lt;='8- Políticas de Administración '!$D$6,'8- Políticas de Administración '!$B$6,IF(G32&lt;='8- Políticas de Administración '!$D$7,'8- Políticas de Administración '!$B$7,IF(G32&lt;='8- Políticas de Administración '!$D$8,'8- Políticas de Administración '!$B$8,IF(G32&lt;='8- Políticas de Administración '!$D$9,'8- Políticas de Administración '!$B$9,IF(G32&lt;='8- Políticas de Administración '!$D$10,'8- Políticas de Administración '!$B$10,"Probabilidad no valida"))))),'8- Políticas de Administración '!$B$6:$F$10,5,FALSE))</f>
        <v>Muy Baja - 1</v>
      </c>
      <c r="I32" s="161" t="s">
        <v>256</v>
      </c>
      <c r="J32" s="169" t="s">
        <v>202</v>
      </c>
      <c r="K32" s="161" t="str">
        <f>IFERROR(CONCATENATE(INDEX('8- Políticas de Administración '!$B$16:$F$53,MATCH('5- Identificación de Riesgos'!J32,'8- Políticas de Administración '!$C$16:$C$54,0),1)," - ",L32),"")</f>
        <v>Mayor - 4</v>
      </c>
      <c r="L32" s="189">
        <f>IFERROR(VLOOKUP(INDEX('8- Políticas de Administración '!$B$16:$F$63,MATCH('5- Identificación de Riesgos'!J32,'8- Políticas de Administración '!$C$16:$C$64,0),1),'8- Políticas de Administración '!$B$16:$F$64,5,FALSE),"")</f>
        <v>4</v>
      </c>
      <c r="M32" s="426" t="str">
        <f>IFERROR(CONCATENATE(INDEX('8- Políticas de Administración '!$B$16:$F$53,MATCH(ROUND(AVERAGE(L32:L33),0),'8- Políticas de Administración '!$F$16:$F$53,0),1)," - ",ROUND(AVERAGE(L32:L33),0)),"")</f>
        <v>Mayor - 4</v>
      </c>
      <c r="N32" s="506" t="str">
        <f>IFERROR(CONCATENATE(VLOOKUP((LEFT(H32,LEN(H32)-4)&amp;LEFT(M32,LEN(M32)-4)),'9- Matriz de Calor '!$D$18:$E$42,2,0)," - ",RIGHT(H32,1)*RIGHT(M32,1)),"")</f>
        <v>Alto  - 4</v>
      </c>
      <c r="O32" s="504"/>
    </row>
    <row r="33" spans="1:15" ht="39.75" hidden="1" customHeight="1" thickBot="1">
      <c r="A33" s="510"/>
      <c r="B33" s="419"/>
      <c r="C33" s="429"/>
      <c r="D33" s="303" t="s">
        <v>492</v>
      </c>
      <c r="E33" s="425"/>
      <c r="F33" s="431"/>
      <c r="G33" s="433"/>
      <c r="H33" s="502"/>
      <c r="I33" s="296"/>
      <c r="J33" s="170"/>
      <c r="K33" s="296" t="str">
        <f>IFERROR(CONCATENATE(INDEX('8- Políticas de Administración '!$B$16:$F$53,MATCH('5- Identificación de Riesgos'!J33,'8- Políticas de Administración '!$C$16:$C$54,0),1)," - ",L33),"")</f>
        <v/>
      </c>
      <c r="L33" s="191" t="str">
        <f>IFERROR(VLOOKUP(INDEX('8- Políticas de Administración '!$B$16:$F$63,MATCH('5- Identificación de Riesgos'!J33,'8- Políticas de Administración '!$C$16:$C$64,0),1),'8- Políticas de Administración '!$B$16:$F$64,5,FALSE),"")</f>
        <v/>
      </c>
      <c r="M33" s="427"/>
      <c r="N33" s="507"/>
      <c r="O33" s="505"/>
    </row>
  </sheetData>
  <mergeCells count="84">
    <mergeCell ref="O32:O33"/>
    <mergeCell ref="A20:A26"/>
    <mergeCell ref="B20:B26"/>
    <mergeCell ref="C20:C26"/>
    <mergeCell ref="E20:E26"/>
    <mergeCell ref="F20:F26"/>
    <mergeCell ref="A27:A29"/>
    <mergeCell ref="B27:B29"/>
    <mergeCell ref="C27:C29"/>
    <mergeCell ref="E27:E29"/>
    <mergeCell ref="F27:F29"/>
    <mergeCell ref="A30:A31"/>
    <mergeCell ref="A32:A33"/>
    <mergeCell ref="H32:H33"/>
    <mergeCell ref="M32:M33"/>
    <mergeCell ref="N32:N33"/>
    <mergeCell ref="Q30:Y31"/>
    <mergeCell ref="F30:F31"/>
    <mergeCell ref="G30:G31"/>
    <mergeCell ref="H30:H31"/>
    <mergeCell ref="G20:G26"/>
    <mergeCell ref="H20:H26"/>
    <mergeCell ref="M20:M26"/>
    <mergeCell ref="G27:G29"/>
    <mergeCell ref="H27:H29"/>
    <mergeCell ref="M27:M29"/>
    <mergeCell ref="N20:N26"/>
    <mergeCell ref="N27:N29"/>
    <mergeCell ref="O20:O26"/>
    <mergeCell ref="O27:O29"/>
    <mergeCell ref="O30:O31"/>
    <mergeCell ref="N30:N31"/>
    <mergeCell ref="A14:A19"/>
    <mergeCell ref="B14:B19"/>
    <mergeCell ref="C14:C19"/>
    <mergeCell ref="D6:N6"/>
    <mergeCell ref="D5:N5"/>
    <mergeCell ref="N7:O7"/>
    <mergeCell ref="O8:O9"/>
    <mergeCell ref="N14:N19"/>
    <mergeCell ref="G10:G13"/>
    <mergeCell ref="H10:H13"/>
    <mergeCell ref="F10:F13"/>
    <mergeCell ref="N10:N13"/>
    <mergeCell ref="M10:M13"/>
    <mergeCell ref="F14:F19"/>
    <mergeCell ref="G14:G19"/>
    <mergeCell ref="H14:H19"/>
    <mergeCell ref="D4:N4"/>
    <mergeCell ref="F8:F9"/>
    <mergeCell ref="A5:C5"/>
    <mergeCell ref="A6:C6"/>
    <mergeCell ref="G8:G9"/>
    <mergeCell ref="H8:H9"/>
    <mergeCell ref="N8:N9"/>
    <mergeCell ref="E7:H7"/>
    <mergeCell ref="D7:D9"/>
    <mergeCell ref="K8:K9"/>
    <mergeCell ref="M8:M9"/>
    <mergeCell ref="I7:M7"/>
    <mergeCell ref="I8:I9"/>
    <mergeCell ref="L8:L9"/>
    <mergeCell ref="A1:C2"/>
    <mergeCell ref="A4:C4"/>
    <mergeCell ref="A8:A9"/>
    <mergeCell ref="B8:B9"/>
    <mergeCell ref="C10:C13"/>
    <mergeCell ref="B10:B13"/>
    <mergeCell ref="A10:A13"/>
    <mergeCell ref="E10:E13"/>
    <mergeCell ref="E8:E9"/>
    <mergeCell ref="E14:E19"/>
    <mergeCell ref="M14:M19"/>
    <mergeCell ref="O10:O13"/>
    <mergeCell ref="O14:O19"/>
    <mergeCell ref="B32:B33"/>
    <mergeCell ref="B30:B31"/>
    <mergeCell ref="C30:C31"/>
    <mergeCell ref="E30:E31"/>
    <mergeCell ref="M30:M31"/>
    <mergeCell ref="C32:C33"/>
    <mergeCell ref="E32:E33"/>
    <mergeCell ref="F32:F33"/>
    <mergeCell ref="G32:G33"/>
  </mergeCells>
  <conditionalFormatting sqref="H10">
    <cfRule type="containsText" dxfId="1047" priority="1249" operator="containsText" text="Alta">
      <formula>NOT(ISERROR(SEARCH("Alta",H10)))</formula>
    </cfRule>
    <cfRule type="containsText" dxfId="1046" priority="1247" operator="containsText" text="Muy Alta">
      <formula>NOT(ISERROR(SEARCH("Muy Alta",H10)))</formula>
    </cfRule>
    <cfRule type="containsText" dxfId="1045" priority="1246" operator="containsText" text="Baja">
      <formula>NOT(ISERROR(SEARCH("Baja",H10)))</formula>
    </cfRule>
    <cfRule type="containsText" dxfId="1044" priority="1245" operator="containsText" text="Muy Baja">
      <formula>NOT(ISERROR(SEARCH("Muy Baja",H10)))</formula>
    </cfRule>
    <cfRule type="cellIs" dxfId="1043" priority="1267" operator="between">
      <formula>0</formula>
      <formula>2</formula>
    </cfRule>
    <cfRule type="containsText" dxfId="1041" priority="1255" operator="containsText" text="Muy Baja">
      <formula>NOT(ISERROR(SEARCH("Muy Baja",H10)))</formula>
    </cfRule>
    <cfRule type="containsText" dxfId="1040" priority="1256" operator="containsText" text="Muy Baja">
      <formula>NOT(ISERROR(SEARCH("Muy Baja",H10)))</formula>
    </cfRule>
    <cfRule type="containsText" dxfId="1039" priority="1258" operator="containsText" text="Muy Baja'Tabla probabilidad'!">
      <formula>NOT(ISERROR(SEARCH("Muy Baja'Tabla probabilidad'!",H10)))</formula>
    </cfRule>
    <cfRule type="containsText" dxfId="1038" priority="1257" operator="containsText" text="Muy Baja">
      <formula>NOT(ISERROR(SEARCH("Muy Baja",H10)))</formula>
    </cfRule>
    <cfRule type="containsText" dxfId="1037" priority="1259" operator="containsText" text="Muy bajo">
      <formula>NOT(ISERROR(SEARCH("Muy bajo",H10)))</formula>
    </cfRule>
    <cfRule type="cellIs" dxfId="1036" priority="1266" operator="between">
      <formula>1</formula>
      <formula>2</formula>
    </cfRule>
    <cfRule type="containsText" dxfId="1035" priority="1260" operator="containsText" text="Alta">
      <formula>NOT(ISERROR(SEARCH("Alta",H10)))</formula>
    </cfRule>
    <cfRule type="containsText" dxfId="1034" priority="1261" operator="containsText" text="Media">
      <formula>NOT(ISERROR(SEARCH("Media",H10)))</formula>
    </cfRule>
    <cfRule type="containsText" dxfId="1033" priority="1262" operator="containsText" text="Baja">
      <formula>NOT(ISERROR(SEARCH("Baja",H10)))</formula>
    </cfRule>
    <cfRule type="containsText" dxfId="1032" priority="1263" operator="containsText" text="Muy baja">
      <formula>NOT(ISERROR(SEARCH("Muy baja",H10)))</formula>
    </cfRule>
    <cfRule type="containsText" dxfId="1030" priority="1252" operator="containsText" text="Media">
      <formula>NOT(ISERROR(SEARCH("Media",H10)))</formula>
    </cfRule>
    <cfRule type="containsText" dxfId="1029" priority="1253" operator="containsText" text="Muy Baja">
      <formula>NOT(ISERROR(SEARCH("Muy Baja",H10)))</formula>
    </cfRule>
    <cfRule type="containsText" dxfId="1028" priority="1254" operator="containsText" text="Baja">
      <formula>NOT(ISERROR(SEARCH("Baja",H10)))</formula>
    </cfRule>
    <cfRule type="containsText" dxfId="1027" priority="1251" operator="containsText" text="Media">
      <formula>NOT(ISERROR(SEARCH("Media",H10)))</formula>
    </cfRule>
    <cfRule type="containsText" dxfId="1026" priority="1250" operator="containsText" text="Media">
      <formula>NOT(ISERROR(SEARCH("Media",H10)))</formula>
    </cfRule>
  </conditionalFormatting>
  <conditionalFormatting sqref="H14:H15 H20">
    <cfRule type="containsText" dxfId="1024" priority="403" operator="containsText" text="Muy baja">
      <formula>NOT(ISERROR(SEARCH("Muy baja",H14)))</formula>
    </cfRule>
    <cfRule type="containsText" dxfId="1023" priority="402" operator="containsText" text="Baja">
      <formula>NOT(ISERROR(SEARCH("Baja",H14)))</formula>
    </cfRule>
    <cfRule type="containsText" dxfId="1022" priority="401" operator="containsText" text="Media">
      <formula>NOT(ISERROR(SEARCH("Media",H14)))</formula>
    </cfRule>
    <cfRule type="containsText" dxfId="1021" priority="400" operator="containsText" text="Alta">
      <formula>NOT(ISERROR(SEARCH("Alta",H14)))</formula>
    </cfRule>
    <cfRule type="containsText" dxfId="1020" priority="399" operator="containsText" text="Muy bajo">
      <formula>NOT(ISERROR(SEARCH("Muy bajo",H14)))</formula>
    </cfRule>
    <cfRule type="containsText" dxfId="1019" priority="398" operator="containsText" text="Muy Baja'Tabla probabilidad'!">
      <formula>NOT(ISERROR(SEARCH("Muy Baja'Tabla probabilidad'!",H14)))</formula>
    </cfRule>
    <cfRule type="containsText" dxfId="1018" priority="397" operator="containsText" text="Muy Baja">
      <formula>NOT(ISERROR(SEARCH("Muy Baja",H14)))</formula>
    </cfRule>
    <cfRule type="containsText" dxfId="1017" priority="396" operator="containsText" text="Muy Baja">
      <formula>NOT(ISERROR(SEARCH("Muy Baja",H14)))</formula>
    </cfRule>
    <cfRule type="containsText" dxfId="1016" priority="395" operator="containsText" text="Muy Baja">
      <formula>NOT(ISERROR(SEARCH("Muy Baja",H14)))</formula>
    </cfRule>
    <cfRule type="containsText" dxfId="1015" priority="387" operator="containsText" text="Baja">
      <formula>NOT(ISERROR(SEARCH("Baja",H14)))</formula>
    </cfRule>
    <cfRule type="containsText" dxfId="1013" priority="386" operator="containsText" text="Muy Baja">
      <formula>NOT(ISERROR(SEARCH("Muy Baja",H14)))</formula>
    </cfRule>
    <cfRule type="containsText" dxfId="1012" priority="388" operator="containsText" text="Muy Alta">
      <formula>NOT(ISERROR(SEARCH("Muy Alta",H14)))</formula>
    </cfRule>
    <cfRule type="containsText" dxfId="1011" priority="389" operator="containsText" text="Alta">
      <formula>NOT(ISERROR(SEARCH("Alta",H14)))</formula>
    </cfRule>
    <cfRule type="containsText" dxfId="1010" priority="390" operator="containsText" text="Media">
      <formula>NOT(ISERROR(SEARCH("Media",H14)))</formula>
    </cfRule>
    <cfRule type="containsText" dxfId="1009" priority="391" operator="containsText" text="Media">
      <formula>NOT(ISERROR(SEARCH("Media",H14)))</formula>
    </cfRule>
    <cfRule type="containsText" dxfId="1008" priority="392" operator="containsText" text="Media">
      <formula>NOT(ISERROR(SEARCH("Media",H14)))</formula>
    </cfRule>
    <cfRule type="containsText" dxfId="1007" priority="393" operator="containsText" text="Muy Baja">
      <formula>NOT(ISERROR(SEARCH("Muy Baja",H14)))</formula>
    </cfRule>
    <cfRule type="containsText" dxfId="1006" priority="394" operator="containsText" text="Baja">
      <formula>NOT(ISERROR(SEARCH("Baja",H14)))</formula>
    </cfRule>
    <cfRule type="cellIs" dxfId="1005" priority="407" operator="between">
      <formula>0</formula>
      <formula>2</formula>
    </cfRule>
    <cfRule type="cellIs" dxfId="1004" priority="406" operator="between">
      <formula>1</formula>
      <formula>2</formula>
    </cfRule>
  </conditionalFormatting>
  <conditionalFormatting sqref="H27">
    <cfRule type="cellIs" dxfId="1002" priority="384" operator="between">
      <formula>1</formula>
      <formula>2</formula>
    </cfRule>
    <cfRule type="cellIs" dxfId="1001" priority="385" operator="between">
      <formula>0</formula>
      <formula>2</formula>
    </cfRule>
    <cfRule type="containsText" dxfId="1000" priority="380" operator="containsText" text="Baja">
      <formula>NOT(ISERROR(SEARCH("Baja",H27)))</formula>
    </cfRule>
    <cfRule type="containsText" dxfId="999" priority="379" operator="containsText" text="Media">
      <formula>NOT(ISERROR(SEARCH("Media",H27)))</formula>
    </cfRule>
    <cfRule type="containsText" dxfId="998" priority="378" operator="containsText" text="Alta">
      <formula>NOT(ISERROR(SEARCH("Alta",H27)))</formula>
    </cfRule>
    <cfRule type="containsText" dxfId="997" priority="377" operator="containsText" text="Muy bajo">
      <formula>NOT(ISERROR(SEARCH("Muy bajo",H27)))</formula>
    </cfRule>
    <cfRule type="containsText" dxfId="996" priority="376" operator="containsText" text="Muy Baja'Tabla probabilidad'!">
      <formula>NOT(ISERROR(SEARCH("Muy Baja'Tabla probabilidad'!",H27)))</formula>
    </cfRule>
    <cfRule type="containsText" dxfId="995" priority="375" operator="containsText" text="Muy Baja">
      <formula>NOT(ISERROR(SEARCH("Muy Baja",H27)))</formula>
    </cfRule>
    <cfRule type="containsText" dxfId="994" priority="367" operator="containsText" text="Alta">
      <formula>NOT(ISERROR(SEARCH("Alta",H27)))</formula>
    </cfRule>
    <cfRule type="containsText" dxfId="993" priority="374" operator="containsText" text="Muy Baja">
      <formula>NOT(ISERROR(SEARCH("Muy Baja",H27)))</formula>
    </cfRule>
    <cfRule type="containsText" dxfId="992" priority="373" operator="containsText" text="Muy Baja">
      <formula>NOT(ISERROR(SEARCH("Muy Baja",H27)))</formula>
    </cfRule>
    <cfRule type="containsText" dxfId="991" priority="371" operator="containsText" text="Muy Baja">
      <formula>NOT(ISERROR(SEARCH("Muy Baja",H27)))</formula>
    </cfRule>
    <cfRule type="containsText" dxfId="990" priority="372" operator="containsText" text="Baja">
      <formula>NOT(ISERROR(SEARCH("Baja",H27)))</formula>
    </cfRule>
    <cfRule type="containsText" dxfId="989" priority="370" operator="containsText" text="Media">
      <formula>NOT(ISERROR(SEARCH("Media",H27)))</formula>
    </cfRule>
    <cfRule type="containsText" dxfId="988" priority="369" operator="containsText" text="Media">
      <formula>NOT(ISERROR(SEARCH("Media",H27)))</formula>
    </cfRule>
    <cfRule type="containsText" dxfId="987" priority="368" operator="containsText" text="Media">
      <formula>NOT(ISERROR(SEARCH("Media",H27)))</formula>
    </cfRule>
    <cfRule type="containsText" dxfId="986" priority="366" operator="containsText" text="Muy Alta">
      <formula>NOT(ISERROR(SEARCH("Muy Alta",H27)))</formula>
    </cfRule>
    <cfRule type="containsText" dxfId="985" priority="365" operator="containsText" text="Baja">
      <formula>NOT(ISERROR(SEARCH("Baja",H27)))</formula>
    </cfRule>
    <cfRule type="containsText" dxfId="984" priority="364" operator="containsText" text="Muy Baja">
      <formula>NOT(ISERROR(SEARCH("Muy Baja",H27)))</formula>
    </cfRule>
    <cfRule type="containsText" dxfId="983" priority="381" operator="containsText" text="Muy baja">
      <formula>NOT(ISERROR(SEARCH("Muy baja",H27)))</formula>
    </cfRule>
  </conditionalFormatting>
  <conditionalFormatting sqref="H30">
    <cfRule type="cellIs" dxfId="979" priority="726" operator="between">
      <formula>1</formula>
      <formula>2</formula>
    </cfRule>
    <cfRule type="cellIs" dxfId="978" priority="727" operator="between">
      <formula>0</formula>
      <formula>2</formula>
    </cfRule>
    <cfRule type="containsText" dxfId="977" priority="709" operator="containsText" text="Alta">
      <formula>NOT(ISERROR(SEARCH("Alta",H30)))</formula>
    </cfRule>
    <cfRule type="containsText" dxfId="976" priority="706" operator="containsText" text="Muy Baja">
      <formula>NOT(ISERROR(SEARCH("Muy Baja",H30)))</formula>
    </cfRule>
    <cfRule type="containsText" dxfId="975" priority="707" operator="containsText" text="Baja">
      <formula>NOT(ISERROR(SEARCH("Baja",H30)))</formula>
    </cfRule>
    <cfRule type="containsText" dxfId="974" priority="708" operator="containsText" text="Muy Alta">
      <formula>NOT(ISERROR(SEARCH("Muy Alta",H30)))</formula>
    </cfRule>
    <cfRule type="containsText" dxfId="973" priority="710" operator="containsText" text="Media">
      <formula>NOT(ISERROR(SEARCH("Media",H30)))</formula>
    </cfRule>
    <cfRule type="containsText" dxfId="972" priority="711" operator="containsText" text="Media">
      <formula>NOT(ISERROR(SEARCH("Media",H30)))</formula>
    </cfRule>
    <cfRule type="containsText" dxfId="971" priority="712" operator="containsText" text="Media">
      <formula>NOT(ISERROR(SEARCH("Media",H30)))</formula>
    </cfRule>
    <cfRule type="containsText" dxfId="970" priority="713" operator="containsText" text="Muy Baja">
      <formula>NOT(ISERROR(SEARCH("Muy Baja",H30)))</formula>
    </cfRule>
    <cfRule type="containsText" dxfId="969" priority="714" operator="containsText" text="Baja">
      <formula>NOT(ISERROR(SEARCH("Baja",H30)))</formula>
    </cfRule>
    <cfRule type="containsText" dxfId="968" priority="715" operator="containsText" text="Muy Baja">
      <formula>NOT(ISERROR(SEARCH("Muy Baja",H30)))</formula>
    </cfRule>
    <cfRule type="containsText" dxfId="967" priority="716" operator="containsText" text="Muy Baja">
      <formula>NOT(ISERROR(SEARCH("Muy Baja",H30)))</formula>
    </cfRule>
    <cfRule type="containsText" dxfId="966" priority="717" operator="containsText" text="Muy Baja">
      <formula>NOT(ISERROR(SEARCH("Muy Baja",H30)))</formula>
    </cfRule>
    <cfRule type="containsText" dxfId="965" priority="718" operator="containsText" text="Muy Baja'Tabla probabilidad'!">
      <formula>NOT(ISERROR(SEARCH("Muy Baja'Tabla probabilidad'!",H30)))</formula>
    </cfRule>
    <cfRule type="containsText" dxfId="964" priority="719" operator="containsText" text="Muy bajo">
      <formula>NOT(ISERROR(SEARCH("Muy bajo",H30)))</formula>
    </cfRule>
    <cfRule type="containsText" dxfId="963" priority="720" operator="containsText" text="Alta">
      <formula>NOT(ISERROR(SEARCH("Alta",H30)))</formula>
    </cfRule>
    <cfRule type="containsText" dxfId="962" priority="721" operator="containsText" text="Media">
      <formula>NOT(ISERROR(SEARCH("Media",H30)))</formula>
    </cfRule>
    <cfRule type="containsText" dxfId="961" priority="722" operator="containsText" text="Baja">
      <formula>NOT(ISERROR(SEARCH("Baja",H30)))</formula>
    </cfRule>
    <cfRule type="containsText" dxfId="960" priority="723" operator="containsText" text="Muy baja">
      <formula>NOT(ISERROR(SEARCH("Muy baja",H30)))</formula>
    </cfRule>
  </conditionalFormatting>
  <conditionalFormatting sqref="H32">
    <cfRule type="containsText" dxfId="959" priority="538" operator="containsText" text="Baja">
      <formula>NOT(ISERROR(SEARCH("Baja",H32)))</formula>
    </cfRule>
    <cfRule type="containsText" dxfId="958" priority="537" operator="containsText" text="Muy Baja">
      <formula>NOT(ISERROR(SEARCH("Muy Baja",H32)))</formula>
    </cfRule>
    <cfRule type="containsText" dxfId="957" priority="536" operator="containsText" text="Media">
      <formula>NOT(ISERROR(SEARCH("Media",H32)))</formula>
    </cfRule>
    <cfRule type="containsText" dxfId="956" priority="535" operator="containsText" text="Media">
      <formula>NOT(ISERROR(SEARCH("Media",H32)))</formula>
    </cfRule>
    <cfRule type="containsText" dxfId="955" priority="534" operator="containsText" text="Media">
      <formula>NOT(ISERROR(SEARCH("Media",H32)))</formula>
    </cfRule>
    <cfRule type="containsText" dxfId="954" priority="533" operator="containsText" text="Alta">
      <formula>NOT(ISERROR(SEARCH("Alta",H32)))</formula>
    </cfRule>
    <cfRule type="containsText" dxfId="953" priority="532" operator="containsText" text="Muy Alta">
      <formula>NOT(ISERROR(SEARCH("Muy Alta",H32)))</formula>
    </cfRule>
    <cfRule type="containsText" dxfId="952" priority="546" operator="containsText" text="Baja">
      <formula>NOT(ISERROR(SEARCH("Baja",H32)))</formula>
    </cfRule>
    <cfRule type="containsText" dxfId="951" priority="531" operator="containsText" text="Baja">
      <formula>NOT(ISERROR(SEARCH("Baja",H32)))</formula>
    </cfRule>
    <cfRule type="containsText" dxfId="950" priority="530" operator="containsText" text="Muy Baja">
      <formula>NOT(ISERROR(SEARCH("Muy Baja",H32)))</formula>
    </cfRule>
    <cfRule type="cellIs" dxfId="949" priority="550" operator="between">
      <formula>1</formula>
      <formula>2</formula>
    </cfRule>
    <cfRule type="cellIs" dxfId="948" priority="551" operator="between">
      <formula>0</formula>
      <formula>2</formula>
    </cfRule>
    <cfRule type="containsText" dxfId="945" priority="547" operator="containsText" text="Muy baja">
      <formula>NOT(ISERROR(SEARCH("Muy baja",H32)))</formula>
    </cfRule>
    <cfRule type="containsText" dxfId="944" priority="545" operator="containsText" text="Media">
      <formula>NOT(ISERROR(SEARCH("Media",H32)))</formula>
    </cfRule>
    <cfRule type="containsText" dxfId="943" priority="544" operator="containsText" text="Alta">
      <formula>NOT(ISERROR(SEARCH("Alta",H32)))</formula>
    </cfRule>
    <cfRule type="containsText" dxfId="942" priority="543" operator="containsText" text="Muy bajo">
      <formula>NOT(ISERROR(SEARCH("Muy bajo",H32)))</formula>
    </cfRule>
    <cfRule type="containsText" dxfId="941" priority="542" operator="containsText" text="Muy Baja'Tabla probabilidad'!">
      <formula>NOT(ISERROR(SEARCH("Muy Baja'Tabla probabilidad'!",H32)))</formula>
    </cfRule>
    <cfRule type="containsText" dxfId="940" priority="541" operator="containsText" text="Muy Baja">
      <formula>NOT(ISERROR(SEARCH("Muy Baja",H32)))</formula>
    </cfRule>
    <cfRule type="containsText" dxfId="939" priority="540" operator="containsText" text="Muy Baja">
      <formula>NOT(ISERROR(SEARCH("Muy Baja",H32)))</formula>
    </cfRule>
    <cfRule type="containsText" dxfId="938" priority="539" operator="containsText" text="Muy Baja">
      <formula>NOT(ISERROR(SEARCH("Muy Baja",H32)))</formula>
    </cfRule>
  </conditionalFormatting>
  <conditionalFormatting sqref="K10:K33">
    <cfRule type="containsText" dxfId="937" priority="10" operator="containsText" text="Mayor">
      <formula>NOT(ISERROR(SEARCH("Mayor",K10)))</formula>
    </cfRule>
    <cfRule type="containsText" dxfId="936" priority="9" operator="containsText" text="Catastrófico">
      <formula>NOT(ISERROR(SEARCH("Catastrófico",K10)))</formula>
    </cfRule>
    <cfRule type="containsText" dxfId="935" priority="11" operator="containsText" text="Alta">
      <formula>NOT(ISERROR(SEARCH("Alta",K10)))</formula>
    </cfRule>
    <cfRule type="containsText" dxfId="934" priority="12" operator="containsText" text="Moderado">
      <formula>NOT(ISERROR(SEARCH("Moderado",K10)))</formula>
    </cfRule>
    <cfRule type="containsText" dxfId="933" priority="13" operator="containsText" text="Menor">
      <formula>NOT(ISERROR(SEARCH("Menor",K10)))</formula>
    </cfRule>
    <cfRule type="containsText" dxfId="932" priority="14" operator="containsText" text="Leve">
      <formula>NOT(ISERROR(SEARCH("Leve",K10)))</formula>
    </cfRule>
  </conditionalFormatting>
  <conditionalFormatting sqref="M10">
    <cfRule type="containsText" dxfId="931" priority="1240" operator="containsText" text="Mayor">
      <formula>NOT(ISERROR(SEARCH("Mayor",M10)))</formula>
    </cfRule>
    <cfRule type="containsText" dxfId="930" priority="1241" operator="containsText" text="Alta">
      <formula>NOT(ISERROR(SEARCH("Alta",M10)))</formula>
    </cfRule>
    <cfRule type="containsText" dxfId="929" priority="1243" operator="containsText" text="Menor">
      <formula>NOT(ISERROR(SEARCH("Menor",M10)))</formula>
    </cfRule>
    <cfRule type="containsText" dxfId="928" priority="1244" operator="containsText" text="Leve">
      <formula>NOT(ISERROR(SEARCH("Leve",M10)))</formula>
    </cfRule>
    <cfRule type="containsText" dxfId="927" priority="1239" operator="containsText" text="Catastrófico">
      <formula>NOT(ISERROR(SEARCH("Catastrófico",M10)))</formula>
    </cfRule>
  </conditionalFormatting>
  <conditionalFormatting sqref="M14:M15 M20 M27">
    <cfRule type="containsText" dxfId="926" priority="143" operator="containsText" text="Leve">
      <formula>NOT(ISERROR(SEARCH("Leve",M14)))</formula>
    </cfRule>
    <cfRule type="containsText" dxfId="925" priority="138" operator="containsText" text="Catastrófico">
      <formula>NOT(ISERROR(SEARCH("Catastrófico",M14)))</formula>
    </cfRule>
    <cfRule type="containsText" dxfId="924" priority="142" operator="containsText" text="Menor">
      <formula>NOT(ISERROR(SEARCH("Menor",M14)))</formula>
    </cfRule>
    <cfRule type="containsText" dxfId="923" priority="140" operator="containsText" text="Alta">
      <formula>NOT(ISERROR(SEARCH("Alta",M14)))</formula>
    </cfRule>
    <cfRule type="containsText" dxfId="922" priority="139" operator="containsText" text="Mayor">
      <formula>NOT(ISERROR(SEARCH("Mayor",M14)))</formula>
    </cfRule>
  </conditionalFormatting>
  <conditionalFormatting sqref="M30">
    <cfRule type="containsText" dxfId="921" priority="616" operator="containsText" text="Menor">
      <formula>NOT(ISERROR(SEARCH("Menor",M30)))</formula>
    </cfRule>
    <cfRule type="containsText" dxfId="920" priority="617" operator="containsText" text="Leve">
      <formula>NOT(ISERROR(SEARCH("Leve",M30)))</formula>
    </cfRule>
    <cfRule type="containsText" dxfId="919" priority="615" operator="containsText" text="Moderado">
      <formula>NOT(ISERROR(SEARCH("Moderado",M30)))</formula>
    </cfRule>
    <cfRule type="containsText" dxfId="918" priority="614" operator="containsText" text="Alta">
      <formula>NOT(ISERROR(SEARCH("Alta",M30)))</formula>
    </cfRule>
    <cfRule type="containsText" dxfId="917" priority="612" operator="containsText" text="Catastrófico">
      <formula>NOT(ISERROR(SEARCH("Catastrófico",M30)))</formula>
    </cfRule>
    <cfRule type="containsText" dxfId="916" priority="613" operator="containsText" text="Mayor">
      <formula>NOT(ISERROR(SEARCH("Mayor",M30)))</formula>
    </cfRule>
  </conditionalFormatting>
  <conditionalFormatting sqref="M32">
    <cfRule type="containsText" dxfId="915" priority="525" operator="containsText" text="Leve">
      <formula>NOT(ISERROR(SEARCH("Leve",M32)))</formula>
    </cfRule>
    <cfRule type="containsText" dxfId="914" priority="524" operator="containsText" text="Menor">
      <formula>NOT(ISERROR(SEARCH("Menor",M32)))</formula>
    </cfRule>
    <cfRule type="containsText" dxfId="913" priority="523" operator="containsText" text="Moderado">
      <formula>NOT(ISERROR(SEARCH("Moderado",M32)))</formula>
    </cfRule>
    <cfRule type="containsText" dxfId="912" priority="522" operator="containsText" text="Alta">
      <formula>NOT(ISERROR(SEARCH("Alta",M32)))</formula>
    </cfRule>
    <cfRule type="containsText" dxfId="911" priority="521" operator="containsText" text="Mayor">
      <formula>NOT(ISERROR(SEARCH("Mayor",M32)))</formula>
    </cfRule>
    <cfRule type="containsText" dxfId="910" priority="520" operator="containsText" text="Catastrófico">
      <formula>NOT(ISERROR(SEARCH("Catastrófico",M32)))</formula>
    </cfRule>
  </conditionalFormatting>
  <conditionalFormatting sqref="M10:N10">
    <cfRule type="containsText" dxfId="909" priority="1242" operator="containsText" text="Moderado">
      <formula>NOT(ISERROR(SEARCH("Moderado",M10)))</formula>
    </cfRule>
  </conditionalFormatting>
  <conditionalFormatting sqref="M14:N15 M20:N20 M27:N27">
    <cfRule type="containsText" dxfId="908" priority="141" operator="containsText" text="Moderado">
      <formula>NOT(ISERROR(SEARCH("Moderado",M14)))</formula>
    </cfRule>
  </conditionalFormatting>
  <conditionalFormatting sqref="N14:N15 N27">
    <cfRule type="containsText" dxfId="907" priority="137" operator="containsText" text="Bajo">
      <formula>NOT(ISERROR(SEARCH("Bajo",N14)))</formula>
    </cfRule>
    <cfRule type="containsText" dxfId="906" priority="135" operator="containsText" text="Extremo">
      <formula>NOT(ISERROR(SEARCH("Extremo",N14)))</formula>
    </cfRule>
    <cfRule type="containsText" dxfId="905" priority="136" operator="containsText" text="Alto">
      <formula>NOT(ISERROR(SEARCH("Alto",N14)))</formula>
    </cfRule>
  </conditionalFormatting>
  <conditionalFormatting sqref="N30">
    <cfRule type="containsText" dxfId="904" priority="680" operator="containsText" text="Extremo">
      <formula>NOT(ISERROR(SEARCH("Extremo",N30)))</formula>
    </cfRule>
    <cfRule type="containsText" dxfId="903" priority="683" operator="containsText" text="Moderado">
      <formula>NOT(ISERROR(SEARCH("Moderado",N30)))</formula>
    </cfRule>
    <cfRule type="containsText" dxfId="902" priority="682" operator="containsText" text="Bajo">
      <formula>NOT(ISERROR(SEARCH("Bajo",N30)))</formula>
    </cfRule>
    <cfRule type="containsText" dxfId="901" priority="681" operator="containsText" text="Alto">
      <formula>NOT(ISERROR(SEARCH("Alto",N30)))</formula>
    </cfRule>
  </conditionalFormatting>
  <conditionalFormatting sqref="N32">
    <cfRule type="containsText" dxfId="900" priority="526" operator="containsText" text="Extremo">
      <formula>NOT(ISERROR(SEARCH("Extremo",N32)))</formula>
    </cfRule>
    <cfRule type="containsText" dxfId="899" priority="529" operator="containsText" text="Moderado">
      <formula>NOT(ISERROR(SEARCH("Moderado",N32)))</formula>
    </cfRule>
    <cfRule type="containsText" dxfId="898" priority="527" operator="containsText" text="Alto">
      <formula>NOT(ISERROR(SEARCH("Alto",N32)))</formula>
    </cfRule>
    <cfRule type="containsText" dxfId="897" priority="528" operator="containsText" text="Bajo">
      <formula>NOT(ISERROR(SEARCH("Bajo",N32)))</formula>
    </cfRule>
  </conditionalFormatting>
  <conditionalFormatting sqref="N8:O8">
    <cfRule type="containsText" dxfId="896" priority="809" operator="containsText" text="1- Bajo">
      <formula>NOT(ISERROR(SEARCH("1- Bajo",N8)))</formula>
    </cfRule>
    <cfRule type="containsText" dxfId="895" priority="804" operator="containsText" text="3- Moderado">
      <formula>NOT(ISERROR(SEARCH("3- Moderado",N8)))</formula>
    </cfRule>
    <cfRule type="containsText" dxfId="894" priority="805" operator="containsText" text="6- Moderado">
      <formula>NOT(ISERROR(SEARCH("6- Moderado",N8)))</formula>
    </cfRule>
    <cfRule type="containsText" dxfId="893" priority="808" operator="containsText" text="4- Bajo">
      <formula>NOT(ISERROR(SEARCH("4- Bajo",N8)))</formula>
    </cfRule>
    <cfRule type="containsText" dxfId="892" priority="806" operator="containsText" text="4- Moderado">
      <formula>NOT(ISERROR(SEARCH("4- Moderado",N8)))</formula>
    </cfRule>
    <cfRule type="containsText" dxfId="891" priority="807" operator="containsText" text="3- Bajo">
      <formula>NOT(ISERROR(SEARCH("3- Bajo",N8)))</formula>
    </cfRule>
  </conditionalFormatting>
  <conditionalFormatting sqref="N10:O10">
    <cfRule type="containsText" dxfId="890" priority="800" operator="containsText" text="Extremo">
      <formula>NOT(ISERROR(SEARCH("Extremo",N10)))</formula>
    </cfRule>
    <cfRule type="containsText" dxfId="889" priority="801" operator="containsText" text="Alto">
      <formula>NOT(ISERROR(SEARCH("Alto",N10)))</formula>
    </cfRule>
    <cfRule type="containsText" dxfId="888" priority="802" operator="containsText" text="Bajo">
      <formula>NOT(ISERROR(SEARCH("Bajo",N10)))</formula>
    </cfRule>
  </conditionalFormatting>
  <conditionalFormatting sqref="N20:O20">
    <cfRule type="containsText" dxfId="887" priority="7" operator="containsText" text="Bajo">
      <formula>NOT(ISERROR(SEARCH("Bajo",N20)))</formula>
    </cfRule>
    <cfRule type="containsText" dxfId="886" priority="6" operator="containsText" text="Alto">
      <formula>NOT(ISERROR(SEARCH("Alto",N20)))</formula>
    </cfRule>
    <cfRule type="containsText" dxfId="885" priority="5" operator="containsText" text="Extremo">
      <formula>NOT(ISERROR(SEARCH("Extremo",N20)))</formula>
    </cfRule>
  </conditionalFormatting>
  <conditionalFormatting sqref="O10">
    <cfRule type="containsText" dxfId="884" priority="803" operator="containsText" text="Moderado">
      <formula>NOT(ISERROR(SEARCH("Moderado",O10)))</formula>
    </cfRule>
  </conditionalFormatting>
  <conditionalFormatting sqref="O14">
    <cfRule type="containsText" dxfId="883" priority="4" operator="containsText" text="Moderado">
      <formula>NOT(ISERROR(SEARCH("Moderado",O14)))</formula>
    </cfRule>
    <cfRule type="containsText" dxfId="882" priority="3" operator="containsText" text="Bajo">
      <formula>NOT(ISERROR(SEARCH("Bajo",O14)))</formula>
    </cfRule>
    <cfRule type="containsText" dxfId="881" priority="2" operator="containsText" text="Alto">
      <formula>NOT(ISERROR(SEARCH("Alto",O14)))</formula>
    </cfRule>
    <cfRule type="containsText" dxfId="880" priority="1" operator="containsText" text="Extremo">
      <formula>NOT(ISERROR(SEARCH("Extremo",O14)))</formula>
    </cfRule>
  </conditionalFormatting>
  <conditionalFormatting sqref="O20">
    <cfRule type="containsText" dxfId="879" priority="8" operator="containsText" text="Moderado">
      <formula>NOT(ISERROR(SEARCH("Moderado",O20)))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65"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1264" operator="containsText" id="{D4158494-FAE5-4853-A580-52567E2FD023}">
            <xm:f>NOT(ISERROR(SEARCH('8- Políticas de Administración '!$B$5,H10)))</xm:f>
            <xm:f>'8- Políticas de Administración '!$B$5</xm:f>
            <x14:dxf>
              <font>
                <color rgb="FF006100"/>
              </font>
              <fill>
                <patternFill>
                  <bgColor rgb="FFC6EFCE"/>
                </patternFill>
              </fill>
            </x14:dxf>
          </x14:cfRule>
          <xm:sqref>H10</xm:sqref>
        </x14:conditionalFormatting>
        <x14:conditionalFormatting xmlns:xm="http://schemas.microsoft.com/office/excel/2006/main">
          <x14:cfRule type="containsText" priority="405" operator="containsText" id="{B459F7CD-03FC-493E-A071-E4841B50AFBD}">
            <xm:f>NOT(ISERROR(SEARCH('8- Políticas de Administración '!$B$5,H14)))</xm:f>
            <xm:f>'8- Políticas de Administración '!$B$5</xm:f>
            <x14:dxf>
              <font>
                <color rgb="FF9C0006"/>
              </font>
              <fill>
                <patternFill>
                  <bgColor rgb="FFFFC7CE"/>
                </patternFill>
              </fill>
            </x14:dxf>
          </x14:cfRule>
          <x14:cfRule type="containsText" priority="404" operator="containsText" id="{033FCFF9-B05F-4451-B47B-0FBA799BB86B}">
            <xm:f>NOT(ISERROR(SEARCH('8- Políticas de Administración '!$B$5,H14)))</xm:f>
            <xm:f>'8- Políticas de Administración '!$B$5</xm:f>
            <x14:dxf>
              <font>
                <color rgb="FF006100"/>
              </font>
              <fill>
                <patternFill>
                  <bgColor rgb="FFC6EFCE"/>
                </patternFill>
              </fill>
            </x14:dxf>
          </x14:cfRule>
          <xm:sqref>H14:H15 H20</xm:sqref>
        </x14:conditionalFormatting>
        <x14:conditionalFormatting xmlns:xm="http://schemas.microsoft.com/office/excel/2006/main">
          <x14:cfRule type="containsText" priority="383" operator="containsText" id="{B4679875-161D-4619-BD90-E0EA2CA2AF98}">
            <xm:f>NOT(ISERROR(SEARCH('8- Políticas de Administración '!$B$5,H27)))</xm:f>
            <xm:f>'8- Políticas de Administración '!$B$5</xm:f>
            <x14:dxf>
              <font>
                <color rgb="FF9C0006"/>
              </font>
              <fill>
                <patternFill>
                  <bgColor rgb="FFFFC7CE"/>
                </patternFill>
              </fill>
            </x14:dxf>
          </x14:cfRule>
          <x14:cfRule type="containsText" priority="382" operator="containsText" id="{7B1461B7-63E8-46EE-9D84-EEDA175ECDCA}">
            <xm:f>NOT(ISERROR(SEARCH('8- Políticas de Administración '!$B$5,H27)))</xm:f>
            <xm:f>'8- Políticas de Administración '!$B$5</xm:f>
            <x14:dxf>
              <font>
                <color rgb="FF006100"/>
              </font>
              <fill>
                <patternFill>
                  <bgColor rgb="FFC6EFCE"/>
                </patternFill>
              </fill>
            </x14:dxf>
          </x14:cfRule>
          <xm:sqref>H27</xm:sqref>
        </x14:conditionalFormatting>
        <x14:conditionalFormatting xmlns:xm="http://schemas.microsoft.com/office/excel/2006/main">
          <x14:cfRule type="containsText" priority="724" operator="containsText" id="{707A634C-B82F-4D42-BC9F-8E261ACE94B9}">
            <xm:f>NOT(ISERROR(SEARCH('8- Políticas de Administración '!$B$5,H30)))</xm:f>
            <xm:f>'8- Políticas de Administración '!$B$5</xm:f>
            <x14:dxf>
              <font>
                <color rgb="FF006100"/>
              </font>
              <fill>
                <patternFill>
                  <bgColor rgb="FFC6EFCE"/>
                </patternFill>
              </fill>
            </x14:dxf>
          </x14:cfRule>
          <x14:cfRule type="containsText" priority="725" operator="containsText" id="{5ED9F1F3-8983-442B-B76F-C783C6960D9C}">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49" operator="containsText" id="{AB92AF65-2381-4303-ACFD-D6FC60CDD342}">
            <xm:f>NOT(ISERROR(SEARCH('8- Políticas de Administración '!$B$5,H32)))</xm:f>
            <xm:f>'8- Políticas de Administración '!$B$5</xm:f>
            <x14:dxf>
              <font>
                <color rgb="FF9C0006"/>
              </font>
              <fill>
                <patternFill>
                  <bgColor rgb="FFFFC7CE"/>
                </patternFill>
              </fill>
            </x14:dxf>
          </x14:cfRule>
          <x14:cfRule type="containsText" priority="548" operator="containsText" id="{C58BFB31-8BA8-42E1-987A-2B9B3074CF94}">
            <xm:f>NOT(ISERROR(SEARCH('8- Políticas de Administración '!$B$5,H32)))</xm:f>
            <xm:f>'8- Políticas de Administración '!$B$5</xm:f>
            <x14:dxf>
              <font>
                <color rgb="FF006100"/>
              </font>
              <fill>
                <patternFill>
                  <bgColor rgb="FFC6EFCE"/>
                </patternFill>
              </fill>
            </x14:dxf>
          </x14:cfRule>
          <xm:sqref>H32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I10:I33</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33"/>
  <sheetViews>
    <sheetView showGridLines="0" topLeftCell="A6" zoomScale="63" zoomScaleNormal="63" zoomScalePageLayoutView="70" workbookViewId="0">
      <pane ySplit="4" topLeftCell="A25" activePane="bottomLeft" state="frozen"/>
      <selection activeCell="A6" sqref="A6"/>
      <selection pane="bottomLeft" activeCell="C34" sqref="C34"/>
    </sheetView>
  </sheetViews>
  <sheetFormatPr baseColWidth="10" defaultColWidth="11.44140625" defaultRowHeight="14.4"/>
  <cols>
    <col min="1" max="1" width="7" customWidth="1"/>
    <col min="2" max="2" width="35.88671875" customWidth="1"/>
    <col min="3" max="3" width="52.5546875" style="53" customWidth="1"/>
    <col min="4" max="4" width="5" hidden="1" customWidth="1"/>
    <col min="5" max="5" width="54.5546875" customWidth="1"/>
    <col min="6" max="9" width="19.33203125" customWidth="1"/>
    <col min="10" max="10" width="10.109375" customWidth="1"/>
    <col min="11" max="11" width="11.6640625" customWidth="1"/>
    <col min="12" max="12" width="22.5546875" customWidth="1"/>
    <col min="13" max="13" width="42.6640625" customWidth="1"/>
    <col min="14" max="16" width="15.33203125" customWidth="1"/>
    <col min="17" max="17" width="18.6640625" customWidth="1"/>
    <col min="18" max="18" width="12.33203125" hidden="1" customWidth="1"/>
    <col min="19" max="19" width="11.44140625" customWidth="1"/>
    <col min="20" max="20" width="26.33203125" style="38" customWidth="1"/>
    <col min="21" max="21" width="18.5546875" style="37" customWidth="1"/>
    <col min="22" max="22" width="22.5546875" style="39" customWidth="1"/>
    <col min="23" max="278" width="11.44140625" style="16"/>
    <col min="279" max="16384" width="11.44140625" style="21"/>
  </cols>
  <sheetData>
    <row r="1" spans="1:278" s="18" customFormat="1" ht="28.8" thickTop="1">
      <c r="A1" s="550"/>
      <c r="B1" s="551"/>
      <c r="C1" s="552"/>
      <c r="D1" s="46"/>
      <c r="E1" s="546" t="s">
        <v>245</v>
      </c>
      <c r="F1" s="547"/>
      <c r="G1" s="547"/>
      <c r="H1" s="547"/>
      <c r="I1" s="547"/>
      <c r="J1" s="547"/>
      <c r="K1" s="547"/>
      <c r="L1" s="547"/>
      <c r="M1" s="547"/>
      <c r="N1" s="547"/>
      <c r="O1" s="547"/>
      <c r="P1" s="547"/>
      <c r="Q1" s="547"/>
      <c r="R1" s="547"/>
      <c r="S1" s="547"/>
      <c r="T1" s="547"/>
      <c r="U1" s="547"/>
      <c r="V1" s="54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8.2">
      <c r="A2" s="553"/>
      <c r="B2" s="450"/>
      <c r="C2" s="554"/>
      <c r="D2" s="46"/>
      <c r="E2" s="548"/>
      <c r="F2" s="549"/>
      <c r="G2" s="549"/>
      <c r="H2" s="549"/>
      <c r="I2" s="549"/>
      <c r="J2" s="549"/>
      <c r="K2" s="549"/>
      <c r="L2" s="549"/>
      <c r="M2" s="549"/>
      <c r="N2" s="549"/>
      <c r="O2" s="549"/>
      <c r="P2" s="549"/>
      <c r="Q2" s="549"/>
      <c r="R2" s="549"/>
      <c r="S2" s="549"/>
      <c r="T2" s="549"/>
      <c r="U2" s="549"/>
      <c r="V2" s="549"/>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8.2">
      <c r="A3" s="553"/>
      <c r="B3" s="450"/>
      <c r="C3" s="554"/>
      <c r="D3" s="157"/>
      <c r="E3" s="548"/>
      <c r="F3" s="549"/>
      <c r="G3" s="549"/>
      <c r="H3" s="549"/>
      <c r="I3" s="549"/>
      <c r="J3" s="549"/>
      <c r="K3" s="549"/>
      <c r="L3" s="549"/>
      <c r="M3" s="549"/>
      <c r="N3" s="549"/>
      <c r="O3" s="549"/>
      <c r="P3" s="549"/>
      <c r="Q3" s="549"/>
      <c r="R3" s="549"/>
      <c r="S3" s="549"/>
      <c r="T3" s="549"/>
      <c r="U3" s="549"/>
      <c r="V3" s="549"/>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51" t="s">
        <v>0</v>
      </c>
      <c r="B4" s="451"/>
      <c r="C4" s="545"/>
      <c r="D4" s="545"/>
      <c r="E4" s="545"/>
      <c r="F4" s="545"/>
      <c r="G4" s="545"/>
      <c r="H4" s="545"/>
      <c r="I4" s="545"/>
      <c r="J4" s="545"/>
      <c r="K4" s="545"/>
      <c r="L4" s="545"/>
      <c r="M4" s="545"/>
      <c r="N4" s="545"/>
      <c r="O4" s="545"/>
      <c r="P4" s="545"/>
      <c r="Q4" s="545"/>
      <c r="R4" s="545"/>
      <c r="S4" s="545"/>
      <c r="T4" s="545"/>
      <c r="U4" s="545"/>
      <c r="V4" s="545"/>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 customHeight="1">
      <c r="A5" s="451" t="s">
        <v>1</v>
      </c>
      <c r="B5" s="451"/>
      <c r="C5" s="544"/>
      <c r="D5" s="544"/>
      <c r="E5" s="544"/>
      <c r="F5" s="544"/>
      <c r="G5" s="544"/>
      <c r="H5" s="544"/>
      <c r="I5" s="544"/>
      <c r="J5" s="544"/>
      <c r="K5" s="544"/>
      <c r="L5" s="544"/>
      <c r="M5" s="544"/>
      <c r="N5" s="544"/>
      <c r="O5" s="544"/>
      <c r="P5" s="544"/>
      <c r="Q5" s="544"/>
      <c r="R5" s="544"/>
      <c r="S5" s="544"/>
      <c r="T5" s="544"/>
      <c r="U5" s="544"/>
      <c r="V5" s="544"/>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51" t="s">
        <v>2</v>
      </c>
      <c r="B6" s="451"/>
      <c r="C6" s="545"/>
      <c r="D6" s="545"/>
      <c r="E6" s="545"/>
      <c r="F6" s="545"/>
      <c r="G6" s="545"/>
      <c r="H6" s="545"/>
      <c r="I6" s="545"/>
      <c r="J6" s="545"/>
      <c r="K6" s="545"/>
      <c r="L6" s="545"/>
      <c r="M6" s="545"/>
      <c r="N6" s="545"/>
      <c r="O6" s="545"/>
      <c r="P6" s="545"/>
      <c r="Q6" s="545"/>
      <c r="R6" s="545"/>
      <c r="S6" s="545"/>
      <c r="T6" s="545"/>
      <c r="U6" s="545"/>
      <c r="V6" s="545"/>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thickBot="1">
      <c r="A7" s="535" t="s">
        <v>120</v>
      </c>
      <c r="B7" s="535"/>
      <c r="C7" s="535"/>
      <c r="D7" s="555" t="s">
        <v>121</v>
      </c>
      <c r="E7" s="475"/>
      <c r="F7" s="475"/>
      <c r="G7" s="475"/>
      <c r="H7" s="475"/>
      <c r="I7" s="475"/>
      <c r="J7" s="475"/>
      <c r="K7" s="475"/>
      <c r="L7" s="475"/>
      <c r="M7" s="475"/>
      <c r="N7" s="475"/>
      <c r="O7" s="475"/>
      <c r="P7" s="475"/>
      <c r="Q7" s="475"/>
      <c r="R7" s="476"/>
      <c r="S7" s="132"/>
      <c r="T7" s="535" t="s">
        <v>122</v>
      </c>
      <c r="U7" s="535"/>
      <c r="V7" s="535"/>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36" t="s">
        <v>12</v>
      </c>
      <c r="B8" s="537" t="s">
        <v>117</v>
      </c>
      <c r="C8" s="539" t="s">
        <v>119</v>
      </c>
      <c r="D8" s="541" t="s">
        <v>6</v>
      </c>
      <c r="E8" s="543" t="s">
        <v>174</v>
      </c>
      <c r="F8" s="532" t="s">
        <v>228</v>
      </c>
      <c r="G8" s="533"/>
      <c r="H8" s="533"/>
      <c r="I8" s="533"/>
      <c r="J8" s="533"/>
      <c r="K8" s="534"/>
      <c r="L8" s="532" t="s">
        <v>230</v>
      </c>
      <c r="M8" s="533"/>
      <c r="N8" s="533"/>
      <c r="O8" s="533"/>
      <c r="P8" s="533"/>
      <c r="Q8" s="533"/>
      <c r="R8" s="533"/>
      <c r="S8" s="534"/>
      <c r="T8" s="60"/>
      <c r="U8" s="61"/>
      <c r="V8" s="89" t="s">
        <v>180</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452"/>
      <c r="B9" s="538"/>
      <c r="C9" s="540"/>
      <c r="D9" s="542"/>
      <c r="E9" s="473"/>
      <c r="F9" s="51" t="s">
        <v>165</v>
      </c>
      <c r="G9" s="51" t="s">
        <v>166</v>
      </c>
      <c r="H9" s="51" t="s">
        <v>226</v>
      </c>
      <c r="I9" s="51" t="s">
        <v>167</v>
      </c>
      <c r="J9" s="135" t="s">
        <v>163</v>
      </c>
      <c r="K9" s="51" t="s">
        <v>227</v>
      </c>
      <c r="L9" s="51" t="s">
        <v>157</v>
      </c>
      <c r="M9" s="127" t="s">
        <v>175</v>
      </c>
      <c r="N9" s="51" t="s">
        <v>179</v>
      </c>
      <c r="O9" s="51" t="s">
        <v>168</v>
      </c>
      <c r="P9" s="51" t="s">
        <v>178</v>
      </c>
      <c r="Q9" s="51" t="s">
        <v>232</v>
      </c>
      <c r="R9" s="135" t="s">
        <v>163</v>
      </c>
      <c r="S9" s="51" t="s">
        <v>233</v>
      </c>
      <c r="T9" s="54" t="s">
        <v>176</v>
      </c>
      <c r="U9" s="54" t="s">
        <v>177</v>
      </c>
      <c r="V9" s="55" t="s">
        <v>164</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141" customHeight="1">
      <c r="A10" s="523">
        <f>'5- Identificación de Riesgos'!A10</f>
        <v>1</v>
      </c>
      <c r="B10" s="513" t="str">
        <f>'5- Identificación de Riesgos'!B10</f>
        <v>Incumplimiento de los objetivos SIGCMA</v>
      </c>
      <c r="C10" s="171" t="str">
        <f>'5- Identificación de Riesgos'!D10</f>
        <v>1-Congestión del aparato judicial</v>
      </c>
      <c r="D10" s="165"/>
      <c r="E10" s="172" t="s">
        <v>501</v>
      </c>
      <c r="F10" s="161" t="s">
        <v>155</v>
      </c>
      <c r="G10" s="161" t="s">
        <v>155</v>
      </c>
      <c r="H10" s="161" t="s">
        <v>155</v>
      </c>
      <c r="I10" s="161" t="s">
        <v>155</v>
      </c>
      <c r="J10" s="164">
        <f>COUNTIF(F10:I10,"SI")/4</f>
        <v>1</v>
      </c>
      <c r="K10" s="526">
        <f>AVERAGE(J10:J13)</f>
        <v>0.875</v>
      </c>
      <c r="L10" s="162" t="str">
        <f>'5- Identificación de Riesgos'!I10</f>
        <v>Incumplimiento de las metas establecidas</v>
      </c>
      <c r="M10" s="315"/>
      <c r="N10" s="161"/>
      <c r="O10" s="161"/>
      <c r="P10" s="161"/>
      <c r="Q10" s="161"/>
      <c r="R10" s="163">
        <f t="shared" ref="R10:R19" si="0">SUM(COUNTIF(N10,"SI")*25%,COUNTIF(O10,"SI")*40%,COUNTIF(P10,"SI")*25%,COUNTIF(Q10,"SI")*10%)</f>
        <v>0</v>
      </c>
      <c r="S10" s="530">
        <f>AVERAGE(R10:R13)</f>
        <v>0</v>
      </c>
      <c r="T10" s="528"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26"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83" t="str">
        <f>CONCATENATE(VLOOKUP((LEFT(T10,LEN(T10)-4)&amp;LEFT(U10,LEN(U10)-4)),'9- Matriz de Calor '!$D$18:$E$42,2,0)," - ",RIGHT(T10,1)*RIGHT(U10,1))</f>
        <v>Bajo - 2</v>
      </c>
    </row>
    <row r="11" spans="1:278" ht="150" customHeight="1">
      <c r="A11" s="524"/>
      <c r="B11" s="518"/>
      <c r="C11" s="173" t="str">
        <f>'5- Identificación de Riesgos'!D11</f>
        <v>2- Rotación de personal.</v>
      </c>
      <c r="D11" s="166"/>
      <c r="E11" s="174" t="s">
        <v>486</v>
      </c>
      <c r="F11" s="162" t="s">
        <v>155</v>
      </c>
      <c r="G11" s="162" t="s">
        <v>155</v>
      </c>
      <c r="H11" s="162" t="s">
        <v>156</v>
      </c>
      <c r="I11" s="162" t="s">
        <v>155</v>
      </c>
      <c r="J11" s="163">
        <f t="shared" ref="J11:J15" si="1">COUNTIF(F11:I11,"SI")/4</f>
        <v>0.75</v>
      </c>
      <c r="K11" s="520"/>
      <c r="L11" s="162" t="str">
        <f>'5- Identificación de Riesgos'!I11</f>
        <v>Afectación de reputacion,imagén,  credibilidad, satisfacción de usuarios y PI</v>
      </c>
      <c r="M11" s="197"/>
      <c r="N11" s="162"/>
      <c r="O11" s="162"/>
      <c r="P11" s="162"/>
      <c r="Q11" s="162"/>
      <c r="R11" s="163">
        <f t="shared" si="0"/>
        <v>0</v>
      </c>
      <c r="S11" s="531"/>
      <c r="T11" s="522"/>
      <c r="U11" s="443"/>
      <c r="V11" s="485"/>
    </row>
    <row r="12" spans="1:278" ht="49.5" customHeight="1">
      <c r="A12" s="524"/>
      <c r="B12" s="518"/>
      <c r="C12" s="173" t="str">
        <f>'5- Identificación de Riesgos'!D12</f>
        <v>3-Escacez de recursos para el sostenimiento del SIGCMA.</v>
      </c>
      <c r="D12" s="166"/>
      <c r="E12" s="174"/>
      <c r="F12" s="162"/>
      <c r="G12" s="162"/>
      <c r="H12" s="162"/>
      <c r="I12" s="162"/>
      <c r="J12" s="163"/>
      <c r="K12" s="520"/>
      <c r="L12" s="162"/>
      <c r="M12" s="197"/>
      <c r="N12" s="162"/>
      <c r="O12" s="162"/>
      <c r="P12" s="162"/>
      <c r="Q12" s="162"/>
      <c r="R12" s="163">
        <f t="shared" si="0"/>
        <v>0</v>
      </c>
      <c r="S12" s="531"/>
      <c r="T12" s="522"/>
      <c r="U12" s="443"/>
      <c r="V12" s="485"/>
    </row>
    <row r="13" spans="1:278" ht="57" customHeight="1" thickBot="1">
      <c r="A13" s="524"/>
      <c r="B13" s="518"/>
      <c r="C13" s="173" t="str">
        <f>'5- Identificación de Riesgos'!D13</f>
        <v>4-Falta de capacitación al personal existente en las dependencias judiciales en temas de calidad.</v>
      </c>
      <c r="D13" s="166"/>
      <c r="E13" s="318"/>
      <c r="F13" s="162"/>
      <c r="G13" s="162"/>
      <c r="H13" s="162"/>
      <c r="I13" s="162"/>
      <c r="J13" s="163"/>
      <c r="K13" s="520"/>
      <c r="L13" s="162"/>
      <c r="M13" s="317"/>
      <c r="N13" s="162"/>
      <c r="O13" s="162"/>
      <c r="P13" s="162"/>
      <c r="Q13" s="162"/>
      <c r="R13" s="163">
        <f t="shared" si="0"/>
        <v>0</v>
      </c>
      <c r="S13" s="531"/>
      <c r="T13" s="522"/>
      <c r="U13" s="443"/>
      <c r="V13" s="485"/>
    </row>
    <row r="14" spans="1:278" ht="129" customHeight="1" thickBot="1">
      <c r="A14" s="523">
        <f>'5- Identificación de Riesgos'!A14</f>
        <v>2</v>
      </c>
      <c r="B14" s="513" t="str">
        <f>'5- Identificación de Riesgos'!B14</f>
        <v>Pérdida o deterioro de expedientes (físico y/o digital)</v>
      </c>
      <c r="C14" s="300" t="str">
        <f>'5- Identificación de Riesgos'!D14</f>
        <v>1-Escazo conocimiento de herramientas de administración documental (TRD-No implementación del expediente electrónico)</v>
      </c>
      <c r="D14" s="301"/>
      <c r="E14" s="294" t="s">
        <v>502</v>
      </c>
      <c r="F14" s="161" t="s">
        <v>155</v>
      </c>
      <c r="G14" s="161" t="s">
        <v>155</v>
      </c>
      <c r="H14" s="161" t="s">
        <v>155</v>
      </c>
      <c r="I14" s="161" t="s">
        <v>155</v>
      </c>
      <c r="J14" s="164">
        <f t="shared" si="1"/>
        <v>1</v>
      </c>
      <c r="K14" s="526">
        <f>AVERAGE(J14:J19)</f>
        <v>1</v>
      </c>
      <c r="L14" s="161" t="str">
        <f>'5- Identificación de Riesgos'!I14</f>
        <v>Incumplimiento de las metas establecidas</v>
      </c>
      <c r="M14" s="172" t="s">
        <v>504</v>
      </c>
      <c r="N14" s="161" t="s">
        <v>155</v>
      </c>
      <c r="O14" s="161" t="s">
        <v>155</v>
      </c>
      <c r="P14" s="161" t="s">
        <v>155</v>
      </c>
      <c r="Q14" s="161" t="s">
        <v>155</v>
      </c>
      <c r="R14" s="164">
        <f t="shared" si="0"/>
        <v>1</v>
      </c>
      <c r="S14" s="526">
        <f>AVERAGE(R14:R19)</f>
        <v>0.16666666666666666</v>
      </c>
      <c r="T14" s="528" t="str">
        <f>CONCATENATE(INDEX('8- Políticas de Administración '!$B$6:$F$10,MATCH(ROUND(IF((RIGHT('5- Identificación de Riesgos'!H14,1)-'6- Valoración Controles'!K14)&lt;1,1,(RIGHT('5- Identificación de Riesgos'!H14,1)-'6- Valoración Controles'!K14)),0),'8- Políticas de Administración '!$F$6:$F$10,0),1)," - ",ROUND(IF((RIGHT('5- Identificación de Riesgos'!H14,1)-'6- Valoración Controles'!K14)&lt;1,1,(RIGHT('5- Identificación de Riesgos'!H14,1)-'6- Valoración Controles'!K14)),0))</f>
        <v>Muy Baja - 1</v>
      </c>
      <c r="U14" s="426" t="str">
        <f>CONCATENATE(INDEX('8- Políticas de Administración '!$B$17:$F$21,MATCH(ROUND(IF((RIGHT('5- Identificación de Riesgos'!M14,1)-'6- Valoración Controles'!S14)&lt;1,1,(RIGHT('5- Identificación de Riesgos'!M14,1)-'6- Valoración Controles'!S14)),0),'8- Políticas de Administración '!$F$17:$F$21,0),1)," - ",ROUND(IF((RIGHT('5- Identificación de Riesgos'!M14,1)-'6- Valoración Controles'!S14)&lt;1,1,(RIGHT('5- Identificación de Riesgos'!M14,1)-'6- Valoración Controles'!S14)),0))</f>
        <v>Menor - 2</v>
      </c>
      <c r="V14" s="483" t="str">
        <f>CONCATENATE(VLOOKUP((LEFT(T14,LEN(T14)-4)&amp;LEFT(U14,LEN(U14)-4)),'9- Matriz de Calor '!$D$18:$E$42,2,0)," - ",RIGHT(T14,1)*RIGHT(U14,1))</f>
        <v>Bajo - 2</v>
      </c>
    </row>
    <row r="15" spans="1:278" ht="110.25" customHeight="1" thickBot="1">
      <c r="A15" s="524"/>
      <c r="B15" s="518"/>
      <c r="C15" s="173" t="str">
        <f>'5- Identificación de Riesgos'!D15</f>
        <v>2.Falta de software institucional estandarizado para la especialidad para el control del archivo de documentos tanto físicos como difgitales.</v>
      </c>
      <c r="D15" s="166"/>
      <c r="E15" s="310" t="s">
        <v>503</v>
      </c>
      <c r="F15" s="162" t="s">
        <v>155</v>
      </c>
      <c r="G15" s="162" t="s">
        <v>155</v>
      </c>
      <c r="H15" s="162" t="s">
        <v>155</v>
      </c>
      <c r="I15" s="162" t="s">
        <v>155</v>
      </c>
      <c r="J15" s="164">
        <f t="shared" si="1"/>
        <v>1</v>
      </c>
      <c r="K15" s="520"/>
      <c r="L15" s="162" t="str">
        <f>'5- Identificación de Riesgos'!I15</f>
        <v>Afectación de reputacion,imagén,  credibilidad, satisfacción de usuarios y PI</v>
      </c>
      <c r="M15" s="197"/>
      <c r="N15" s="162"/>
      <c r="O15" s="162"/>
      <c r="P15" s="162"/>
      <c r="Q15" s="162"/>
      <c r="R15" s="163">
        <f t="shared" si="0"/>
        <v>0</v>
      </c>
      <c r="S15" s="520"/>
      <c r="T15" s="522"/>
      <c r="U15" s="443"/>
      <c r="V15" s="485"/>
    </row>
    <row r="16" spans="1:278" ht="100.5" customHeight="1">
      <c r="A16" s="524"/>
      <c r="B16" s="518"/>
      <c r="C16" s="173" t="str">
        <f>'5- Identificación de Riesgos'!D16</f>
        <v>3-Fallas o daños tecnológicos.</v>
      </c>
      <c r="D16" s="166"/>
      <c r="E16" s="316"/>
      <c r="F16" s="162"/>
      <c r="G16" s="162"/>
      <c r="H16" s="162"/>
      <c r="I16" s="162"/>
      <c r="J16" s="299"/>
      <c r="K16" s="520"/>
      <c r="L16" s="162"/>
      <c r="M16" s="174"/>
      <c r="N16" s="162"/>
      <c r="O16" s="162"/>
      <c r="P16" s="162"/>
      <c r="Q16" s="162"/>
      <c r="R16" s="163">
        <f t="shared" si="0"/>
        <v>0</v>
      </c>
      <c r="S16" s="520"/>
      <c r="T16" s="522"/>
      <c r="U16" s="443"/>
      <c r="V16" s="485"/>
    </row>
    <row r="17" spans="1:278" ht="61.5" customHeight="1">
      <c r="A17" s="524"/>
      <c r="B17" s="518"/>
      <c r="C17" s="173" t="str">
        <f>'5- Identificación de Riesgos'!D17</f>
        <v xml:space="preserve">4-Congestión del aparato judicial </v>
      </c>
      <c r="D17" s="166"/>
      <c r="E17" s="295"/>
      <c r="F17" s="162"/>
      <c r="G17" s="162"/>
      <c r="H17" s="162"/>
      <c r="I17" s="162"/>
      <c r="J17" s="163"/>
      <c r="K17" s="520"/>
      <c r="L17" s="162"/>
      <c r="M17" s="197"/>
      <c r="N17" s="162"/>
      <c r="O17" s="162"/>
      <c r="P17" s="162"/>
      <c r="Q17" s="162"/>
      <c r="R17" s="163">
        <f t="shared" si="0"/>
        <v>0</v>
      </c>
      <c r="S17" s="520"/>
      <c r="T17" s="522"/>
      <c r="U17" s="443"/>
      <c r="V17" s="485"/>
    </row>
    <row r="18" spans="1:278" ht="150.75" customHeight="1">
      <c r="A18" s="524"/>
      <c r="B18" s="518"/>
      <c r="C18" s="173" t="str">
        <f>'5- Identificación de Riesgos'!D18</f>
        <v>5- Salidas de los expedientes por fuera de la organización a otros ambientes.</v>
      </c>
      <c r="D18" s="166"/>
      <c r="E18" s="286"/>
      <c r="F18" s="162"/>
      <c r="G18" s="162"/>
      <c r="H18" s="162"/>
      <c r="I18" s="162"/>
      <c r="J18" s="163"/>
      <c r="K18" s="520"/>
      <c r="L18" s="162"/>
      <c r="M18" s="197"/>
      <c r="N18" s="162"/>
      <c r="O18" s="162"/>
      <c r="P18" s="162"/>
      <c r="Q18" s="162"/>
      <c r="R18" s="163">
        <f t="shared" si="0"/>
        <v>0</v>
      </c>
      <c r="S18" s="520"/>
      <c r="T18" s="522"/>
      <c r="U18" s="443"/>
      <c r="V18" s="485"/>
    </row>
    <row r="19" spans="1:278" ht="131.25" customHeight="1" thickBot="1">
      <c r="A19" s="524"/>
      <c r="B19" s="514"/>
      <c r="C19" s="175" t="str">
        <f>'5- Identificación de Riesgos'!D19</f>
        <v>6-Ausencia de repositorios o sedes funcionales para la administración de los expedientes del archivo de gestión activo o de procesos terminados.</v>
      </c>
      <c r="D19" s="168"/>
      <c r="E19" s="176"/>
      <c r="F19" s="296"/>
      <c r="G19" s="296"/>
      <c r="H19" s="296"/>
      <c r="I19" s="296"/>
      <c r="J19" s="298"/>
      <c r="K19" s="527"/>
      <c r="L19" s="296"/>
      <c r="M19" s="179"/>
      <c r="N19" s="296"/>
      <c r="O19" s="296"/>
      <c r="P19" s="296"/>
      <c r="Q19" s="296"/>
      <c r="R19" s="298">
        <f t="shared" si="0"/>
        <v>0</v>
      </c>
      <c r="S19" s="527"/>
      <c r="T19" s="529"/>
      <c r="U19" s="427"/>
      <c r="V19" s="486"/>
    </row>
    <row r="20" spans="1:278" s="204" customFormat="1" ht="153" customHeight="1" thickBot="1">
      <c r="A20" s="523">
        <f>'5- Identificación de Riesgos'!A20</f>
        <v>3</v>
      </c>
      <c r="B20" s="517" t="str">
        <f>'5- Identificación de Riesgos'!B20</f>
        <v>Incumplimiento de los términos procesales</v>
      </c>
      <c r="C20" s="308" t="str">
        <f>'5- Identificación de Riesgos'!D20</f>
        <v>1-Congestión del aparato judicial</v>
      </c>
      <c r="D20" s="160"/>
      <c r="E20" s="177" t="s">
        <v>487</v>
      </c>
      <c r="F20" s="250" t="s">
        <v>155</v>
      </c>
      <c r="G20" s="250" t="s">
        <v>155</v>
      </c>
      <c r="H20" s="250" t="s">
        <v>155</v>
      </c>
      <c r="I20" s="250" t="s">
        <v>155</v>
      </c>
      <c r="J20" s="299">
        <f t="shared" ref="J20:J28" si="2">COUNTIF(F20:I20,"SI")/4</f>
        <v>1</v>
      </c>
      <c r="K20" s="519">
        <f>AVERAGE(J20:J26)</f>
        <v>1</v>
      </c>
      <c r="L20" s="250" t="str">
        <f>'5- Identificación de Riesgos'!I20</f>
        <v>Afectación de reputacion,imagén,  credibilidad, satisfacción de usuarios y PI</v>
      </c>
      <c r="M20" s="312"/>
      <c r="N20" s="250"/>
      <c r="O20" s="250"/>
      <c r="P20" s="250"/>
      <c r="Q20" s="250"/>
      <c r="R20" s="299">
        <f t="shared" ref="R20:R29" si="3">SUM(COUNTIF(N20,"SI")*25%,COUNTIF(O20,"SI")*40%,COUNTIF(P20,"SI")*25%,COUNTIF(Q20,"SI")*10%)</f>
        <v>0</v>
      </c>
      <c r="S20" s="519">
        <f>AVERAGE(R20:R26)</f>
        <v>0</v>
      </c>
      <c r="T20" s="521"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Media - 3</v>
      </c>
      <c r="U20" s="442"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84" t="str">
        <f>CONCATENATE(VLOOKUP((LEFT(T20,LEN(T20)-4)&amp;LEFT(U20,LEN(U20)-4)),'9- Matriz de Calor '!$D$18:$E$42,2,0)," - ",RIGHT(T20,1)*RIGHT(U20,1))</f>
        <v>Moderado - 6</v>
      </c>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c r="CV20" s="203"/>
      <c r="CW20" s="203"/>
      <c r="CX20" s="203"/>
      <c r="CY20" s="203"/>
      <c r="CZ20" s="203"/>
      <c r="DA20" s="203"/>
      <c r="DB20" s="203"/>
      <c r="DC20" s="203"/>
      <c r="DD20" s="203"/>
      <c r="DE20" s="203"/>
      <c r="DF20" s="203"/>
      <c r="DG20" s="203"/>
      <c r="DH20" s="203"/>
      <c r="DI20" s="203"/>
      <c r="DJ20" s="203"/>
      <c r="DK20" s="203"/>
      <c r="DL20" s="203"/>
      <c r="DM20" s="203"/>
      <c r="DN20" s="203"/>
      <c r="DO20" s="203"/>
      <c r="DP20" s="203"/>
      <c r="DQ20" s="203"/>
      <c r="DR20" s="203"/>
      <c r="DS20" s="203"/>
      <c r="DT20" s="203"/>
      <c r="DU20" s="203"/>
      <c r="DV20" s="203"/>
      <c r="DW20" s="203"/>
      <c r="DX20" s="203"/>
      <c r="DY20" s="203"/>
      <c r="DZ20" s="203"/>
      <c r="EA20" s="203"/>
      <c r="EB20" s="203"/>
      <c r="EC20" s="203"/>
      <c r="ED20" s="203"/>
      <c r="EE20" s="203"/>
      <c r="EF20" s="203"/>
      <c r="EG20" s="203"/>
      <c r="EH20" s="203"/>
      <c r="EI20" s="203"/>
      <c r="EJ20" s="203"/>
      <c r="EK20" s="203"/>
      <c r="EL20" s="203"/>
      <c r="EM20" s="203"/>
      <c r="EN20" s="203"/>
      <c r="EO20" s="203"/>
      <c r="EP20" s="203"/>
      <c r="EQ20" s="203"/>
      <c r="ER20" s="203"/>
      <c r="ES20" s="203"/>
      <c r="ET20" s="203"/>
      <c r="EU20" s="203"/>
      <c r="EV20" s="203"/>
      <c r="EW20" s="203"/>
      <c r="EX20" s="203"/>
      <c r="EY20" s="203"/>
      <c r="EZ20" s="203"/>
      <c r="FA20" s="203"/>
      <c r="FB20" s="203"/>
      <c r="FC20" s="203"/>
      <c r="FD20" s="203"/>
      <c r="FE20" s="203"/>
      <c r="FF20" s="203"/>
      <c r="FG20" s="203"/>
      <c r="FH20" s="203"/>
      <c r="FI20" s="203"/>
      <c r="FJ20" s="203"/>
      <c r="FK20" s="203"/>
      <c r="FL20" s="203"/>
      <c r="FM20" s="203"/>
      <c r="FN20" s="203"/>
      <c r="FO20" s="203"/>
      <c r="FP20" s="203"/>
      <c r="FQ20" s="203"/>
      <c r="FR20" s="203"/>
      <c r="FS20" s="203"/>
      <c r="FT20" s="203"/>
      <c r="FU20" s="203"/>
      <c r="FV20" s="203"/>
      <c r="FW20" s="203"/>
      <c r="FX20" s="203"/>
      <c r="FY20" s="203"/>
      <c r="FZ20" s="203"/>
      <c r="GA20" s="203"/>
      <c r="GB20" s="203"/>
      <c r="GC20" s="203"/>
      <c r="GD20" s="203"/>
      <c r="GE20" s="203"/>
      <c r="GF20" s="203"/>
      <c r="GG20" s="203"/>
      <c r="GH20" s="203"/>
      <c r="GI20" s="203"/>
      <c r="GJ20" s="203"/>
      <c r="GK20" s="203"/>
      <c r="GL20" s="203"/>
      <c r="GM20" s="203"/>
      <c r="GN20" s="203"/>
      <c r="GO20" s="203"/>
      <c r="GP20" s="203"/>
      <c r="GQ20" s="203"/>
      <c r="GR20" s="203"/>
      <c r="GS20" s="203"/>
      <c r="GT20" s="203"/>
      <c r="GU20" s="203"/>
      <c r="GV20" s="203"/>
      <c r="GW20" s="203"/>
      <c r="GX20" s="203"/>
      <c r="GY20" s="203"/>
      <c r="GZ20" s="203"/>
      <c r="HA20" s="203"/>
      <c r="HB20" s="203"/>
      <c r="HC20" s="203"/>
      <c r="HD20" s="203"/>
      <c r="HE20" s="203"/>
      <c r="HF20" s="203"/>
      <c r="HG20" s="203"/>
      <c r="HH20" s="203"/>
      <c r="HI20" s="203"/>
      <c r="HJ20" s="203"/>
      <c r="HK20" s="203"/>
      <c r="HL20" s="203"/>
      <c r="HM20" s="203"/>
      <c r="HN20" s="203"/>
      <c r="HO20" s="203"/>
      <c r="HP20" s="203"/>
      <c r="HQ20" s="203"/>
      <c r="HR20" s="203"/>
      <c r="HS20" s="203"/>
      <c r="HT20" s="203"/>
      <c r="HU20" s="203"/>
      <c r="HV20" s="203"/>
      <c r="HW20" s="203"/>
      <c r="HX20" s="203"/>
      <c r="HY20" s="203"/>
      <c r="HZ20" s="203"/>
      <c r="IA20" s="203"/>
      <c r="IB20" s="203"/>
      <c r="IC20" s="203"/>
      <c r="ID20" s="203"/>
      <c r="IE20" s="203"/>
      <c r="IF20" s="203"/>
      <c r="IG20" s="203"/>
      <c r="IH20" s="203"/>
      <c r="II20" s="203"/>
      <c r="IJ20" s="203"/>
      <c r="IK20" s="203"/>
      <c r="IL20" s="203"/>
      <c r="IM20" s="203"/>
      <c r="IN20" s="203"/>
      <c r="IO20" s="203"/>
      <c r="IP20" s="203"/>
      <c r="IQ20" s="203"/>
      <c r="IR20" s="203"/>
      <c r="IS20" s="203"/>
      <c r="IT20" s="203"/>
      <c r="IU20" s="203"/>
      <c r="IV20" s="203"/>
      <c r="IW20" s="203"/>
      <c r="IX20" s="203"/>
      <c r="IY20" s="203"/>
      <c r="IZ20" s="203"/>
      <c r="JA20" s="203"/>
      <c r="JB20" s="203"/>
      <c r="JC20" s="203"/>
      <c r="JD20" s="203"/>
      <c r="JE20" s="203"/>
      <c r="JF20" s="203"/>
      <c r="JG20" s="203"/>
      <c r="JH20" s="203"/>
      <c r="JI20" s="203"/>
      <c r="JJ20" s="203"/>
      <c r="JK20" s="203"/>
      <c r="JL20" s="203"/>
      <c r="JM20" s="203"/>
      <c r="JN20" s="203"/>
      <c r="JO20" s="203"/>
      <c r="JP20" s="203"/>
      <c r="JQ20" s="203"/>
      <c r="JR20" s="203"/>
    </row>
    <row r="21" spans="1:278" ht="152.25" customHeight="1">
      <c r="A21" s="524"/>
      <c r="B21" s="518"/>
      <c r="C21" s="173" t="str">
        <f>'5- Identificación de Riesgos'!D21</f>
        <v>2-Insificiente planta de personal para atender el proceso misional y la rotación de la misma.</v>
      </c>
      <c r="D21" s="166"/>
      <c r="E21" s="174" t="s">
        <v>488</v>
      </c>
      <c r="F21" s="162" t="s">
        <v>155</v>
      </c>
      <c r="G21" s="162" t="s">
        <v>155</v>
      </c>
      <c r="H21" s="162" t="s">
        <v>155</v>
      </c>
      <c r="I21" s="162" t="s">
        <v>155</v>
      </c>
      <c r="J21" s="163">
        <f t="shared" si="2"/>
        <v>1</v>
      </c>
      <c r="K21" s="520"/>
      <c r="L21" s="162" t="str">
        <f>'5- Identificación de Riesgos'!I21</f>
        <v>Incumplimiento de las metas establecidas</v>
      </c>
      <c r="M21" s="293"/>
      <c r="N21" s="162"/>
      <c r="O21" s="162"/>
      <c r="P21" s="162"/>
      <c r="Q21" s="162"/>
      <c r="R21" s="163">
        <f t="shared" si="3"/>
        <v>0</v>
      </c>
      <c r="S21" s="520"/>
      <c r="T21" s="522"/>
      <c r="U21" s="443"/>
      <c r="V21" s="485"/>
    </row>
    <row r="22" spans="1:278" ht="75.75" customHeight="1">
      <c r="A22" s="524"/>
      <c r="B22" s="518"/>
      <c r="C22" s="173" t="str">
        <f>'5- Identificación de Riesgos'!D22</f>
        <v>3-Complejidad de algunos procesos que requieren mayor dedicación para su trámite.</v>
      </c>
      <c r="D22" s="166"/>
      <c r="E22" s="198"/>
      <c r="F22" s="162"/>
      <c r="G22" s="162"/>
      <c r="H22" s="162"/>
      <c r="I22" s="162"/>
      <c r="J22" s="163"/>
      <c r="K22" s="520"/>
      <c r="L22" s="162"/>
      <c r="M22" s="196"/>
      <c r="N22" s="162"/>
      <c r="O22" s="162"/>
      <c r="P22" s="162"/>
      <c r="Q22" s="162"/>
      <c r="R22" s="163">
        <f t="shared" si="3"/>
        <v>0</v>
      </c>
      <c r="S22" s="520"/>
      <c r="T22" s="522"/>
      <c r="U22" s="443"/>
      <c r="V22" s="485"/>
    </row>
    <row r="23" spans="1:278" ht="48" customHeight="1">
      <c r="A23" s="524"/>
      <c r="B23" s="518"/>
      <c r="C23" s="173" t="str">
        <f>'5- Identificación de Riesgos'!D23</f>
        <v>4- Aplazamiento u omision injustificado en la realización de audiencias o ejecución de trámites legales.</v>
      </c>
      <c r="D23" s="166"/>
      <c r="E23" s="198"/>
      <c r="F23" s="162"/>
      <c r="G23" s="162"/>
      <c r="H23" s="162"/>
      <c r="I23" s="162"/>
      <c r="J23" s="163"/>
      <c r="K23" s="520"/>
      <c r="L23" s="162"/>
      <c r="M23" s="178"/>
      <c r="N23" s="162"/>
      <c r="O23" s="162"/>
      <c r="P23" s="162"/>
      <c r="Q23" s="162"/>
      <c r="R23" s="163">
        <f t="shared" si="3"/>
        <v>0</v>
      </c>
      <c r="S23" s="520"/>
      <c r="T23" s="522"/>
      <c r="U23" s="443"/>
      <c r="V23" s="485"/>
    </row>
    <row r="24" spans="1:278" ht="57.75" customHeight="1">
      <c r="A24" s="524"/>
      <c r="B24" s="518"/>
      <c r="C24" s="173" t="str">
        <f>'5- Identificación de Riesgos'!D24</f>
        <v>5. Indebido o inexistente registro y control de la información a través de los sistemas de información de la Rama Judicial.</v>
      </c>
      <c r="D24" s="166"/>
      <c r="E24" s="166"/>
      <c r="F24" s="162"/>
      <c r="G24" s="162"/>
      <c r="H24" s="162"/>
      <c r="I24" s="162"/>
      <c r="J24" s="163"/>
      <c r="K24" s="520"/>
      <c r="L24" s="162"/>
      <c r="M24" s="178"/>
      <c r="N24" s="162"/>
      <c r="O24" s="162"/>
      <c r="P24" s="162"/>
      <c r="Q24" s="162"/>
      <c r="R24" s="163">
        <f t="shared" si="3"/>
        <v>0</v>
      </c>
      <c r="S24" s="520"/>
      <c r="T24" s="522"/>
      <c r="U24" s="443"/>
      <c r="V24" s="485"/>
    </row>
    <row r="25" spans="1:278" ht="36" customHeight="1">
      <c r="A25" s="524"/>
      <c r="B25" s="518"/>
      <c r="C25" s="173" t="str">
        <f>'5- Identificación de Riesgos'!D25</f>
        <v xml:space="preserve">6-Desmotivación de los servidores Judiciales. </v>
      </c>
      <c r="D25" s="166"/>
      <c r="E25" s="174"/>
      <c r="F25" s="162"/>
      <c r="G25" s="162"/>
      <c r="H25" s="162"/>
      <c r="I25" s="162"/>
      <c r="J25" s="163"/>
      <c r="K25" s="520"/>
      <c r="L25" s="162"/>
      <c r="M25" s="178"/>
      <c r="N25" s="162"/>
      <c r="O25" s="162"/>
      <c r="P25" s="162"/>
      <c r="Q25" s="162"/>
      <c r="R25" s="163">
        <f t="shared" si="3"/>
        <v>0</v>
      </c>
      <c r="S25" s="520"/>
      <c r="T25" s="522"/>
      <c r="U25" s="443"/>
      <c r="V25" s="485"/>
    </row>
    <row r="26" spans="1:278" ht="64.5" customHeight="1" thickBot="1">
      <c r="A26" s="524"/>
      <c r="B26" s="518"/>
      <c r="C26" s="173" t="str">
        <f>'5- Identificación de Riesgos'!D26</f>
        <v>7-Servidores judiciales que no cuentan con las competencias necesarias para atender el trámite judicial.</v>
      </c>
      <c r="D26" s="166"/>
      <c r="E26" s="174"/>
      <c r="F26" s="162"/>
      <c r="G26" s="162"/>
      <c r="H26" s="162"/>
      <c r="I26" s="162"/>
      <c r="J26" s="319"/>
      <c r="K26" s="520"/>
      <c r="L26" s="162"/>
      <c r="M26" s="178"/>
      <c r="N26" s="162"/>
      <c r="O26" s="162"/>
      <c r="P26" s="162"/>
      <c r="Q26" s="162"/>
      <c r="R26" s="163">
        <f t="shared" si="3"/>
        <v>0</v>
      </c>
      <c r="S26" s="520"/>
      <c r="T26" s="522"/>
      <c r="U26" s="443"/>
      <c r="V26" s="485"/>
    </row>
    <row r="27" spans="1:278" ht="126" customHeight="1">
      <c r="A27" s="523">
        <f>'5- Identificación de Riesgos'!A27</f>
        <v>4</v>
      </c>
      <c r="B27" s="513" t="str">
        <f>'5- Identificación de Riesgos'!B27</f>
        <v>Pago indebido de depósitos judiciales</v>
      </c>
      <c r="C27" s="300" t="str">
        <f>'5- Identificación de Riesgos'!D27</f>
        <v xml:space="preserve">1-Control insuficiente o inexisetente en la conciliación de las cuentas judiciales </v>
      </c>
      <c r="D27" s="165"/>
      <c r="E27" s="295" t="s">
        <v>500</v>
      </c>
      <c r="F27" s="161" t="s">
        <v>155</v>
      </c>
      <c r="G27" s="161" t="s">
        <v>155</v>
      </c>
      <c r="H27" s="161" t="s">
        <v>155</v>
      </c>
      <c r="I27" s="161" t="s">
        <v>155</v>
      </c>
      <c r="J27" s="164">
        <f t="shared" si="2"/>
        <v>1</v>
      </c>
      <c r="K27" s="526">
        <f>AVERAGE(J27:J29)</f>
        <v>1</v>
      </c>
      <c r="L27" s="162" t="str">
        <f>'5- Identificación de Riesgos'!I27</f>
        <v>Afectación de reputacion,imagén,  credibilidad, satisfacción de usuarios y PI</v>
      </c>
      <c r="M27" s="195"/>
      <c r="N27" s="161"/>
      <c r="O27" s="161"/>
      <c r="P27" s="161"/>
      <c r="Q27" s="161"/>
      <c r="R27" s="164">
        <f t="shared" si="3"/>
        <v>0</v>
      </c>
      <c r="S27" s="526">
        <f>AVERAGE(R27:R29)</f>
        <v>0</v>
      </c>
      <c r="T27" s="528" t="str">
        <f>CONCATENATE(INDEX('8- Políticas de Administración '!$B$6:$F$10,MATCH(ROUND(IF((RIGHT('5- Identificación de Riesgos'!H27,1)-'6- Valoración Controles'!K27)&lt;1,1,(RIGHT('5- Identificación de Riesgos'!H27,1)-'6- Valoración Controles'!K27)),0),'8- Políticas de Administración '!$F$6:$F$10,0),1)," - ",ROUND(IF((RIGHT('5- Identificación de Riesgos'!H27,1)-'6- Valoración Controles'!K27)&lt;1,1,(RIGHT('5- Identificación de Riesgos'!H27,1)-'6- Valoración Controles'!K27)),0))</f>
        <v>Muy Baja - 1</v>
      </c>
      <c r="U27" s="426" t="str">
        <f>CONCATENATE(INDEX('8- Políticas de Administración '!$B$17:$F$21,MATCH(ROUND(IF((RIGHT('5- Identificación de Riesgos'!M27,1)-'6- Valoración Controles'!S27)&lt;1,1,(RIGHT('5- Identificación de Riesgos'!M27,1)-'6- Valoración Controles'!S27)),0),'8- Políticas de Administración '!$F$17:$F$21,0),1)," - ",ROUND(IF((RIGHT('5- Identificación de Riesgos'!M27,1)-'6- Valoración Controles'!S27)&lt;1,1,(RIGHT('5- Identificación de Riesgos'!M27,1)-'6- Valoración Controles'!S27)),0))</f>
        <v>Menor - 2</v>
      </c>
      <c r="V27" s="483" t="str">
        <f>CONCATENATE(VLOOKUP((LEFT(T27,LEN(T27)-4)&amp;LEFT(U27,LEN(U27)-4)),'9- Matriz de Calor '!$D$18:$E$42,2,0)," - ",RIGHT(T27,1)*RIGHT(U27,1))</f>
        <v>Bajo - 2</v>
      </c>
    </row>
    <row r="28" spans="1:278" ht="89.25" customHeight="1">
      <c r="A28" s="524"/>
      <c r="B28" s="518"/>
      <c r="C28" s="173" t="str">
        <f>'5- Identificación de Riesgos'!D28</f>
        <v>2-Congestión del aparato judicial</v>
      </c>
      <c r="D28" s="166"/>
      <c r="E28" s="295" t="s">
        <v>505</v>
      </c>
      <c r="F28" s="162" t="s">
        <v>155</v>
      </c>
      <c r="G28" s="162" t="s">
        <v>155</v>
      </c>
      <c r="H28" s="162" t="s">
        <v>155</v>
      </c>
      <c r="I28" s="162" t="s">
        <v>155</v>
      </c>
      <c r="J28" s="299">
        <f t="shared" si="2"/>
        <v>1</v>
      </c>
      <c r="K28" s="520"/>
      <c r="L28" s="162" t="str">
        <f>'5- Identificación de Riesgos'!I28</f>
        <v>Afectación Económica</v>
      </c>
      <c r="M28" s="196"/>
      <c r="N28" s="162"/>
      <c r="O28" s="162"/>
      <c r="P28" s="162"/>
      <c r="Q28" s="162"/>
      <c r="R28" s="163">
        <f t="shared" si="3"/>
        <v>0</v>
      </c>
      <c r="S28" s="520"/>
      <c r="T28" s="522"/>
      <c r="U28" s="443"/>
      <c r="V28" s="485"/>
    </row>
    <row r="29" spans="1:278" ht="48.75" customHeight="1" thickBot="1">
      <c r="A29" s="525"/>
      <c r="B29" s="514"/>
      <c r="C29" s="321" t="str">
        <f>'5- Identificación de Riesgos'!D29</f>
        <v>3-Rotación de personal</v>
      </c>
      <c r="D29" s="168"/>
      <c r="E29" s="313"/>
      <c r="F29" s="296"/>
      <c r="G29" s="296"/>
      <c r="H29" s="296"/>
      <c r="I29" s="296"/>
      <c r="J29" s="298"/>
      <c r="K29" s="527"/>
      <c r="L29" s="296"/>
      <c r="M29" s="179"/>
      <c r="N29" s="296"/>
      <c r="O29" s="296"/>
      <c r="P29" s="296"/>
      <c r="Q29" s="296"/>
      <c r="R29" s="298">
        <f t="shared" si="3"/>
        <v>0</v>
      </c>
      <c r="S29" s="527"/>
      <c r="T29" s="529"/>
      <c r="U29" s="427"/>
      <c r="V29" s="486"/>
    </row>
    <row r="30" spans="1:278" ht="127.5" hidden="1" customHeight="1">
      <c r="A30" s="511">
        <f>'5- Identificación de Riesgos'!A30</f>
        <v>5</v>
      </c>
      <c r="B30" s="513" t="str">
        <f>'5- Identificación de Riesgos'!B30</f>
        <v xml:space="preserve">Recibir , ofrecer, prometer , entregar o aceptar dádivas o beneficios a nombre propio o de terceros para  expedir, alterar,retener , extraviar o entregar  documentos  sin el lleno de requisitos legales </v>
      </c>
      <c r="C30" s="300" t="str">
        <f>'5- Identificación de Riesgos'!D30</f>
        <v xml:space="preserve">1.Falta de ética  de los servidores judiciales 
</v>
      </c>
      <c r="D30" s="165"/>
      <c r="E30" s="294" t="s">
        <v>490</v>
      </c>
      <c r="F30" s="161" t="s">
        <v>155</v>
      </c>
      <c r="G30" s="161" t="s">
        <v>155</v>
      </c>
      <c r="H30" s="161" t="s">
        <v>156</v>
      </c>
      <c r="I30" s="161" t="s">
        <v>155</v>
      </c>
      <c r="J30" s="164">
        <f t="shared" ref="J30" si="4">COUNTIF(F30:I30,"SI")/4</f>
        <v>0.75</v>
      </c>
      <c r="K30" s="526">
        <f>AVERAGE(J30:J31)</f>
        <v>0.75</v>
      </c>
      <c r="L30" s="161" t="str">
        <f>'5- Identificación de Riesgos'!I30</f>
        <v>Afectación de reputacion,imagén,  credibilidad, satisfacción de usuarios y PI</v>
      </c>
      <c r="M30" s="195"/>
      <c r="N30" s="161"/>
      <c r="O30" s="161"/>
      <c r="P30" s="161"/>
      <c r="Q30" s="161"/>
      <c r="R30" s="164">
        <f t="shared" ref="R30:R31" si="5">SUM(COUNTIF(N30,"SI")*25%,COUNTIF(O30,"SI")*40%,COUNTIF(P30,"SI")*25%,COUNTIF(Q30,"SI")*10%)</f>
        <v>0</v>
      </c>
      <c r="S30" s="526">
        <f>AVERAGE(R30:R31)</f>
        <v>0</v>
      </c>
      <c r="T30" s="528"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26"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Mayor - 4</v>
      </c>
      <c r="V30" s="483" t="str">
        <f>CONCATENATE(VLOOKUP((LEFT(T30,LEN(T30)-4)&amp;LEFT(U30,LEN(U30)-4)),'9- Matriz de Calor '!$D$18:$E$42,2,0)," - ",RIGHT(T30,1)*RIGHT(U30,1))</f>
        <v>Alto  - 4</v>
      </c>
    </row>
    <row r="31" spans="1:278" ht="47.25" hidden="1" customHeight="1" thickBot="1">
      <c r="A31" s="512"/>
      <c r="B31" s="514"/>
      <c r="C31" s="175" t="str">
        <f>'5- Identificación de Riesgos'!D31</f>
        <v xml:space="preserve">2 Fallas en los controles de los procesos </v>
      </c>
      <c r="D31" s="168"/>
      <c r="E31" s="313"/>
      <c r="F31" s="296"/>
      <c r="G31" s="296"/>
      <c r="H31" s="296"/>
      <c r="I31" s="296"/>
      <c r="J31" s="298"/>
      <c r="K31" s="527"/>
      <c r="L31" s="296"/>
      <c r="M31" s="314"/>
      <c r="N31" s="296"/>
      <c r="O31" s="296"/>
      <c r="P31" s="296"/>
      <c r="Q31" s="296"/>
      <c r="R31" s="298">
        <f t="shared" si="5"/>
        <v>0</v>
      </c>
      <c r="S31" s="527"/>
      <c r="T31" s="529"/>
      <c r="U31" s="427"/>
      <c r="V31" s="486"/>
    </row>
    <row r="32" spans="1:278" ht="111.75" hidden="1" customHeight="1">
      <c r="A32" s="515">
        <f>'5- Identificación de Riesgos'!A32</f>
        <v>6</v>
      </c>
      <c r="B32" s="517" t="str">
        <f>'5- Identificación de Riesgos'!B32</f>
        <v xml:space="preserve">Recibir, ofrecer, prometer, entregar o aceptar dadivas  o beneficios a nombre propio o de terceros para  demorar, retener, alterar o direccionar fallos judiciales </v>
      </c>
      <c r="C32" s="308" t="str">
        <f>'5- Identificación de Riesgos'!D32</f>
        <v xml:space="preserve">1. Desconocimiento del Código de Etica y Buen Gobierno.   </v>
      </c>
      <c r="D32" s="309"/>
      <c r="E32" s="310" t="s">
        <v>490</v>
      </c>
      <c r="F32" s="252" t="s">
        <v>155</v>
      </c>
      <c r="G32" s="252" t="s">
        <v>155</v>
      </c>
      <c r="H32" s="252" t="s">
        <v>156</v>
      </c>
      <c r="I32" s="252" t="s">
        <v>155</v>
      </c>
      <c r="J32" s="311">
        <f t="shared" ref="J32" si="6">COUNTIF(F32:I32,"SI")/4</f>
        <v>0.75</v>
      </c>
      <c r="K32" s="519">
        <f>AVERAGE(J32:J33)</f>
        <v>0.75</v>
      </c>
      <c r="L32" s="250" t="str">
        <f>'5- Identificación de Riesgos'!I32</f>
        <v>Afectación de reputacion,imagén,  credibilidad, satisfacción de usuarios y PI</v>
      </c>
      <c r="M32" s="312"/>
      <c r="N32" s="250"/>
      <c r="O32" s="250"/>
      <c r="P32" s="250"/>
      <c r="Q32" s="250"/>
      <c r="R32" s="299">
        <f t="shared" ref="R32:R33" si="7">SUM(COUNTIF(N32,"SI")*25%,COUNTIF(O32,"SI")*40%,COUNTIF(P32,"SI")*25%,COUNTIF(Q32,"SI")*10%)</f>
        <v>0</v>
      </c>
      <c r="S32" s="519">
        <f>AVERAGE(R32:R33)</f>
        <v>0</v>
      </c>
      <c r="T32" s="521" t="str">
        <f>CONCATENATE(INDEX('8- Políticas de Administración '!$B$6:$F$10,MATCH(ROUND(IF((RIGHT('5- Identificación de Riesgos'!H32,1)-'6- Valoración Controles'!K32)&lt;1,1,(RIGHT('5- Identificación de Riesgos'!H32,1)-'6- Valoración Controles'!K32)),0),'8- Políticas de Administración '!$F$6:$F$10,0),1)," - ",ROUND(IF((RIGHT('5- Identificación de Riesgos'!H32,1)-'6- Valoración Controles'!K32)&lt;1,1,(RIGHT('5- Identificación de Riesgos'!H32,1)-'6- Valoración Controles'!K32)),0))</f>
        <v>Muy Baja - 1</v>
      </c>
      <c r="U32" s="442" t="str">
        <f>CONCATENATE(INDEX('8- Políticas de Administración '!$B$17:$F$21,MATCH(ROUND(IF((RIGHT('5- Identificación de Riesgos'!M32,1)-'6- Valoración Controles'!S32)&lt;1,1,(RIGHT('5- Identificación de Riesgos'!M32,1)-'6- Valoración Controles'!S32)),0),'8- Políticas de Administración '!$F$17:$F$21,0),1)," - ",ROUND(IF((RIGHT('5- Identificación de Riesgos'!M32,1)-'6- Valoración Controles'!S32)&lt;1,1,(RIGHT('5- Identificación de Riesgos'!M32,1)-'6- Valoración Controles'!S32)),0))</f>
        <v>Mayor - 4</v>
      </c>
      <c r="V32" s="484" t="str">
        <f>CONCATENATE(VLOOKUP((LEFT(T32,LEN(T32)-4)&amp;LEFT(U32,LEN(U32)-4)),'9- Matriz de Calor '!$D$18:$E$42,2,0)," - ",RIGHT(T32,1)*RIGHT(U32,1))</f>
        <v>Alto  - 4</v>
      </c>
    </row>
    <row r="33" spans="1:22" ht="51.75" hidden="1" customHeight="1">
      <c r="A33" s="516"/>
      <c r="B33" s="518"/>
      <c r="C33" s="173" t="str">
        <f>'5- Identificación de Riesgos'!D33</f>
        <v xml:space="preserve">2.Falta de ética  de los servidores judiciales 
</v>
      </c>
      <c r="D33" s="166"/>
      <c r="E33" s="295"/>
      <c r="F33" s="162"/>
      <c r="G33" s="162"/>
      <c r="H33" s="162"/>
      <c r="I33" s="162"/>
      <c r="J33" s="163"/>
      <c r="K33" s="520"/>
      <c r="L33" s="162"/>
      <c r="M33" s="196"/>
      <c r="N33" s="162"/>
      <c r="O33" s="162"/>
      <c r="P33" s="162"/>
      <c r="Q33" s="162"/>
      <c r="R33" s="163">
        <f t="shared" si="7"/>
        <v>0</v>
      </c>
      <c r="S33" s="520"/>
      <c r="T33" s="522"/>
      <c r="U33" s="443"/>
      <c r="V33" s="485"/>
    </row>
  </sheetData>
  <mergeCells count="60">
    <mergeCell ref="E1:V3"/>
    <mergeCell ref="A1:C3"/>
    <mergeCell ref="T7:V7"/>
    <mergeCell ref="D7:R7"/>
    <mergeCell ref="A4:B4"/>
    <mergeCell ref="C4:V4"/>
    <mergeCell ref="F8:K8"/>
    <mergeCell ref="L8:S8"/>
    <mergeCell ref="A5:B5"/>
    <mergeCell ref="A6:B6"/>
    <mergeCell ref="A7:C7"/>
    <mergeCell ref="A8:A9"/>
    <mergeCell ref="B8:B9"/>
    <mergeCell ref="C8:C9"/>
    <mergeCell ref="D8:D9"/>
    <mergeCell ref="E8:E9"/>
    <mergeCell ref="C5:V5"/>
    <mergeCell ref="C6:V6"/>
    <mergeCell ref="K10:K13"/>
    <mergeCell ref="A14:A19"/>
    <mergeCell ref="B14:B19"/>
    <mergeCell ref="K14:K19"/>
    <mergeCell ref="V14:V19"/>
    <mergeCell ref="A10:A13"/>
    <mergeCell ref="B10:B13"/>
    <mergeCell ref="T14:T19"/>
    <mergeCell ref="U14:U19"/>
    <mergeCell ref="S14:S19"/>
    <mergeCell ref="S10:S13"/>
    <mergeCell ref="T10:T13"/>
    <mergeCell ref="U10:U13"/>
    <mergeCell ref="V10:V13"/>
    <mergeCell ref="A27:A29"/>
    <mergeCell ref="B27:B29"/>
    <mergeCell ref="K27:K29"/>
    <mergeCell ref="S27:S29"/>
    <mergeCell ref="V32:V33"/>
    <mergeCell ref="T27:T29"/>
    <mergeCell ref="U27:U29"/>
    <mergeCell ref="V27:V29"/>
    <mergeCell ref="K30:K31"/>
    <mergeCell ref="S30:S31"/>
    <mergeCell ref="T30:T31"/>
    <mergeCell ref="U30:U31"/>
    <mergeCell ref="V30:V31"/>
    <mergeCell ref="S32:S33"/>
    <mergeCell ref="T32:T33"/>
    <mergeCell ref="U32:U33"/>
    <mergeCell ref="T20:T26"/>
    <mergeCell ref="U20:U26"/>
    <mergeCell ref="V20:V26"/>
    <mergeCell ref="A20:A26"/>
    <mergeCell ref="B20:B26"/>
    <mergeCell ref="K20:K26"/>
    <mergeCell ref="S20:S26"/>
    <mergeCell ref="A30:A31"/>
    <mergeCell ref="B30:B31"/>
    <mergeCell ref="A32:A33"/>
    <mergeCell ref="B32:B33"/>
    <mergeCell ref="K32:K33"/>
  </mergeCells>
  <conditionalFormatting sqref="T10">
    <cfRule type="containsText" dxfId="878" priority="1002" operator="containsText" text="Media">
      <formula>NOT(ISERROR(SEARCH("Media",T10)))</formula>
    </cfRule>
    <cfRule type="cellIs" dxfId="877" priority="1007" operator="between">
      <formula>1</formula>
      <formula>2</formula>
    </cfRule>
    <cfRule type="containsText" dxfId="876" priority="994" operator="containsText" text="Muy Baja">
      <formula>NOT(ISERROR(SEARCH("Muy Baja",T10)))</formula>
    </cfRule>
    <cfRule type="containsText" dxfId="875" priority="999" operator="containsText" text="Muy Baja'Tabla probabilidad'!">
      <formula>NOT(ISERROR(SEARCH("Muy Baja'Tabla probabilidad'!",T10)))</formula>
    </cfRule>
    <cfRule type="containsText" dxfId="874" priority="988" operator="containsText" text="Muy Alta">
      <formula>NOT(ISERROR(SEARCH("Muy Alta",T10)))</formula>
    </cfRule>
    <cfRule type="cellIs" dxfId="873" priority="1008" operator="between">
      <formula>0</formula>
      <formula>2</formula>
    </cfRule>
    <cfRule type="containsText" dxfId="872" priority="986" operator="containsText" text="Muy Baja">
      <formula>NOT(ISERROR(SEARCH("Muy Baja",T10)))</formula>
    </cfRule>
    <cfRule type="containsText" dxfId="871" priority="987" operator="containsText" text="Baja">
      <formula>NOT(ISERROR(SEARCH("Baja",T10)))</formula>
    </cfRule>
    <cfRule type="containsText" dxfId="870" priority="990" operator="containsText" text="Alta">
      <formula>NOT(ISERROR(SEARCH("Alta",T10)))</formula>
    </cfRule>
    <cfRule type="containsText" dxfId="869" priority="991" operator="containsText" text="Media">
      <formula>NOT(ISERROR(SEARCH("Media",T10)))</formula>
    </cfRule>
    <cfRule type="containsText" dxfId="868" priority="992" operator="containsText" text="Media">
      <formula>NOT(ISERROR(SEARCH("Media",T10)))</formula>
    </cfRule>
    <cfRule type="containsText" dxfId="867" priority="993" operator="containsText" text="Media">
      <formula>NOT(ISERROR(SEARCH("Media",T10)))</formula>
    </cfRule>
    <cfRule type="containsText" dxfId="866" priority="995" operator="containsText" text="Baja">
      <formula>NOT(ISERROR(SEARCH("Baja",T10)))</formula>
    </cfRule>
    <cfRule type="containsText" dxfId="865" priority="996" operator="containsText" text="Muy Baja">
      <formula>NOT(ISERROR(SEARCH("Muy Baja",T10)))</formula>
    </cfRule>
    <cfRule type="containsText" dxfId="864" priority="997" operator="containsText" text="Muy Baja">
      <formula>NOT(ISERROR(SEARCH("Muy Baja",T10)))</formula>
    </cfRule>
    <cfRule type="containsText" dxfId="863" priority="998" operator="containsText" text="Muy Baja">
      <formula>NOT(ISERROR(SEARCH("Muy Baja",T10)))</formula>
    </cfRule>
    <cfRule type="containsText" dxfId="862" priority="1000" operator="containsText" text="Muy bajo">
      <formula>NOT(ISERROR(SEARCH("Muy bajo",T10)))</formula>
    </cfRule>
    <cfRule type="containsText" dxfId="861" priority="1001" operator="containsText" text="Alta">
      <formula>NOT(ISERROR(SEARCH("Alta",T10)))</formula>
    </cfRule>
    <cfRule type="containsText" dxfId="860" priority="1003" operator="containsText" text="Baja">
      <formula>NOT(ISERROR(SEARCH("Baja",T10)))</formula>
    </cfRule>
    <cfRule type="containsText" dxfId="859" priority="1004" operator="containsText" text="Muy baja">
      <formula>NOT(ISERROR(SEARCH("Muy baja",T10)))</formula>
    </cfRule>
  </conditionalFormatting>
  <conditionalFormatting sqref="T14">
    <cfRule type="containsText" dxfId="856" priority="149" operator="containsText" text="Muy Alta">
      <formula>NOT(ISERROR(SEARCH("Muy Alta",T14)))</formula>
    </cfRule>
    <cfRule type="cellIs" dxfId="855" priority="168" operator="between">
      <formula>0</formula>
      <formula>2</formula>
    </cfRule>
    <cfRule type="containsText" dxfId="854" priority="155" operator="containsText" text="Baja">
      <formula>NOT(ISERROR(SEARCH("Baja",T14)))</formula>
    </cfRule>
    <cfRule type="containsText" dxfId="853" priority="153" operator="containsText" text="Media">
      <formula>NOT(ISERROR(SEARCH("Media",T14)))</formula>
    </cfRule>
    <cfRule type="containsText" dxfId="852" priority="152" operator="containsText" text="Media">
      <formula>NOT(ISERROR(SEARCH("Media",T14)))</formula>
    </cfRule>
    <cfRule type="cellIs" dxfId="851" priority="167" operator="between">
      <formula>1</formula>
      <formula>2</formula>
    </cfRule>
    <cfRule type="containsText" dxfId="850" priority="151" operator="containsText" text="Media">
      <formula>NOT(ISERROR(SEARCH("Media",T14)))</formula>
    </cfRule>
    <cfRule type="containsText" dxfId="849" priority="150" operator="containsText" text="Alta">
      <formula>NOT(ISERROR(SEARCH("Alta",T14)))</formula>
    </cfRule>
    <cfRule type="containsText" dxfId="848" priority="157" operator="containsText" text="Muy Baja">
      <formula>NOT(ISERROR(SEARCH("Muy Baja",T14)))</formula>
    </cfRule>
    <cfRule type="containsText" dxfId="847" priority="156" operator="containsText" text="Muy Baja">
      <formula>NOT(ISERROR(SEARCH("Muy Baja",T14)))</formula>
    </cfRule>
    <cfRule type="containsText" dxfId="846" priority="147" operator="containsText" text="Muy Baja">
      <formula>NOT(ISERROR(SEARCH("Muy Baja",T14)))</formula>
    </cfRule>
    <cfRule type="containsText" dxfId="845" priority="154" operator="containsText" text="Muy Baja">
      <formula>NOT(ISERROR(SEARCH("Muy Baja",T14)))</formula>
    </cfRule>
    <cfRule type="containsText" dxfId="844" priority="148" operator="containsText" text="Baja">
      <formula>NOT(ISERROR(SEARCH("Baja",T14)))</formula>
    </cfRule>
    <cfRule type="containsText" dxfId="843" priority="158" operator="containsText" text="Muy Baja">
      <formula>NOT(ISERROR(SEARCH("Muy Baja",T14)))</formula>
    </cfRule>
    <cfRule type="containsText" dxfId="840" priority="163" operator="containsText" text="Baja">
      <formula>NOT(ISERROR(SEARCH("Baja",T14)))</formula>
    </cfRule>
    <cfRule type="containsText" dxfId="839" priority="162" operator="containsText" text="Media">
      <formula>NOT(ISERROR(SEARCH("Media",T14)))</formula>
    </cfRule>
    <cfRule type="containsText" dxfId="838" priority="161" operator="containsText" text="Alta">
      <formula>NOT(ISERROR(SEARCH("Alta",T14)))</formula>
    </cfRule>
    <cfRule type="containsText" dxfId="837" priority="160" operator="containsText" text="Muy bajo">
      <formula>NOT(ISERROR(SEARCH("Muy bajo",T14)))</formula>
    </cfRule>
    <cfRule type="containsText" dxfId="836" priority="159" operator="containsText" text="Muy Baja'Tabla probabilidad'!">
      <formula>NOT(ISERROR(SEARCH("Muy Baja'Tabla probabilidad'!",T14)))</formula>
    </cfRule>
    <cfRule type="containsText" dxfId="835" priority="164" operator="containsText" text="Muy baja">
      <formula>NOT(ISERROR(SEARCH("Muy baja",T14)))</formula>
    </cfRule>
  </conditionalFormatting>
  <conditionalFormatting sqref="T20">
    <cfRule type="containsText" dxfId="834" priority="127" operator="containsText" text="Baja">
      <formula>NOT(ISERROR(SEARCH("Baja",T20)))</formula>
    </cfRule>
    <cfRule type="containsText" dxfId="833" priority="126" operator="containsText" text="Muy Baja">
      <formula>NOT(ISERROR(SEARCH("Muy Baja",T20)))</formula>
    </cfRule>
    <cfRule type="containsText" dxfId="832" priority="125" operator="containsText" text="Media">
      <formula>NOT(ISERROR(SEARCH("Media",T20)))</formula>
    </cfRule>
    <cfRule type="containsText" dxfId="831" priority="124" operator="containsText" text="Media">
      <formula>NOT(ISERROR(SEARCH("Media",T20)))</formula>
    </cfRule>
    <cfRule type="containsText" dxfId="830" priority="134" operator="containsText" text="Media">
      <formula>NOT(ISERROR(SEARCH("Media",T20)))</formula>
    </cfRule>
    <cfRule type="containsText" dxfId="829" priority="119" operator="containsText" text="Muy Baja">
      <formula>NOT(ISERROR(SEARCH("Muy Baja",T20)))</formula>
    </cfRule>
    <cfRule type="containsText" dxfId="828" priority="122" operator="containsText" text="Alta">
      <formula>NOT(ISERROR(SEARCH("Alta",T20)))</formula>
    </cfRule>
    <cfRule type="cellIs" dxfId="827" priority="140" operator="between">
      <formula>0</formula>
      <formula>2</formula>
    </cfRule>
    <cfRule type="cellIs" dxfId="826" priority="139" operator="between">
      <formula>1</formula>
      <formula>2</formula>
    </cfRule>
    <cfRule type="containsText" dxfId="824" priority="121" operator="containsText" text="Muy Alta">
      <formula>NOT(ISERROR(SEARCH("Muy Alta",T20)))</formula>
    </cfRule>
    <cfRule type="containsText" dxfId="823" priority="136" operator="containsText" text="Muy baja">
      <formula>NOT(ISERROR(SEARCH("Muy baja",T20)))</formula>
    </cfRule>
    <cfRule type="containsText" dxfId="822" priority="123" operator="containsText" text="Media">
      <formula>NOT(ISERROR(SEARCH("Media",T20)))</formula>
    </cfRule>
    <cfRule type="containsText" dxfId="821" priority="120" operator="containsText" text="Baja">
      <formula>NOT(ISERROR(SEARCH("Baja",T20)))</formula>
    </cfRule>
    <cfRule type="containsText" dxfId="820" priority="130" operator="containsText" text="Muy Baja">
      <formula>NOT(ISERROR(SEARCH("Muy Baja",T20)))</formula>
    </cfRule>
    <cfRule type="containsText" dxfId="819" priority="131" operator="containsText" text="Muy Baja'Tabla probabilidad'!">
      <formula>NOT(ISERROR(SEARCH("Muy Baja'Tabla probabilidad'!",T20)))</formula>
    </cfRule>
    <cfRule type="containsText" dxfId="818" priority="132" operator="containsText" text="Muy bajo">
      <formula>NOT(ISERROR(SEARCH("Muy bajo",T20)))</formula>
    </cfRule>
    <cfRule type="containsText" dxfId="817" priority="133" operator="containsText" text="Alta">
      <formula>NOT(ISERROR(SEARCH("Alta",T20)))</formula>
    </cfRule>
    <cfRule type="containsText" dxfId="816" priority="129" operator="containsText" text="Muy Baja">
      <formula>NOT(ISERROR(SEARCH("Muy Baja",T20)))</formula>
    </cfRule>
    <cfRule type="containsText" dxfId="814" priority="135" operator="containsText" text="Baja">
      <formula>NOT(ISERROR(SEARCH("Baja",T20)))</formula>
    </cfRule>
    <cfRule type="containsText" dxfId="813" priority="128" operator="containsText" text="Muy Baja">
      <formula>NOT(ISERROR(SEARCH("Muy Baja",T20)))</formula>
    </cfRule>
  </conditionalFormatting>
  <conditionalFormatting sqref="T27">
    <cfRule type="containsText" dxfId="812" priority="103" operator="containsText" text="Muy Baja'Tabla probabilidad'!">
      <formula>NOT(ISERROR(SEARCH("Muy Baja'Tabla probabilidad'!",T27)))</formula>
    </cfRule>
    <cfRule type="containsText" dxfId="811" priority="104" operator="containsText" text="Muy bajo">
      <formula>NOT(ISERROR(SEARCH("Muy bajo",T27)))</formula>
    </cfRule>
    <cfRule type="containsText" dxfId="810" priority="105" operator="containsText" text="Alta">
      <formula>NOT(ISERROR(SEARCH("Alta",T27)))</formula>
    </cfRule>
    <cfRule type="containsText" dxfId="809" priority="106" operator="containsText" text="Media">
      <formula>NOT(ISERROR(SEARCH("Media",T27)))</formula>
    </cfRule>
    <cfRule type="containsText" dxfId="808" priority="107" operator="containsText" text="Baja">
      <formula>NOT(ISERROR(SEARCH("Baja",T27)))</formula>
    </cfRule>
    <cfRule type="containsText" dxfId="807" priority="108" operator="containsText" text="Muy baja">
      <formula>NOT(ISERROR(SEARCH("Muy baja",T27)))</formula>
    </cfRule>
    <cfRule type="cellIs" dxfId="805" priority="111" operator="between">
      <formula>1</formula>
      <formula>2</formula>
    </cfRule>
    <cfRule type="cellIs" dxfId="804" priority="112" operator="between">
      <formula>0</formula>
      <formula>2</formula>
    </cfRule>
    <cfRule type="containsText" dxfId="803" priority="100" operator="containsText" text="Muy Baja">
      <formula>NOT(ISERROR(SEARCH("Muy Baja",T27)))</formula>
    </cfRule>
    <cfRule type="containsText" dxfId="802" priority="97" operator="containsText" text="Media">
      <formula>NOT(ISERROR(SEARCH("Media",T27)))</formula>
    </cfRule>
    <cfRule type="containsText" dxfId="800" priority="91" operator="containsText" text="Muy Baja">
      <formula>NOT(ISERROR(SEARCH("Muy Baja",T27)))</formula>
    </cfRule>
    <cfRule type="containsText" dxfId="799" priority="92" operator="containsText" text="Baja">
      <formula>NOT(ISERROR(SEARCH("Baja",T27)))</formula>
    </cfRule>
    <cfRule type="containsText" dxfId="798" priority="93" operator="containsText" text="Muy Alta">
      <formula>NOT(ISERROR(SEARCH("Muy Alta",T27)))</formula>
    </cfRule>
    <cfRule type="containsText" dxfId="797" priority="94" operator="containsText" text="Alta">
      <formula>NOT(ISERROR(SEARCH("Alta",T27)))</formula>
    </cfRule>
    <cfRule type="containsText" dxfId="796" priority="95" operator="containsText" text="Media">
      <formula>NOT(ISERROR(SEARCH("Media",T27)))</formula>
    </cfRule>
    <cfRule type="containsText" dxfId="795" priority="96" operator="containsText" text="Media">
      <formula>NOT(ISERROR(SEARCH("Media",T27)))</formula>
    </cfRule>
    <cfRule type="containsText" dxfId="794" priority="98" operator="containsText" text="Muy Baja">
      <formula>NOT(ISERROR(SEARCH("Muy Baja",T27)))</formula>
    </cfRule>
    <cfRule type="containsText" dxfId="793" priority="99" operator="containsText" text="Baja">
      <formula>NOT(ISERROR(SEARCH("Baja",T27)))</formula>
    </cfRule>
    <cfRule type="containsText" dxfId="792" priority="101" operator="containsText" text="Muy Baja">
      <formula>NOT(ISERROR(SEARCH("Muy Baja",T27)))</formula>
    </cfRule>
    <cfRule type="containsText" dxfId="791" priority="102" operator="containsText" text="Muy Baja">
      <formula>NOT(ISERROR(SEARCH("Muy Baja",T27)))</formula>
    </cfRule>
  </conditionalFormatting>
  <conditionalFormatting sqref="T30">
    <cfRule type="containsText" dxfId="790" priority="50" operator="containsText" text="Media">
      <formula>NOT(ISERROR(SEARCH("Media",T30)))</formula>
    </cfRule>
    <cfRule type="cellIs" dxfId="789" priority="56" operator="between">
      <formula>0</formula>
      <formula>2</formula>
    </cfRule>
    <cfRule type="cellIs" dxfId="788" priority="55" operator="between">
      <formula>1</formula>
      <formula>2</formula>
    </cfRule>
    <cfRule type="containsText" dxfId="786" priority="49" operator="containsText" text="Alta">
      <formula>NOT(ISERROR(SEARCH("Alta",T30)))</formula>
    </cfRule>
    <cfRule type="containsText" dxfId="784" priority="48" operator="containsText" text="Muy bajo">
      <formula>NOT(ISERROR(SEARCH("Muy bajo",T30)))</formula>
    </cfRule>
    <cfRule type="containsText" dxfId="783" priority="46" operator="containsText" text="Muy Baja">
      <formula>NOT(ISERROR(SEARCH("Muy Baja",T30)))</formula>
    </cfRule>
    <cfRule type="containsText" dxfId="782" priority="43" operator="containsText" text="Baja">
      <formula>NOT(ISERROR(SEARCH("Baja",T30)))</formula>
    </cfRule>
    <cfRule type="containsText" dxfId="781" priority="45" operator="containsText" text="Muy Baja">
      <formula>NOT(ISERROR(SEARCH("Muy Baja",T30)))</formula>
    </cfRule>
    <cfRule type="containsText" dxfId="780" priority="44" operator="containsText" text="Muy Baja">
      <formula>NOT(ISERROR(SEARCH("Muy Baja",T30)))</formula>
    </cfRule>
    <cfRule type="containsText" dxfId="779" priority="42" operator="containsText" text="Muy Baja">
      <formula>NOT(ISERROR(SEARCH("Muy Baja",T30)))</formula>
    </cfRule>
    <cfRule type="containsText" dxfId="778" priority="41" operator="containsText" text="Media">
      <formula>NOT(ISERROR(SEARCH("Media",T30)))</formula>
    </cfRule>
    <cfRule type="containsText" dxfId="777" priority="40" operator="containsText" text="Media">
      <formula>NOT(ISERROR(SEARCH("Media",T30)))</formula>
    </cfRule>
    <cfRule type="containsText" dxfId="776" priority="39" operator="containsText" text="Media">
      <formula>NOT(ISERROR(SEARCH("Media",T30)))</formula>
    </cfRule>
    <cfRule type="containsText" dxfId="775" priority="38" operator="containsText" text="Alta">
      <formula>NOT(ISERROR(SEARCH("Alta",T30)))</formula>
    </cfRule>
    <cfRule type="containsText" dxfId="774" priority="37" operator="containsText" text="Muy Alta">
      <formula>NOT(ISERROR(SEARCH("Muy Alta",T30)))</formula>
    </cfRule>
    <cfRule type="containsText" dxfId="773" priority="36" operator="containsText" text="Baja">
      <formula>NOT(ISERROR(SEARCH("Baja",T30)))</formula>
    </cfRule>
    <cfRule type="containsText" dxfId="772" priority="35" operator="containsText" text="Muy Baja">
      <formula>NOT(ISERROR(SEARCH("Muy Baja",T30)))</formula>
    </cfRule>
    <cfRule type="containsText" dxfId="771" priority="47" operator="containsText" text="Muy Baja'Tabla probabilidad'!">
      <formula>NOT(ISERROR(SEARCH("Muy Baja'Tabla probabilidad'!",T30)))</formula>
    </cfRule>
    <cfRule type="containsText" dxfId="770" priority="52" operator="containsText" text="Muy baja">
      <formula>NOT(ISERROR(SEARCH("Muy baja",T30)))</formula>
    </cfRule>
    <cfRule type="containsText" dxfId="769" priority="51" operator="containsText" text="Baja">
      <formula>NOT(ISERROR(SEARCH("Baja",T30)))</formula>
    </cfRule>
  </conditionalFormatting>
  <conditionalFormatting sqref="T32">
    <cfRule type="containsText" dxfId="768" priority="22" operator="containsText" text="Media">
      <formula>NOT(ISERROR(SEARCH("Media",T32)))</formula>
    </cfRule>
    <cfRule type="containsText" dxfId="767" priority="23" operator="containsText" text="Baja">
      <formula>NOT(ISERROR(SEARCH("Baja",T32)))</formula>
    </cfRule>
    <cfRule type="cellIs" dxfId="764" priority="27" operator="between">
      <formula>1</formula>
      <formula>2</formula>
    </cfRule>
    <cfRule type="cellIs" dxfId="763" priority="28" operator="between">
      <formula>0</formula>
      <formula>2</formula>
    </cfRule>
    <cfRule type="containsText" dxfId="762" priority="24" operator="containsText" text="Muy baja">
      <formula>NOT(ISERROR(SEARCH("Muy baja",T32)))</formula>
    </cfRule>
    <cfRule type="containsText" dxfId="761" priority="7" operator="containsText" text="Muy Baja">
      <formula>NOT(ISERROR(SEARCH("Muy Baja",T32)))</formula>
    </cfRule>
    <cfRule type="containsText" dxfId="760" priority="8" operator="containsText" text="Baja">
      <formula>NOT(ISERROR(SEARCH("Baja",T32)))</formula>
    </cfRule>
    <cfRule type="containsText" dxfId="759" priority="9" operator="containsText" text="Muy Alta">
      <formula>NOT(ISERROR(SEARCH("Muy Alta",T32)))</formula>
    </cfRule>
    <cfRule type="containsText" dxfId="758" priority="10" operator="containsText" text="Alta">
      <formula>NOT(ISERROR(SEARCH("Alta",T32)))</formula>
    </cfRule>
    <cfRule type="containsText" dxfId="757" priority="11" operator="containsText" text="Media">
      <formula>NOT(ISERROR(SEARCH("Media",T32)))</formula>
    </cfRule>
    <cfRule type="containsText" dxfId="756" priority="12" operator="containsText" text="Media">
      <formula>NOT(ISERROR(SEARCH("Media",T32)))</formula>
    </cfRule>
    <cfRule type="containsText" dxfId="755" priority="13" operator="containsText" text="Media">
      <formula>NOT(ISERROR(SEARCH("Media",T32)))</formula>
    </cfRule>
    <cfRule type="containsText" dxfId="754" priority="14" operator="containsText" text="Muy Baja">
      <formula>NOT(ISERROR(SEARCH("Muy Baja",T32)))</formula>
    </cfRule>
    <cfRule type="containsText" dxfId="753" priority="15" operator="containsText" text="Baja">
      <formula>NOT(ISERROR(SEARCH("Baja",T32)))</formula>
    </cfRule>
    <cfRule type="containsText" dxfId="752" priority="16" operator="containsText" text="Muy Baja">
      <formula>NOT(ISERROR(SEARCH("Muy Baja",T32)))</formula>
    </cfRule>
    <cfRule type="containsText" dxfId="751" priority="17" operator="containsText" text="Muy Baja">
      <formula>NOT(ISERROR(SEARCH("Muy Baja",T32)))</formula>
    </cfRule>
    <cfRule type="containsText" dxfId="750" priority="18" operator="containsText" text="Muy Baja">
      <formula>NOT(ISERROR(SEARCH("Muy Baja",T32)))</formula>
    </cfRule>
    <cfRule type="containsText" dxfId="749" priority="19" operator="containsText" text="Muy Baja'Tabla probabilidad'!">
      <formula>NOT(ISERROR(SEARCH("Muy Baja'Tabla probabilidad'!",T32)))</formula>
    </cfRule>
    <cfRule type="containsText" dxfId="748" priority="20" operator="containsText" text="Muy bajo">
      <formula>NOT(ISERROR(SEARCH("Muy bajo",T32)))</formula>
    </cfRule>
    <cfRule type="containsText" dxfId="747" priority="21" operator="containsText" text="Alta">
      <formula>NOT(ISERROR(SEARCH("Alta",T32)))</formula>
    </cfRule>
  </conditionalFormatting>
  <conditionalFormatting sqref="U10">
    <cfRule type="containsText" dxfId="746" priority="984" operator="containsText" text="Menor">
      <formula>NOT(ISERROR(SEARCH("Menor",U10)))</formula>
    </cfRule>
    <cfRule type="containsText" dxfId="745" priority="983" operator="containsText" text="Moderado">
      <formula>NOT(ISERROR(SEARCH("Moderado",U10)))</formula>
    </cfRule>
    <cfRule type="containsText" dxfId="744" priority="982" operator="containsText" text="Alta">
      <formula>NOT(ISERROR(SEARCH("Alta",U10)))</formula>
    </cfRule>
    <cfRule type="containsText" dxfId="743" priority="981" operator="containsText" text="Mayor">
      <formula>NOT(ISERROR(SEARCH("Mayor",U10)))</formula>
    </cfRule>
    <cfRule type="containsText" dxfId="742" priority="980" operator="containsText" text="Catastrófico">
      <formula>NOT(ISERROR(SEARCH("Catastrófico",U10)))</formula>
    </cfRule>
    <cfRule type="containsText" dxfId="741" priority="985" operator="containsText" text="Leve">
      <formula>NOT(ISERROR(SEARCH("Leve",U10)))</formula>
    </cfRule>
  </conditionalFormatting>
  <conditionalFormatting sqref="U14">
    <cfRule type="containsText" dxfId="740" priority="141" operator="containsText" text="Catastrófico">
      <formula>NOT(ISERROR(SEARCH("Catastrófico",U14)))</formula>
    </cfRule>
    <cfRule type="containsText" dxfId="739" priority="146" operator="containsText" text="Leve">
      <formula>NOT(ISERROR(SEARCH("Leve",U14)))</formula>
    </cfRule>
    <cfRule type="containsText" dxfId="738" priority="145" operator="containsText" text="Menor">
      <formula>NOT(ISERROR(SEARCH("Menor",U14)))</formula>
    </cfRule>
    <cfRule type="containsText" dxfId="737" priority="144" operator="containsText" text="Moderado">
      <formula>NOT(ISERROR(SEARCH("Moderado",U14)))</formula>
    </cfRule>
    <cfRule type="containsText" dxfId="736" priority="143" operator="containsText" text="Alta">
      <formula>NOT(ISERROR(SEARCH("Alta",U14)))</formula>
    </cfRule>
    <cfRule type="containsText" dxfId="735" priority="142" operator="containsText" text="Mayor">
      <formula>NOT(ISERROR(SEARCH("Mayor",U14)))</formula>
    </cfRule>
  </conditionalFormatting>
  <conditionalFormatting sqref="U20">
    <cfRule type="containsText" dxfId="734" priority="113" operator="containsText" text="Catastrófico">
      <formula>NOT(ISERROR(SEARCH("Catastrófico",U20)))</formula>
    </cfRule>
    <cfRule type="containsText" dxfId="733" priority="114" operator="containsText" text="Mayor">
      <formula>NOT(ISERROR(SEARCH("Mayor",U20)))</formula>
    </cfRule>
    <cfRule type="containsText" dxfId="732" priority="115" operator="containsText" text="Alta">
      <formula>NOT(ISERROR(SEARCH("Alta",U20)))</formula>
    </cfRule>
    <cfRule type="containsText" dxfId="731" priority="116" operator="containsText" text="Moderado">
      <formula>NOT(ISERROR(SEARCH("Moderado",U20)))</formula>
    </cfRule>
    <cfRule type="containsText" dxfId="730" priority="117" operator="containsText" text="Menor">
      <formula>NOT(ISERROR(SEARCH("Menor",U20)))</formula>
    </cfRule>
    <cfRule type="containsText" dxfId="729" priority="118" operator="containsText" text="Leve">
      <formula>NOT(ISERROR(SEARCH("Leve",U20)))</formula>
    </cfRule>
  </conditionalFormatting>
  <conditionalFormatting sqref="U27">
    <cfRule type="containsText" dxfId="728" priority="89" operator="containsText" text="Menor">
      <formula>NOT(ISERROR(SEARCH("Menor",U27)))</formula>
    </cfRule>
    <cfRule type="containsText" dxfId="727" priority="88" operator="containsText" text="Moderado">
      <formula>NOT(ISERROR(SEARCH("Moderado",U27)))</formula>
    </cfRule>
    <cfRule type="containsText" dxfId="726" priority="87" operator="containsText" text="Alta">
      <formula>NOT(ISERROR(SEARCH("Alta",U27)))</formula>
    </cfRule>
    <cfRule type="containsText" dxfId="725" priority="86" operator="containsText" text="Mayor">
      <formula>NOT(ISERROR(SEARCH("Mayor",U27)))</formula>
    </cfRule>
    <cfRule type="containsText" dxfId="724" priority="85" operator="containsText" text="Catastrófico">
      <formula>NOT(ISERROR(SEARCH("Catastrófico",U27)))</formula>
    </cfRule>
    <cfRule type="containsText" dxfId="723" priority="90" operator="containsText" text="Leve">
      <formula>NOT(ISERROR(SEARCH("Leve",U27)))</formula>
    </cfRule>
  </conditionalFormatting>
  <conditionalFormatting sqref="U30">
    <cfRule type="containsText" dxfId="722" priority="29" operator="containsText" text="Catastrófico">
      <formula>NOT(ISERROR(SEARCH("Catastrófico",U30)))</formula>
    </cfRule>
    <cfRule type="containsText" dxfId="721" priority="34" operator="containsText" text="Leve">
      <formula>NOT(ISERROR(SEARCH("Leve",U30)))</formula>
    </cfRule>
    <cfRule type="containsText" dxfId="720" priority="30" operator="containsText" text="Mayor">
      <formula>NOT(ISERROR(SEARCH("Mayor",U30)))</formula>
    </cfRule>
    <cfRule type="containsText" dxfId="719" priority="32" operator="containsText" text="Moderado">
      <formula>NOT(ISERROR(SEARCH("Moderado",U30)))</formula>
    </cfRule>
    <cfRule type="containsText" dxfId="718" priority="33" operator="containsText" text="Menor">
      <formula>NOT(ISERROR(SEARCH("Menor",U30)))</formula>
    </cfRule>
    <cfRule type="containsText" dxfId="717" priority="31" operator="containsText" text="Alta">
      <formula>NOT(ISERROR(SEARCH("Alta",U30)))</formula>
    </cfRule>
  </conditionalFormatting>
  <conditionalFormatting sqref="U32">
    <cfRule type="containsText" dxfId="716" priority="1" operator="containsText" text="Catastrófico">
      <formula>NOT(ISERROR(SEARCH("Catastrófico",U32)))</formula>
    </cfRule>
    <cfRule type="containsText" dxfId="715" priority="6" operator="containsText" text="Leve">
      <formula>NOT(ISERROR(SEARCH("Leve",U32)))</formula>
    </cfRule>
    <cfRule type="containsText" dxfId="714" priority="5" operator="containsText" text="Menor">
      <formula>NOT(ISERROR(SEARCH("Menor",U32)))</formula>
    </cfRule>
    <cfRule type="containsText" dxfId="713" priority="4" operator="containsText" text="Moderado">
      <formula>NOT(ISERROR(SEARCH("Moderado",U32)))</formula>
    </cfRule>
    <cfRule type="containsText" dxfId="712" priority="3" operator="containsText" text="Alta">
      <formula>NOT(ISERROR(SEARCH("Alta",U32)))</formula>
    </cfRule>
    <cfRule type="containsText" dxfId="711" priority="2" operator="containsText" text="Mayor">
      <formula>NOT(ISERROR(SEARCH("Mayor",U32)))</formula>
    </cfRule>
  </conditionalFormatting>
  <conditionalFormatting sqref="V10 V14">
    <cfRule type="containsText" dxfId="710" priority="944" operator="containsText" text="Extremo">
      <formula>NOT(ISERROR(SEARCH("Extremo",V10)))</formula>
    </cfRule>
    <cfRule type="containsText" dxfId="709" priority="947" operator="containsText" text="Moderado">
      <formula>NOT(ISERROR(SEARCH("Moderado",V10)))</formula>
    </cfRule>
    <cfRule type="containsText" dxfId="708" priority="946" operator="containsText" text="Bajo">
      <formula>NOT(ISERROR(SEARCH("Bajo",V10)))</formula>
    </cfRule>
    <cfRule type="containsText" dxfId="707" priority="945" operator="containsText" text="Alto">
      <formula>NOT(ISERROR(SEARCH("Alto",V10)))</formula>
    </cfRule>
  </conditionalFormatting>
  <conditionalFormatting sqref="V20">
    <cfRule type="containsText" dxfId="706" priority="881" operator="containsText" text="Moderado">
      <formula>NOT(ISERROR(SEARCH("Moderado",V20)))</formula>
    </cfRule>
    <cfRule type="containsText" dxfId="705" priority="879" operator="containsText" text="Alto">
      <formula>NOT(ISERROR(SEARCH("Alto",V20)))</formula>
    </cfRule>
    <cfRule type="containsText" dxfId="704" priority="880" operator="containsText" text="Bajo">
      <formula>NOT(ISERROR(SEARCH("Bajo",V20)))</formula>
    </cfRule>
    <cfRule type="containsText" dxfId="703" priority="878" operator="containsText" text="Extremo">
      <formula>NOT(ISERROR(SEARCH("Extremo",V20)))</formula>
    </cfRule>
  </conditionalFormatting>
  <conditionalFormatting sqref="V27">
    <cfRule type="containsText" dxfId="702" priority="749" operator="containsText" text="Moderado">
      <formula>NOT(ISERROR(SEARCH("Moderado",V27)))</formula>
    </cfRule>
    <cfRule type="containsText" dxfId="701" priority="748" operator="containsText" text="Bajo">
      <formula>NOT(ISERROR(SEARCH("Bajo",V27)))</formula>
    </cfRule>
    <cfRule type="containsText" dxfId="700" priority="747" operator="containsText" text="Alto">
      <formula>NOT(ISERROR(SEARCH("Alto",V27)))</formula>
    </cfRule>
    <cfRule type="containsText" dxfId="699" priority="746" operator="containsText" text="Extremo">
      <formula>NOT(ISERROR(SEARCH("Extremo",V27)))</formula>
    </cfRule>
  </conditionalFormatting>
  <conditionalFormatting sqref="V30">
    <cfRule type="containsText" dxfId="698" priority="460" operator="containsText" text="Moderado">
      <formula>NOT(ISERROR(SEARCH("Moderado",V30)))</formula>
    </cfRule>
    <cfRule type="containsText" dxfId="697" priority="459" operator="containsText" text="Bajo">
      <formula>NOT(ISERROR(SEARCH("Bajo",V30)))</formula>
    </cfRule>
    <cfRule type="containsText" dxfId="696" priority="458" operator="containsText" text="Alto">
      <formula>NOT(ISERROR(SEARCH("Alto",V30)))</formula>
    </cfRule>
    <cfRule type="containsText" dxfId="695" priority="457" operator="containsText" text="Extremo">
      <formula>NOT(ISERROR(SEARCH("Extremo",V30)))</formula>
    </cfRule>
  </conditionalFormatting>
  <conditionalFormatting sqref="V32">
    <cfRule type="containsText" dxfId="694" priority="425" operator="containsText" text="Extremo">
      <formula>NOT(ISERROR(SEARCH("Extremo",V32)))</formula>
    </cfRule>
    <cfRule type="containsText" dxfId="693" priority="428" operator="containsText" text="Moderado">
      <formula>NOT(ISERROR(SEARCH("Moderado",V32)))</formula>
    </cfRule>
    <cfRule type="containsText" dxfId="692" priority="427" operator="containsText" text="Bajo">
      <formula>NOT(ISERROR(SEARCH("Bajo",V32)))</formula>
    </cfRule>
    <cfRule type="containsText" dxfId="691" priority="426" operator="containsText" text="Alto">
      <formula>NOT(ISERROR(SEARCH("Alto",V32)))</formula>
    </cfRule>
  </conditionalFormatting>
  <dataValidations count="2">
    <dataValidation allowBlank="1" showInputMessage="1" showErrorMessage="1" prompt="Enunciar cuál es el control" sqref="E19:E23 M14 E25:E33 M16 E10:E17" xr:uid="{00000000-0002-0000-0600-000000000000}"/>
    <dataValidation type="list" allowBlank="1" showInputMessage="1" showErrorMessage="1" sqref="N10:Q33 F10:I33"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00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1006" operator="containsText" id="{5790250D-E3CC-4EBD-835F-F5F4C0703B76}">
            <xm:f>NOT(ISERROR(SEARCH('8- Políticas de Administración '!$B$5,T10)))</xm:f>
            <xm:f>'8- Políticas de Administración '!$B$5</xm:f>
            <x14:dxf>
              <font>
                <color rgb="FF9C0006"/>
              </font>
              <fill>
                <patternFill>
                  <bgColor rgb="FFFFC7CE"/>
                </patternFill>
              </fill>
            </x14:dxf>
          </x14:cfRule>
          <xm:sqref>T10</xm:sqref>
        </x14:conditionalFormatting>
        <x14:conditionalFormatting xmlns:xm="http://schemas.microsoft.com/office/excel/2006/main">
          <x14:cfRule type="containsText" priority="166" operator="containsText" id="{C9B7A20F-1C3A-435A-A978-331107A0C559}">
            <xm:f>NOT(ISERROR(SEARCH('8- Políticas de Administración '!$B$5,T14)))</xm:f>
            <xm:f>'8- Políticas de Administración '!$B$5</xm:f>
            <x14:dxf>
              <font>
                <color rgb="FF9C0006"/>
              </font>
              <fill>
                <patternFill>
                  <bgColor rgb="FFFFC7CE"/>
                </patternFill>
              </fill>
            </x14:dxf>
          </x14:cfRule>
          <x14:cfRule type="containsText" priority="165" operator="containsText" id="{C8FFA37C-8BD7-478D-B5F1-05FE826D2EC5}">
            <xm:f>NOT(ISERROR(SEARCH('8- Políticas de Administración '!$B$5,T14)))</xm:f>
            <xm:f>'8- Políticas de Administración '!$B$5</xm:f>
            <x14:dxf>
              <font>
                <color rgb="FF006100"/>
              </font>
              <fill>
                <patternFill>
                  <bgColor rgb="FFC6EFCE"/>
                </patternFill>
              </fill>
            </x14:dxf>
          </x14:cfRule>
          <xm:sqref>T14</xm:sqref>
        </x14:conditionalFormatting>
        <x14:conditionalFormatting xmlns:xm="http://schemas.microsoft.com/office/excel/2006/main">
          <x14:cfRule type="containsText" priority="138" operator="containsText" id="{CC9B47FB-E09E-4B88-A9DA-968E09D50CF7}">
            <xm:f>NOT(ISERROR(SEARCH('8- Políticas de Administración '!$B$5,T20)))</xm:f>
            <xm:f>'8- Políticas de Administración '!$B$5</xm:f>
            <x14:dxf>
              <font>
                <color rgb="FF9C0006"/>
              </font>
              <fill>
                <patternFill>
                  <bgColor rgb="FFFFC7CE"/>
                </patternFill>
              </fill>
            </x14:dxf>
          </x14:cfRule>
          <x14:cfRule type="containsText" priority="137" operator="containsText" id="{96FE8AF6-816B-4C7D-9538-000708919CFB}">
            <xm:f>NOT(ISERROR(SEARCH('8- Políticas de Administración '!$B$5,T20)))</xm:f>
            <xm:f>'8- Políticas de Administración '!$B$5</xm:f>
            <x14:dxf>
              <font>
                <color rgb="FF006100"/>
              </font>
              <fill>
                <patternFill>
                  <bgColor rgb="FFC6EFCE"/>
                </patternFill>
              </fill>
            </x14:dxf>
          </x14:cfRule>
          <xm:sqref>T20</xm:sqref>
        </x14:conditionalFormatting>
        <x14:conditionalFormatting xmlns:xm="http://schemas.microsoft.com/office/excel/2006/main">
          <x14:cfRule type="containsText" priority="110" operator="containsText" id="{1AE6FE6A-70A9-4A4B-B610-59DE5E1CAB81}">
            <xm:f>NOT(ISERROR(SEARCH('8- Políticas de Administración '!$B$5,T27)))</xm:f>
            <xm:f>'8- Políticas de Administración '!$B$5</xm:f>
            <x14:dxf>
              <font>
                <color rgb="FF9C0006"/>
              </font>
              <fill>
                <patternFill>
                  <bgColor rgb="FFFFC7CE"/>
                </patternFill>
              </fill>
            </x14:dxf>
          </x14:cfRule>
          <x14:cfRule type="containsText" priority="109" operator="containsText" id="{E8650EF3-0CD5-4D83-B2A3-D9DC68F986F0}">
            <xm:f>NOT(ISERROR(SEARCH('8- Políticas de Administración '!$B$5,T27)))</xm:f>
            <xm:f>'8- Políticas de Administración '!$B$5</xm:f>
            <x14:dxf>
              <font>
                <color rgb="FF006100"/>
              </font>
              <fill>
                <patternFill>
                  <bgColor rgb="FFC6EFCE"/>
                </patternFill>
              </fill>
            </x14:dxf>
          </x14:cfRule>
          <xm:sqref>T27</xm:sqref>
        </x14:conditionalFormatting>
        <x14:conditionalFormatting xmlns:xm="http://schemas.microsoft.com/office/excel/2006/main">
          <x14:cfRule type="containsText" priority="54" operator="containsText" id="{7073206D-EDFA-46F0-A927-53CB02F92310}">
            <xm:f>NOT(ISERROR(SEARCH('8- Políticas de Administración '!$B$5,T30)))</xm:f>
            <xm:f>'8- Políticas de Administración '!$B$5</xm:f>
            <x14:dxf>
              <font>
                <color rgb="FF9C0006"/>
              </font>
              <fill>
                <patternFill>
                  <bgColor rgb="FFFFC7CE"/>
                </patternFill>
              </fill>
            </x14:dxf>
          </x14:cfRule>
          <x14:cfRule type="containsText" priority="53" operator="containsText" id="{3A8CFB57-3CEC-4A3B-8205-D160958F715C}">
            <xm:f>NOT(ISERROR(SEARCH('8- Políticas de Administración '!$B$5,T30)))</xm:f>
            <xm:f>'8- Políticas de Administración '!$B$5</xm:f>
            <x14:dxf>
              <font>
                <color rgb="FF006100"/>
              </font>
              <fill>
                <patternFill>
                  <bgColor rgb="FFC6EFCE"/>
                </patternFill>
              </fill>
            </x14:dxf>
          </x14:cfRule>
          <xm:sqref>T30</xm:sqref>
        </x14:conditionalFormatting>
        <x14:conditionalFormatting xmlns:xm="http://schemas.microsoft.com/office/excel/2006/main">
          <x14:cfRule type="containsText" priority="25" operator="containsText" id="{80AA636D-9B26-43D5-9FDB-17F00952BA9C}">
            <xm:f>NOT(ISERROR(SEARCH('8- Políticas de Administración '!$B$5,T32)))</xm:f>
            <xm:f>'8- Políticas de Administración '!$B$5</xm:f>
            <x14:dxf>
              <font>
                <color rgb="FF006100"/>
              </font>
              <fill>
                <patternFill>
                  <bgColor rgb="FFC6EFCE"/>
                </patternFill>
              </fill>
            </x14:dxf>
          </x14:cfRule>
          <x14:cfRule type="containsText" priority="26" operator="containsText" id="{F3BE2AFB-C66C-412C-A912-1F46E9E7485E}">
            <xm:f>NOT(ISERROR(SEARCH('8- Políticas de Administración '!$B$5,T32)))</xm:f>
            <xm:f>'8- Políticas de Administración '!$B$5</xm:f>
            <x14:dxf>
              <font>
                <color rgb="FF9C0006"/>
              </font>
              <fill>
                <patternFill>
                  <bgColor rgb="FFFFC7CE"/>
                </patternFill>
              </fill>
            </x14:dxf>
          </x14:cfRule>
          <xm:sqref>T32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303"/>
  <sheetViews>
    <sheetView showGridLines="0" topLeftCell="A6" zoomScale="95" zoomScaleNormal="95" zoomScalePageLayoutView="70" workbookViewId="0">
      <pane ySplit="4" topLeftCell="A13" activePane="bottomLeft" state="frozen"/>
      <selection activeCell="A6" sqref="A6"/>
      <selection pane="bottomLeft" activeCell="A14" sqref="A14:A19"/>
    </sheetView>
  </sheetViews>
  <sheetFormatPr baseColWidth="10" defaultColWidth="11.44140625" defaultRowHeight="14.4"/>
  <cols>
    <col min="1" max="1" width="28.109375" customWidth="1"/>
    <col min="2" max="2" width="25.33203125" customWidth="1"/>
    <col min="3" max="3" width="48.5546875" customWidth="1"/>
    <col min="4" max="4" width="25.33203125" hidden="1" customWidth="1"/>
    <col min="5" max="5" width="43" hidden="1" customWidth="1"/>
    <col min="6" max="6" width="20.33203125" customWidth="1"/>
    <col min="7" max="7" width="18.5546875" customWidth="1"/>
    <col min="8" max="8" width="22.6640625" customWidth="1"/>
    <col min="9" max="9" width="2.6640625" style="2" customWidth="1"/>
    <col min="10" max="10" width="18.33203125" customWidth="1"/>
    <col min="11" max="11" width="16.6640625" customWidth="1"/>
    <col min="12" max="12" width="21.5546875" style="40" hidden="1" customWidth="1"/>
    <col min="13" max="13" width="16.6640625" customWidth="1"/>
    <col min="14" max="14" width="17.44140625" customWidth="1"/>
    <col min="15" max="15" width="14.44140625" style="16" customWidth="1"/>
    <col min="16" max="16" width="17.44140625" style="16" customWidth="1"/>
    <col min="17" max="17" width="18.6640625" style="16" customWidth="1"/>
    <col min="18" max="269" width="11.44140625" style="16"/>
    <col min="270" max="16384" width="11.44140625" style="21"/>
  </cols>
  <sheetData>
    <row r="1" spans="1:269" s="18" customFormat="1" ht="27.75" customHeight="1">
      <c r="A1" s="570"/>
      <c r="B1" s="570"/>
      <c r="C1" s="570"/>
      <c r="D1" s="570"/>
      <c r="E1" s="570"/>
      <c r="F1" s="567" t="s">
        <v>14</v>
      </c>
      <c r="G1" s="567"/>
      <c r="H1" s="567"/>
      <c r="I1" s="567"/>
      <c r="J1" s="567"/>
      <c r="K1" s="567"/>
      <c r="L1" s="567"/>
      <c r="M1" s="567"/>
      <c r="N1" s="567"/>
      <c r="O1" s="567"/>
      <c r="P1" s="567"/>
      <c r="Q1" s="56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70"/>
      <c r="B2" s="570"/>
      <c r="C2" s="570"/>
      <c r="D2" s="570"/>
      <c r="E2" s="570"/>
      <c r="F2" s="567"/>
      <c r="G2" s="567"/>
      <c r="H2" s="567"/>
      <c r="I2" s="567"/>
      <c r="J2" s="567"/>
      <c r="K2" s="567"/>
      <c r="L2" s="567"/>
      <c r="M2" s="567"/>
      <c r="N2" s="567"/>
      <c r="O2" s="567"/>
      <c r="P2" s="567"/>
      <c r="Q2" s="56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70"/>
      <c r="B3" s="570"/>
      <c r="C3" s="570"/>
      <c r="D3" s="570"/>
      <c r="E3" s="570"/>
      <c r="F3" s="567"/>
      <c r="G3" s="567"/>
      <c r="H3" s="567"/>
      <c r="I3" s="567"/>
      <c r="J3" s="567"/>
      <c r="K3" s="567"/>
      <c r="L3" s="567"/>
      <c r="M3" s="567"/>
      <c r="N3" s="567"/>
      <c r="O3" s="567"/>
      <c r="P3" s="567"/>
      <c r="Q3" s="56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51" t="s">
        <v>0</v>
      </c>
      <c r="B4" s="451"/>
      <c r="C4" s="544" t="s">
        <v>469</v>
      </c>
      <c r="D4" s="544"/>
      <c r="E4" s="544"/>
      <c r="F4" s="544"/>
      <c r="G4" s="544"/>
      <c r="H4" s="544"/>
      <c r="I4" s="544"/>
      <c r="J4" s="544"/>
      <c r="K4" s="544"/>
      <c r="L4" s="544"/>
      <c r="M4" s="544"/>
      <c r="N4" s="544"/>
      <c r="O4" s="544"/>
      <c r="P4" s="544"/>
      <c r="Q4" s="544"/>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451" t="s">
        <v>1</v>
      </c>
      <c r="B5" s="451"/>
      <c r="C5" s="544" t="s">
        <v>470</v>
      </c>
      <c r="D5" s="544"/>
      <c r="E5" s="544"/>
      <c r="F5" s="544"/>
      <c r="G5" s="544"/>
      <c r="H5" s="544"/>
      <c r="I5" s="544"/>
      <c r="J5" s="544"/>
      <c r="K5" s="544"/>
      <c r="L5" s="544"/>
      <c r="M5" s="544"/>
      <c r="N5" s="544"/>
      <c r="O5" s="544"/>
      <c r="P5" s="544"/>
      <c r="Q5" s="544"/>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51" t="s">
        <v>2</v>
      </c>
      <c r="B6" s="451"/>
      <c r="C6" s="545" t="s">
        <v>402</v>
      </c>
      <c r="D6" s="545"/>
      <c r="E6" s="545"/>
      <c r="F6" s="545"/>
      <c r="G6" s="545"/>
      <c r="H6" s="545"/>
      <c r="I6" s="545"/>
      <c r="J6" s="545"/>
      <c r="K6" s="545"/>
      <c r="L6" s="545"/>
      <c r="M6" s="545"/>
      <c r="N6" s="545"/>
      <c r="O6" s="545"/>
      <c r="P6" s="545"/>
      <c r="Q6" s="545"/>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thickBot="1">
      <c r="A7" s="535" t="s">
        <v>123</v>
      </c>
      <c r="B7" s="535"/>
      <c r="C7" s="535"/>
      <c r="D7" s="535"/>
      <c r="E7" s="535"/>
      <c r="F7" s="535" t="s">
        <v>154</v>
      </c>
      <c r="G7" s="535"/>
      <c r="H7" s="535"/>
      <c r="I7" s="90"/>
      <c r="J7" s="475" t="s">
        <v>170</v>
      </c>
      <c r="K7" s="475"/>
      <c r="L7" s="475"/>
      <c r="M7" s="475"/>
      <c r="N7" s="476"/>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36" t="s">
        <v>12</v>
      </c>
      <c r="B8" s="537" t="s">
        <v>117</v>
      </c>
      <c r="C8" s="571" t="s">
        <v>118</v>
      </c>
      <c r="D8" s="573" t="s">
        <v>13</v>
      </c>
      <c r="E8" s="537" t="s">
        <v>119</v>
      </c>
      <c r="F8" s="568" t="s">
        <v>115</v>
      </c>
      <c r="G8" s="568" t="s">
        <v>116</v>
      </c>
      <c r="H8" s="568" t="s">
        <v>5</v>
      </c>
      <c r="I8" s="575"/>
      <c r="J8" s="568" t="s">
        <v>86</v>
      </c>
      <c r="K8" s="568" t="s">
        <v>7</v>
      </c>
      <c r="L8" s="568" t="s">
        <v>113</v>
      </c>
      <c r="M8" s="568" t="s">
        <v>8</v>
      </c>
      <c r="N8" s="568" t="s">
        <v>173</v>
      </c>
      <c r="O8" s="568" t="s">
        <v>169</v>
      </c>
      <c r="P8" s="568" t="s">
        <v>10</v>
      </c>
      <c r="Q8" s="568" t="s">
        <v>11</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52"/>
      <c r="B9" s="538"/>
      <c r="C9" s="572"/>
      <c r="D9" s="574"/>
      <c r="E9" s="538"/>
      <c r="F9" s="569"/>
      <c r="G9" s="569"/>
      <c r="H9" s="569"/>
      <c r="I9" s="576"/>
      <c r="J9" s="569"/>
      <c r="K9" s="569"/>
      <c r="L9" s="569"/>
      <c r="M9" s="569"/>
      <c r="N9" s="569"/>
      <c r="O9" s="569"/>
      <c r="P9" s="569"/>
      <c r="Q9" s="56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44.25" customHeight="1">
      <c r="A10" s="513">
        <f>'5- Identificación de Riesgos'!A10</f>
        <v>1</v>
      </c>
      <c r="B10" s="422" t="str">
        <f>'5- Identificación de Riesgos'!B10</f>
        <v>Incumplimiento de los objetivos SIGCMA</v>
      </c>
      <c r="C10" s="426" t="str">
        <f>'5- Identificación de Riesgos'!C10</f>
        <v>Posibilidad de incumplimiento de los objetivos del sistema de gestión SIGCMA ante el no logro del nivel de referencia de los indicadores en los procesos que lo conforman con la expectativa de cumplimiento en cada ejercicio (anual) y por falta de mantenimiento del mismo.</v>
      </c>
      <c r="D10" s="426" t="s">
        <v>94</v>
      </c>
      <c r="E10" s="180" t="str">
        <f>'5- Identificación de Riesgos'!D10</f>
        <v>1-Congestión del aparato judicial</v>
      </c>
      <c r="F10" s="490" t="str">
        <f>'5- Identificación de Riesgos'!H10</f>
        <v>Muy Baja - 1</v>
      </c>
      <c r="G10" s="426" t="str">
        <f>'5- Identificación de Riesgos'!M10</f>
        <v>Menor - 2</v>
      </c>
      <c r="H10" s="426" t="str">
        <f>'5- Identificación de Riesgos'!N10</f>
        <v>Bajo - 2</v>
      </c>
      <c r="I10" s="158"/>
      <c r="J10" s="559" t="str">
        <f>'6- Valoración Controles'!T10</f>
        <v>Muy Baja - 1</v>
      </c>
      <c r="K10" s="559" t="str">
        <f>'6- Valoración Controles'!U10</f>
        <v>Menor - 2</v>
      </c>
      <c r="L10" s="556" t="e">
        <f>AVERAGE(#REF!)</f>
        <v>#REF!</v>
      </c>
      <c r="M10" s="422" t="str">
        <f>'6- Valoración Controles'!V10</f>
        <v>Bajo - 2</v>
      </c>
      <c r="N10" s="422" t="s">
        <v>110</v>
      </c>
      <c r="O10" s="181"/>
      <c r="P10" s="181"/>
      <c r="Q10" s="182"/>
    </row>
    <row r="11" spans="1:269" ht="44.25" customHeight="1">
      <c r="A11" s="518"/>
      <c r="B11" s="480"/>
      <c r="C11" s="443"/>
      <c r="D11" s="443"/>
      <c r="E11" s="183" t="str">
        <f>'5- Identificación de Riesgos'!D11</f>
        <v>2- Rotación de personal.</v>
      </c>
      <c r="F11" s="491"/>
      <c r="G11" s="558"/>
      <c r="H11" s="443"/>
      <c r="I11" s="91"/>
      <c r="J11" s="560"/>
      <c r="K11" s="560"/>
      <c r="L11" s="557"/>
      <c r="M11" s="480"/>
      <c r="N11" s="480"/>
      <c r="O11" s="184"/>
      <c r="P11" s="184">
        <v>5</v>
      </c>
      <c r="Q11" s="185"/>
    </row>
    <row r="12" spans="1:269" ht="44.25" customHeight="1">
      <c r="A12" s="518"/>
      <c r="B12" s="480"/>
      <c r="C12" s="443"/>
      <c r="D12" s="443"/>
      <c r="E12" s="194" t="str">
        <f>'5- Identificación de Riesgos'!D12</f>
        <v>3-Escacez de recursos para el sostenimiento del SIGCMA.</v>
      </c>
      <c r="F12" s="491"/>
      <c r="G12" s="558"/>
      <c r="H12" s="443"/>
      <c r="I12" s="91"/>
      <c r="J12" s="560"/>
      <c r="K12" s="560"/>
      <c r="L12" s="557"/>
      <c r="M12" s="480"/>
      <c r="N12" s="480"/>
      <c r="O12" s="184"/>
      <c r="P12" s="184"/>
      <c r="Q12" s="185"/>
    </row>
    <row r="13" spans="1:269" ht="44.25" customHeight="1" thickBot="1">
      <c r="A13" s="518"/>
      <c r="B13" s="480"/>
      <c r="C13" s="443"/>
      <c r="D13" s="443"/>
      <c r="E13" s="183" t="str">
        <f>'5- Identificación de Riesgos'!D13</f>
        <v>4-Falta de capacitación al personal existente en las dependencias judiciales en temas de calidad.</v>
      </c>
      <c r="F13" s="491"/>
      <c r="G13" s="558"/>
      <c r="H13" s="443"/>
      <c r="I13" s="91"/>
      <c r="J13" s="560"/>
      <c r="K13" s="560"/>
      <c r="L13" s="557"/>
      <c r="M13" s="480"/>
      <c r="N13" s="480"/>
      <c r="O13" s="184"/>
      <c r="P13" s="184"/>
      <c r="Q13" s="185"/>
    </row>
    <row r="14" spans="1:269" ht="28.5" customHeight="1">
      <c r="A14" s="513">
        <f>'5- Identificación de Riesgos'!A14</f>
        <v>2</v>
      </c>
      <c r="B14" s="422" t="str">
        <f>'5- Identificación de Riesgos'!B14</f>
        <v>Pérdida o deterioro de expedientes (físico y/o digital)</v>
      </c>
      <c r="C14" s="426" t="str">
        <f>'5- Identificación de Riesgos'!C14</f>
        <v>Posibilidad de la afectación en la Prestación del Servicio de Justicia   por el extravío o deterioro de los expedientes en el proceso de custodia y archivo de los mismos.</v>
      </c>
      <c r="D14" s="426" t="s">
        <v>94</v>
      </c>
      <c r="E14" s="180" t="str">
        <f>'5- Identificación de Riesgos'!D14</f>
        <v>1-Escazo conocimiento de herramientas de administración documental (TRD-No implementación del expediente electrónico)</v>
      </c>
      <c r="F14" s="490" t="str">
        <f>'5- Identificación de Riesgos'!H14</f>
        <v>Muy Baja - 1</v>
      </c>
      <c r="G14" s="426" t="str">
        <f>'5- Identificación de Riesgos'!M14</f>
        <v>Menor - 2</v>
      </c>
      <c r="H14" s="426" t="str">
        <f>'5- Identificación de Riesgos'!N14</f>
        <v>Bajo - 2</v>
      </c>
      <c r="I14" s="158"/>
      <c r="J14" s="559" t="str">
        <f>'6- Valoración Controles'!T14</f>
        <v>Muy Baja - 1</v>
      </c>
      <c r="K14" s="559" t="str">
        <f>'6- Valoración Controles'!U14</f>
        <v>Menor - 2</v>
      </c>
      <c r="L14" s="556" t="e">
        <f>AVERAGE(#REF!)</f>
        <v>#REF!</v>
      </c>
      <c r="M14" s="422" t="str">
        <f>'6- Valoración Controles'!V14</f>
        <v>Bajo - 2</v>
      </c>
      <c r="N14" s="422" t="s">
        <v>110</v>
      </c>
      <c r="O14" s="181"/>
      <c r="P14" s="181"/>
      <c r="Q14" s="182"/>
    </row>
    <row r="15" spans="1:269" ht="28.5" customHeight="1">
      <c r="A15" s="518"/>
      <c r="B15" s="480"/>
      <c r="C15" s="443"/>
      <c r="D15" s="443"/>
      <c r="E15" s="183" t="str">
        <f>'5- Identificación de Riesgos'!D15</f>
        <v>2.Falta de software institucional estandarizado para la especialidad para el control del archivo de documentos tanto físicos como difgitales.</v>
      </c>
      <c r="F15" s="491"/>
      <c r="G15" s="558"/>
      <c r="H15" s="443"/>
      <c r="I15" s="91"/>
      <c r="J15" s="560"/>
      <c r="K15" s="560"/>
      <c r="L15" s="557"/>
      <c r="M15" s="480"/>
      <c r="N15" s="480"/>
      <c r="O15" s="184"/>
      <c r="P15" s="184">
        <v>5</v>
      </c>
      <c r="Q15" s="185"/>
    </row>
    <row r="16" spans="1:269" ht="28.5" customHeight="1">
      <c r="A16" s="518"/>
      <c r="B16" s="480"/>
      <c r="C16" s="443"/>
      <c r="D16" s="443"/>
      <c r="E16" s="183" t="str">
        <f>'5- Identificación de Riesgos'!D16</f>
        <v>3-Fallas o daños tecnológicos.</v>
      </c>
      <c r="F16" s="491"/>
      <c r="G16" s="558"/>
      <c r="H16" s="443"/>
      <c r="I16" s="91"/>
      <c r="J16" s="560"/>
      <c r="K16" s="560"/>
      <c r="L16" s="557"/>
      <c r="M16" s="480"/>
      <c r="N16" s="480"/>
      <c r="O16" s="184"/>
      <c r="P16" s="184"/>
      <c r="Q16" s="185"/>
    </row>
    <row r="17" spans="1:17" ht="28.5" customHeight="1">
      <c r="A17" s="518"/>
      <c r="B17" s="480"/>
      <c r="C17" s="443"/>
      <c r="D17" s="443"/>
      <c r="E17" s="183" t="str">
        <f>'5- Identificación de Riesgos'!D17</f>
        <v xml:space="preserve">4-Congestión del aparato judicial </v>
      </c>
      <c r="F17" s="491"/>
      <c r="G17" s="558"/>
      <c r="H17" s="443"/>
      <c r="I17" s="91"/>
      <c r="J17" s="560"/>
      <c r="K17" s="560"/>
      <c r="L17" s="557"/>
      <c r="M17" s="480"/>
      <c r="N17" s="480"/>
      <c r="O17" s="184"/>
      <c r="P17" s="184"/>
      <c r="Q17" s="185"/>
    </row>
    <row r="18" spans="1:17" ht="28.5" customHeight="1">
      <c r="A18" s="518"/>
      <c r="B18" s="480"/>
      <c r="C18" s="443"/>
      <c r="D18" s="443"/>
      <c r="E18" s="183" t="str">
        <f>'5- Identificación de Riesgos'!D18</f>
        <v>5- Salidas de los expedientes por fuera de la organización a otros ambientes.</v>
      </c>
      <c r="F18" s="491"/>
      <c r="G18" s="558"/>
      <c r="H18" s="443"/>
      <c r="I18" s="91"/>
      <c r="J18" s="560"/>
      <c r="K18" s="560"/>
      <c r="L18" s="557"/>
      <c r="M18" s="480"/>
      <c r="N18" s="480"/>
      <c r="O18" s="184"/>
      <c r="P18" s="184"/>
      <c r="Q18" s="185"/>
    </row>
    <row r="19" spans="1:17" ht="28.5" customHeight="1" thickBot="1">
      <c r="A19" s="518"/>
      <c r="B19" s="480"/>
      <c r="C19" s="443"/>
      <c r="D19" s="443"/>
      <c r="E19" s="183" t="str">
        <f>'5- Identificación de Riesgos'!D19</f>
        <v>6-Ausencia de repositorios o sedes funcionales para la administración de los expedientes del archivo de gestión activo o de procesos terminados.</v>
      </c>
      <c r="F19" s="491"/>
      <c r="G19" s="558"/>
      <c r="H19" s="443"/>
      <c r="I19" s="91"/>
      <c r="J19" s="560"/>
      <c r="K19" s="560"/>
      <c r="L19" s="557"/>
      <c r="M19" s="480"/>
      <c r="N19" s="480"/>
      <c r="O19" s="184"/>
      <c r="P19" s="184"/>
      <c r="Q19" s="185"/>
    </row>
    <row r="20" spans="1:17" ht="29.25" customHeight="1">
      <c r="A20" s="513">
        <f>'5- Identificación de Riesgos'!A20</f>
        <v>3</v>
      </c>
      <c r="B20" s="422" t="str">
        <f>'5- Identificación de Riesgos'!B20</f>
        <v>Incumplimiento de los términos procesales</v>
      </c>
      <c r="C20" s="426" t="str">
        <f>'5- Identificación de Riesgos'!C20</f>
        <v>Falta de observancia en los tiempos establecidos en el procedimiento legal, por parte de los despachos.</v>
      </c>
      <c r="D20" s="426" t="s">
        <v>94</v>
      </c>
      <c r="E20" s="180" t="str">
        <f>'5- Identificación de Riesgos'!D20</f>
        <v>1-Congestión del aparato judicial</v>
      </c>
      <c r="F20" s="490" t="str">
        <f>'5- Identificación de Riesgos'!H20</f>
        <v>Alta - 4</v>
      </c>
      <c r="G20" s="426" t="str">
        <f>'5- Identificación de Riesgos'!M20</f>
        <v>Menor - 2</v>
      </c>
      <c r="H20" s="426" t="str">
        <f>'5- Identificación de Riesgos'!N20</f>
        <v>Moderado - 8</v>
      </c>
      <c r="I20" s="158"/>
      <c r="J20" s="559" t="str">
        <f>'6- Valoración Controles'!T20</f>
        <v>Media - 3</v>
      </c>
      <c r="K20" s="559" t="str">
        <f>'6- Valoración Controles'!U20</f>
        <v>Menor - 2</v>
      </c>
      <c r="L20" s="556" t="e">
        <f>AVERAGE(#REF!)</f>
        <v>#REF!</v>
      </c>
      <c r="M20" s="422" t="str">
        <f>'6- Valoración Controles'!V20</f>
        <v>Moderado - 6</v>
      </c>
      <c r="N20" s="422" t="s">
        <v>110</v>
      </c>
      <c r="O20" s="181"/>
      <c r="P20" s="181"/>
      <c r="Q20" s="182"/>
    </row>
    <row r="21" spans="1:17" ht="29.25" customHeight="1">
      <c r="A21" s="518"/>
      <c r="B21" s="480"/>
      <c r="C21" s="443"/>
      <c r="D21" s="443"/>
      <c r="E21" s="183" t="str">
        <f>'5- Identificación de Riesgos'!D21</f>
        <v>2-Insificiente planta de personal para atender el proceso misional y la rotación de la misma.</v>
      </c>
      <c r="F21" s="491"/>
      <c r="G21" s="558"/>
      <c r="H21" s="443"/>
      <c r="I21" s="91"/>
      <c r="J21" s="560"/>
      <c r="K21" s="560"/>
      <c r="L21" s="557"/>
      <c r="M21" s="480"/>
      <c r="N21" s="480"/>
      <c r="O21" s="184"/>
      <c r="P21" s="184">
        <v>5</v>
      </c>
      <c r="Q21" s="185"/>
    </row>
    <row r="22" spans="1:17" ht="29.25" customHeight="1">
      <c r="A22" s="518"/>
      <c r="B22" s="480"/>
      <c r="C22" s="443"/>
      <c r="D22" s="443"/>
      <c r="E22" s="183" t="str">
        <f>'5- Identificación de Riesgos'!D22</f>
        <v>3-Complejidad de algunos procesos que requieren mayor dedicación para su trámite.</v>
      </c>
      <c r="F22" s="491"/>
      <c r="G22" s="558"/>
      <c r="H22" s="443"/>
      <c r="I22" s="91"/>
      <c r="J22" s="560"/>
      <c r="K22" s="560"/>
      <c r="L22" s="557"/>
      <c r="M22" s="480"/>
      <c r="N22" s="480"/>
      <c r="O22" s="184"/>
      <c r="P22" s="184"/>
      <c r="Q22" s="185"/>
    </row>
    <row r="23" spans="1:17" ht="29.25" customHeight="1">
      <c r="A23" s="518"/>
      <c r="B23" s="480"/>
      <c r="C23" s="443"/>
      <c r="D23" s="443"/>
      <c r="E23" s="183" t="str">
        <f>'5- Identificación de Riesgos'!D23</f>
        <v>4- Aplazamiento u omision injustificado en la realización de audiencias o ejecución de trámites legales.</v>
      </c>
      <c r="F23" s="491"/>
      <c r="G23" s="558"/>
      <c r="H23" s="443"/>
      <c r="I23" s="91"/>
      <c r="J23" s="560"/>
      <c r="K23" s="560"/>
      <c r="L23" s="557"/>
      <c r="M23" s="480"/>
      <c r="N23" s="480"/>
      <c r="O23" s="184"/>
      <c r="P23" s="184"/>
      <c r="Q23" s="185"/>
    </row>
    <row r="24" spans="1:17" ht="29.25" customHeight="1">
      <c r="A24" s="518"/>
      <c r="B24" s="480"/>
      <c r="C24" s="443"/>
      <c r="D24" s="443"/>
      <c r="E24" s="183" t="str">
        <f>'5- Identificación de Riesgos'!D24</f>
        <v>5. Indebido o inexistente registro y control de la información a través de los sistemas de información de la Rama Judicial.</v>
      </c>
      <c r="F24" s="491"/>
      <c r="G24" s="558"/>
      <c r="H24" s="443"/>
      <c r="I24" s="91"/>
      <c r="J24" s="560"/>
      <c r="K24" s="560"/>
      <c r="L24" s="557"/>
      <c r="M24" s="480"/>
      <c r="N24" s="480"/>
      <c r="O24" s="184"/>
      <c r="P24" s="184"/>
      <c r="Q24" s="185"/>
    </row>
    <row r="25" spans="1:17" ht="29.25" customHeight="1">
      <c r="A25" s="518"/>
      <c r="B25" s="480"/>
      <c r="C25" s="443"/>
      <c r="D25" s="443"/>
      <c r="E25" s="183" t="str">
        <f>'5- Identificación de Riesgos'!D25</f>
        <v xml:space="preserve">6-Desmotivación de los servidores Judiciales. </v>
      </c>
      <c r="F25" s="491"/>
      <c r="G25" s="558"/>
      <c r="H25" s="443"/>
      <c r="I25" s="91"/>
      <c r="J25" s="560"/>
      <c r="K25" s="560"/>
      <c r="L25" s="557"/>
      <c r="M25" s="480"/>
      <c r="N25" s="480"/>
      <c r="O25" s="184"/>
      <c r="P25" s="184"/>
      <c r="Q25" s="185"/>
    </row>
    <row r="26" spans="1:17" ht="29.25" customHeight="1" thickBot="1">
      <c r="A26" s="518"/>
      <c r="B26" s="480"/>
      <c r="C26" s="443"/>
      <c r="D26" s="443"/>
      <c r="E26" s="183" t="str">
        <f>'5- Identificación de Riesgos'!D26</f>
        <v>7-Servidores judiciales que no cuentan con las competencias necesarias para atender el trámite judicial.</v>
      </c>
      <c r="F26" s="491"/>
      <c r="G26" s="558"/>
      <c r="H26" s="443"/>
      <c r="I26" s="91"/>
      <c r="J26" s="560"/>
      <c r="K26" s="560"/>
      <c r="L26" s="557"/>
      <c r="M26" s="480"/>
      <c r="N26" s="480"/>
      <c r="O26" s="184"/>
      <c r="P26" s="184"/>
      <c r="Q26" s="185"/>
    </row>
    <row r="27" spans="1:17" ht="32.25" customHeight="1" thickBot="1">
      <c r="A27" s="513">
        <f>'5- Identificación de Riesgos'!A27</f>
        <v>4</v>
      </c>
      <c r="B27" s="422" t="str">
        <f>'5- Identificación de Riesgos'!B27</f>
        <v>Pago indebido de depósitos judiciales</v>
      </c>
      <c r="C27" s="426" t="str">
        <f>'5- Identificación de Riesgos'!C27</f>
        <v>Entrega de dineros a quien no le asiste el derecho de reclamar los mismos.</v>
      </c>
      <c r="D27" s="426" t="s">
        <v>94</v>
      </c>
      <c r="E27" s="180" t="str">
        <f>'5- Identificación de Riesgos'!D27</f>
        <v xml:space="preserve">1-Control insuficiente o inexisetente en la conciliación de las cuentas judiciales </v>
      </c>
      <c r="F27" s="490" t="str">
        <f>'5- Identificación de Riesgos'!H27</f>
        <v>Muy Baja - 1</v>
      </c>
      <c r="G27" s="426" t="str">
        <f>'5- Identificación de Riesgos'!M27</f>
        <v>Menor - 2</v>
      </c>
      <c r="H27" s="426" t="str">
        <f>'5- Identificación de Riesgos'!N27</f>
        <v>Bajo - 2</v>
      </c>
      <c r="I27" s="158"/>
      <c r="J27" s="559" t="str">
        <f>'6- Valoración Controles'!T27</f>
        <v>Muy Baja - 1</v>
      </c>
      <c r="K27" s="559" t="str">
        <f>'6- Valoración Controles'!U27</f>
        <v>Menor - 2</v>
      </c>
      <c r="L27" s="556" t="e">
        <f>AVERAGE(#REF!)</f>
        <v>#REF!</v>
      </c>
      <c r="M27" s="422" t="str">
        <f>'6- Valoración Controles'!V27</f>
        <v>Bajo - 2</v>
      </c>
      <c r="N27" s="422" t="s">
        <v>110</v>
      </c>
      <c r="O27" s="181"/>
      <c r="P27" s="181"/>
      <c r="Q27" s="182"/>
    </row>
    <row r="28" spans="1:17" ht="32.25" customHeight="1" thickBot="1">
      <c r="A28" s="518"/>
      <c r="B28" s="480"/>
      <c r="C28" s="443"/>
      <c r="D28" s="443"/>
      <c r="E28" s="180" t="str">
        <f>'5- Identificación de Riesgos'!D28</f>
        <v>2-Congestión del aparato judicial</v>
      </c>
      <c r="F28" s="491"/>
      <c r="G28" s="558"/>
      <c r="H28" s="443"/>
      <c r="I28" s="91"/>
      <c r="J28" s="560"/>
      <c r="K28" s="560"/>
      <c r="L28" s="557"/>
      <c r="M28" s="480"/>
      <c r="N28" s="480"/>
      <c r="O28" s="184"/>
      <c r="P28" s="184">
        <v>5</v>
      </c>
      <c r="Q28" s="185"/>
    </row>
    <row r="29" spans="1:17" ht="32.25" customHeight="1" thickBot="1">
      <c r="A29" s="514"/>
      <c r="B29" s="423"/>
      <c r="C29" s="427"/>
      <c r="D29" s="427"/>
      <c r="E29" s="322" t="str">
        <f>'5- Identificación de Riesgos'!D29</f>
        <v>3-Rotación de personal</v>
      </c>
      <c r="F29" s="492"/>
      <c r="G29" s="561"/>
      <c r="H29" s="427"/>
      <c r="I29" s="159"/>
      <c r="J29" s="562"/>
      <c r="K29" s="562"/>
      <c r="L29" s="563"/>
      <c r="M29" s="423"/>
      <c r="N29" s="423"/>
      <c r="O29" s="187"/>
      <c r="P29" s="187"/>
      <c r="Q29" s="188"/>
    </row>
    <row r="30" spans="1:17" ht="60.75" hidden="1" customHeight="1">
      <c r="A30" s="508">
        <f>'5- Identificación de Riesgos'!A30</f>
        <v>5</v>
      </c>
      <c r="B30" s="422" t="str">
        <f>'5- Identificación de Riesgos'!B30</f>
        <v xml:space="preserve">Recibir , ofrecer, prometer , entregar o aceptar dádivas o beneficios a nombre propio o de terceros para  expedir, alterar,retener , extraviar o entregar  documentos  sin el lleno de requisitos legales </v>
      </c>
      <c r="C30" s="426" t="str">
        <f>'5- Identificación de Riesgos'!C30</f>
        <v xml:space="preserve"> Realizar trámites sin el cumplimiento de los requisitos legales  o  con informacion falsa</v>
      </c>
      <c r="D30" s="426" t="s">
        <v>94</v>
      </c>
      <c r="E30" s="180" t="str">
        <f>'5- Identificación de Riesgos'!D30</f>
        <v xml:space="preserve">1.Falta de ética  de los servidores judiciales 
</v>
      </c>
      <c r="F30" s="490" t="str">
        <f>'5- Identificación de Riesgos'!H30</f>
        <v>Muy Baja - 1</v>
      </c>
      <c r="G30" s="426" t="str">
        <f>'5- Identificación de Riesgos'!M30</f>
        <v>Mayor - 4</v>
      </c>
      <c r="H30" s="426" t="str">
        <f>'5- Identificación de Riesgos'!N30</f>
        <v>Alto  - 4</v>
      </c>
      <c r="I30" s="158"/>
      <c r="J30" s="559" t="str">
        <f>'6- Valoración Controles'!T30</f>
        <v>Muy Baja - 1</v>
      </c>
      <c r="K30" s="559" t="str">
        <f>'6- Valoración Controles'!U30</f>
        <v>Mayor - 4</v>
      </c>
      <c r="L30" s="556" t="e">
        <f>AVERAGE(#REF!)</f>
        <v>#REF!</v>
      </c>
      <c r="M30" s="422" t="str">
        <f>'6- Valoración Controles'!V30</f>
        <v>Alto  - 4</v>
      </c>
      <c r="N30" s="422" t="s">
        <v>193</v>
      </c>
      <c r="O30" s="181"/>
      <c r="P30" s="181"/>
      <c r="Q30" s="182"/>
    </row>
    <row r="31" spans="1:17" ht="60.75" hidden="1" customHeight="1" thickBot="1">
      <c r="A31" s="510"/>
      <c r="B31" s="480"/>
      <c r="C31" s="443"/>
      <c r="D31" s="443"/>
      <c r="E31" s="183" t="str">
        <f>'5- Identificación de Riesgos'!D31</f>
        <v xml:space="preserve">2 Fallas en los controles de los procesos </v>
      </c>
      <c r="F31" s="491"/>
      <c r="G31" s="558"/>
      <c r="H31" s="443"/>
      <c r="I31" s="91"/>
      <c r="J31" s="560"/>
      <c r="K31" s="560"/>
      <c r="L31" s="557"/>
      <c r="M31" s="480"/>
      <c r="N31" s="480"/>
      <c r="O31" s="184"/>
      <c r="P31" s="184">
        <v>5</v>
      </c>
      <c r="Q31" s="185"/>
    </row>
    <row r="32" spans="1:17" ht="58.5" hidden="1" customHeight="1" thickBot="1">
      <c r="A32" s="508">
        <f>'5- Identificación de Riesgos'!A32</f>
        <v>6</v>
      </c>
      <c r="B32" s="422" t="str">
        <f>'5- Identificación de Riesgos'!B32</f>
        <v xml:space="preserve">Recibir, ofrecer, prometer, entregar o aceptar dadivas  o beneficios a nombre propio o de terceros para  demorar, retener, alterar o direccionar fallos judiciales </v>
      </c>
      <c r="C32" s="426" t="str">
        <f>'5- Identificación de Riesgos'!C32</f>
        <v xml:space="preserve">Proferir  sentencias judiciales incumpliendo los principios de la administracion de justicia o sin la observancia de los Codigos  Procesales en la materia </v>
      </c>
      <c r="D32" s="426" t="s">
        <v>94</v>
      </c>
      <c r="E32" s="180" t="str">
        <f>'5- Identificación de Riesgos'!D32</f>
        <v xml:space="preserve">1. Desconocimiento del Código de Etica y Buen Gobierno.   </v>
      </c>
      <c r="F32" s="490" t="str">
        <f>'5- Identificación de Riesgos'!H32</f>
        <v>Muy Baja - 1</v>
      </c>
      <c r="G32" s="426" t="str">
        <f>'5- Identificación de Riesgos'!M32</f>
        <v>Mayor - 4</v>
      </c>
      <c r="H32" s="426" t="str">
        <f>'5- Identificación de Riesgos'!N32</f>
        <v>Alto  - 4</v>
      </c>
      <c r="I32" s="158"/>
      <c r="J32" s="559" t="str">
        <f>'6- Valoración Controles'!T32</f>
        <v>Muy Baja - 1</v>
      </c>
      <c r="K32" s="559" t="str">
        <f>'6- Valoración Controles'!U32</f>
        <v>Mayor - 4</v>
      </c>
      <c r="L32" s="556" t="e">
        <f>AVERAGE(#REF!)</f>
        <v>#REF!</v>
      </c>
      <c r="M32" s="422" t="str">
        <f>'6- Valoración Controles'!V32</f>
        <v>Alto  - 4</v>
      </c>
      <c r="N32" s="422" t="s">
        <v>193</v>
      </c>
      <c r="O32" s="181"/>
      <c r="P32" s="181"/>
      <c r="Q32" s="182"/>
    </row>
    <row r="33" spans="1:17" ht="58.5" hidden="1" customHeight="1">
      <c r="A33" s="510"/>
      <c r="B33" s="480"/>
      <c r="C33" s="443"/>
      <c r="D33" s="443"/>
      <c r="E33" s="180" t="str">
        <f>'5- Identificación de Riesgos'!D33</f>
        <v xml:space="preserve">2.Falta de ética  de los servidores judiciales 
</v>
      </c>
      <c r="F33" s="491"/>
      <c r="G33" s="558"/>
      <c r="H33" s="443"/>
      <c r="I33" s="91"/>
      <c r="J33" s="560"/>
      <c r="K33" s="560"/>
      <c r="L33" s="557"/>
      <c r="M33" s="480"/>
      <c r="N33" s="480"/>
      <c r="O33" s="184"/>
      <c r="P33" s="184">
        <v>5</v>
      </c>
      <c r="Q33" s="185"/>
    </row>
    <row r="34" spans="1:17" ht="13.5" customHeight="1">
      <c r="A34" s="256"/>
      <c r="B34" s="252"/>
      <c r="C34" s="250"/>
      <c r="D34" s="250"/>
      <c r="E34" s="183"/>
      <c r="F34" s="254"/>
      <c r="G34" s="260"/>
      <c r="H34" s="250"/>
      <c r="I34" s="91"/>
      <c r="J34" s="255"/>
      <c r="K34" s="255"/>
      <c r="L34" s="253"/>
      <c r="M34" s="252"/>
      <c r="N34" s="252"/>
      <c r="O34" s="184"/>
      <c r="P34" s="184"/>
      <c r="Q34" s="185"/>
    </row>
    <row r="35" spans="1:17" ht="13.5" customHeight="1">
      <c r="A35" s="256"/>
      <c r="B35" s="252"/>
      <c r="C35" s="250"/>
      <c r="D35" s="250"/>
      <c r="E35" s="183"/>
      <c r="F35" s="254"/>
      <c r="G35" s="260"/>
      <c r="H35" s="250"/>
      <c r="I35" s="91"/>
      <c r="J35" s="255"/>
      <c r="K35" s="255"/>
      <c r="L35" s="253"/>
      <c r="M35" s="252"/>
      <c r="N35" s="252"/>
      <c r="O35" s="184"/>
      <c r="P35" s="184"/>
      <c r="Q35" s="185"/>
    </row>
    <row r="36" spans="1:17" ht="13.5" customHeight="1">
      <c r="A36" s="256"/>
      <c r="B36" s="252"/>
      <c r="C36" s="250"/>
      <c r="D36" s="250"/>
      <c r="E36" s="183"/>
      <c r="F36" s="254"/>
      <c r="G36" s="260"/>
      <c r="H36" s="250"/>
      <c r="I36" s="91"/>
      <c r="J36" s="255"/>
      <c r="K36" s="255"/>
      <c r="L36" s="253"/>
      <c r="M36" s="252"/>
      <c r="N36" s="252"/>
      <c r="O36" s="184"/>
      <c r="P36" s="184"/>
      <c r="Q36" s="185"/>
    </row>
    <row r="37" spans="1:17" ht="13.5" customHeight="1">
      <c r="A37" s="256"/>
      <c r="B37" s="252"/>
      <c r="C37" s="250"/>
      <c r="D37" s="250"/>
      <c r="E37" s="183"/>
      <c r="F37" s="254"/>
      <c r="G37" s="260"/>
      <c r="H37" s="250"/>
      <c r="I37" s="91"/>
      <c r="J37" s="255"/>
      <c r="K37" s="255"/>
      <c r="L37" s="253"/>
      <c r="M37" s="252"/>
      <c r="N37" s="252"/>
      <c r="O37" s="184"/>
      <c r="P37" s="184"/>
      <c r="Q37" s="185"/>
    </row>
    <row r="38" spans="1:17" ht="13.5" customHeight="1">
      <c r="A38" s="256"/>
      <c r="B38" s="252"/>
      <c r="C38" s="250"/>
      <c r="D38" s="250"/>
      <c r="E38" s="183"/>
      <c r="F38" s="254"/>
      <c r="G38" s="260"/>
      <c r="H38" s="250"/>
      <c r="I38" s="91"/>
      <c r="J38" s="255"/>
      <c r="K38" s="255"/>
      <c r="L38" s="253"/>
      <c r="M38" s="252"/>
      <c r="N38" s="252"/>
      <c r="O38" s="184"/>
      <c r="P38" s="184"/>
      <c r="Q38" s="185"/>
    </row>
    <row r="39" spans="1:17" ht="13.5" customHeight="1">
      <c r="A39" s="256"/>
      <c r="B39" s="252"/>
      <c r="C39" s="250"/>
      <c r="D39" s="250"/>
      <c r="E39" s="183"/>
      <c r="F39" s="254"/>
      <c r="G39" s="260"/>
      <c r="H39" s="250"/>
      <c r="I39" s="91"/>
      <c r="J39" s="255"/>
      <c r="K39" s="255"/>
      <c r="L39" s="253"/>
      <c r="M39" s="252"/>
      <c r="N39" s="252"/>
      <c r="O39" s="184"/>
      <c r="P39" s="184"/>
      <c r="Q39" s="185"/>
    </row>
    <row r="40" spans="1:17" ht="13.5" customHeight="1">
      <c r="A40" s="256"/>
      <c r="B40" s="252"/>
      <c r="C40" s="250"/>
      <c r="D40" s="250"/>
      <c r="E40" s="183"/>
      <c r="F40" s="254"/>
      <c r="G40" s="260"/>
      <c r="H40" s="250"/>
      <c r="I40" s="91"/>
      <c r="J40" s="255"/>
      <c r="K40" s="255"/>
      <c r="L40" s="253"/>
      <c r="M40" s="252"/>
      <c r="N40" s="252"/>
      <c r="O40" s="184"/>
      <c r="P40" s="184"/>
      <c r="Q40" s="185"/>
    </row>
    <row r="41" spans="1:17" ht="13.5" customHeight="1">
      <c r="A41" s="256"/>
      <c r="B41" s="252"/>
      <c r="C41" s="250"/>
      <c r="D41" s="250"/>
      <c r="E41" s="183"/>
      <c r="F41" s="254"/>
      <c r="G41" s="260"/>
      <c r="H41" s="250"/>
      <c r="I41" s="91"/>
      <c r="J41" s="255"/>
      <c r="K41" s="255"/>
      <c r="L41" s="253"/>
      <c r="M41" s="252"/>
      <c r="N41" s="252"/>
      <c r="O41" s="184"/>
      <c r="P41" s="184"/>
      <c r="Q41" s="185"/>
    </row>
    <row r="42" spans="1:17" ht="13.5" customHeight="1">
      <c r="A42" s="256"/>
      <c r="B42" s="252"/>
      <c r="C42" s="250"/>
      <c r="D42" s="250"/>
      <c r="E42" s="183"/>
      <c r="F42" s="254"/>
      <c r="G42" s="260"/>
      <c r="H42" s="250"/>
      <c r="I42" s="91"/>
      <c r="J42" s="255"/>
      <c r="K42" s="255"/>
      <c r="L42" s="253"/>
      <c r="M42" s="252"/>
      <c r="N42" s="252"/>
      <c r="O42" s="184"/>
      <c r="P42" s="184"/>
      <c r="Q42" s="185"/>
    </row>
    <row r="43" spans="1:17" ht="13.5" customHeight="1">
      <c r="A43" s="256"/>
      <c r="B43" s="252"/>
      <c r="C43" s="250"/>
      <c r="D43" s="250"/>
      <c r="E43" s="183"/>
      <c r="F43" s="254"/>
      <c r="G43" s="260"/>
      <c r="H43" s="250"/>
      <c r="I43" s="91"/>
      <c r="J43" s="255"/>
      <c r="K43" s="255"/>
      <c r="L43" s="253"/>
      <c r="M43" s="252"/>
      <c r="N43" s="252"/>
      <c r="O43" s="184"/>
      <c r="P43" s="184"/>
      <c r="Q43" s="185"/>
    </row>
    <row r="44" spans="1:17" ht="13.5" customHeight="1">
      <c r="A44" s="256"/>
      <c r="B44" s="252"/>
      <c r="C44" s="250"/>
      <c r="D44" s="250"/>
      <c r="E44" s="183"/>
      <c r="F44" s="254"/>
      <c r="G44" s="260"/>
      <c r="H44" s="250"/>
      <c r="I44" s="91"/>
      <c r="J44" s="255"/>
      <c r="K44" s="255"/>
      <c r="L44" s="253"/>
      <c r="M44" s="252"/>
      <c r="N44" s="252"/>
      <c r="O44" s="184"/>
      <c r="P44" s="184"/>
      <c r="Q44" s="185"/>
    </row>
    <row r="45" spans="1:17" ht="13.5" customHeight="1">
      <c r="A45" s="256"/>
      <c r="B45" s="252"/>
      <c r="C45" s="250"/>
      <c r="D45" s="250"/>
      <c r="E45" s="183"/>
      <c r="F45" s="254"/>
      <c r="G45" s="260"/>
      <c r="H45" s="250"/>
      <c r="I45" s="91"/>
      <c r="J45" s="255"/>
      <c r="K45" s="255"/>
      <c r="L45" s="253"/>
      <c r="M45" s="252"/>
      <c r="N45" s="252"/>
      <c r="O45" s="184"/>
      <c r="P45" s="184"/>
      <c r="Q45" s="185"/>
    </row>
    <row r="46" spans="1:17" ht="13.5" customHeight="1">
      <c r="A46" s="256"/>
      <c r="B46" s="252"/>
      <c r="C46" s="250"/>
      <c r="D46" s="250"/>
      <c r="E46" s="183"/>
      <c r="F46" s="254"/>
      <c r="G46" s="260"/>
      <c r="H46" s="250"/>
      <c r="I46" s="91"/>
      <c r="J46" s="255"/>
      <c r="K46" s="255"/>
      <c r="L46" s="253"/>
      <c r="M46" s="252"/>
      <c r="N46" s="252"/>
      <c r="O46" s="184"/>
      <c r="P46" s="184"/>
      <c r="Q46" s="185"/>
    </row>
    <row r="47" spans="1:17" ht="13.5" customHeight="1">
      <c r="A47" s="256"/>
      <c r="B47" s="252"/>
      <c r="C47" s="250"/>
      <c r="D47" s="250"/>
      <c r="E47" s="183"/>
      <c r="F47" s="254"/>
      <c r="G47" s="260"/>
      <c r="H47" s="250"/>
      <c r="I47" s="91"/>
      <c r="J47" s="255"/>
      <c r="K47" s="255"/>
      <c r="L47" s="253"/>
      <c r="M47" s="252"/>
      <c r="N47" s="252"/>
      <c r="O47" s="184"/>
      <c r="P47" s="184"/>
      <c r="Q47" s="185"/>
    </row>
    <row r="48" spans="1:17" ht="13.5" customHeight="1">
      <c r="A48" s="256"/>
      <c r="B48" s="252"/>
      <c r="C48" s="250"/>
      <c r="D48" s="250"/>
      <c r="E48" s="183"/>
      <c r="F48" s="254"/>
      <c r="G48" s="260"/>
      <c r="H48" s="250"/>
      <c r="I48" s="91"/>
      <c r="J48" s="255"/>
      <c r="K48" s="255"/>
      <c r="L48" s="253"/>
      <c r="M48" s="252"/>
      <c r="N48" s="252"/>
      <c r="O48" s="184"/>
      <c r="P48" s="184"/>
      <c r="Q48" s="185"/>
    </row>
    <row r="49" spans="1:17" ht="13.5" customHeight="1">
      <c r="A49" s="256"/>
      <c r="B49" s="252"/>
      <c r="C49" s="250"/>
      <c r="D49" s="250"/>
      <c r="E49" s="183"/>
      <c r="F49" s="254"/>
      <c r="G49" s="260"/>
      <c r="H49" s="250"/>
      <c r="I49" s="91"/>
      <c r="J49" s="255"/>
      <c r="K49" s="255"/>
      <c r="L49" s="253"/>
      <c r="M49" s="252"/>
      <c r="N49" s="252"/>
      <c r="O49" s="184"/>
      <c r="P49" s="184"/>
      <c r="Q49" s="185"/>
    </row>
    <row r="50" spans="1:17" ht="13.5" customHeight="1">
      <c r="A50" s="256"/>
      <c r="B50" s="252"/>
      <c r="C50" s="250"/>
      <c r="D50" s="250"/>
      <c r="E50" s="183"/>
      <c r="F50" s="254"/>
      <c r="G50" s="260"/>
      <c r="H50" s="250"/>
      <c r="I50" s="91"/>
      <c r="J50" s="255"/>
      <c r="K50" s="255"/>
      <c r="L50" s="253"/>
      <c r="M50" s="252"/>
      <c r="N50" s="252"/>
      <c r="O50" s="184"/>
      <c r="P50" s="184"/>
      <c r="Q50" s="185"/>
    </row>
    <row r="51" spans="1:17" ht="13.5" customHeight="1">
      <c r="A51" s="256"/>
      <c r="B51" s="252"/>
      <c r="C51" s="250"/>
      <c r="D51" s="250"/>
      <c r="E51" s="183"/>
      <c r="F51" s="254"/>
      <c r="G51" s="260"/>
      <c r="H51" s="250"/>
      <c r="I51" s="91"/>
      <c r="J51" s="255"/>
      <c r="K51" s="255"/>
      <c r="L51" s="253"/>
      <c r="M51" s="252"/>
      <c r="N51" s="252"/>
      <c r="O51" s="184"/>
      <c r="P51" s="184"/>
      <c r="Q51" s="185"/>
    </row>
    <row r="52" spans="1:17" ht="13.5" customHeight="1">
      <c r="A52" s="256"/>
      <c r="B52" s="252"/>
      <c r="C52" s="250"/>
      <c r="D52" s="250"/>
      <c r="E52" s="183"/>
      <c r="F52" s="254"/>
      <c r="G52" s="260"/>
      <c r="H52" s="250"/>
      <c r="I52" s="91"/>
      <c r="J52" s="255"/>
      <c r="K52" s="255"/>
      <c r="L52" s="253"/>
      <c r="M52" s="252"/>
      <c r="N52" s="252"/>
      <c r="O52" s="184"/>
      <c r="P52" s="184"/>
      <c r="Q52" s="185"/>
    </row>
    <row r="53" spans="1:17" ht="13.5" customHeight="1">
      <c r="A53" s="256"/>
      <c r="B53" s="252"/>
      <c r="C53" s="250"/>
      <c r="D53" s="250"/>
      <c r="E53" s="183"/>
      <c r="F53" s="254"/>
      <c r="G53" s="260"/>
      <c r="H53" s="250"/>
      <c r="I53" s="91"/>
      <c r="J53" s="255"/>
      <c r="K53" s="255"/>
      <c r="L53" s="253"/>
      <c r="M53" s="252"/>
      <c r="N53" s="252"/>
      <c r="O53" s="184"/>
      <c r="P53" s="184"/>
      <c r="Q53" s="185"/>
    </row>
    <row r="54" spans="1:17" ht="13.5" customHeight="1">
      <c r="A54" s="256"/>
      <c r="B54" s="252"/>
      <c r="C54" s="250"/>
      <c r="D54" s="250"/>
      <c r="E54" s="183"/>
      <c r="F54" s="254"/>
      <c r="G54" s="260"/>
      <c r="H54" s="250"/>
      <c r="I54" s="91"/>
      <c r="J54" s="255"/>
      <c r="K54" s="255"/>
      <c r="L54" s="253"/>
      <c r="M54" s="252"/>
      <c r="N54" s="252"/>
      <c r="O54" s="184"/>
      <c r="P54" s="184"/>
      <c r="Q54" s="185"/>
    </row>
    <row r="55" spans="1:17" ht="13.5" customHeight="1">
      <c r="A55" s="256"/>
      <c r="B55" s="252"/>
      <c r="C55" s="250"/>
      <c r="D55" s="250"/>
      <c r="E55" s="183"/>
      <c r="F55" s="254"/>
      <c r="G55" s="260"/>
      <c r="H55" s="250"/>
      <c r="I55" s="91"/>
      <c r="J55" s="255"/>
      <c r="K55" s="255"/>
      <c r="L55" s="253"/>
      <c r="M55" s="252"/>
      <c r="N55" s="252"/>
      <c r="O55" s="184"/>
      <c r="P55" s="184"/>
      <c r="Q55" s="185"/>
    </row>
    <row r="56" spans="1:17" ht="13.5" customHeight="1">
      <c r="A56" s="256"/>
      <c r="B56" s="252"/>
      <c r="C56" s="250"/>
      <c r="D56" s="250"/>
      <c r="E56" s="183"/>
      <c r="F56" s="254"/>
      <c r="G56" s="260"/>
      <c r="H56" s="250"/>
      <c r="I56" s="91"/>
      <c r="J56" s="255"/>
      <c r="K56" s="255"/>
      <c r="L56" s="253"/>
      <c r="M56" s="252"/>
      <c r="N56" s="252"/>
      <c r="O56" s="184"/>
      <c r="P56" s="184"/>
      <c r="Q56" s="185"/>
    </row>
    <row r="57" spans="1:17" ht="13.5" customHeight="1">
      <c r="A57" s="256"/>
      <c r="B57" s="252"/>
      <c r="C57" s="250"/>
      <c r="D57" s="250"/>
      <c r="E57" s="183"/>
      <c r="F57" s="254"/>
      <c r="G57" s="260"/>
      <c r="H57" s="250"/>
      <c r="I57" s="91"/>
      <c r="J57" s="255"/>
      <c r="K57" s="255"/>
      <c r="L57" s="253"/>
      <c r="M57" s="252"/>
      <c r="N57" s="252"/>
      <c r="O57" s="184"/>
      <c r="P57" s="184"/>
      <c r="Q57" s="185"/>
    </row>
    <row r="58" spans="1:17" ht="13.5" customHeight="1">
      <c r="A58" s="256"/>
      <c r="B58" s="252"/>
      <c r="C58" s="250"/>
      <c r="D58" s="250"/>
      <c r="E58" s="183"/>
      <c r="F58" s="254"/>
      <c r="G58" s="260"/>
      <c r="H58" s="250"/>
      <c r="I58" s="91"/>
      <c r="J58" s="255"/>
      <c r="K58" s="255"/>
      <c r="L58" s="253"/>
      <c r="M58" s="252"/>
      <c r="N58" s="252"/>
      <c r="O58" s="184"/>
      <c r="P58" s="184"/>
      <c r="Q58" s="185"/>
    </row>
    <row r="59" spans="1:17" ht="13.5" customHeight="1">
      <c r="A59" s="256"/>
      <c r="B59" s="252"/>
      <c r="C59" s="250"/>
      <c r="D59" s="250"/>
      <c r="E59" s="183"/>
      <c r="F59" s="254"/>
      <c r="G59" s="260"/>
      <c r="H59" s="250"/>
      <c r="I59" s="91"/>
      <c r="J59" s="255"/>
      <c r="K59" s="255"/>
      <c r="L59" s="253"/>
      <c r="M59" s="252"/>
      <c r="N59" s="252"/>
      <c r="O59" s="184"/>
      <c r="P59" s="184"/>
      <c r="Q59" s="185"/>
    </row>
    <row r="60" spans="1:17" ht="13.5" customHeight="1">
      <c r="A60" s="256"/>
      <c r="B60" s="252"/>
      <c r="C60" s="250"/>
      <c r="D60" s="250"/>
      <c r="E60" s="183"/>
      <c r="F60" s="254"/>
      <c r="G60" s="260"/>
      <c r="H60" s="250"/>
      <c r="I60" s="91"/>
      <c r="J60" s="255"/>
      <c r="K60" s="255"/>
      <c r="L60" s="253"/>
      <c r="M60" s="252"/>
      <c r="N60" s="252"/>
      <c r="O60" s="184"/>
      <c r="P60" s="184"/>
      <c r="Q60" s="185"/>
    </row>
    <row r="61" spans="1:17" ht="13.5" customHeight="1">
      <c r="A61" s="256"/>
      <c r="B61" s="252"/>
      <c r="C61" s="250"/>
      <c r="D61" s="250"/>
      <c r="E61" s="183"/>
      <c r="F61" s="254"/>
      <c r="G61" s="260"/>
      <c r="H61" s="250"/>
      <c r="I61" s="91"/>
      <c r="J61" s="255"/>
      <c r="K61" s="255"/>
      <c r="L61" s="253"/>
      <c r="M61" s="252"/>
      <c r="N61" s="252"/>
      <c r="O61" s="184"/>
      <c r="P61" s="184"/>
      <c r="Q61" s="185"/>
    </row>
    <row r="62" spans="1:17" ht="13.5" customHeight="1">
      <c r="A62" s="256"/>
      <c r="B62" s="252"/>
      <c r="C62" s="250"/>
      <c r="D62" s="250"/>
      <c r="E62" s="183"/>
      <c r="F62" s="254"/>
      <c r="G62" s="260"/>
      <c r="H62" s="250"/>
      <c r="I62" s="91"/>
      <c r="J62" s="255"/>
      <c r="K62" s="255"/>
      <c r="L62" s="253"/>
      <c r="M62" s="252"/>
      <c r="N62" s="252"/>
      <c r="O62" s="184"/>
      <c r="P62" s="184"/>
      <c r="Q62" s="185"/>
    </row>
    <row r="63" spans="1:17" ht="13.5" customHeight="1">
      <c r="A63" s="256"/>
      <c r="B63" s="252"/>
      <c r="C63" s="250"/>
      <c r="D63" s="250"/>
      <c r="E63" s="183"/>
      <c r="F63" s="254"/>
      <c r="G63" s="260"/>
      <c r="H63" s="250"/>
      <c r="I63" s="91"/>
      <c r="J63" s="255"/>
      <c r="K63" s="255"/>
      <c r="L63" s="253"/>
      <c r="M63" s="252"/>
      <c r="N63" s="252"/>
      <c r="O63" s="184"/>
      <c r="P63" s="184"/>
      <c r="Q63" s="185"/>
    </row>
    <row r="64" spans="1:17" ht="13.5" customHeight="1">
      <c r="A64" s="256"/>
      <c r="B64" s="252"/>
      <c r="C64" s="250"/>
      <c r="D64" s="250"/>
      <c r="E64" s="183"/>
      <c r="F64" s="254"/>
      <c r="G64" s="260"/>
      <c r="H64" s="250"/>
      <c r="I64" s="91"/>
      <c r="J64" s="255"/>
      <c r="K64" s="255"/>
      <c r="L64" s="253"/>
      <c r="M64" s="252"/>
      <c r="N64" s="252"/>
      <c r="O64" s="184"/>
      <c r="P64" s="184"/>
      <c r="Q64" s="185"/>
    </row>
    <row r="65" spans="1:17" ht="13.5" customHeight="1">
      <c r="A65" s="256"/>
      <c r="B65" s="252"/>
      <c r="C65" s="250"/>
      <c r="D65" s="250"/>
      <c r="E65" s="183"/>
      <c r="F65" s="254"/>
      <c r="G65" s="260"/>
      <c r="H65" s="250"/>
      <c r="I65" s="91"/>
      <c r="J65" s="255"/>
      <c r="K65" s="255"/>
      <c r="L65" s="253"/>
      <c r="M65" s="252"/>
      <c r="N65" s="252"/>
      <c r="O65" s="184"/>
      <c r="P65" s="184"/>
      <c r="Q65" s="185"/>
    </row>
    <row r="66" spans="1:17" ht="13.5" customHeight="1">
      <c r="A66" s="256"/>
      <c r="B66" s="252"/>
      <c r="C66" s="250"/>
      <c r="D66" s="250"/>
      <c r="E66" s="183"/>
      <c r="F66" s="254"/>
      <c r="G66" s="260"/>
      <c r="H66" s="250"/>
      <c r="I66" s="91"/>
      <c r="J66" s="255"/>
      <c r="K66" s="255"/>
      <c r="L66" s="253"/>
      <c r="M66" s="252"/>
      <c r="N66" s="252"/>
      <c r="O66" s="184"/>
      <c r="P66" s="184"/>
      <c r="Q66" s="185"/>
    </row>
    <row r="67" spans="1:17" ht="13.5" customHeight="1">
      <c r="A67" s="256"/>
      <c r="B67" s="252"/>
      <c r="C67" s="250"/>
      <c r="D67" s="250"/>
      <c r="E67" s="183"/>
      <c r="F67" s="254"/>
      <c r="G67" s="260"/>
      <c r="H67" s="250"/>
      <c r="I67" s="91"/>
      <c r="J67" s="255"/>
      <c r="K67" s="255"/>
      <c r="L67" s="253"/>
      <c r="M67" s="252"/>
      <c r="N67" s="252"/>
      <c r="O67" s="184"/>
      <c r="P67" s="184"/>
      <c r="Q67" s="185"/>
    </row>
    <row r="68" spans="1:17" ht="13.5" customHeight="1">
      <c r="A68" s="256"/>
      <c r="B68" s="252"/>
      <c r="C68" s="250"/>
      <c r="D68" s="250"/>
      <c r="E68" s="183"/>
      <c r="F68" s="254"/>
      <c r="G68" s="260"/>
      <c r="H68" s="250"/>
      <c r="I68" s="91"/>
      <c r="J68" s="255"/>
      <c r="K68" s="255"/>
      <c r="L68" s="253"/>
      <c r="M68" s="252"/>
      <c r="N68" s="252"/>
      <c r="O68" s="184"/>
      <c r="P68" s="184"/>
      <c r="Q68" s="185"/>
    </row>
    <row r="69" spans="1:17" ht="13.5" customHeight="1">
      <c r="A69" s="256"/>
      <c r="B69" s="252"/>
      <c r="C69" s="250"/>
      <c r="D69" s="250"/>
      <c r="E69" s="183"/>
      <c r="F69" s="254"/>
      <c r="G69" s="260"/>
      <c r="H69" s="250"/>
      <c r="I69" s="91"/>
      <c r="J69" s="255"/>
      <c r="K69" s="255"/>
      <c r="L69" s="253"/>
      <c r="M69" s="252"/>
      <c r="N69" s="252"/>
      <c r="O69" s="184"/>
      <c r="P69" s="184"/>
      <c r="Q69" s="185"/>
    </row>
    <row r="70" spans="1:17" ht="13.5" customHeight="1">
      <c r="A70" s="256"/>
      <c r="B70" s="252"/>
      <c r="C70" s="250"/>
      <c r="D70" s="250"/>
      <c r="E70" s="183"/>
      <c r="F70" s="254"/>
      <c r="G70" s="260"/>
      <c r="H70" s="250"/>
      <c r="I70" s="91"/>
      <c r="J70" s="255"/>
      <c r="K70" s="255"/>
      <c r="L70" s="253"/>
      <c r="M70" s="252"/>
      <c r="N70" s="252"/>
      <c r="O70" s="184"/>
      <c r="P70" s="184"/>
      <c r="Q70" s="185"/>
    </row>
    <row r="71" spans="1:17" ht="13.5" customHeight="1">
      <c r="A71" s="256"/>
      <c r="B71" s="252"/>
      <c r="C71" s="250"/>
      <c r="D71" s="250"/>
      <c r="E71" s="183"/>
      <c r="F71" s="254"/>
      <c r="G71" s="260"/>
      <c r="H71" s="250"/>
      <c r="I71" s="91"/>
      <c r="J71" s="255"/>
      <c r="K71" s="255"/>
      <c r="L71" s="253"/>
      <c r="M71" s="252"/>
      <c r="N71" s="252"/>
      <c r="O71" s="184"/>
      <c r="P71" s="184"/>
      <c r="Q71" s="185"/>
    </row>
    <row r="72" spans="1:17" ht="13.5" customHeight="1">
      <c r="A72" s="256"/>
      <c r="B72" s="252"/>
      <c r="C72" s="250"/>
      <c r="D72" s="250"/>
      <c r="E72" s="183"/>
      <c r="F72" s="254"/>
      <c r="G72" s="260"/>
      <c r="H72" s="250"/>
      <c r="I72" s="91"/>
      <c r="J72" s="255"/>
      <c r="K72" s="255"/>
      <c r="L72" s="253"/>
      <c r="M72" s="252"/>
      <c r="N72" s="252"/>
      <c r="O72" s="184"/>
      <c r="P72" s="184"/>
      <c r="Q72" s="185"/>
    </row>
    <row r="73" spans="1:17" ht="13.5" customHeight="1">
      <c r="A73" s="256"/>
      <c r="B73" s="252"/>
      <c r="C73" s="250"/>
      <c r="D73" s="250"/>
      <c r="E73" s="183"/>
      <c r="F73" s="254"/>
      <c r="G73" s="260"/>
      <c r="H73" s="250"/>
      <c r="I73" s="91"/>
      <c r="J73" s="255"/>
      <c r="K73" s="255"/>
      <c r="L73" s="253"/>
      <c r="M73" s="252"/>
      <c r="N73" s="252"/>
      <c r="O73" s="184"/>
      <c r="P73" s="184"/>
      <c r="Q73" s="185"/>
    </row>
    <row r="74" spans="1:17" ht="13.5" customHeight="1">
      <c r="A74" s="256"/>
      <c r="B74" s="252"/>
      <c r="C74" s="250"/>
      <c r="D74" s="250"/>
      <c r="E74" s="183"/>
      <c r="F74" s="254"/>
      <c r="G74" s="260"/>
      <c r="H74" s="250"/>
      <c r="I74" s="91"/>
      <c r="J74" s="255"/>
      <c r="K74" s="255"/>
      <c r="L74" s="253"/>
      <c r="M74" s="252"/>
      <c r="N74" s="252"/>
      <c r="O74" s="184"/>
      <c r="P74" s="184"/>
      <c r="Q74" s="185"/>
    </row>
    <row r="75" spans="1:17" ht="13.5" customHeight="1">
      <c r="A75" s="256"/>
      <c r="B75" s="252"/>
      <c r="C75" s="250"/>
      <c r="D75" s="250"/>
      <c r="E75" s="183"/>
      <c r="F75" s="254"/>
      <c r="G75" s="260"/>
      <c r="H75" s="250"/>
      <c r="I75" s="91"/>
      <c r="J75" s="255"/>
      <c r="K75" s="255"/>
      <c r="L75" s="253"/>
      <c r="M75" s="252"/>
      <c r="N75" s="252"/>
      <c r="O75" s="184"/>
      <c r="P75" s="184"/>
      <c r="Q75" s="185"/>
    </row>
    <row r="76" spans="1:17" ht="13.5" customHeight="1">
      <c r="A76" s="256"/>
      <c r="B76" s="252"/>
      <c r="C76" s="250"/>
      <c r="D76" s="250"/>
      <c r="E76" s="183"/>
      <c r="F76" s="254"/>
      <c r="G76" s="260"/>
      <c r="H76" s="250"/>
      <c r="I76" s="91"/>
      <c r="J76" s="255"/>
      <c r="K76" s="255"/>
      <c r="L76" s="253"/>
      <c r="M76" s="252"/>
      <c r="N76" s="252"/>
      <c r="O76" s="184"/>
      <c r="P76" s="184"/>
      <c r="Q76" s="185"/>
    </row>
    <row r="77" spans="1:17" ht="13.5" customHeight="1">
      <c r="A77" s="256"/>
      <c r="B77" s="252"/>
      <c r="C77" s="250"/>
      <c r="D77" s="250"/>
      <c r="E77" s="183"/>
      <c r="F77" s="254"/>
      <c r="G77" s="260"/>
      <c r="H77" s="250"/>
      <c r="I77" s="91"/>
      <c r="J77" s="255"/>
      <c r="K77" s="255"/>
      <c r="L77" s="253"/>
      <c r="M77" s="252"/>
      <c r="N77" s="252"/>
      <c r="O77" s="184"/>
      <c r="P77" s="184"/>
      <c r="Q77" s="185"/>
    </row>
    <row r="78" spans="1:17" ht="13.5" customHeight="1">
      <c r="A78" s="256"/>
      <c r="B78" s="252"/>
      <c r="C78" s="250"/>
      <c r="D78" s="250"/>
      <c r="E78" s="183"/>
      <c r="F78" s="254"/>
      <c r="G78" s="260"/>
      <c r="H78" s="250"/>
      <c r="I78" s="91"/>
      <c r="J78" s="255"/>
      <c r="K78" s="255"/>
      <c r="L78" s="253"/>
      <c r="M78" s="252"/>
      <c r="N78" s="252"/>
      <c r="O78" s="184"/>
      <c r="P78" s="184"/>
      <c r="Q78" s="185"/>
    </row>
    <row r="79" spans="1:17" ht="13.5" customHeight="1">
      <c r="A79" s="256"/>
      <c r="B79" s="252"/>
      <c r="C79" s="250"/>
      <c r="D79" s="250"/>
      <c r="E79" s="183"/>
      <c r="F79" s="254"/>
      <c r="G79" s="260"/>
      <c r="H79" s="250"/>
      <c r="I79" s="91"/>
      <c r="J79" s="255"/>
      <c r="K79" s="255"/>
      <c r="L79" s="253"/>
      <c r="M79" s="252"/>
      <c r="N79" s="252"/>
      <c r="O79" s="184"/>
      <c r="P79" s="184"/>
      <c r="Q79" s="185"/>
    </row>
    <row r="80" spans="1:17" ht="13.5" customHeight="1">
      <c r="A80" s="256"/>
      <c r="B80" s="252"/>
      <c r="C80" s="250"/>
      <c r="D80" s="250"/>
      <c r="E80" s="183"/>
      <c r="F80" s="254"/>
      <c r="G80" s="260"/>
      <c r="H80" s="250"/>
      <c r="I80" s="91"/>
      <c r="J80" s="255"/>
      <c r="K80" s="255"/>
      <c r="L80" s="253"/>
      <c r="M80" s="252"/>
      <c r="N80" s="252"/>
      <c r="O80" s="184"/>
      <c r="P80" s="184"/>
      <c r="Q80" s="185"/>
    </row>
    <row r="81" spans="1:17" ht="13.5" customHeight="1">
      <c r="A81" s="256"/>
      <c r="B81" s="252"/>
      <c r="C81" s="250"/>
      <c r="D81" s="250"/>
      <c r="E81" s="183"/>
      <c r="F81" s="254"/>
      <c r="G81" s="260"/>
      <c r="H81" s="250"/>
      <c r="I81" s="91"/>
      <c r="J81" s="255"/>
      <c r="K81" s="255"/>
      <c r="L81" s="253"/>
      <c r="M81" s="252"/>
      <c r="N81" s="252"/>
      <c r="O81" s="184"/>
      <c r="P81" s="184"/>
      <c r="Q81" s="185"/>
    </row>
    <row r="82" spans="1:17" ht="13.5" customHeight="1">
      <c r="A82" s="256"/>
      <c r="B82" s="252"/>
      <c r="C82" s="250"/>
      <c r="D82" s="250"/>
      <c r="E82" s="183"/>
      <c r="F82" s="254"/>
      <c r="G82" s="260"/>
      <c r="H82" s="250"/>
      <c r="I82" s="91"/>
      <c r="J82" s="255"/>
      <c r="K82" s="255"/>
      <c r="L82" s="253"/>
      <c r="M82" s="252"/>
      <c r="N82" s="252"/>
      <c r="O82" s="184"/>
      <c r="P82" s="184"/>
      <c r="Q82" s="185"/>
    </row>
    <row r="83" spans="1:17" ht="13.5" customHeight="1">
      <c r="A83" s="256"/>
      <c r="B83" s="252"/>
      <c r="C83" s="250"/>
      <c r="D83" s="250"/>
      <c r="E83" s="183"/>
      <c r="F83" s="254"/>
      <c r="G83" s="260"/>
      <c r="H83" s="250"/>
      <c r="I83" s="91"/>
      <c r="J83" s="255"/>
      <c r="K83" s="255"/>
      <c r="L83" s="253"/>
      <c r="M83" s="252"/>
      <c r="N83" s="252"/>
      <c r="O83" s="184"/>
      <c r="P83" s="184"/>
      <c r="Q83" s="185"/>
    </row>
    <row r="84" spans="1:17" ht="13.5" customHeight="1">
      <c r="A84" s="256"/>
      <c r="B84" s="252"/>
      <c r="C84" s="250"/>
      <c r="D84" s="250"/>
      <c r="E84" s="183"/>
      <c r="F84" s="254"/>
      <c r="G84" s="260"/>
      <c r="H84" s="250"/>
      <c r="I84" s="91"/>
      <c r="J84" s="255"/>
      <c r="K84" s="255"/>
      <c r="L84" s="253"/>
      <c r="M84" s="252"/>
      <c r="N84" s="252"/>
      <c r="O84" s="184"/>
      <c r="P84" s="184"/>
      <c r="Q84" s="185"/>
    </row>
    <row r="85" spans="1:17" ht="13.5" customHeight="1">
      <c r="A85" s="256"/>
      <c r="B85" s="252"/>
      <c r="C85" s="250"/>
      <c r="D85" s="250"/>
      <c r="E85" s="183"/>
      <c r="F85" s="254"/>
      <c r="G85" s="260"/>
      <c r="H85" s="250"/>
      <c r="I85" s="91"/>
      <c r="J85" s="255"/>
      <c r="K85" s="255"/>
      <c r="L85" s="253"/>
      <c r="M85" s="252"/>
      <c r="N85" s="252"/>
      <c r="O85" s="184"/>
      <c r="P85" s="184"/>
      <c r="Q85" s="185"/>
    </row>
    <row r="86" spans="1:17" ht="13.5" customHeight="1">
      <c r="A86" s="256"/>
      <c r="B86" s="252"/>
      <c r="C86" s="250"/>
      <c r="D86" s="250"/>
      <c r="E86" s="183"/>
      <c r="F86" s="254"/>
      <c r="G86" s="260"/>
      <c r="H86" s="250"/>
      <c r="I86" s="91"/>
      <c r="J86" s="255"/>
      <c r="K86" s="255"/>
      <c r="L86" s="253"/>
      <c r="M86" s="252"/>
      <c r="N86" s="252"/>
      <c r="O86" s="184"/>
      <c r="P86" s="184"/>
      <c r="Q86" s="185"/>
    </row>
    <row r="87" spans="1:17" ht="13.5" customHeight="1">
      <c r="A87" s="256"/>
      <c r="B87" s="252"/>
      <c r="C87" s="250"/>
      <c r="D87" s="250"/>
      <c r="E87" s="183"/>
      <c r="F87" s="254"/>
      <c r="G87" s="260"/>
      <c r="H87" s="250"/>
      <c r="I87" s="91"/>
      <c r="J87" s="255"/>
      <c r="K87" s="255"/>
      <c r="L87" s="253"/>
      <c r="M87" s="252"/>
      <c r="N87" s="252"/>
      <c r="O87" s="184"/>
      <c r="P87" s="184"/>
      <c r="Q87" s="185"/>
    </row>
    <row r="88" spans="1:17" ht="13.5" customHeight="1">
      <c r="A88" s="256"/>
      <c r="B88" s="252"/>
      <c r="C88" s="250"/>
      <c r="D88" s="250"/>
      <c r="E88" s="183"/>
      <c r="F88" s="254"/>
      <c r="G88" s="260"/>
      <c r="H88" s="250"/>
      <c r="I88" s="91"/>
      <c r="J88" s="255"/>
      <c r="K88" s="255"/>
      <c r="L88" s="253"/>
      <c r="M88" s="252"/>
      <c r="N88" s="252"/>
      <c r="O88" s="184"/>
      <c r="P88" s="184"/>
      <c r="Q88" s="185"/>
    </row>
    <row r="89" spans="1:17" ht="13.5" customHeight="1">
      <c r="A89" s="256"/>
      <c r="B89" s="252"/>
      <c r="C89" s="250"/>
      <c r="D89" s="250"/>
      <c r="E89" s="183"/>
      <c r="F89" s="254"/>
      <c r="G89" s="260"/>
      <c r="H89" s="250"/>
      <c r="I89" s="91"/>
      <c r="J89" s="255"/>
      <c r="K89" s="255"/>
      <c r="L89" s="253"/>
      <c r="M89" s="252"/>
      <c r="N89" s="252"/>
      <c r="O89" s="184"/>
      <c r="P89" s="184"/>
      <c r="Q89" s="185"/>
    </row>
    <row r="90" spans="1:17" ht="13.5" customHeight="1">
      <c r="A90" s="256"/>
      <c r="B90" s="252"/>
      <c r="C90" s="250"/>
      <c r="D90" s="250"/>
      <c r="E90" s="183"/>
      <c r="F90" s="254"/>
      <c r="G90" s="260"/>
      <c r="H90" s="250"/>
      <c r="I90" s="91"/>
      <c r="J90" s="255"/>
      <c r="K90" s="255"/>
      <c r="L90" s="253"/>
      <c r="M90" s="252"/>
      <c r="N90" s="252"/>
      <c r="O90" s="184"/>
      <c r="P90" s="184"/>
      <c r="Q90" s="185"/>
    </row>
    <row r="91" spans="1:17" ht="13.5" customHeight="1">
      <c r="A91" s="256"/>
      <c r="B91" s="252"/>
      <c r="C91" s="250"/>
      <c r="D91" s="250"/>
      <c r="E91" s="183"/>
      <c r="F91" s="254"/>
      <c r="G91" s="260"/>
      <c r="H91" s="250"/>
      <c r="I91" s="91"/>
      <c r="J91" s="255"/>
      <c r="K91" s="255"/>
      <c r="L91" s="253"/>
      <c r="M91" s="252"/>
      <c r="N91" s="252"/>
      <c r="O91" s="184"/>
      <c r="P91" s="184"/>
      <c r="Q91" s="185"/>
    </row>
    <row r="92" spans="1:17" ht="13.5" customHeight="1">
      <c r="A92" s="256"/>
      <c r="B92" s="252"/>
      <c r="C92" s="250"/>
      <c r="D92" s="250"/>
      <c r="E92" s="183"/>
      <c r="F92" s="254"/>
      <c r="G92" s="260"/>
      <c r="H92" s="250"/>
      <c r="I92" s="91"/>
      <c r="J92" s="255"/>
      <c r="K92" s="255"/>
      <c r="L92" s="253"/>
      <c r="M92" s="252"/>
      <c r="N92" s="252"/>
      <c r="O92" s="184"/>
      <c r="P92" s="184"/>
      <c r="Q92" s="185"/>
    </row>
    <row r="93" spans="1:17" ht="13.5" customHeight="1">
      <c r="A93" s="256"/>
      <c r="B93" s="252"/>
      <c r="C93" s="250"/>
      <c r="D93" s="250"/>
      <c r="E93" s="183"/>
      <c r="F93" s="254"/>
      <c r="G93" s="260"/>
      <c r="H93" s="250"/>
      <c r="I93" s="91"/>
      <c r="J93" s="255"/>
      <c r="K93" s="255"/>
      <c r="L93" s="253"/>
      <c r="M93" s="252"/>
      <c r="N93" s="252"/>
      <c r="O93" s="184"/>
      <c r="P93" s="184"/>
      <c r="Q93" s="185"/>
    </row>
    <row r="94" spans="1:17" ht="13.5" customHeight="1">
      <c r="A94" s="256"/>
      <c r="B94" s="252"/>
      <c r="C94" s="250"/>
      <c r="D94" s="250"/>
      <c r="E94" s="183"/>
      <c r="F94" s="254"/>
      <c r="G94" s="260"/>
      <c r="H94" s="250"/>
      <c r="I94" s="91"/>
      <c r="J94" s="255"/>
      <c r="K94" s="255"/>
      <c r="L94" s="253"/>
      <c r="M94" s="252"/>
      <c r="N94" s="252"/>
      <c r="O94" s="184"/>
      <c r="P94" s="184"/>
      <c r="Q94" s="185"/>
    </row>
    <row r="95" spans="1:17" ht="13.5" customHeight="1">
      <c r="A95" s="256"/>
      <c r="B95" s="252"/>
      <c r="C95" s="250"/>
      <c r="D95" s="250"/>
      <c r="E95" s="183"/>
      <c r="F95" s="254"/>
      <c r="G95" s="260"/>
      <c r="H95" s="250"/>
      <c r="I95" s="91"/>
      <c r="J95" s="255"/>
      <c r="K95" s="255"/>
      <c r="L95" s="253"/>
      <c r="M95" s="252"/>
      <c r="N95" s="252"/>
      <c r="O95" s="184"/>
      <c r="P95" s="184"/>
      <c r="Q95" s="185"/>
    </row>
    <row r="96" spans="1:17" ht="13.5" customHeight="1">
      <c r="A96" s="256"/>
      <c r="B96" s="252"/>
      <c r="C96" s="250"/>
      <c r="D96" s="250"/>
      <c r="E96" s="183"/>
      <c r="F96" s="254"/>
      <c r="G96" s="260"/>
      <c r="H96" s="250"/>
      <c r="I96" s="91"/>
      <c r="J96" s="255"/>
      <c r="K96" s="255"/>
      <c r="L96" s="253"/>
      <c r="M96" s="252"/>
      <c r="N96" s="252"/>
      <c r="O96" s="184"/>
      <c r="P96" s="184"/>
      <c r="Q96" s="185"/>
    </row>
    <row r="97" spans="1:17" ht="13.5" customHeight="1">
      <c r="A97" s="256"/>
      <c r="B97" s="252"/>
      <c r="C97" s="250"/>
      <c r="D97" s="250"/>
      <c r="E97" s="183"/>
      <c r="F97" s="254"/>
      <c r="G97" s="260"/>
      <c r="H97" s="250"/>
      <c r="I97" s="91"/>
      <c r="J97" s="255"/>
      <c r="K97" s="255"/>
      <c r="L97" s="253"/>
      <c r="M97" s="252"/>
      <c r="N97" s="252"/>
      <c r="O97" s="184"/>
      <c r="P97" s="184"/>
      <c r="Q97" s="185"/>
    </row>
    <row r="98" spans="1:17" ht="13.5" customHeight="1">
      <c r="A98" s="256"/>
      <c r="B98" s="252"/>
      <c r="C98" s="250"/>
      <c r="D98" s="250"/>
      <c r="E98" s="183"/>
      <c r="F98" s="254"/>
      <c r="G98" s="260"/>
      <c r="H98" s="250"/>
      <c r="I98" s="91"/>
      <c r="J98" s="255"/>
      <c r="K98" s="255"/>
      <c r="L98" s="253"/>
      <c r="M98" s="252"/>
      <c r="N98" s="252"/>
      <c r="O98" s="184"/>
      <c r="P98" s="184"/>
      <c r="Q98" s="185"/>
    </row>
    <row r="99" spans="1:17" ht="13.5" customHeight="1">
      <c r="A99" s="256"/>
      <c r="B99" s="252"/>
      <c r="C99" s="250"/>
      <c r="D99" s="250"/>
      <c r="E99" s="183"/>
      <c r="F99" s="254"/>
      <c r="G99" s="260"/>
      <c r="H99" s="250"/>
      <c r="I99" s="91"/>
      <c r="J99" s="255"/>
      <c r="K99" s="255"/>
      <c r="L99" s="253"/>
      <c r="M99" s="252"/>
      <c r="N99" s="252"/>
      <c r="O99" s="184"/>
      <c r="P99" s="184"/>
      <c r="Q99" s="185"/>
    </row>
    <row r="100" spans="1:17" ht="13.5" customHeight="1">
      <c r="A100" s="256"/>
      <c r="B100" s="252"/>
      <c r="C100" s="250"/>
      <c r="D100" s="250"/>
      <c r="E100" s="183"/>
      <c r="F100" s="254"/>
      <c r="G100" s="260"/>
      <c r="H100" s="250"/>
      <c r="I100" s="91"/>
      <c r="J100" s="255"/>
      <c r="K100" s="255"/>
      <c r="L100" s="253"/>
      <c r="M100" s="252"/>
      <c r="N100" s="252"/>
      <c r="O100" s="184"/>
      <c r="P100" s="184"/>
      <c r="Q100" s="185"/>
    </row>
    <row r="101" spans="1:17" ht="13.5" customHeight="1">
      <c r="A101" s="256"/>
      <c r="B101" s="252"/>
      <c r="C101" s="250"/>
      <c r="D101" s="250"/>
      <c r="E101" s="183"/>
      <c r="F101" s="254"/>
      <c r="G101" s="260"/>
      <c r="H101" s="250"/>
      <c r="I101" s="91"/>
      <c r="J101" s="255"/>
      <c r="K101" s="255"/>
      <c r="L101" s="253"/>
      <c r="M101" s="252"/>
      <c r="N101" s="252"/>
      <c r="O101" s="184"/>
      <c r="P101" s="184"/>
      <c r="Q101" s="185"/>
    </row>
    <row r="102" spans="1:17" ht="13.5" customHeight="1">
      <c r="A102" s="256"/>
      <c r="B102" s="252"/>
      <c r="C102" s="250"/>
      <c r="D102" s="250"/>
      <c r="E102" s="183"/>
      <c r="F102" s="254"/>
      <c r="G102" s="260"/>
      <c r="H102" s="250"/>
      <c r="I102" s="91"/>
      <c r="J102" s="255"/>
      <c r="K102" s="255"/>
      <c r="L102" s="253"/>
      <c r="M102" s="252"/>
      <c r="N102" s="252"/>
      <c r="O102" s="184"/>
      <c r="P102" s="184"/>
      <c r="Q102" s="185"/>
    </row>
    <row r="103" spans="1:17" ht="13.5" customHeight="1">
      <c r="A103" s="256"/>
      <c r="B103" s="252"/>
      <c r="C103" s="250"/>
      <c r="D103" s="250"/>
      <c r="E103" s="183"/>
      <c r="F103" s="254"/>
      <c r="G103" s="260"/>
      <c r="H103" s="250"/>
      <c r="I103" s="91"/>
      <c r="J103" s="255"/>
      <c r="K103" s="255"/>
      <c r="L103" s="253"/>
      <c r="M103" s="252"/>
      <c r="N103" s="252"/>
      <c r="O103" s="184"/>
      <c r="P103" s="184"/>
      <c r="Q103" s="185"/>
    </row>
    <row r="104" spans="1:17" ht="13.5" customHeight="1">
      <c r="A104" s="256"/>
      <c r="B104" s="252"/>
      <c r="C104" s="250"/>
      <c r="D104" s="250"/>
      <c r="E104" s="183"/>
      <c r="F104" s="254"/>
      <c r="G104" s="260"/>
      <c r="H104" s="250"/>
      <c r="I104" s="91"/>
      <c r="J104" s="255"/>
      <c r="K104" s="255"/>
      <c r="L104" s="253"/>
      <c r="M104" s="252"/>
      <c r="N104" s="252"/>
      <c r="O104" s="184"/>
      <c r="P104" s="184"/>
      <c r="Q104" s="185"/>
    </row>
    <row r="105" spans="1:17" ht="13.5" customHeight="1">
      <c r="A105" s="256"/>
      <c r="B105" s="252"/>
      <c r="C105" s="250"/>
      <c r="D105" s="250"/>
      <c r="E105" s="183"/>
      <c r="F105" s="254"/>
      <c r="G105" s="260"/>
      <c r="H105" s="250"/>
      <c r="I105" s="91"/>
      <c r="J105" s="255"/>
      <c r="K105" s="255"/>
      <c r="L105" s="253"/>
      <c r="M105" s="252"/>
      <c r="N105" s="252"/>
      <c r="O105" s="184"/>
      <c r="P105" s="184"/>
      <c r="Q105" s="185"/>
    </row>
    <row r="106" spans="1:17" ht="13.5" customHeight="1">
      <c r="A106" s="256"/>
      <c r="B106" s="252"/>
      <c r="C106" s="250"/>
      <c r="D106" s="250"/>
      <c r="E106" s="183"/>
      <c r="F106" s="254"/>
      <c r="G106" s="260"/>
      <c r="H106" s="250"/>
      <c r="I106" s="91"/>
      <c r="J106" s="255"/>
      <c r="K106" s="255"/>
      <c r="L106" s="253"/>
      <c r="M106" s="252"/>
      <c r="N106" s="252"/>
      <c r="O106" s="184"/>
      <c r="P106" s="184"/>
      <c r="Q106" s="185"/>
    </row>
    <row r="107" spans="1:17" ht="13.5" customHeight="1">
      <c r="A107" s="256"/>
      <c r="B107" s="252"/>
      <c r="C107" s="250"/>
      <c r="D107" s="250"/>
      <c r="E107" s="183"/>
      <c r="F107" s="254"/>
      <c r="G107" s="260"/>
      <c r="H107" s="250"/>
      <c r="I107" s="91"/>
      <c r="J107" s="255"/>
      <c r="K107" s="255"/>
      <c r="L107" s="253"/>
      <c r="M107" s="252"/>
      <c r="N107" s="252"/>
      <c r="O107" s="184"/>
      <c r="P107" s="184"/>
      <c r="Q107" s="185"/>
    </row>
    <row r="108" spans="1:17" ht="13.5" customHeight="1">
      <c r="A108" s="256"/>
      <c r="B108" s="252"/>
      <c r="C108" s="250"/>
      <c r="D108" s="250"/>
      <c r="E108" s="183"/>
      <c r="F108" s="254"/>
      <c r="G108" s="260"/>
      <c r="H108" s="250"/>
      <c r="I108" s="91"/>
      <c r="J108" s="255"/>
      <c r="K108" s="255"/>
      <c r="L108" s="253"/>
      <c r="M108" s="252"/>
      <c r="N108" s="252"/>
      <c r="O108" s="184"/>
      <c r="P108" s="184"/>
      <c r="Q108" s="185"/>
    </row>
    <row r="109" spans="1:17" ht="13.5" customHeight="1">
      <c r="A109" s="256"/>
      <c r="B109" s="252"/>
      <c r="C109" s="250"/>
      <c r="D109" s="250"/>
      <c r="E109" s="183"/>
      <c r="F109" s="254"/>
      <c r="G109" s="260"/>
      <c r="H109" s="250"/>
      <c r="I109" s="91"/>
      <c r="J109" s="255"/>
      <c r="K109" s="255"/>
      <c r="L109" s="253"/>
      <c r="M109" s="252"/>
      <c r="N109" s="252"/>
      <c r="O109" s="184"/>
      <c r="P109" s="184"/>
      <c r="Q109" s="185"/>
    </row>
    <row r="110" spans="1:17" ht="13.5" customHeight="1">
      <c r="A110" s="256"/>
      <c r="B110" s="252"/>
      <c r="C110" s="250"/>
      <c r="D110" s="250"/>
      <c r="E110" s="183"/>
      <c r="F110" s="254"/>
      <c r="G110" s="260"/>
      <c r="H110" s="250"/>
      <c r="I110" s="91"/>
      <c r="J110" s="255"/>
      <c r="K110" s="255"/>
      <c r="L110" s="253"/>
      <c r="M110" s="252"/>
      <c r="N110" s="252"/>
      <c r="O110" s="184"/>
      <c r="P110" s="184"/>
      <c r="Q110" s="185"/>
    </row>
    <row r="111" spans="1:17" ht="13.5" customHeight="1">
      <c r="A111" s="256"/>
      <c r="B111" s="252"/>
      <c r="C111" s="250"/>
      <c r="D111" s="250"/>
      <c r="E111" s="183"/>
      <c r="F111" s="254"/>
      <c r="G111" s="260"/>
      <c r="H111" s="250"/>
      <c r="I111" s="91"/>
      <c r="J111" s="255"/>
      <c r="K111" s="255"/>
      <c r="L111" s="253"/>
      <c r="M111" s="252"/>
      <c r="N111" s="252"/>
      <c r="O111" s="184"/>
      <c r="P111" s="184"/>
      <c r="Q111" s="185"/>
    </row>
    <row r="112" spans="1:17" ht="13.5" customHeight="1">
      <c r="A112" s="256"/>
      <c r="B112" s="252"/>
      <c r="C112" s="250"/>
      <c r="D112" s="250"/>
      <c r="E112" s="183"/>
      <c r="F112" s="254"/>
      <c r="G112" s="260"/>
      <c r="H112" s="250"/>
      <c r="I112" s="91"/>
      <c r="J112" s="255"/>
      <c r="K112" s="255"/>
      <c r="L112" s="253"/>
      <c r="M112" s="252"/>
      <c r="N112" s="252"/>
      <c r="O112" s="184"/>
      <c r="P112" s="184"/>
      <c r="Q112" s="185"/>
    </row>
    <row r="113" spans="1:17" ht="13.5" customHeight="1">
      <c r="A113" s="256"/>
      <c r="B113" s="252"/>
      <c r="C113" s="250"/>
      <c r="D113" s="250"/>
      <c r="E113" s="183"/>
      <c r="F113" s="254"/>
      <c r="G113" s="260"/>
      <c r="H113" s="250"/>
      <c r="I113" s="91"/>
      <c r="J113" s="255"/>
      <c r="K113" s="255"/>
      <c r="L113" s="253"/>
      <c r="M113" s="252"/>
      <c r="N113" s="252"/>
      <c r="O113" s="184"/>
      <c r="P113" s="184"/>
      <c r="Q113" s="185"/>
    </row>
    <row r="114" spans="1:17" ht="13.5" customHeight="1">
      <c r="A114" s="256"/>
      <c r="B114" s="252"/>
      <c r="C114" s="250"/>
      <c r="D114" s="250"/>
      <c r="E114" s="183"/>
      <c r="F114" s="254"/>
      <c r="G114" s="260"/>
      <c r="H114" s="250"/>
      <c r="I114" s="91"/>
      <c r="J114" s="255"/>
      <c r="K114" s="255"/>
      <c r="L114" s="253"/>
      <c r="M114" s="252"/>
      <c r="N114" s="252"/>
      <c r="O114" s="184"/>
      <c r="P114" s="184"/>
      <c r="Q114" s="185"/>
    </row>
    <row r="115" spans="1:17" ht="13.5" customHeight="1">
      <c r="A115" s="256"/>
      <c r="B115" s="252"/>
      <c r="C115" s="250"/>
      <c r="D115" s="250"/>
      <c r="E115" s="183"/>
      <c r="F115" s="254"/>
      <c r="G115" s="260"/>
      <c r="H115" s="250"/>
      <c r="I115" s="91"/>
      <c r="J115" s="255"/>
      <c r="K115" s="255"/>
      <c r="L115" s="253"/>
      <c r="M115" s="252"/>
      <c r="N115" s="252"/>
      <c r="O115" s="184"/>
      <c r="P115" s="184"/>
      <c r="Q115" s="185"/>
    </row>
    <row r="116" spans="1:17" ht="13.5" customHeight="1">
      <c r="A116" s="256"/>
      <c r="B116" s="252"/>
      <c r="C116" s="250"/>
      <c r="D116" s="250"/>
      <c r="E116" s="183"/>
      <c r="F116" s="254"/>
      <c r="G116" s="260"/>
      <c r="H116" s="250"/>
      <c r="I116" s="91"/>
      <c r="J116" s="255"/>
      <c r="K116" s="255"/>
      <c r="L116" s="253"/>
      <c r="M116" s="252"/>
      <c r="N116" s="252"/>
      <c r="O116" s="184"/>
      <c r="P116" s="184"/>
      <c r="Q116" s="185"/>
    </row>
    <row r="117" spans="1:17" ht="13.5" customHeight="1">
      <c r="A117" s="256"/>
      <c r="B117" s="252"/>
      <c r="C117" s="250"/>
      <c r="D117" s="250"/>
      <c r="E117" s="183"/>
      <c r="F117" s="254"/>
      <c r="G117" s="260"/>
      <c r="H117" s="250"/>
      <c r="I117" s="91"/>
      <c r="J117" s="255"/>
      <c r="K117" s="255"/>
      <c r="L117" s="253"/>
      <c r="M117" s="252"/>
      <c r="N117" s="252"/>
      <c r="O117" s="184"/>
      <c r="P117" s="184"/>
      <c r="Q117" s="185"/>
    </row>
    <row r="118" spans="1:17" ht="13.5" customHeight="1">
      <c r="A118" s="256"/>
      <c r="B118" s="252"/>
      <c r="C118" s="250"/>
      <c r="D118" s="250"/>
      <c r="E118" s="183"/>
      <c r="F118" s="254"/>
      <c r="G118" s="260"/>
      <c r="H118" s="250"/>
      <c r="I118" s="91"/>
      <c r="J118" s="255"/>
      <c r="K118" s="255"/>
      <c r="L118" s="253"/>
      <c r="M118" s="252"/>
      <c r="N118" s="252"/>
      <c r="O118" s="184"/>
      <c r="P118" s="184"/>
      <c r="Q118" s="185"/>
    </row>
    <row r="119" spans="1:17" ht="13.5" customHeight="1">
      <c r="A119" s="256"/>
      <c r="B119" s="252"/>
      <c r="C119" s="250"/>
      <c r="D119" s="250"/>
      <c r="E119" s="183"/>
      <c r="F119" s="254"/>
      <c r="G119" s="260"/>
      <c r="H119" s="250"/>
      <c r="I119" s="91"/>
      <c r="J119" s="255"/>
      <c r="K119" s="255"/>
      <c r="L119" s="253"/>
      <c r="M119" s="252"/>
      <c r="N119" s="252"/>
      <c r="O119" s="184"/>
      <c r="P119" s="184"/>
      <c r="Q119" s="185"/>
    </row>
    <row r="120" spans="1:17" ht="13.5" customHeight="1">
      <c r="A120" s="256"/>
      <c r="B120" s="252"/>
      <c r="C120" s="250"/>
      <c r="D120" s="250"/>
      <c r="E120" s="183"/>
      <c r="F120" s="254"/>
      <c r="G120" s="260"/>
      <c r="H120" s="250"/>
      <c r="I120" s="91"/>
      <c r="J120" s="255"/>
      <c r="K120" s="255"/>
      <c r="L120" s="253"/>
      <c r="M120" s="252"/>
      <c r="N120" s="252"/>
      <c r="O120" s="184"/>
      <c r="P120" s="184"/>
      <c r="Q120" s="185"/>
    </row>
    <row r="121" spans="1:17" ht="13.5" customHeight="1">
      <c r="A121" s="256"/>
      <c r="B121" s="252"/>
      <c r="C121" s="250"/>
      <c r="D121" s="250"/>
      <c r="E121" s="183"/>
      <c r="F121" s="254"/>
      <c r="G121" s="260"/>
      <c r="H121" s="250"/>
      <c r="I121" s="91"/>
      <c r="J121" s="255"/>
      <c r="K121" s="255"/>
      <c r="L121" s="253"/>
      <c r="M121" s="252"/>
      <c r="N121" s="252"/>
      <c r="O121" s="184"/>
      <c r="P121" s="184"/>
      <c r="Q121" s="185"/>
    </row>
    <row r="122" spans="1:17" ht="13.5" customHeight="1">
      <c r="A122" s="256"/>
      <c r="B122" s="252"/>
      <c r="C122" s="250"/>
      <c r="D122" s="250"/>
      <c r="E122" s="183"/>
      <c r="F122" s="254"/>
      <c r="G122" s="260"/>
      <c r="H122" s="250"/>
      <c r="I122" s="91"/>
      <c r="J122" s="255"/>
      <c r="K122" s="255"/>
      <c r="L122" s="253"/>
      <c r="M122" s="252"/>
      <c r="N122" s="252"/>
      <c r="O122" s="184"/>
      <c r="P122" s="184"/>
      <c r="Q122" s="185"/>
    </row>
    <row r="123" spans="1:17" ht="13.5" customHeight="1">
      <c r="A123" s="256"/>
      <c r="B123" s="252"/>
      <c r="C123" s="250"/>
      <c r="D123" s="250"/>
      <c r="E123" s="183"/>
      <c r="F123" s="254"/>
      <c r="G123" s="260"/>
      <c r="H123" s="250"/>
      <c r="I123" s="91"/>
      <c r="J123" s="255"/>
      <c r="K123" s="255"/>
      <c r="L123" s="253"/>
      <c r="M123" s="252"/>
      <c r="N123" s="252"/>
      <c r="O123" s="184"/>
      <c r="P123" s="184"/>
      <c r="Q123" s="185"/>
    </row>
    <row r="124" spans="1:17" ht="13.5" customHeight="1">
      <c r="A124" s="256"/>
      <c r="B124" s="252"/>
      <c r="C124" s="250"/>
      <c r="D124" s="250"/>
      <c r="E124" s="183"/>
      <c r="F124" s="254"/>
      <c r="G124" s="260"/>
      <c r="H124" s="250"/>
      <c r="I124" s="91"/>
      <c r="J124" s="255"/>
      <c r="K124" s="255"/>
      <c r="L124" s="253"/>
      <c r="M124" s="252"/>
      <c r="N124" s="252"/>
      <c r="O124" s="184"/>
      <c r="P124" s="184"/>
      <c r="Q124" s="185"/>
    </row>
    <row r="125" spans="1:17" ht="13.5" customHeight="1">
      <c r="A125" s="256"/>
      <c r="B125" s="252"/>
      <c r="C125" s="250"/>
      <c r="D125" s="250"/>
      <c r="E125" s="183"/>
      <c r="F125" s="254"/>
      <c r="G125" s="260"/>
      <c r="H125" s="250"/>
      <c r="I125" s="91"/>
      <c r="J125" s="255"/>
      <c r="K125" s="255"/>
      <c r="L125" s="253"/>
      <c r="M125" s="252"/>
      <c r="N125" s="252"/>
      <c r="O125" s="184"/>
      <c r="P125" s="184"/>
      <c r="Q125" s="185"/>
    </row>
    <row r="126" spans="1:17" ht="13.5" customHeight="1">
      <c r="A126" s="256"/>
      <c r="B126" s="252"/>
      <c r="C126" s="250"/>
      <c r="D126" s="250"/>
      <c r="E126" s="183"/>
      <c r="F126" s="254"/>
      <c r="G126" s="260"/>
      <c r="H126" s="250"/>
      <c r="I126" s="91"/>
      <c r="J126" s="255"/>
      <c r="K126" s="255"/>
      <c r="L126" s="253"/>
      <c r="M126" s="252"/>
      <c r="N126" s="252"/>
      <c r="O126" s="184"/>
      <c r="P126" s="184"/>
      <c r="Q126" s="185"/>
    </row>
    <row r="127" spans="1:17" ht="13.5" customHeight="1">
      <c r="A127" s="256"/>
      <c r="B127" s="252"/>
      <c r="C127" s="250"/>
      <c r="D127" s="250"/>
      <c r="E127" s="183"/>
      <c r="F127" s="254"/>
      <c r="G127" s="260"/>
      <c r="H127" s="250"/>
      <c r="I127" s="91"/>
      <c r="J127" s="255"/>
      <c r="K127" s="255"/>
      <c r="L127" s="253"/>
      <c r="M127" s="252"/>
      <c r="N127" s="252"/>
      <c r="O127" s="184"/>
      <c r="P127" s="184"/>
      <c r="Q127" s="185"/>
    </row>
    <row r="128" spans="1:17" ht="13.5" customHeight="1">
      <c r="A128" s="256"/>
      <c r="B128" s="252"/>
      <c r="C128" s="250"/>
      <c r="D128" s="250"/>
      <c r="E128" s="183"/>
      <c r="F128" s="254"/>
      <c r="G128" s="260"/>
      <c r="H128" s="250"/>
      <c r="I128" s="91"/>
      <c r="J128" s="255"/>
      <c r="K128" s="255"/>
      <c r="L128" s="253"/>
      <c r="M128" s="252"/>
      <c r="N128" s="252"/>
      <c r="O128" s="184"/>
      <c r="P128" s="184"/>
      <c r="Q128" s="185"/>
    </row>
    <row r="129" spans="1:17" ht="13.5" customHeight="1">
      <c r="A129" s="256"/>
      <c r="B129" s="252"/>
      <c r="C129" s="250"/>
      <c r="D129" s="250"/>
      <c r="E129" s="183"/>
      <c r="F129" s="254"/>
      <c r="G129" s="260"/>
      <c r="H129" s="250"/>
      <c r="I129" s="91"/>
      <c r="J129" s="255"/>
      <c r="K129" s="255"/>
      <c r="L129" s="253"/>
      <c r="M129" s="252"/>
      <c r="N129" s="252"/>
      <c r="O129" s="184"/>
      <c r="P129" s="184"/>
      <c r="Q129" s="185"/>
    </row>
    <row r="130" spans="1:17" ht="13.5" customHeight="1">
      <c r="A130" s="256"/>
      <c r="B130" s="252"/>
      <c r="C130" s="250"/>
      <c r="D130" s="250"/>
      <c r="E130" s="183"/>
      <c r="F130" s="254"/>
      <c r="G130" s="260"/>
      <c r="H130" s="250"/>
      <c r="I130" s="91"/>
      <c r="J130" s="255"/>
      <c r="K130" s="255"/>
      <c r="L130" s="253"/>
      <c r="M130" s="252"/>
      <c r="N130" s="252"/>
      <c r="O130" s="184"/>
      <c r="P130" s="184"/>
      <c r="Q130" s="185"/>
    </row>
    <row r="131" spans="1:17" ht="13.5" customHeight="1">
      <c r="A131" s="256"/>
      <c r="B131" s="252"/>
      <c r="C131" s="250"/>
      <c r="D131" s="250"/>
      <c r="E131" s="183"/>
      <c r="F131" s="254"/>
      <c r="G131" s="260"/>
      <c r="H131" s="250"/>
      <c r="I131" s="91"/>
      <c r="J131" s="255"/>
      <c r="K131" s="255"/>
      <c r="L131" s="253"/>
      <c r="M131" s="252"/>
      <c r="N131" s="252"/>
      <c r="O131" s="184"/>
      <c r="P131" s="184"/>
      <c r="Q131" s="185"/>
    </row>
    <row r="132" spans="1:17" ht="13.5" customHeight="1">
      <c r="A132" s="256"/>
      <c r="B132" s="252"/>
      <c r="C132" s="250"/>
      <c r="D132" s="250"/>
      <c r="E132" s="183"/>
      <c r="F132" s="254"/>
      <c r="G132" s="260"/>
      <c r="H132" s="250"/>
      <c r="I132" s="91"/>
      <c r="J132" s="255"/>
      <c r="K132" s="255"/>
      <c r="L132" s="253"/>
      <c r="M132" s="252"/>
      <c r="N132" s="252"/>
      <c r="O132" s="184"/>
      <c r="P132" s="184"/>
      <c r="Q132" s="185"/>
    </row>
    <row r="133" spans="1:17" ht="13.5" customHeight="1">
      <c r="A133" s="256"/>
      <c r="B133" s="252"/>
      <c r="C133" s="250"/>
      <c r="D133" s="250"/>
      <c r="E133" s="183"/>
      <c r="F133" s="254"/>
      <c r="G133" s="260"/>
      <c r="H133" s="250"/>
      <c r="I133" s="91"/>
      <c r="J133" s="255"/>
      <c r="K133" s="255"/>
      <c r="L133" s="253"/>
      <c r="M133" s="252"/>
      <c r="N133" s="252"/>
      <c r="O133" s="184"/>
      <c r="P133" s="184"/>
      <c r="Q133" s="185"/>
    </row>
    <row r="134" spans="1:17" ht="13.5" customHeight="1">
      <c r="A134" s="256"/>
      <c r="B134" s="252"/>
      <c r="C134" s="250"/>
      <c r="D134" s="250"/>
      <c r="E134" s="183"/>
      <c r="F134" s="254"/>
      <c r="G134" s="260"/>
      <c r="H134" s="250"/>
      <c r="I134" s="91"/>
      <c r="J134" s="255"/>
      <c r="K134" s="255"/>
      <c r="L134" s="253"/>
      <c r="M134" s="252"/>
      <c r="N134" s="252"/>
      <c r="O134" s="184"/>
      <c r="P134" s="184"/>
      <c r="Q134" s="185"/>
    </row>
    <row r="135" spans="1:17" ht="13.5" customHeight="1">
      <c r="A135" s="256"/>
      <c r="B135" s="252"/>
      <c r="C135" s="250"/>
      <c r="D135" s="250"/>
      <c r="E135" s="183"/>
      <c r="F135" s="254"/>
      <c r="G135" s="260"/>
      <c r="H135" s="250"/>
      <c r="I135" s="91"/>
      <c r="J135" s="255"/>
      <c r="K135" s="255"/>
      <c r="L135" s="253"/>
      <c r="M135" s="252"/>
      <c r="N135" s="252"/>
      <c r="O135" s="184"/>
      <c r="P135" s="184"/>
      <c r="Q135" s="185"/>
    </row>
    <row r="136" spans="1:17" ht="13.5" customHeight="1">
      <c r="A136" s="256"/>
      <c r="B136" s="252"/>
      <c r="C136" s="250"/>
      <c r="D136" s="250"/>
      <c r="E136" s="183"/>
      <c r="F136" s="254"/>
      <c r="G136" s="260"/>
      <c r="H136" s="250"/>
      <c r="I136" s="91"/>
      <c r="J136" s="255"/>
      <c r="K136" s="255"/>
      <c r="L136" s="253"/>
      <c r="M136" s="252"/>
      <c r="N136" s="252"/>
      <c r="O136" s="184"/>
      <c r="P136" s="184"/>
      <c r="Q136" s="185"/>
    </row>
    <row r="137" spans="1:17" ht="13.5" customHeight="1">
      <c r="A137" s="256"/>
      <c r="B137" s="252"/>
      <c r="C137" s="250"/>
      <c r="D137" s="250"/>
      <c r="E137" s="183"/>
      <c r="F137" s="254"/>
      <c r="G137" s="260"/>
      <c r="H137" s="250"/>
      <c r="I137" s="91"/>
      <c r="J137" s="255"/>
      <c r="K137" s="255"/>
      <c r="L137" s="253"/>
      <c r="M137" s="252"/>
      <c r="N137" s="252"/>
      <c r="O137" s="184"/>
      <c r="P137" s="184"/>
      <c r="Q137" s="185"/>
    </row>
    <row r="138" spans="1:17" ht="13.5" customHeight="1">
      <c r="A138" s="256"/>
      <c r="B138" s="252"/>
      <c r="C138" s="250"/>
      <c r="D138" s="250"/>
      <c r="E138" s="183"/>
      <c r="F138" s="254"/>
      <c r="G138" s="260"/>
      <c r="H138" s="250"/>
      <c r="I138" s="91"/>
      <c r="J138" s="255"/>
      <c r="K138" s="255"/>
      <c r="L138" s="253"/>
      <c r="M138" s="252"/>
      <c r="N138" s="252"/>
      <c r="O138" s="184"/>
      <c r="P138" s="184"/>
      <c r="Q138" s="185"/>
    </row>
    <row r="139" spans="1:17" ht="13.5" customHeight="1">
      <c r="A139" s="256"/>
      <c r="B139" s="252"/>
      <c r="C139" s="250"/>
      <c r="D139" s="250"/>
      <c r="E139" s="183"/>
      <c r="F139" s="254"/>
      <c r="G139" s="260"/>
      <c r="H139" s="250"/>
      <c r="I139" s="91"/>
      <c r="J139" s="255"/>
      <c r="K139" s="255"/>
      <c r="L139" s="253"/>
      <c r="M139" s="252"/>
      <c r="N139" s="252"/>
      <c r="O139" s="184"/>
      <c r="P139" s="184"/>
      <c r="Q139" s="185"/>
    </row>
    <row r="140" spans="1:17" ht="13.5" customHeight="1">
      <c r="A140" s="256"/>
      <c r="B140" s="252"/>
      <c r="C140" s="250"/>
      <c r="D140" s="250"/>
      <c r="E140" s="183"/>
      <c r="F140" s="254"/>
      <c r="G140" s="260"/>
      <c r="H140" s="250"/>
      <c r="I140" s="91"/>
      <c r="J140" s="255"/>
      <c r="K140" s="255"/>
      <c r="L140" s="253"/>
      <c r="M140" s="252"/>
      <c r="N140" s="252"/>
      <c r="O140" s="184"/>
      <c r="P140" s="184"/>
      <c r="Q140" s="185"/>
    </row>
    <row r="141" spans="1:17" ht="13.5" customHeight="1">
      <c r="A141" s="256"/>
      <c r="B141" s="252"/>
      <c r="C141" s="250"/>
      <c r="D141" s="250"/>
      <c r="E141" s="183"/>
      <c r="F141" s="254"/>
      <c r="G141" s="260"/>
      <c r="H141" s="250"/>
      <c r="I141" s="91"/>
      <c r="J141" s="255"/>
      <c r="K141" s="255"/>
      <c r="L141" s="253"/>
      <c r="M141" s="252"/>
      <c r="N141" s="252"/>
      <c r="O141" s="184"/>
      <c r="P141" s="184"/>
      <c r="Q141" s="185"/>
    </row>
    <row r="142" spans="1:17" ht="13.5" customHeight="1">
      <c r="A142" s="256"/>
      <c r="B142" s="252"/>
      <c r="C142" s="250"/>
      <c r="D142" s="250"/>
      <c r="E142" s="183"/>
      <c r="F142" s="254"/>
      <c r="G142" s="260"/>
      <c r="H142" s="250"/>
      <c r="I142" s="91"/>
      <c r="J142" s="255"/>
      <c r="K142" s="255"/>
      <c r="L142" s="253"/>
      <c r="M142" s="252"/>
      <c r="N142" s="252"/>
      <c r="O142" s="184"/>
      <c r="P142" s="184"/>
      <c r="Q142" s="185"/>
    </row>
    <row r="143" spans="1:17" ht="13.5" customHeight="1">
      <c r="A143" s="256"/>
      <c r="B143" s="252"/>
      <c r="C143" s="250"/>
      <c r="D143" s="250"/>
      <c r="E143" s="183"/>
      <c r="F143" s="254"/>
      <c r="G143" s="260"/>
      <c r="H143" s="250"/>
      <c r="I143" s="91"/>
      <c r="J143" s="255"/>
      <c r="K143" s="255"/>
      <c r="L143" s="253"/>
      <c r="M143" s="252"/>
      <c r="N143" s="252"/>
      <c r="O143" s="184"/>
      <c r="P143" s="184"/>
      <c r="Q143" s="185"/>
    </row>
    <row r="144" spans="1:17" ht="13.5" customHeight="1">
      <c r="A144" s="256"/>
      <c r="B144" s="252"/>
      <c r="C144" s="250"/>
      <c r="D144" s="250"/>
      <c r="E144" s="183"/>
      <c r="F144" s="254"/>
      <c r="G144" s="260"/>
      <c r="H144" s="250"/>
      <c r="I144" s="91"/>
      <c r="J144" s="255"/>
      <c r="K144" s="255"/>
      <c r="L144" s="253"/>
      <c r="M144" s="252"/>
      <c r="N144" s="252"/>
      <c r="O144" s="184"/>
      <c r="P144" s="184"/>
      <c r="Q144" s="185"/>
    </row>
    <row r="145" spans="1:17" ht="13.5" customHeight="1">
      <c r="A145" s="256"/>
      <c r="B145" s="252"/>
      <c r="C145" s="250"/>
      <c r="D145" s="250"/>
      <c r="E145" s="183"/>
      <c r="F145" s="254"/>
      <c r="G145" s="260"/>
      <c r="H145" s="250"/>
      <c r="I145" s="91"/>
      <c r="J145" s="255"/>
      <c r="K145" s="255"/>
      <c r="L145" s="253"/>
      <c r="M145" s="252"/>
      <c r="N145" s="252"/>
      <c r="O145" s="184"/>
      <c r="P145" s="184"/>
      <c r="Q145" s="185"/>
    </row>
    <row r="146" spans="1:17" ht="13.5" customHeight="1">
      <c r="A146" s="256"/>
      <c r="B146" s="252"/>
      <c r="C146" s="250"/>
      <c r="D146" s="250"/>
      <c r="E146" s="183"/>
      <c r="F146" s="254"/>
      <c r="G146" s="260"/>
      <c r="H146" s="250"/>
      <c r="I146" s="91"/>
      <c r="J146" s="255"/>
      <c r="K146" s="255"/>
      <c r="L146" s="253"/>
      <c r="M146" s="252"/>
      <c r="N146" s="252"/>
      <c r="O146" s="184"/>
      <c r="P146" s="184"/>
      <c r="Q146" s="185"/>
    </row>
    <row r="147" spans="1:17" ht="13.5" customHeight="1">
      <c r="A147" s="256"/>
      <c r="B147" s="252"/>
      <c r="C147" s="250"/>
      <c r="D147" s="250"/>
      <c r="E147" s="183"/>
      <c r="F147" s="254"/>
      <c r="G147" s="260"/>
      <c r="H147" s="250"/>
      <c r="I147" s="91"/>
      <c r="J147" s="255"/>
      <c r="K147" s="255"/>
      <c r="L147" s="253"/>
      <c r="M147" s="252"/>
      <c r="N147" s="252"/>
      <c r="O147" s="184"/>
      <c r="P147" s="184"/>
      <c r="Q147" s="185"/>
    </row>
    <row r="148" spans="1:17" ht="13.5" customHeight="1">
      <c r="A148" s="256"/>
      <c r="B148" s="252"/>
      <c r="C148" s="250"/>
      <c r="D148" s="250"/>
      <c r="E148" s="183"/>
      <c r="F148" s="254"/>
      <c r="G148" s="260"/>
      <c r="H148" s="250"/>
      <c r="I148" s="91"/>
      <c r="J148" s="255"/>
      <c r="K148" s="255"/>
      <c r="L148" s="253"/>
      <c r="M148" s="252"/>
      <c r="N148" s="252"/>
      <c r="O148" s="184"/>
      <c r="P148" s="184"/>
      <c r="Q148" s="185"/>
    </row>
    <row r="149" spans="1:17" ht="13.5" customHeight="1">
      <c r="A149" s="256"/>
      <c r="B149" s="252"/>
      <c r="C149" s="250"/>
      <c r="D149" s="250"/>
      <c r="E149" s="183"/>
      <c r="F149" s="254"/>
      <c r="G149" s="260"/>
      <c r="H149" s="250"/>
      <c r="I149" s="91"/>
      <c r="J149" s="255"/>
      <c r="K149" s="255"/>
      <c r="L149" s="253"/>
      <c r="M149" s="252"/>
      <c r="N149" s="252"/>
      <c r="O149" s="184"/>
      <c r="P149" s="184"/>
      <c r="Q149" s="185"/>
    </row>
    <row r="150" spans="1:17" ht="13.5" customHeight="1">
      <c r="A150" s="256"/>
      <c r="B150" s="252"/>
      <c r="C150" s="250"/>
      <c r="D150" s="250"/>
      <c r="E150" s="183"/>
      <c r="F150" s="254"/>
      <c r="G150" s="260"/>
      <c r="H150" s="250"/>
      <c r="I150" s="91"/>
      <c r="J150" s="255"/>
      <c r="K150" s="255"/>
      <c r="L150" s="253"/>
      <c r="M150" s="252"/>
      <c r="N150" s="252"/>
      <c r="O150" s="184"/>
      <c r="P150" s="184"/>
      <c r="Q150" s="185"/>
    </row>
    <row r="151" spans="1:17" ht="13.5" customHeight="1">
      <c r="A151" s="256"/>
      <c r="B151" s="252"/>
      <c r="C151" s="250"/>
      <c r="D151" s="250"/>
      <c r="E151" s="183"/>
      <c r="F151" s="254"/>
      <c r="G151" s="260"/>
      <c r="H151" s="250"/>
      <c r="I151" s="91"/>
      <c r="J151" s="255"/>
      <c r="K151" s="255"/>
      <c r="L151" s="253"/>
      <c r="M151" s="252"/>
      <c r="N151" s="252"/>
      <c r="O151" s="184"/>
      <c r="P151" s="184"/>
      <c r="Q151" s="185"/>
    </row>
    <row r="152" spans="1:17" ht="13.5" customHeight="1">
      <c r="A152" s="256"/>
      <c r="B152" s="252"/>
      <c r="C152" s="250"/>
      <c r="D152" s="250"/>
      <c r="E152" s="183"/>
      <c r="F152" s="254"/>
      <c r="G152" s="260"/>
      <c r="H152" s="250"/>
      <c r="I152" s="91"/>
      <c r="J152" s="255"/>
      <c r="K152" s="255"/>
      <c r="L152" s="253"/>
      <c r="M152" s="252"/>
      <c r="N152" s="252"/>
      <c r="O152" s="184"/>
      <c r="P152" s="184"/>
      <c r="Q152" s="185"/>
    </row>
    <row r="153" spans="1:17" ht="13.5" customHeight="1">
      <c r="A153" s="256"/>
      <c r="B153" s="252"/>
      <c r="C153" s="250"/>
      <c r="D153" s="250"/>
      <c r="E153" s="183"/>
      <c r="F153" s="254"/>
      <c r="G153" s="260"/>
      <c r="H153" s="250"/>
      <c r="I153" s="91"/>
      <c r="J153" s="255"/>
      <c r="K153" s="255"/>
      <c r="L153" s="253"/>
      <c r="M153" s="252"/>
      <c r="N153" s="252"/>
      <c r="O153" s="184"/>
      <c r="P153" s="184"/>
      <c r="Q153" s="185"/>
    </row>
    <row r="154" spans="1:17" ht="13.5" customHeight="1">
      <c r="A154" s="256"/>
      <c r="B154" s="252"/>
      <c r="C154" s="250"/>
      <c r="D154" s="250"/>
      <c r="E154" s="183"/>
      <c r="F154" s="254"/>
      <c r="G154" s="260"/>
      <c r="H154" s="250"/>
      <c r="I154" s="91"/>
      <c r="J154" s="255"/>
      <c r="K154" s="255"/>
      <c r="L154" s="253"/>
      <c r="M154" s="252"/>
      <c r="N154" s="252"/>
      <c r="O154" s="184"/>
      <c r="P154" s="184"/>
      <c r="Q154" s="185"/>
    </row>
    <row r="155" spans="1:17" ht="13.5" customHeight="1">
      <c r="A155" s="256"/>
      <c r="B155" s="252"/>
      <c r="C155" s="250"/>
      <c r="D155" s="250"/>
      <c r="E155" s="183"/>
      <c r="F155" s="254"/>
      <c r="G155" s="260"/>
      <c r="H155" s="250"/>
      <c r="I155" s="91"/>
      <c r="J155" s="255"/>
      <c r="K155" s="255"/>
      <c r="L155" s="253"/>
      <c r="M155" s="252"/>
      <c r="N155" s="252"/>
      <c r="O155" s="184"/>
      <c r="P155" s="184"/>
      <c r="Q155" s="185"/>
    </row>
    <row r="156" spans="1:17" ht="13.5" customHeight="1">
      <c r="A156" s="256"/>
      <c r="B156" s="252"/>
      <c r="C156" s="250"/>
      <c r="D156" s="250"/>
      <c r="E156" s="183"/>
      <c r="F156" s="254"/>
      <c r="G156" s="260"/>
      <c r="H156" s="250"/>
      <c r="I156" s="91"/>
      <c r="J156" s="255"/>
      <c r="K156" s="255"/>
      <c r="L156" s="253"/>
      <c r="M156" s="252"/>
      <c r="N156" s="252"/>
      <c r="O156" s="184"/>
      <c r="P156" s="184"/>
      <c r="Q156" s="185"/>
    </row>
    <row r="157" spans="1:17" ht="13.5" customHeight="1">
      <c r="A157" s="256"/>
      <c r="B157" s="252"/>
      <c r="C157" s="250"/>
      <c r="D157" s="250"/>
      <c r="E157" s="183"/>
      <c r="F157" s="254"/>
      <c r="G157" s="260"/>
      <c r="H157" s="250"/>
      <c r="I157" s="91"/>
      <c r="J157" s="255"/>
      <c r="K157" s="255"/>
      <c r="L157" s="253"/>
      <c r="M157" s="252"/>
      <c r="N157" s="252"/>
      <c r="O157" s="184"/>
      <c r="P157" s="184"/>
      <c r="Q157" s="185"/>
    </row>
    <row r="158" spans="1:17" ht="13.5" customHeight="1">
      <c r="A158" s="256"/>
      <c r="B158" s="252"/>
      <c r="C158" s="250"/>
      <c r="D158" s="250"/>
      <c r="E158" s="183"/>
      <c r="F158" s="254"/>
      <c r="G158" s="260"/>
      <c r="H158" s="250"/>
      <c r="I158" s="91"/>
      <c r="J158" s="255"/>
      <c r="K158" s="255"/>
      <c r="L158" s="253"/>
      <c r="M158" s="252"/>
      <c r="N158" s="252"/>
      <c r="O158" s="184"/>
      <c r="P158" s="184"/>
      <c r="Q158" s="185"/>
    </row>
    <row r="159" spans="1:17" ht="13.5" customHeight="1">
      <c r="A159" s="256"/>
      <c r="B159" s="252"/>
      <c r="C159" s="250"/>
      <c r="D159" s="250"/>
      <c r="E159" s="183"/>
      <c r="F159" s="254"/>
      <c r="G159" s="260"/>
      <c r="H159" s="250"/>
      <c r="I159" s="91"/>
      <c r="J159" s="255"/>
      <c r="K159" s="255"/>
      <c r="L159" s="253"/>
      <c r="M159" s="252"/>
      <c r="N159" s="252"/>
      <c r="O159" s="184"/>
      <c r="P159" s="184"/>
      <c r="Q159" s="185"/>
    </row>
    <row r="160" spans="1:17" ht="13.5" customHeight="1">
      <c r="A160" s="256"/>
      <c r="B160" s="252"/>
      <c r="C160" s="250"/>
      <c r="D160" s="250"/>
      <c r="E160" s="183"/>
      <c r="F160" s="254"/>
      <c r="G160" s="260"/>
      <c r="H160" s="250"/>
      <c r="I160" s="91"/>
      <c r="J160" s="255"/>
      <c r="K160" s="255"/>
      <c r="L160" s="253"/>
      <c r="M160" s="252"/>
      <c r="N160" s="252"/>
      <c r="O160" s="184"/>
      <c r="P160" s="184"/>
      <c r="Q160" s="185"/>
    </row>
    <row r="161" spans="1:17" ht="13.5" customHeight="1">
      <c r="A161" s="256"/>
      <c r="B161" s="252"/>
      <c r="C161" s="250"/>
      <c r="D161" s="250"/>
      <c r="E161" s="183"/>
      <c r="F161" s="254"/>
      <c r="G161" s="260"/>
      <c r="H161" s="250"/>
      <c r="I161" s="91"/>
      <c r="J161" s="255"/>
      <c r="K161" s="255"/>
      <c r="L161" s="253"/>
      <c r="M161" s="252"/>
      <c r="N161" s="252"/>
      <c r="O161" s="184"/>
      <c r="P161" s="184"/>
      <c r="Q161" s="185"/>
    </row>
    <row r="162" spans="1:17" ht="13.5" customHeight="1">
      <c r="A162" s="256"/>
      <c r="B162" s="252"/>
      <c r="C162" s="250"/>
      <c r="D162" s="250"/>
      <c r="E162" s="183"/>
      <c r="F162" s="254"/>
      <c r="G162" s="260"/>
      <c r="H162" s="250"/>
      <c r="I162" s="91"/>
      <c r="J162" s="255"/>
      <c r="K162" s="255"/>
      <c r="L162" s="253"/>
      <c r="M162" s="252"/>
      <c r="N162" s="252"/>
      <c r="O162" s="184"/>
      <c r="P162" s="184"/>
      <c r="Q162" s="185"/>
    </row>
    <row r="163" spans="1:17" ht="13.5" customHeight="1">
      <c r="A163" s="256"/>
      <c r="B163" s="252"/>
      <c r="C163" s="250"/>
      <c r="D163" s="250"/>
      <c r="E163" s="183"/>
      <c r="F163" s="254"/>
      <c r="G163" s="260"/>
      <c r="H163" s="250"/>
      <c r="I163" s="91"/>
      <c r="J163" s="255"/>
      <c r="K163" s="255"/>
      <c r="L163" s="253"/>
      <c r="M163" s="252"/>
      <c r="N163" s="252"/>
      <c r="O163" s="184"/>
      <c r="P163" s="184"/>
      <c r="Q163" s="185"/>
    </row>
    <row r="164" spans="1:17" ht="13.5" customHeight="1">
      <c r="A164" s="256"/>
      <c r="B164" s="252"/>
      <c r="C164" s="250"/>
      <c r="D164" s="250"/>
      <c r="E164" s="183"/>
      <c r="F164" s="254"/>
      <c r="G164" s="260"/>
      <c r="H164" s="250"/>
      <c r="I164" s="91"/>
      <c r="J164" s="255"/>
      <c r="K164" s="255"/>
      <c r="L164" s="253"/>
      <c r="M164" s="252"/>
      <c r="N164" s="252"/>
      <c r="O164" s="184"/>
      <c r="P164" s="184"/>
      <c r="Q164" s="185"/>
    </row>
    <row r="165" spans="1:17" ht="13.5" customHeight="1">
      <c r="A165" s="256"/>
      <c r="B165" s="252"/>
      <c r="C165" s="250"/>
      <c r="D165" s="250"/>
      <c r="E165" s="183"/>
      <c r="F165" s="254"/>
      <c r="G165" s="260"/>
      <c r="H165" s="250"/>
      <c r="I165" s="91"/>
      <c r="J165" s="255"/>
      <c r="K165" s="255"/>
      <c r="L165" s="253"/>
      <c r="M165" s="252"/>
      <c r="N165" s="252"/>
      <c r="O165" s="184"/>
      <c r="P165" s="184"/>
      <c r="Q165" s="185"/>
    </row>
    <row r="166" spans="1:17" ht="13.5" customHeight="1">
      <c r="A166" s="256"/>
      <c r="B166" s="252"/>
      <c r="C166" s="250"/>
      <c r="D166" s="250"/>
      <c r="E166" s="183"/>
      <c r="F166" s="254"/>
      <c r="G166" s="260"/>
      <c r="H166" s="250"/>
      <c r="I166" s="91"/>
      <c r="J166" s="255"/>
      <c r="K166" s="255"/>
      <c r="L166" s="253"/>
      <c r="M166" s="252"/>
      <c r="N166" s="252"/>
      <c r="O166" s="184"/>
      <c r="P166" s="184"/>
      <c r="Q166" s="185"/>
    </row>
    <row r="167" spans="1:17" ht="13.5" customHeight="1">
      <c r="A167" s="256"/>
      <c r="B167" s="252"/>
      <c r="C167" s="250"/>
      <c r="D167" s="250"/>
      <c r="E167" s="183"/>
      <c r="F167" s="254"/>
      <c r="G167" s="260"/>
      <c r="H167" s="250"/>
      <c r="I167" s="91"/>
      <c r="J167" s="255"/>
      <c r="K167" s="255"/>
      <c r="L167" s="253"/>
      <c r="M167" s="252"/>
      <c r="N167" s="252"/>
      <c r="O167" s="184"/>
      <c r="P167" s="184"/>
      <c r="Q167" s="185"/>
    </row>
    <row r="168" spans="1:17" ht="13.5" customHeight="1">
      <c r="A168" s="256"/>
      <c r="B168" s="252"/>
      <c r="C168" s="250"/>
      <c r="D168" s="250"/>
      <c r="E168" s="183"/>
      <c r="F168" s="254"/>
      <c r="G168" s="260"/>
      <c r="H168" s="250"/>
      <c r="I168" s="91"/>
      <c r="J168" s="255"/>
      <c r="K168" s="255"/>
      <c r="L168" s="253"/>
      <c r="M168" s="252"/>
      <c r="N168" s="252"/>
      <c r="O168" s="184"/>
      <c r="P168" s="184"/>
      <c r="Q168" s="185"/>
    </row>
    <row r="169" spans="1:17" ht="13.5" customHeight="1">
      <c r="A169" s="256"/>
      <c r="B169" s="252"/>
      <c r="C169" s="250"/>
      <c r="D169" s="250"/>
      <c r="E169" s="183"/>
      <c r="F169" s="254"/>
      <c r="G169" s="260"/>
      <c r="H169" s="250"/>
      <c r="I169" s="91"/>
      <c r="J169" s="255"/>
      <c r="K169" s="255"/>
      <c r="L169" s="253"/>
      <c r="M169" s="252"/>
      <c r="N169" s="252"/>
      <c r="O169" s="184"/>
      <c r="P169" s="184"/>
      <c r="Q169" s="185"/>
    </row>
    <row r="170" spans="1:17" ht="13.5" customHeight="1">
      <c r="A170" s="256"/>
      <c r="B170" s="252"/>
      <c r="C170" s="250"/>
      <c r="D170" s="250"/>
      <c r="E170" s="183"/>
      <c r="F170" s="254"/>
      <c r="G170" s="260"/>
      <c r="H170" s="250"/>
      <c r="I170" s="91"/>
      <c r="J170" s="255"/>
      <c r="K170" s="255"/>
      <c r="L170" s="253"/>
      <c r="M170" s="252"/>
      <c r="N170" s="252"/>
      <c r="O170" s="184"/>
      <c r="P170" s="184"/>
      <c r="Q170" s="185"/>
    </row>
    <row r="171" spans="1:17" ht="13.5" customHeight="1">
      <c r="A171" s="256"/>
      <c r="B171" s="252"/>
      <c r="C171" s="250"/>
      <c r="D171" s="250"/>
      <c r="E171" s="183"/>
      <c r="F171" s="254"/>
      <c r="G171" s="260"/>
      <c r="H171" s="250"/>
      <c r="I171" s="91"/>
      <c r="J171" s="255"/>
      <c r="K171" s="255"/>
      <c r="L171" s="253"/>
      <c r="M171" s="252"/>
      <c r="N171" s="252"/>
      <c r="O171" s="184"/>
      <c r="P171" s="184"/>
      <c r="Q171" s="185"/>
    </row>
    <row r="172" spans="1:17" ht="13.5" customHeight="1">
      <c r="A172" s="256"/>
      <c r="B172" s="252"/>
      <c r="C172" s="250"/>
      <c r="D172" s="250"/>
      <c r="E172" s="183"/>
      <c r="F172" s="254"/>
      <c r="G172" s="260"/>
      <c r="H172" s="250"/>
      <c r="I172" s="91"/>
      <c r="J172" s="255"/>
      <c r="K172" s="255"/>
      <c r="L172" s="253"/>
      <c r="M172" s="252"/>
      <c r="N172" s="252"/>
      <c r="O172" s="184"/>
      <c r="P172" s="184"/>
      <c r="Q172" s="185"/>
    </row>
    <row r="173" spans="1:17" ht="13.5" customHeight="1">
      <c r="A173" s="256"/>
      <c r="B173" s="252"/>
      <c r="C173" s="250"/>
      <c r="D173" s="250"/>
      <c r="E173" s="183"/>
      <c r="F173" s="254"/>
      <c r="G173" s="260"/>
      <c r="H173" s="250"/>
      <c r="I173" s="91"/>
      <c r="J173" s="255"/>
      <c r="K173" s="255"/>
      <c r="L173" s="253"/>
      <c r="M173" s="252"/>
      <c r="N173" s="252"/>
      <c r="O173" s="184"/>
      <c r="P173" s="184"/>
      <c r="Q173" s="185"/>
    </row>
    <row r="174" spans="1:17" ht="13.5" customHeight="1">
      <c r="A174" s="256"/>
      <c r="B174" s="252"/>
      <c r="C174" s="250"/>
      <c r="D174" s="250"/>
      <c r="E174" s="183"/>
      <c r="F174" s="254"/>
      <c r="G174" s="260"/>
      <c r="H174" s="250"/>
      <c r="I174" s="91"/>
      <c r="J174" s="255"/>
      <c r="K174" s="255"/>
      <c r="L174" s="253"/>
      <c r="M174" s="252"/>
      <c r="N174" s="252"/>
      <c r="O174" s="184"/>
      <c r="P174" s="184"/>
      <c r="Q174" s="185"/>
    </row>
    <row r="175" spans="1:17" ht="13.5" customHeight="1">
      <c r="A175" s="256"/>
      <c r="B175" s="252"/>
      <c r="C175" s="250"/>
      <c r="D175" s="250"/>
      <c r="E175" s="183"/>
      <c r="F175" s="254"/>
      <c r="G175" s="260"/>
      <c r="H175" s="250"/>
      <c r="I175" s="91"/>
      <c r="J175" s="255"/>
      <c r="K175" s="255"/>
      <c r="L175" s="253"/>
      <c r="M175" s="252"/>
      <c r="N175" s="252"/>
      <c r="O175" s="184"/>
      <c r="P175" s="184"/>
      <c r="Q175" s="185"/>
    </row>
    <row r="176" spans="1:17" ht="13.5" customHeight="1">
      <c r="A176" s="256"/>
      <c r="B176" s="252"/>
      <c r="C176" s="250"/>
      <c r="D176" s="250"/>
      <c r="E176" s="183"/>
      <c r="F176" s="254"/>
      <c r="G176" s="260"/>
      <c r="H176" s="250"/>
      <c r="I176" s="91"/>
      <c r="J176" s="255"/>
      <c r="K176" s="255"/>
      <c r="L176" s="253"/>
      <c r="M176" s="252"/>
      <c r="N176" s="252"/>
      <c r="O176" s="184"/>
      <c r="P176" s="184"/>
      <c r="Q176" s="185"/>
    </row>
    <row r="177" spans="1:17" ht="13.5" customHeight="1">
      <c r="A177" s="256"/>
      <c r="B177" s="252"/>
      <c r="C177" s="250"/>
      <c r="D177" s="250"/>
      <c r="E177" s="183"/>
      <c r="F177" s="254"/>
      <c r="G177" s="260"/>
      <c r="H177" s="250"/>
      <c r="I177" s="91"/>
      <c r="J177" s="255"/>
      <c r="K177" s="255"/>
      <c r="L177" s="253"/>
      <c r="M177" s="252"/>
      <c r="N177" s="252"/>
      <c r="O177" s="184"/>
      <c r="P177" s="184"/>
      <c r="Q177" s="185"/>
    </row>
    <row r="178" spans="1:17" ht="13.5" customHeight="1">
      <c r="A178" s="256"/>
      <c r="B178" s="252"/>
      <c r="C178" s="250"/>
      <c r="D178" s="250"/>
      <c r="E178" s="183"/>
      <c r="F178" s="254"/>
      <c r="G178" s="260"/>
      <c r="H178" s="250"/>
      <c r="I178" s="91"/>
      <c r="J178" s="255"/>
      <c r="K178" s="255"/>
      <c r="L178" s="253"/>
      <c r="M178" s="252"/>
      <c r="N178" s="252"/>
      <c r="O178" s="184"/>
      <c r="P178" s="184"/>
      <c r="Q178" s="185"/>
    </row>
    <row r="179" spans="1:17" ht="13.5" customHeight="1">
      <c r="A179" s="256"/>
      <c r="B179" s="252"/>
      <c r="C179" s="250"/>
      <c r="D179" s="250"/>
      <c r="E179" s="183"/>
      <c r="F179" s="254"/>
      <c r="G179" s="260"/>
      <c r="H179" s="250"/>
      <c r="I179" s="91"/>
      <c r="J179" s="255"/>
      <c r="K179" s="255"/>
      <c r="L179" s="253"/>
      <c r="M179" s="252"/>
      <c r="N179" s="252"/>
      <c r="O179" s="184"/>
      <c r="P179" s="184"/>
      <c r="Q179" s="185"/>
    </row>
    <row r="180" spans="1:17" ht="13.5" customHeight="1">
      <c r="A180" s="256"/>
      <c r="B180" s="252"/>
      <c r="C180" s="250"/>
      <c r="D180" s="250"/>
      <c r="E180" s="183"/>
      <c r="F180" s="254"/>
      <c r="G180" s="260"/>
      <c r="H180" s="250"/>
      <c r="I180" s="91"/>
      <c r="J180" s="255"/>
      <c r="K180" s="255"/>
      <c r="L180" s="253"/>
      <c r="M180" s="252"/>
      <c r="N180" s="252"/>
      <c r="O180" s="184"/>
      <c r="P180" s="184"/>
      <c r="Q180" s="185"/>
    </row>
    <row r="181" spans="1:17" ht="13.5" customHeight="1">
      <c r="A181" s="256"/>
      <c r="B181" s="252"/>
      <c r="C181" s="250"/>
      <c r="D181" s="250"/>
      <c r="E181" s="183"/>
      <c r="F181" s="254"/>
      <c r="G181" s="260"/>
      <c r="H181" s="250"/>
      <c r="I181" s="91"/>
      <c r="J181" s="255"/>
      <c r="K181" s="255"/>
      <c r="L181" s="253"/>
      <c r="M181" s="252"/>
      <c r="N181" s="252"/>
      <c r="O181" s="184"/>
      <c r="P181" s="184"/>
      <c r="Q181" s="185"/>
    </row>
    <row r="182" spans="1:17" ht="13.5" customHeight="1">
      <c r="A182" s="256"/>
      <c r="B182" s="252"/>
      <c r="C182" s="250"/>
      <c r="D182" s="250"/>
      <c r="E182" s="183"/>
      <c r="F182" s="254"/>
      <c r="G182" s="260"/>
      <c r="H182" s="250"/>
      <c r="I182" s="91"/>
      <c r="J182" s="255"/>
      <c r="K182" s="255"/>
      <c r="L182" s="253"/>
      <c r="M182" s="252"/>
      <c r="N182" s="252"/>
      <c r="O182" s="184"/>
      <c r="P182" s="184"/>
      <c r="Q182" s="185"/>
    </row>
    <row r="183" spans="1:17" ht="13.5" customHeight="1">
      <c r="A183" s="256"/>
      <c r="B183" s="252"/>
      <c r="C183" s="250"/>
      <c r="D183" s="250"/>
      <c r="E183" s="183"/>
      <c r="F183" s="254"/>
      <c r="G183" s="260"/>
      <c r="H183" s="250"/>
      <c r="I183" s="91"/>
      <c r="J183" s="255"/>
      <c r="K183" s="255"/>
      <c r="L183" s="253"/>
      <c r="M183" s="252"/>
      <c r="N183" s="252"/>
      <c r="O183" s="184"/>
      <c r="P183" s="184"/>
      <c r="Q183" s="185"/>
    </row>
    <row r="184" spans="1:17" ht="13.5" customHeight="1">
      <c r="A184" s="256"/>
      <c r="B184" s="252"/>
      <c r="C184" s="250"/>
      <c r="D184" s="250"/>
      <c r="E184" s="183"/>
      <c r="F184" s="254"/>
      <c r="G184" s="260"/>
      <c r="H184" s="250"/>
      <c r="I184" s="91"/>
      <c r="J184" s="255"/>
      <c r="K184" s="255"/>
      <c r="L184" s="253"/>
      <c r="M184" s="252"/>
      <c r="N184" s="252"/>
      <c r="O184" s="184"/>
      <c r="P184" s="184"/>
      <c r="Q184" s="185"/>
    </row>
    <row r="185" spans="1:17" ht="13.5" customHeight="1">
      <c r="A185" s="256"/>
      <c r="B185" s="252"/>
      <c r="C185" s="250"/>
      <c r="D185" s="250"/>
      <c r="E185" s="183"/>
      <c r="F185" s="254"/>
      <c r="G185" s="260"/>
      <c r="H185" s="250"/>
      <c r="I185" s="91"/>
      <c r="J185" s="255"/>
      <c r="K185" s="255"/>
      <c r="L185" s="253"/>
      <c r="M185" s="252"/>
      <c r="N185" s="252"/>
      <c r="O185" s="184"/>
      <c r="P185" s="184"/>
      <c r="Q185" s="185"/>
    </row>
    <row r="186" spans="1:17" ht="13.5" customHeight="1">
      <c r="A186" s="256"/>
      <c r="B186" s="252"/>
      <c r="C186" s="250"/>
      <c r="D186" s="250"/>
      <c r="E186" s="183"/>
      <c r="F186" s="254"/>
      <c r="G186" s="260"/>
      <c r="H186" s="250"/>
      <c r="I186" s="91"/>
      <c r="J186" s="255"/>
      <c r="K186" s="255"/>
      <c r="L186" s="253"/>
      <c r="M186" s="252"/>
      <c r="N186" s="252"/>
      <c r="O186" s="184"/>
      <c r="P186" s="184"/>
      <c r="Q186" s="185"/>
    </row>
    <row r="187" spans="1:17" ht="13.5" customHeight="1">
      <c r="A187" s="256"/>
      <c r="B187" s="252"/>
      <c r="C187" s="250"/>
      <c r="D187" s="250"/>
      <c r="E187" s="183"/>
      <c r="F187" s="254"/>
      <c r="G187" s="260"/>
      <c r="H187" s="250"/>
      <c r="I187" s="91"/>
      <c r="J187" s="255"/>
      <c r="K187" s="255"/>
      <c r="L187" s="253"/>
      <c r="M187" s="252"/>
      <c r="N187" s="252"/>
      <c r="O187" s="184"/>
      <c r="P187" s="184"/>
      <c r="Q187" s="185"/>
    </row>
    <row r="188" spans="1:17" ht="13.5" customHeight="1">
      <c r="A188" s="256"/>
      <c r="B188" s="252"/>
      <c r="C188" s="250"/>
      <c r="D188" s="250"/>
      <c r="E188" s="183"/>
      <c r="F188" s="254"/>
      <c r="G188" s="260"/>
      <c r="H188" s="250"/>
      <c r="I188" s="91"/>
      <c r="J188" s="255"/>
      <c r="K188" s="255"/>
      <c r="L188" s="253"/>
      <c r="M188" s="252"/>
      <c r="N188" s="252"/>
      <c r="O188" s="184"/>
      <c r="P188" s="184"/>
      <c r="Q188" s="185"/>
    </row>
    <row r="189" spans="1:17" ht="13.5" customHeight="1">
      <c r="A189" s="256"/>
      <c r="B189" s="252"/>
      <c r="C189" s="250"/>
      <c r="D189" s="250"/>
      <c r="E189" s="183"/>
      <c r="F189" s="254"/>
      <c r="G189" s="260"/>
      <c r="H189" s="250"/>
      <c r="I189" s="91"/>
      <c r="J189" s="255"/>
      <c r="K189" s="255"/>
      <c r="L189" s="253"/>
      <c r="M189" s="252"/>
      <c r="N189" s="252"/>
      <c r="O189" s="184"/>
      <c r="P189" s="184"/>
      <c r="Q189" s="185"/>
    </row>
    <row r="190" spans="1:17" ht="13.5" customHeight="1">
      <c r="A190" s="256"/>
      <c r="B190" s="252"/>
      <c r="C190" s="250"/>
      <c r="D190" s="250"/>
      <c r="E190" s="183"/>
      <c r="F190" s="254"/>
      <c r="G190" s="260"/>
      <c r="H190" s="250"/>
      <c r="I190" s="91"/>
      <c r="J190" s="255"/>
      <c r="K190" s="255"/>
      <c r="L190" s="253"/>
      <c r="M190" s="252"/>
      <c r="N190" s="252"/>
      <c r="O190" s="184"/>
      <c r="P190" s="184"/>
      <c r="Q190" s="185"/>
    </row>
    <row r="191" spans="1:17" ht="13.5" customHeight="1">
      <c r="A191" s="256"/>
      <c r="B191" s="252"/>
      <c r="C191" s="250"/>
      <c r="D191" s="250"/>
      <c r="E191" s="183"/>
      <c r="F191" s="254"/>
      <c r="G191" s="260"/>
      <c r="H191" s="250"/>
      <c r="I191" s="91"/>
      <c r="J191" s="255"/>
      <c r="K191" s="255"/>
      <c r="L191" s="253"/>
      <c r="M191" s="252"/>
      <c r="N191" s="252"/>
      <c r="O191" s="184"/>
      <c r="P191" s="184"/>
      <c r="Q191" s="185"/>
    </row>
    <row r="192" spans="1:17" ht="13.5" customHeight="1">
      <c r="A192" s="256"/>
      <c r="B192" s="252"/>
      <c r="C192" s="250"/>
      <c r="D192" s="250"/>
      <c r="E192" s="183"/>
      <c r="F192" s="254"/>
      <c r="G192" s="260"/>
      <c r="H192" s="250"/>
      <c r="I192" s="91"/>
      <c r="J192" s="255"/>
      <c r="K192" s="255"/>
      <c r="L192" s="253"/>
      <c r="M192" s="252"/>
      <c r="N192" s="252"/>
      <c r="O192" s="184"/>
      <c r="P192" s="184"/>
      <c r="Q192" s="185"/>
    </row>
    <row r="193" spans="1:17" ht="13.5" customHeight="1">
      <c r="A193" s="256"/>
      <c r="B193" s="252"/>
      <c r="C193" s="250"/>
      <c r="D193" s="250"/>
      <c r="E193" s="183"/>
      <c r="F193" s="254"/>
      <c r="G193" s="260"/>
      <c r="H193" s="250"/>
      <c r="I193" s="91"/>
      <c r="J193" s="255"/>
      <c r="K193" s="255"/>
      <c r="L193" s="253"/>
      <c r="M193" s="252"/>
      <c r="N193" s="252"/>
      <c r="O193" s="184"/>
      <c r="P193" s="184"/>
      <c r="Q193" s="185"/>
    </row>
    <row r="194" spans="1:17" ht="13.5" customHeight="1">
      <c r="A194" s="256"/>
      <c r="B194" s="252"/>
      <c r="C194" s="250"/>
      <c r="D194" s="250"/>
      <c r="E194" s="183"/>
      <c r="F194" s="254"/>
      <c r="G194" s="260"/>
      <c r="H194" s="250"/>
      <c r="I194" s="91"/>
      <c r="J194" s="255"/>
      <c r="K194" s="255"/>
      <c r="L194" s="253"/>
      <c r="M194" s="252"/>
      <c r="N194" s="252"/>
      <c r="O194" s="184"/>
      <c r="P194" s="184"/>
      <c r="Q194" s="185"/>
    </row>
    <row r="195" spans="1:17" ht="13.5" customHeight="1">
      <c r="A195" s="256"/>
      <c r="B195" s="252"/>
      <c r="C195" s="250"/>
      <c r="D195" s="250"/>
      <c r="E195" s="183"/>
      <c r="F195" s="254"/>
      <c r="G195" s="260"/>
      <c r="H195" s="250"/>
      <c r="I195" s="91"/>
      <c r="J195" s="255"/>
      <c r="K195" s="255"/>
      <c r="L195" s="253"/>
      <c r="M195" s="252"/>
      <c r="N195" s="252"/>
      <c r="O195" s="184"/>
      <c r="P195" s="184"/>
      <c r="Q195" s="185"/>
    </row>
    <row r="196" spans="1:17" ht="13.5" customHeight="1">
      <c r="A196" s="256"/>
      <c r="B196" s="252"/>
      <c r="C196" s="250"/>
      <c r="D196" s="250"/>
      <c r="E196" s="183"/>
      <c r="F196" s="254"/>
      <c r="G196" s="260"/>
      <c r="H196" s="250"/>
      <c r="I196" s="91"/>
      <c r="J196" s="255"/>
      <c r="K196" s="255"/>
      <c r="L196" s="253"/>
      <c r="M196" s="252"/>
      <c r="N196" s="252"/>
      <c r="O196" s="184"/>
      <c r="P196" s="184"/>
      <c r="Q196" s="185"/>
    </row>
    <row r="197" spans="1:17" ht="13.5" customHeight="1">
      <c r="A197" s="256"/>
      <c r="B197" s="252"/>
      <c r="C197" s="250"/>
      <c r="D197" s="250"/>
      <c r="E197" s="183"/>
      <c r="F197" s="254"/>
      <c r="G197" s="260"/>
      <c r="H197" s="250"/>
      <c r="I197" s="91"/>
      <c r="J197" s="255"/>
      <c r="K197" s="255"/>
      <c r="L197" s="253"/>
      <c r="M197" s="252"/>
      <c r="N197" s="252"/>
      <c r="O197" s="184"/>
      <c r="P197" s="184"/>
      <c r="Q197" s="185"/>
    </row>
    <row r="198" spans="1:17" ht="13.5" customHeight="1">
      <c r="A198" s="256"/>
      <c r="B198" s="252"/>
      <c r="C198" s="250"/>
      <c r="D198" s="250"/>
      <c r="E198" s="183"/>
      <c r="F198" s="254"/>
      <c r="G198" s="260"/>
      <c r="H198" s="250"/>
      <c r="I198" s="91"/>
      <c r="J198" s="255"/>
      <c r="K198" s="255"/>
      <c r="L198" s="253"/>
      <c r="M198" s="252"/>
      <c r="N198" s="252"/>
      <c r="O198" s="184"/>
      <c r="P198" s="184"/>
      <c r="Q198" s="185"/>
    </row>
    <row r="199" spans="1:17" ht="13.5" customHeight="1">
      <c r="A199" s="256"/>
      <c r="B199" s="252"/>
      <c r="C199" s="250"/>
      <c r="D199" s="250"/>
      <c r="E199" s="183"/>
      <c r="F199" s="254"/>
      <c r="G199" s="260"/>
      <c r="H199" s="250"/>
      <c r="I199" s="91"/>
      <c r="J199" s="255"/>
      <c r="K199" s="255"/>
      <c r="L199" s="253"/>
      <c r="M199" s="252"/>
      <c r="N199" s="252"/>
      <c r="O199" s="184"/>
      <c r="P199" s="184"/>
      <c r="Q199" s="185"/>
    </row>
    <row r="200" spans="1:17" ht="13.5" customHeight="1">
      <c r="A200" s="256"/>
      <c r="B200" s="252"/>
      <c r="C200" s="250"/>
      <c r="D200" s="250"/>
      <c r="E200" s="183"/>
      <c r="F200" s="254"/>
      <c r="G200" s="260"/>
      <c r="H200" s="250"/>
      <c r="I200" s="91"/>
      <c r="J200" s="255"/>
      <c r="K200" s="255"/>
      <c r="L200" s="253"/>
      <c r="M200" s="252"/>
      <c r="N200" s="252"/>
      <c r="O200" s="184"/>
      <c r="P200" s="184"/>
      <c r="Q200" s="185"/>
    </row>
    <row r="201" spans="1:17" ht="13.5" customHeight="1">
      <c r="A201" s="256"/>
      <c r="B201" s="252"/>
      <c r="C201" s="250"/>
      <c r="D201" s="250"/>
      <c r="E201" s="183"/>
      <c r="F201" s="254"/>
      <c r="G201" s="260"/>
      <c r="H201" s="250"/>
      <c r="I201" s="91"/>
      <c r="J201" s="255"/>
      <c r="K201" s="255"/>
      <c r="L201" s="253"/>
      <c r="M201" s="252"/>
      <c r="N201" s="252"/>
      <c r="O201" s="184"/>
      <c r="P201" s="184"/>
      <c r="Q201" s="185"/>
    </row>
    <row r="202" spans="1:17" ht="13.5" customHeight="1">
      <c r="A202" s="256"/>
      <c r="B202" s="252"/>
      <c r="C202" s="250"/>
      <c r="D202" s="250"/>
      <c r="E202" s="183"/>
      <c r="F202" s="254"/>
      <c r="G202" s="260"/>
      <c r="H202" s="250"/>
      <c r="I202" s="91"/>
      <c r="J202" s="255"/>
      <c r="K202" s="255"/>
      <c r="L202" s="253"/>
      <c r="M202" s="252"/>
      <c r="N202" s="252"/>
      <c r="O202" s="184"/>
      <c r="P202" s="184"/>
      <c r="Q202" s="185"/>
    </row>
    <row r="203" spans="1:17" ht="13.5" customHeight="1">
      <c r="A203" s="256"/>
      <c r="B203" s="252"/>
      <c r="C203" s="250"/>
      <c r="D203" s="250"/>
      <c r="E203" s="183"/>
      <c r="F203" s="254"/>
      <c r="G203" s="260"/>
      <c r="H203" s="250"/>
      <c r="I203" s="91"/>
      <c r="J203" s="255"/>
      <c r="K203" s="255"/>
      <c r="L203" s="253"/>
      <c r="M203" s="252"/>
      <c r="N203" s="252"/>
      <c r="O203" s="184"/>
      <c r="P203" s="184"/>
      <c r="Q203" s="185"/>
    </row>
    <row r="204" spans="1:17" ht="13.5" customHeight="1">
      <c r="A204" s="256"/>
      <c r="B204" s="252"/>
      <c r="C204" s="250"/>
      <c r="D204" s="250"/>
      <c r="E204" s="183"/>
      <c r="F204" s="254"/>
      <c r="G204" s="260"/>
      <c r="H204" s="250"/>
      <c r="I204" s="91"/>
      <c r="J204" s="255"/>
      <c r="K204" s="255"/>
      <c r="L204" s="253"/>
      <c r="M204" s="252"/>
      <c r="N204" s="252"/>
      <c r="O204" s="184"/>
      <c r="P204" s="184"/>
      <c r="Q204" s="185"/>
    </row>
    <row r="205" spans="1:17" ht="13.5" customHeight="1">
      <c r="A205" s="256"/>
      <c r="B205" s="252"/>
      <c r="C205" s="250"/>
      <c r="D205" s="250"/>
      <c r="E205" s="183"/>
      <c r="F205" s="254"/>
      <c r="G205" s="260"/>
      <c r="H205" s="250"/>
      <c r="I205" s="91"/>
      <c r="J205" s="255"/>
      <c r="K205" s="255"/>
      <c r="L205" s="253"/>
      <c r="M205" s="252"/>
      <c r="N205" s="252"/>
      <c r="O205" s="184"/>
      <c r="P205" s="184"/>
      <c r="Q205" s="185"/>
    </row>
    <row r="206" spans="1:17" ht="13.5" customHeight="1">
      <c r="A206" s="256"/>
      <c r="B206" s="252"/>
      <c r="C206" s="250"/>
      <c r="D206" s="250"/>
      <c r="E206" s="183"/>
      <c r="F206" s="254"/>
      <c r="G206" s="260"/>
      <c r="H206" s="250"/>
      <c r="I206" s="91"/>
      <c r="J206" s="255"/>
      <c r="K206" s="255"/>
      <c r="L206" s="253"/>
      <c r="M206" s="252"/>
      <c r="N206" s="252"/>
      <c r="O206" s="184"/>
      <c r="P206" s="184"/>
      <c r="Q206" s="185"/>
    </row>
    <row r="207" spans="1:17" ht="13.5" customHeight="1">
      <c r="A207" s="256"/>
      <c r="B207" s="252"/>
      <c r="C207" s="250"/>
      <c r="D207" s="250"/>
      <c r="E207" s="183"/>
      <c r="F207" s="254"/>
      <c r="G207" s="260"/>
      <c r="H207" s="250"/>
      <c r="I207" s="91"/>
      <c r="J207" s="255"/>
      <c r="K207" s="255"/>
      <c r="L207" s="253"/>
      <c r="M207" s="252"/>
      <c r="N207" s="252"/>
      <c r="O207" s="184"/>
      <c r="P207" s="184"/>
      <c r="Q207" s="185"/>
    </row>
    <row r="208" spans="1:17" ht="13.5" customHeight="1">
      <c r="A208" s="256"/>
      <c r="B208" s="252"/>
      <c r="C208" s="250"/>
      <c r="D208" s="250"/>
      <c r="E208" s="183"/>
      <c r="F208" s="254"/>
      <c r="G208" s="260"/>
      <c r="H208" s="250"/>
      <c r="I208" s="91"/>
      <c r="J208" s="255"/>
      <c r="K208" s="255"/>
      <c r="L208" s="253"/>
      <c r="M208" s="252"/>
      <c r="N208" s="252"/>
      <c r="O208" s="184"/>
      <c r="P208" s="184"/>
      <c r="Q208" s="185"/>
    </row>
    <row r="209" spans="1:17" ht="13.5" customHeight="1">
      <c r="A209" s="256"/>
      <c r="B209" s="252"/>
      <c r="C209" s="250"/>
      <c r="D209" s="250"/>
      <c r="E209" s="183"/>
      <c r="F209" s="254"/>
      <c r="G209" s="260"/>
      <c r="H209" s="250"/>
      <c r="I209" s="91"/>
      <c r="J209" s="255"/>
      <c r="K209" s="255"/>
      <c r="L209" s="253"/>
      <c r="M209" s="252"/>
      <c r="N209" s="252"/>
      <c r="O209" s="184"/>
      <c r="P209" s="184"/>
      <c r="Q209" s="185"/>
    </row>
    <row r="210" spans="1:17" ht="13.5" customHeight="1">
      <c r="A210" s="256"/>
      <c r="B210" s="252"/>
      <c r="C210" s="250"/>
      <c r="D210" s="250"/>
      <c r="E210" s="183"/>
      <c r="F210" s="254"/>
      <c r="G210" s="260"/>
      <c r="H210" s="250"/>
      <c r="I210" s="91"/>
      <c r="J210" s="255"/>
      <c r="K210" s="255"/>
      <c r="L210" s="253"/>
      <c r="M210" s="252"/>
      <c r="N210" s="252"/>
      <c r="O210" s="184"/>
      <c r="P210" s="184"/>
      <c r="Q210" s="185"/>
    </row>
    <row r="211" spans="1:17" ht="13.5" customHeight="1">
      <c r="A211" s="256"/>
      <c r="B211" s="252"/>
      <c r="C211" s="250"/>
      <c r="D211" s="250"/>
      <c r="E211" s="183"/>
      <c r="F211" s="254"/>
      <c r="G211" s="260"/>
      <c r="H211" s="250"/>
      <c r="I211" s="91"/>
      <c r="J211" s="255"/>
      <c r="K211" s="255"/>
      <c r="L211" s="253"/>
      <c r="M211" s="252"/>
      <c r="N211" s="252"/>
      <c r="O211" s="184"/>
      <c r="P211" s="184"/>
      <c r="Q211" s="185"/>
    </row>
    <row r="212" spans="1:17" ht="13.5" customHeight="1">
      <c r="A212" s="256"/>
      <c r="B212" s="252"/>
      <c r="C212" s="250"/>
      <c r="D212" s="250"/>
      <c r="E212" s="183"/>
      <c r="F212" s="254"/>
      <c r="G212" s="260"/>
      <c r="H212" s="250"/>
      <c r="I212" s="91"/>
      <c r="J212" s="255"/>
      <c r="K212" s="255"/>
      <c r="L212" s="253"/>
      <c r="M212" s="252"/>
      <c r="N212" s="252"/>
      <c r="O212" s="184"/>
      <c r="P212" s="184"/>
      <c r="Q212" s="185"/>
    </row>
    <row r="213" spans="1:17" ht="13.5" customHeight="1">
      <c r="A213" s="256"/>
      <c r="B213" s="252"/>
      <c r="C213" s="250"/>
      <c r="D213" s="250"/>
      <c r="E213" s="183"/>
      <c r="F213" s="254"/>
      <c r="G213" s="260"/>
      <c r="H213" s="250"/>
      <c r="I213" s="91"/>
      <c r="J213" s="255"/>
      <c r="K213" s="255"/>
      <c r="L213" s="253"/>
      <c r="M213" s="252"/>
      <c r="N213" s="252"/>
      <c r="O213" s="184"/>
      <c r="P213" s="184"/>
      <c r="Q213" s="185"/>
    </row>
    <row r="214" spans="1:17" ht="13.5" customHeight="1">
      <c r="A214" s="256"/>
      <c r="B214" s="252"/>
      <c r="C214" s="250"/>
      <c r="D214" s="250"/>
      <c r="E214" s="183"/>
      <c r="F214" s="254"/>
      <c r="G214" s="260"/>
      <c r="H214" s="250"/>
      <c r="I214" s="91"/>
      <c r="J214" s="255"/>
      <c r="K214" s="255"/>
      <c r="L214" s="253"/>
      <c r="M214" s="252"/>
      <c r="N214" s="252"/>
      <c r="O214" s="184"/>
      <c r="P214" s="184"/>
      <c r="Q214" s="185"/>
    </row>
    <row r="215" spans="1:17" ht="13.5" customHeight="1">
      <c r="A215" s="256"/>
      <c r="B215" s="252"/>
      <c r="C215" s="250"/>
      <c r="D215" s="250"/>
      <c r="E215" s="183"/>
      <c r="F215" s="254"/>
      <c r="G215" s="260"/>
      <c r="H215" s="250"/>
      <c r="I215" s="91"/>
      <c r="J215" s="255"/>
      <c r="K215" s="255"/>
      <c r="L215" s="253"/>
      <c r="M215" s="252"/>
      <c r="N215" s="252"/>
      <c r="O215" s="184"/>
      <c r="P215" s="184"/>
      <c r="Q215" s="185"/>
    </row>
    <row r="216" spans="1:17" ht="13.5" customHeight="1">
      <c r="A216" s="256"/>
      <c r="B216" s="252"/>
      <c r="C216" s="250"/>
      <c r="D216" s="250"/>
      <c r="E216" s="183"/>
      <c r="F216" s="254"/>
      <c r="G216" s="260"/>
      <c r="H216" s="250"/>
      <c r="I216" s="91"/>
      <c r="J216" s="255"/>
      <c r="K216" s="255"/>
      <c r="L216" s="253"/>
      <c r="M216" s="252"/>
      <c r="N216" s="252"/>
      <c r="O216" s="184"/>
      <c r="P216" s="184"/>
      <c r="Q216" s="185"/>
    </row>
    <row r="217" spans="1:17" ht="13.5" customHeight="1">
      <c r="A217" s="256"/>
      <c r="B217" s="252"/>
      <c r="C217" s="250"/>
      <c r="D217" s="250"/>
      <c r="E217" s="183"/>
      <c r="F217" s="254"/>
      <c r="G217" s="260"/>
      <c r="H217" s="250"/>
      <c r="I217" s="91"/>
      <c r="J217" s="255"/>
      <c r="K217" s="255"/>
      <c r="L217" s="253"/>
      <c r="M217" s="252"/>
      <c r="N217" s="252"/>
      <c r="O217" s="184"/>
      <c r="P217" s="184"/>
      <c r="Q217" s="185"/>
    </row>
    <row r="218" spans="1:17" ht="13.5" customHeight="1">
      <c r="A218" s="256"/>
      <c r="B218" s="252"/>
      <c r="C218" s="250"/>
      <c r="D218" s="250"/>
      <c r="E218" s="183"/>
      <c r="F218" s="254"/>
      <c r="G218" s="260"/>
      <c r="H218" s="250"/>
      <c r="I218" s="91"/>
      <c r="J218" s="255"/>
      <c r="K218" s="255"/>
      <c r="L218" s="253"/>
      <c r="M218" s="252"/>
      <c r="N218" s="252"/>
      <c r="O218" s="184"/>
      <c r="P218" s="184"/>
      <c r="Q218" s="185"/>
    </row>
    <row r="219" spans="1:17" ht="13.5" customHeight="1">
      <c r="A219" s="256"/>
      <c r="B219" s="252"/>
      <c r="C219" s="250"/>
      <c r="D219" s="250"/>
      <c r="E219" s="183"/>
      <c r="F219" s="254"/>
      <c r="G219" s="260"/>
      <c r="H219" s="250"/>
      <c r="I219" s="91"/>
      <c r="J219" s="255"/>
      <c r="K219" s="255"/>
      <c r="L219" s="253"/>
      <c r="M219" s="252"/>
      <c r="N219" s="252"/>
      <c r="O219" s="184"/>
      <c r="P219" s="184"/>
      <c r="Q219" s="185"/>
    </row>
    <row r="220" spans="1:17" ht="13.5" customHeight="1">
      <c r="A220" s="256"/>
      <c r="B220" s="252"/>
      <c r="C220" s="250"/>
      <c r="D220" s="250"/>
      <c r="E220" s="183"/>
      <c r="F220" s="254"/>
      <c r="G220" s="260"/>
      <c r="H220" s="250"/>
      <c r="I220" s="91"/>
      <c r="J220" s="255"/>
      <c r="K220" s="255"/>
      <c r="L220" s="253"/>
      <c r="M220" s="252"/>
      <c r="N220" s="252"/>
      <c r="O220" s="184"/>
      <c r="P220" s="184"/>
      <c r="Q220" s="185"/>
    </row>
    <row r="221" spans="1:17" ht="13.5" customHeight="1">
      <c r="A221" s="256"/>
      <c r="B221" s="252"/>
      <c r="C221" s="250"/>
      <c r="D221" s="250"/>
      <c r="E221" s="183"/>
      <c r="F221" s="254"/>
      <c r="G221" s="260"/>
      <c r="H221" s="250"/>
      <c r="I221" s="91"/>
      <c r="J221" s="255"/>
      <c r="K221" s="255"/>
      <c r="L221" s="253"/>
      <c r="M221" s="252"/>
      <c r="N221" s="252"/>
      <c r="O221" s="184"/>
      <c r="P221" s="184"/>
      <c r="Q221" s="185"/>
    </row>
    <row r="222" spans="1:17" ht="13.5" customHeight="1">
      <c r="A222" s="256"/>
      <c r="B222" s="252"/>
      <c r="C222" s="250"/>
      <c r="D222" s="250"/>
      <c r="E222" s="183"/>
      <c r="F222" s="254"/>
      <c r="G222" s="260"/>
      <c r="H222" s="250"/>
      <c r="I222" s="91"/>
      <c r="J222" s="255"/>
      <c r="K222" s="255"/>
      <c r="L222" s="253"/>
      <c r="M222" s="252"/>
      <c r="N222" s="252"/>
      <c r="O222" s="184"/>
      <c r="P222" s="184"/>
      <c r="Q222" s="185"/>
    </row>
    <row r="223" spans="1:17" ht="13.5" customHeight="1">
      <c r="A223" s="256"/>
      <c r="B223" s="252"/>
      <c r="C223" s="250"/>
      <c r="D223" s="250"/>
      <c r="E223" s="183"/>
      <c r="F223" s="254"/>
      <c r="G223" s="260"/>
      <c r="H223" s="250"/>
      <c r="I223" s="91"/>
      <c r="J223" s="255"/>
      <c r="K223" s="255"/>
      <c r="L223" s="253"/>
      <c r="M223" s="252"/>
      <c r="N223" s="252"/>
      <c r="O223" s="184"/>
      <c r="P223" s="184"/>
      <c r="Q223" s="185"/>
    </row>
    <row r="224" spans="1:17" ht="13.5" customHeight="1">
      <c r="A224" s="256"/>
      <c r="B224" s="252"/>
      <c r="C224" s="250"/>
      <c r="D224" s="250"/>
      <c r="E224" s="183"/>
      <c r="F224" s="254"/>
      <c r="G224" s="260"/>
      <c r="H224" s="250"/>
      <c r="I224" s="91"/>
      <c r="J224" s="255"/>
      <c r="K224" s="255"/>
      <c r="L224" s="253"/>
      <c r="M224" s="252"/>
      <c r="N224" s="252"/>
      <c r="O224" s="184"/>
      <c r="P224" s="184"/>
      <c r="Q224" s="185"/>
    </row>
    <row r="225" spans="1:17" ht="13.5" customHeight="1">
      <c r="A225" s="256"/>
      <c r="B225" s="252"/>
      <c r="C225" s="250"/>
      <c r="D225" s="250"/>
      <c r="E225" s="183"/>
      <c r="F225" s="254"/>
      <c r="G225" s="260"/>
      <c r="H225" s="250"/>
      <c r="I225" s="91"/>
      <c r="J225" s="255"/>
      <c r="K225" s="255"/>
      <c r="L225" s="253"/>
      <c r="M225" s="252"/>
      <c r="N225" s="252"/>
      <c r="O225" s="184"/>
      <c r="P225" s="184"/>
      <c r="Q225" s="185"/>
    </row>
    <row r="226" spans="1:17" ht="13.5" customHeight="1">
      <c r="A226" s="256"/>
      <c r="B226" s="252"/>
      <c r="C226" s="250"/>
      <c r="D226" s="250"/>
      <c r="E226" s="183"/>
      <c r="F226" s="254"/>
      <c r="G226" s="260"/>
      <c r="H226" s="250"/>
      <c r="I226" s="91"/>
      <c r="J226" s="255"/>
      <c r="K226" s="255"/>
      <c r="L226" s="253"/>
      <c r="M226" s="252"/>
      <c r="N226" s="252"/>
      <c r="O226" s="184"/>
      <c r="P226" s="184"/>
      <c r="Q226" s="185"/>
    </row>
    <row r="227" spans="1:17" ht="13.5" customHeight="1">
      <c r="A227" s="256"/>
      <c r="B227" s="252"/>
      <c r="C227" s="250"/>
      <c r="D227" s="250"/>
      <c r="E227" s="183"/>
      <c r="F227" s="254"/>
      <c r="G227" s="260"/>
      <c r="H227" s="250"/>
      <c r="I227" s="91"/>
      <c r="J227" s="255"/>
      <c r="K227" s="255"/>
      <c r="L227" s="253"/>
      <c r="M227" s="252"/>
      <c r="N227" s="252"/>
      <c r="O227" s="184"/>
      <c r="P227" s="184"/>
      <c r="Q227" s="185"/>
    </row>
    <row r="228" spans="1:17" ht="13.5" customHeight="1">
      <c r="A228" s="256"/>
      <c r="B228" s="252"/>
      <c r="C228" s="250"/>
      <c r="D228" s="250"/>
      <c r="E228" s="183"/>
      <c r="F228" s="254"/>
      <c r="G228" s="260"/>
      <c r="H228" s="250"/>
      <c r="I228" s="91"/>
      <c r="J228" s="255"/>
      <c r="K228" s="255"/>
      <c r="L228" s="253"/>
      <c r="M228" s="252"/>
      <c r="N228" s="252"/>
      <c r="O228" s="184"/>
      <c r="P228" s="184"/>
      <c r="Q228" s="185"/>
    </row>
    <row r="229" spans="1:17" ht="13.5" customHeight="1">
      <c r="A229" s="256"/>
      <c r="B229" s="252"/>
      <c r="C229" s="250"/>
      <c r="D229" s="250"/>
      <c r="E229" s="183"/>
      <c r="F229" s="254"/>
      <c r="G229" s="260"/>
      <c r="H229" s="250"/>
      <c r="I229" s="91"/>
      <c r="J229" s="255"/>
      <c r="K229" s="255"/>
      <c r="L229" s="253"/>
      <c r="M229" s="252"/>
      <c r="N229" s="252"/>
      <c r="O229" s="184"/>
      <c r="P229" s="184"/>
      <c r="Q229" s="185"/>
    </row>
    <row r="230" spans="1:17" ht="13.5" customHeight="1">
      <c r="A230" s="256"/>
      <c r="B230" s="252"/>
      <c r="C230" s="250"/>
      <c r="D230" s="250"/>
      <c r="E230" s="183"/>
      <c r="F230" s="254"/>
      <c r="G230" s="260"/>
      <c r="H230" s="250"/>
      <c r="I230" s="91"/>
      <c r="J230" s="255"/>
      <c r="K230" s="255"/>
      <c r="L230" s="253"/>
      <c r="M230" s="252"/>
      <c r="N230" s="252"/>
      <c r="O230" s="184"/>
      <c r="P230" s="184"/>
      <c r="Q230" s="185"/>
    </row>
    <row r="231" spans="1:17" ht="13.5" customHeight="1">
      <c r="A231" s="256"/>
      <c r="B231" s="252"/>
      <c r="C231" s="250"/>
      <c r="D231" s="250"/>
      <c r="E231" s="183"/>
      <c r="F231" s="254"/>
      <c r="G231" s="260"/>
      <c r="H231" s="250"/>
      <c r="I231" s="91"/>
      <c r="J231" s="255"/>
      <c r="K231" s="255"/>
      <c r="L231" s="253"/>
      <c r="M231" s="252"/>
      <c r="N231" s="252"/>
      <c r="O231" s="184"/>
      <c r="P231" s="184"/>
      <c r="Q231" s="185"/>
    </row>
    <row r="232" spans="1:17" ht="13.5" customHeight="1">
      <c r="A232" s="256"/>
      <c r="B232" s="252"/>
      <c r="C232" s="250"/>
      <c r="D232" s="250"/>
      <c r="E232" s="183"/>
      <c r="F232" s="254"/>
      <c r="G232" s="260"/>
      <c r="H232" s="250"/>
      <c r="I232" s="91"/>
      <c r="J232" s="255"/>
      <c r="K232" s="255"/>
      <c r="L232" s="253"/>
      <c r="M232" s="252"/>
      <c r="N232" s="252"/>
      <c r="O232" s="184"/>
      <c r="P232" s="184"/>
      <c r="Q232" s="185"/>
    </row>
    <row r="233" spans="1:17" ht="13.5" customHeight="1">
      <c r="A233" s="256"/>
      <c r="B233" s="252"/>
      <c r="C233" s="250"/>
      <c r="D233" s="250"/>
      <c r="E233" s="183"/>
      <c r="F233" s="254"/>
      <c r="G233" s="260"/>
      <c r="H233" s="250"/>
      <c r="I233" s="91"/>
      <c r="J233" s="255"/>
      <c r="K233" s="255"/>
      <c r="L233" s="253"/>
      <c r="M233" s="252"/>
      <c r="N233" s="252"/>
      <c r="O233" s="184"/>
      <c r="P233" s="184"/>
      <c r="Q233" s="185"/>
    </row>
    <row r="234" spans="1:17" ht="13.5" customHeight="1">
      <c r="A234" s="517" t="e">
        <f>'5- Identificación de Riesgos'!#REF!</f>
        <v>#REF!</v>
      </c>
      <c r="B234" s="480" t="e">
        <f>'5- Identificación de Riesgos'!#REF!</f>
        <v>#REF!</v>
      </c>
      <c r="C234" s="442" t="e">
        <f>'5- Identificación de Riesgos'!#REF!</f>
        <v>#REF!</v>
      </c>
      <c r="D234" s="442" t="s">
        <v>94</v>
      </c>
      <c r="E234" s="183" t="e">
        <f>'5- Identificación de Riesgos'!#REF!</f>
        <v>#REF!</v>
      </c>
      <c r="F234" s="497" t="e">
        <f>'5- Identificación de Riesgos'!#REF!</f>
        <v>#REF!</v>
      </c>
      <c r="G234" s="442" t="e">
        <f>'5- Identificación de Riesgos'!#REF!</f>
        <v>#REF!</v>
      </c>
      <c r="H234" s="442" t="e">
        <f>'5- Identificación de Riesgos'!#REF!</f>
        <v>#REF!</v>
      </c>
      <c r="I234" s="91"/>
      <c r="J234" s="560" t="str">
        <f>'6- Valoración Controles'!T14</f>
        <v>Muy Baja - 1</v>
      </c>
      <c r="K234" s="560" t="str">
        <f>'6- Valoración Controles'!U14</f>
        <v>Menor - 2</v>
      </c>
      <c r="L234" s="557" t="e">
        <f>AVERAGE(#REF!)</f>
        <v>#REF!</v>
      </c>
      <c r="M234" s="480" t="str">
        <f>'6- Valoración Controles'!V14</f>
        <v>Bajo - 2</v>
      </c>
      <c r="N234" s="480" t="s">
        <v>193</v>
      </c>
      <c r="O234" s="184"/>
      <c r="P234" s="184"/>
      <c r="Q234" s="185"/>
    </row>
    <row r="235" spans="1:17" ht="13.5" customHeight="1">
      <c r="A235" s="518"/>
      <c r="B235" s="480"/>
      <c r="C235" s="443"/>
      <c r="D235" s="443"/>
      <c r="E235" s="183" t="e">
        <f>'5- Identificación de Riesgos'!#REF!</f>
        <v>#REF!</v>
      </c>
      <c r="F235" s="491"/>
      <c r="G235" s="558"/>
      <c r="H235" s="443"/>
      <c r="I235" s="91"/>
      <c r="J235" s="560"/>
      <c r="K235" s="560"/>
      <c r="L235" s="557"/>
      <c r="M235" s="480"/>
      <c r="N235" s="480"/>
      <c r="O235" s="184"/>
      <c r="P235" s="184"/>
      <c r="Q235" s="185"/>
    </row>
    <row r="236" spans="1:17" ht="13.5" customHeight="1">
      <c r="A236" s="518"/>
      <c r="B236" s="480"/>
      <c r="C236" s="443"/>
      <c r="D236" s="443"/>
      <c r="E236" s="183" t="e">
        <f>'5- Identificación de Riesgos'!#REF!</f>
        <v>#REF!</v>
      </c>
      <c r="F236" s="491"/>
      <c r="G236" s="558"/>
      <c r="H236" s="443"/>
      <c r="I236" s="91"/>
      <c r="J236" s="560"/>
      <c r="K236" s="560"/>
      <c r="L236" s="557"/>
      <c r="M236" s="480"/>
      <c r="N236" s="480"/>
      <c r="O236" s="184"/>
      <c r="P236" s="184"/>
      <c r="Q236" s="185"/>
    </row>
    <row r="237" spans="1:17" ht="13.5" customHeight="1">
      <c r="A237" s="518"/>
      <c r="B237" s="480"/>
      <c r="C237" s="443"/>
      <c r="D237" s="443"/>
      <c r="E237" s="183" t="e">
        <f>'5- Identificación de Riesgos'!#REF!</f>
        <v>#REF!</v>
      </c>
      <c r="F237" s="491"/>
      <c r="G237" s="558"/>
      <c r="H237" s="443"/>
      <c r="I237" s="91"/>
      <c r="J237" s="560"/>
      <c r="K237" s="560"/>
      <c r="L237" s="557"/>
      <c r="M237" s="480"/>
      <c r="N237" s="480"/>
      <c r="O237" s="184"/>
      <c r="P237" s="184"/>
      <c r="Q237" s="185"/>
    </row>
    <row r="238" spans="1:17" ht="13.5" customHeight="1">
      <c r="A238" s="518"/>
      <c r="B238" s="480"/>
      <c r="C238" s="443"/>
      <c r="D238" s="443"/>
      <c r="E238" s="183" t="e">
        <f>'5- Identificación de Riesgos'!#REF!</f>
        <v>#REF!</v>
      </c>
      <c r="F238" s="491"/>
      <c r="G238" s="558"/>
      <c r="H238" s="443"/>
      <c r="I238" s="91"/>
      <c r="J238" s="560"/>
      <c r="K238" s="560"/>
      <c r="L238" s="557"/>
      <c r="M238" s="480"/>
      <c r="N238" s="480"/>
      <c r="O238" s="184"/>
      <c r="P238" s="184"/>
      <c r="Q238" s="185"/>
    </row>
    <row r="239" spans="1:17" ht="13.5" customHeight="1">
      <c r="A239" s="518"/>
      <c r="B239" s="480"/>
      <c r="C239" s="443"/>
      <c r="D239" s="443"/>
      <c r="E239" s="183" t="e">
        <f>'5- Identificación de Riesgos'!#REF!</f>
        <v>#REF!</v>
      </c>
      <c r="F239" s="491"/>
      <c r="G239" s="558"/>
      <c r="H239" s="443"/>
      <c r="I239" s="91"/>
      <c r="J239" s="560"/>
      <c r="K239" s="560"/>
      <c r="L239" s="557"/>
      <c r="M239" s="480"/>
      <c r="N239" s="480"/>
      <c r="O239" s="184"/>
      <c r="P239" s="184"/>
      <c r="Q239" s="185"/>
    </row>
    <row r="240" spans="1:17" ht="13.5" customHeight="1">
      <c r="A240" s="518"/>
      <c r="B240" s="480"/>
      <c r="C240" s="443"/>
      <c r="D240" s="443"/>
      <c r="E240" s="183" t="e">
        <f>'5- Identificación de Riesgos'!#REF!</f>
        <v>#REF!</v>
      </c>
      <c r="F240" s="491"/>
      <c r="G240" s="558"/>
      <c r="H240" s="443"/>
      <c r="I240" s="91"/>
      <c r="J240" s="560"/>
      <c r="K240" s="560"/>
      <c r="L240" s="557"/>
      <c r="M240" s="480"/>
      <c r="N240" s="480"/>
      <c r="O240" s="184"/>
      <c r="P240" s="184"/>
      <c r="Q240" s="185"/>
    </row>
    <row r="241" spans="1:17" ht="13.5" customHeight="1">
      <c r="A241" s="518"/>
      <c r="B241" s="480"/>
      <c r="C241" s="443"/>
      <c r="D241" s="443"/>
      <c r="E241" s="183" t="e">
        <f>'5- Identificación de Riesgos'!#REF!</f>
        <v>#REF!</v>
      </c>
      <c r="F241" s="491"/>
      <c r="G241" s="558"/>
      <c r="H241" s="443"/>
      <c r="I241" s="91"/>
      <c r="J241" s="560"/>
      <c r="K241" s="560"/>
      <c r="L241" s="557"/>
      <c r="M241" s="480"/>
      <c r="N241" s="480"/>
      <c r="O241" s="184"/>
      <c r="P241" s="184"/>
      <c r="Q241" s="185"/>
    </row>
    <row r="242" spans="1:17" ht="13.5" customHeight="1">
      <c r="A242" s="518"/>
      <c r="B242" s="480"/>
      <c r="C242" s="443"/>
      <c r="D242" s="443"/>
      <c r="E242" s="183" t="e">
        <f>'5- Identificación de Riesgos'!#REF!</f>
        <v>#REF!</v>
      </c>
      <c r="F242" s="491"/>
      <c r="G242" s="558"/>
      <c r="H242" s="443"/>
      <c r="I242" s="91"/>
      <c r="J242" s="560"/>
      <c r="K242" s="560"/>
      <c r="L242" s="557"/>
      <c r="M242" s="480"/>
      <c r="N242" s="480"/>
      <c r="O242" s="184"/>
      <c r="P242" s="184"/>
      <c r="Q242" s="185"/>
    </row>
    <row r="243" spans="1:17" ht="13.5" customHeight="1">
      <c r="A243" s="518"/>
      <c r="B243" s="442"/>
      <c r="C243" s="443"/>
      <c r="D243" s="443"/>
      <c r="E243" s="183" t="e">
        <f>'5- Identificación de Riesgos'!#REF!</f>
        <v>#REF!</v>
      </c>
      <c r="F243" s="491"/>
      <c r="G243" s="558"/>
      <c r="H243" s="443"/>
      <c r="I243" s="92"/>
      <c r="J243" s="566"/>
      <c r="K243" s="566"/>
      <c r="L243" s="564"/>
      <c r="M243" s="442"/>
      <c r="N243" s="442"/>
      <c r="O243" s="184"/>
      <c r="P243" s="184"/>
      <c r="Q243" s="185"/>
    </row>
    <row r="244" spans="1:17" ht="13.5" customHeight="1">
      <c r="A244" s="517" t="e">
        <f>'5- Identificación de Riesgos'!#REF!</f>
        <v>#REF!</v>
      </c>
      <c r="B244" s="480" t="e">
        <f>'5- Identificación de Riesgos'!#REF!</f>
        <v>#REF!</v>
      </c>
      <c r="C244" s="442" t="e">
        <f>'5- Identificación de Riesgos'!#REF!</f>
        <v>#REF!</v>
      </c>
      <c r="D244" s="442" t="s">
        <v>94</v>
      </c>
      <c r="E244" s="183" t="e">
        <f>'5- Identificación de Riesgos'!#REF!</f>
        <v>#REF!</v>
      </c>
      <c r="F244" s="497" t="e">
        <f>'5- Identificación de Riesgos'!#REF!</f>
        <v>#REF!</v>
      </c>
      <c r="G244" s="442" t="e">
        <f>'5- Identificación de Riesgos'!#REF!</f>
        <v>#REF!</v>
      </c>
      <c r="H244" s="442" t="e">
        <f>'5- Identificación de Riesgos'!#REF!</f>
        <v>#REF!</v>
      </c>
      <c r="I244" s="91"/>
      <c r="J244" s="560" t="e">
        <f>'6- Valoración Controles'!#REF!</f>
        <v>#REF!</v>
      </c>
      <c r="K244" s="560" t="e">
        <f>'6- Valoración Controles'!#REF!</f>
        <v>#REF!</v>
      </c>
      <c r="L244" s="557" t="e">
        <f>AVERAGE(#REF!)</f>
        <v>#REF!</v>
      </c>
      <c r="M244" s="480" t="e">
        <f>'6- Valoración Controles'!#REF!</f>
        <v>#REF!</v>
      </c>
      <c r="N244" s="480" t="s">
        <v>193</v>
      </c>
      <c r="O244" s="184"/>
      <c r="P244" s="184"/>
      <c r="Q244" s="185"/>
    </row>
    <row r="245" spans="1:17" ht="13.5" customHeight="1">
      <c r="A245" s="518"/>
      <c r="B245" s="480"/>
      <c r="C245" s="443"/>
      <c r="D245" s="443"/>
      <c r="E245" s="183" t="e">
        <f>'5- Identificación de Riesgos'!#REF!</f>
        <v>#REF!</v>
      </c>
      <c r="F245" s="491"/>
      <c r="G245" s="558"/>
      <c r="H245" s="443"/>
      <c r="I245" s="91"/>
      <c r="J245" s="560"/>
      <c r="K245" s="560"/>
      <c r="L245" s="557"/>
      <c r="M245" s="480"/>
      <c r="N245" s="480"/>
      <c r="O245" s="184"/>
      <c r="P245" s="184"/>
      <c r="Q245" s="185"/>
    </row>
    <row r="246" spans="1:17" ht="13.5" customHeight="1">
      <c r="A246" s="518"/>
      <c r="B246" s="480"/>
      <c r="C246" s="443"/>
      <c r="D246" s="443"/>
      <c r="E246" s="183" t="e">
        <f>'5- Identificación de Riesgos'!#REF!</f>
        <v>#REF!</v>
      </c>
      <c r="F246" s="491"/>
      <c r="G246" s="558"/>
      <c r="H246" s="443"/>
      <c r="I246" s="91"/>
      <c r="J246" s="560"/>
      <c r="K246" s="560"/>
      <c r="L246" s="557"/>
      <c r="M246" s="480"/>
      <c r="N246" s="480"/>
      <c r="O246" s="184"/>
      <c r="P246" s="184"/>
      <c r="Q246" s="185"/>
    </row>
    <row r="247" spans="1:17" ht="13.5" customHeight="1">
      <c r="A247" s="518"/>
      <c r="B247" s="480"/>
      <c r="C247" s="443"/>
      <c r="D247" s="443"/>
      <c r="E247" s="183" t="e">
        <f>'5- Identificación de Riesgos'!#REF!</f>
        <v>#REF!</v>
      </c>
      <c r="F247" s="491"/>
      <c r="G247" s="558"/>
      <c r="H247" s="443"/>
      <c r="I247" s="91"/>
      <c r="J247" s="560"/>
      <c r="K247" s="560"/>
      <c r="L247" s="557"/>
      <c r="M247" s="480"/>
      <c r="N247" s="480"/>
      <c r="O247" s="184"/>
      <c r="P247" s="184"/>
      <c r="Q247" s="185"/>
    </row>
    <row r="248" spans="1:17" ht="13.5" customHeight="1">
      <c r="A248" s="518"/>
      <c r="B248" s="480"/>
      <c r="C248" s="443"/>
      <c r="D248" s="443"/>
      <c r="E248" s="183" t="e">
        <f>'5- Identificación de Riesgos'!#REF!</f>
        <v>#REF!</v>
      </c>
      <c r="F248" s="491"/>
      <c r="G248" s="558"/>
      <c r="H248" s="443"/>
      <c r="I248" s="91"/>
      <c r="J248" s="560"/>
      <c r="K248" s="560"/>
      <c r="L248" s="557"/>
      <c r="M248" s="480"/>
      <c r="N248" s="480"/>
      <c r="O248" s="184"/>
      <c r="P248" s="184"/>
      <c r="Q248" s="185"/>
    </row>
    <row r="249" spans="1:17" ht="13.5" customHeight="1">
      <c r="A249" s="518"/>
      <c r="B249" s="480"/>
      <c r="C249" s="443"/>
      <c r="D249" s="443"/>
      <c r="E249" s="183" t="e">
        <f>'5- Identificación de Riesgos'!#REF!</f>
        <v>#REF!</v>
      </c>
      <c r="F249" s="491"/>
      <c r="G249" s="558"/>
      <c r="H249" s="443"/>
      <c r="I249" s="91"/>
      <c r="J249" s="560"/>
      <c r="K249" s="560"/>
      <c r="L249" s="557"/>
      <c r="M249" s="480"/>
      <c r="N249" s="480"/>
      <c r="O249" s="184"/>
      <c r="P249" s="184"/>
      <c r="Q249" s="185"/>
    </row>
    <row r="250" spans="1:17" ht="13.5" customHeight="1">
      <c r="A250" s="518"/>
      <c r="B250" s="480"/>
      <c r="C250" s="443"/>
      <c r="D250" s="443"/>
      <c r="E250" s="183" t="e">
        <f>'5- Identificación de Riesgos'!#REF!</f>
        <v>#REF!</v>
      </c>
      <c r="F250" s="491"/>
      <c r="G250" s="558"/>
      <c r="H250" s="443"/>
      <c r="I250" s="91"/>
      <c r="J250" s="560"/>
      <c r="K250" s="560"/>
      <c r="L250" s="557"/>
      <c r="M250" s="480"/>
      <c r="N250" s="480"/>
      <c r="O250" s="184"/>
      <c r="P250" s="184"/>
      <c r="Q250" s="185"/>
    </row>
    <row r="251" spans="1:17" ht="13.5" customHeight="1">
      <c r="A251" s="518"/>
      <c r="B251" s="480"/>
      <c r="C251" s="443"/>
      <c r="D251" s="443"/>
      <c r="E251" s="183" t="e">
        <f>'5- Identificación de Riesgos'!#REF!</f>
        <v>#REF!</v>
      </c>
      <c r="F251" s="491"/>
      <c r="G251" s="558"/>
      <c r="H251" s="443"/>
      <c r="I251" s="91"/>
      <c r="J251" s="560"/>
      <c r="K251" s="560"/>
      <c r="L251" s="557"/>
      <c r="M251" s="480"/>
      <c r="N251" s="480"/>
      <c r="O251" s="184"/>
      <c r="P251" s="184"/>
      <c r="Q251" s="185"/>
    </row>
    <row r="252" spans="1:17" ht="13.5" customHeight="1">
      <c r="A252" s="518"/>
      <c r="B252" s="480"/>
      <c r="C252" s="443"/>
      <c r="D252" s="443"/>
      <c r="E252" s="183" t="e">
        <f>'5- Identificación de Riesgos'!#REF!</f>
        <v>#REF!</v>
      </c>
      <c r="F252" s="491"/>
      <c r="G252" s="558"/>
      <c r="H252" s="443"/>
      <c r="I252" s="91"/>
      <c r="J252" s="560"/>
      <c r="K252" s="560"/>
      <c r="L252" s="557"/>
      <c r="M252" s="480"/>
      <c r="N252" s="480"/>
      <c r="O252" s="184"/>
      <c r="P252" s="184"/>
      <c r="Q252" s="185"/>
    </row>
    <row r="253" spans="1:17" ht="13.5" customHeight="1">
      <c r="A253" s="518"/>
      <c r="B253" s="442"/>
      <c r="C253" s="443"/>
      <c r="D253" s="443"/>
      <c r="E253" s="183" t="e">
        <f>'5- Identificación de Riesgos'!#REF!</f>
        <v>#REF!</v>
      </c>
      <c r="F253" s="491"/>
      <c r="G253" s="558"/>
      <c r="H253" s="443"/>
      <c r="I253" s="92"/>
      <c r="J253" s="566"/>
      <c r="K253" s="566"/>
      <c r="L253" s="564"/>
      <c r="M253" s="442"/>
      <c r="N253" s="442"/>
      <c r="O253" s="184"/>
      <c r="P253" s="184"/>
      <c r="Q253" s="185"/>
    </row>
    <row r="254" spans="1:17" ht="13.5" customHeight="1">
      <c r="A254" s="577" t="e">
        <f>'5- Identificación de Riesgos'!#REF!</f>
        <v>#REF!</v>
      </c>
      <c r="B254" s="480" t="e">
        <f>'5- Identificación de Riesgos'!#REF!</f>
        <v>#REF!</v>
      </c>
      <c r="C254" s="442" t="e">
        <f>'5- Identificación de Riesgos'!#REF!</f>
        <v>#REF!</v>
      </c>
      <c r="D254" s="442" t="s">
        <v>94</v>
      </c>
      <c r="E254" s="183" t="e">
        <f>'5- Identificación de Riesgos'!#REF!</f>
        <v>#REF!</v>
      </c>
      <c r="F254" s="497" t="e">
        <f>'5- Identificación de Riesgos'!#REF!</f>
        <v>#REF!</v>
      </c>
      <c r="G254" s="442" t="e">
        <f>'5- Identificación de Riesgos'!#REF!</f>
        <v>#REF!</v>
      </c>
      <c r="H254" s="442" t="e">
        <f>'5- Identificación de Riesgos'!#REF!</f>
        <v>#REF!</v>
      </c>
      <c r="I254" s="91"/>
      <c r="J254" s="560" t="str">
        <f>'6- Valoración Controles'!T20</f>
        <v>Media - 3</v>
      </c>
      <c r="K254" s="560" t="str">
        <f>'6- Valoración Controles'!U20</f>
        <v>Menor - 2</v>
      </c>
      <c r="L254" s="557" t="e">
        <f>AVERAGE(#REF!)</f>
        <v>#REF!</v>
      </c>
      <c r="M254" s="480" t="str">
        <f>'6- Valoración Controles'!V20</f>
        <v>Moderado - 6</v>
      </c>
      <c r="N254" s="480" t="s">
        <v>110</v>
      </c>
      <c r="O254" s="184"/>
      <c r="P254" s="184"/>
      <c r="Q254" s="185"/>
    </row>
    <row r="255" spans="1:17" ht="13.5" customHeight="1">
      <c r="A255" s="463"/>
      <c r="B255" s="480"/>
      <c r="C255" s="443"/>
      <c r="D255" s="443"/>
      <c r="E255" s="183" t="e">
        <f>'5- Identificación de Riesgos'!#REF!</f>
        <v>#REF!</v>
      </c>
      <c r="F255" s="491"/>
      <c r="G255" s="558"/>
      <c r="H255" s="443"/>
      <c r="I255" s="91"/>
      <c r="J255" s="560"/>
      <c r="K255" s="560"/>
      <c r="L255" s="557"/>
      <c r="M255" s="480"/>
      <c r="N255" s="480"/>
      <c r="O255" s="184"/>
      <c r="P255" s="184"/>
      <c r="Q255" s="185"/>
    </row>
    <row r="256" spans="1:17" ht="13.5" customHeight="1">
      <c r="A256" s="463"/>
      <c r="B256" s="480"/>
      <c r="C256" s="443"/>
      <c r="D256" s="443"/>
      <c r="E256" s="183" t="e">
        <f>'5- Identificación de Riesgos'!#REF!</f>
        <v>#REF!</v>
      </c>
      <c r="F256" s="491"/>
      <c r="G256" s="558"/>
      <c r="H256" s="443"/>
      <c r="I256" s="91"/>
      <c r="J256" s="560"/>
      <c r="K256" s="560"/>
      <c r="L256" s="557"/>
      <c r="M256" s="480"/>
      <c r="N256" s="480"/>
      <c r="O256" s="184"/>
      <c r="P256" s="184"/>
      <c r="Q256" s="185"/>
    </row>
    <row r="257" spans="1:17" ht="13.5" customHeight="1">
      <c r="A257" s="463"/>
      <c r="B257" s="480"/>
      <c r="C257" s="443"/>
      <c r="D257" s="443"/>
      <c r="E257" s="183" t="e">
        <f>'5- Identificación de Riesgos'!#REF!</f>
        <v>#REF!</v>
      </c>
      <c r="F257" s="491"/>
      <c r="G257" s="558"/>
      <c r="H257" s="443"/>
      <c r="I257" s="91"/>
      <c r="J257" s="560"/>
      <c r="K257" s="560"/>
      <c r="L257" s="557"/>
      <c r="M257" s="480"/>
      <c r="N257" s="480"/>
      <c r="O257" s="184"/>
      <c r="P257" s="184"/>
      <c r="Q257" s="185"/>
    </row>
    <row r="258" spans="1:17" ht="13.5" customHeight="1">
      <c r="A258" s="463"/>
      <c r="B258" s="480"/>
      <c r="C258" s="443"/>
      <c r="D258" s="443"/>
      <c r="E258" s="183" t="e">
        <f>'5- Identificación de Riesgos'!#REF!</f>
        <v>#REF!</v>
      </c>
      <c r="F258" s="491"/>
      <c r="G258" s="558"/>
      <c r="H258" s="443"/>
      <c r="I258" s="91"/>
      <c r="J258" s="560"/>
      <c r="K258" s="560"/>
      <c r="L258" s="557"/>
      <c r="M258" s="480"/>
      <c r="N258" s="480"/>
      <c r="O258" s="184"/>
      <c r="P258" s="184"/>
      <c r="Q258" s="185"/>
    </row>
    <row r="259" spans="1:17" ht="13.5" customHeight="1">
      <c r="A259" s="463"/>
      <c r="B259" s="480"/>
      <c r="C259" s="443"/>
      <c r="D259" s="443"/>
      <c r="E259" s="183" t="e">
        <f>'5- Identificación de Riesgos'!#REF!</f>
        <v>#REF!</v>
      </c>
      <c r="F259" s="491"/>
      <c r="G259" s="558"/>
      <c r="H259" s="443"/>
      <c r="I259" s="91"/>
      <c r="J259" s="560"/>
      <c r="K259" s="560"/>
      <c r="L259" s="557"/>
      <c r="M259" s="480"/>
      <c r="N259" s="480"/>
      <c r="O259" s="184"/>
      <c r="P259" s="184"/>
      <c r="Q259" s="185"/>
    </row>
    <row r="260" spans="1:17" ht="13.5" customHeight="1">
      <c r="A260" s="463"/>
      <c r="B260" s="480"/>
      <c r="C260" s="443"/>
      <c r="D260" s="443"/>
      <c r="E260" s="183" t="e">
        <f>'5- Identificación de Riesgos'!#REF!</f>
        <v>#REF!</v>
      </c>
      <c r="F260" s="491"/>
      <c r="G260" s="558"/>
      <c r="H260" s="443"/>
      <c r="I260" s="91"/>
      <c r="J260" s="560"/>
      <c r="K260" s="560"/>
      <c r="L260" s="557"/>
      <c r="M260" s="480"/>
      <c r="N260" s="480"/>
      <c r="O260" s="184"/>
      <c r="P260" s="184"/>
      <c r="Q260" s="185"/>
    </row>
    <row r="261" spans="1:17" ht="13.5" customHeight="1">
      <c r="A261" s="463"/>
      <c r="B261" s="480"/>
      <c r="C261" s="443"/>
      <c r="D261" s="443"/>
      <c r="E261" s="183" t="e">
        <f>'5- Identificación de Riesgos'!#REF!</f>
        <v>#REF!</v>
      </c>
      <c r="F261" s="491"/>
      <c r="G261" s="558"/>
      <c r="H261" s="443"/>
      <c r="I261" s="91"/>
      <c r="J261" s="560"/>
      <c r="K261" s="560"/>
      <c r="L261" s="557"/>
      <c r="M261" s="480"/>
      <c r="N261" s="480"/>
      <c r="O261" s="184"/>
      <c r="P261" s="184"/>
      <c r="Q261" s="185"/>
    </row>
    <row r="262" spans="1:17" ht="13.5" customHeight="1">
      <c r="A262" s="463"/>
      <c r="B262" s="480"/>
      <c r="C262" s="443"/>
      <c r="D262" s="443"/>
      <c r="E262" s="183" t="e">
        <f>'5- Identificación de Riesgos'!#REF!</f>
        <v>#REF!</v>
      </c>
      <c r="F262" s="491"/>
      <c r="G262" s="558"/>
      <c r="H262" s="443"/>
      <c r="I262" s="91"/>
      <c r="J262" s="560"/>
      <c r="K262" s="560"/>
      <c r="L262" s="557"/>
      <c r="M262" s="480"/>
      <c r="N262" s="480"/>
      <c r="O262" s="184"/>
      <c r="P262" s="184"/>
      <c r="Q262" s="185"/>
    </row>
    <row r="263" spans="1:17" ht="13.5" customHeight="1">
      <c r="A263" s="463"/>
      <c r="B263" s="442"/>
      <c r="C263" s="443"/>
      <c r="D263" s="443"/>
      <c r="E263" s="183" t="e">
        <f>'5- Identificación de Riesgos'!#REF!</f>
        <v>#REF!</v>
      </c>
      <c r="F263" s="491"/>
      <c r="G263" s="558"/>
      <c r="H263" s="443"/>
      <c r="I263" s="92"/>
      <c r="J263" s="566"/>
      <c r="K263" s="566"/>
      <c r="L263" s="564"/>
      <c r="M263" s="442"/>
      <c r="N263" s="442"/>
      <c r="O263" s="184"/>
      <c r="P263" s="184"/>
      <c r="Q263" s="185"/>
    </row>
    <row r="264" spans="1:17" ht="13.5" customHeight="1">
      <c r="A264" s="577">
        <v>5</v>
      </c>
      <c r="B264" s="480" t="e">
        <f>'5- Identificación de Riesgos'!#REF!</f>
        <v>#REF!</v>
      </c>
      <c r="C264" s="442" t="e">
        <f>'5- Identificación de Riesgos'!#REF!</f>
        <v>#REF!</v>
      </c>
      <c r="D264" s="442" t="s">
        <v>94</v>
      </c>
      <c r="E264" s="183" t="e">
        <f>'5- Identificación de Riesgos'!#REF!</f>
        <v>#REF!</v>
      </c>
      <c r="F264" s="497" t="e">
        <f>'5- Identificación de Riesgos'!#REF!</f>
        <v>#REF!</v>
      </c>
      <c r="G264" s="442" t="e">
        <f>'5- Identificación de Riesgos'!#REF!</f>
        <v>#REF!</v>
      </c>
      <c r="H264" s="442" t="e">
        <f>'5- Identificación de Riesgos'!#REF!</f>
        <v>#REF!</v>
      </c>
      <c r="I264" s="91"/>
      <c r="J264" s="560" t="str">
        <f>'6- Valoración Controles'!T27</f>
        <v>Muy Baja - 1</v>
      </c>
      <c r="K264" s="560" t="str">
        <f>'6- Valoración Controles'!U27</f>
        <v>Menor - 2</v>
      </c>
      <c r="L264" s="557" t="e">
        <f>AVERAGE(#REF!)</f>
        <v>#REF!</v>
      </c>
      <c r="M264" s="480" t="str">
        <f>'6- Valoración Controles'!V27</f>
        <v>Bajo - 2</v>
      </c>
      <c r="N264" s="480" t="s">
        <v>193</v>
      </c>
      <c r="O264" s="184"/>
      <c r="P264" s="184"/>
      <c r="Q264" s="185"/>
    </row>
    <row r="265" spans="1:17" ht="13.5" customHeight="1">
      <c r="A265" s="463"/>
      <c r="B265" s="480"/>
      <c r="C265" s="443"/>
      <c r="D265" s="443"/>
      <c r="E265" s="183" t="e">
        <f>'5- Identificación de Riesgos'!#REF!</f>
        <v>#REF!</v>
      </c>
      <c r="F265" s="491"/>
      <c r="G265" s="558"/>
      <c r="H265" s="443"/>
      <c r="I265" s="91"/>
      <c r="J265" s="560"/>
      <c r="K265" s="560"/>
      <c r="L265" s="557"/>
      <c r="M265" s="480"/>
      <c r="N265" s="480"/>
      <c r="O265" s="184"/>
      <c r="P265" s="184"/>
      <c r="Q265" s="185"/>
    </row>
    <row r="266" spans="1:17" ht="13.5" customHeight="1">
      <c r="A266" s="463"/>
      <c r="B266" s="480"/>
      <c r="C266" s="443"/>
      <c r="D266" s="443"/>
      <c r="E266" s="183" t="e">
        <f>'5- Identificación de Riesgos'!#REF!</f>
        <v>#REF!</v>
      </c>
      <c r="F266" s="491"/>
      <c r="G266" s="558"/>
      <c r="H266" s="443"/>
      <c r="I266" s="91"/>
      <c r="J266" s="560"/>
      <c r="K266" s="560"/>
      <c r="L266" s="557"/>
      <c r="M266" s="480"/>
      <c r="N266" s="480"/>
      <c r="O266" s="184"/>
      <c r="P266" s="184"/>
      <c r="Q266" s="185"/>
    </row>
    <row r="267" spans="1:17" ht="13.5" customHeight="1">
      <c r="A267" s="463"/>
      <c r="B267" s="480"/>
      <c r="C267" s="443"/>
      <c r="D267" s="443"/>
      <c r="E267" s="183" t="e">
        <f>'5- Identificación de Riesgos'!#REF!</f>
        <v>#REF!</v>
      </c>
      <c r="F267" s="491"/>
      <c r="G267" s="558"/>
      <c r="H267" s="443"/>
      <c r="I267" s="91"/>
      <c r="J267" s="560"/>
      <c r="K267" s="560"/>
      <c r="L267" s="557"/>
      <c r="M267" s="480"/>
      <c r="N267" s="480"/>
      <c r="O267" s="184"/>
      <c r="P267" s="184"/>
      <c r="Q267" s="185"/>
    </row>
    <row r="268" spans="1:17" ht="13.5" customHeight="1">
      <c r="A268" s="463"/>
      <c r="B268" s="480"/>
      <c r="C268" s="443"/>
      <c r="D268" s="443"/>
      <c r="E268" s="183" t="e">
        <f>'5- Identificación de Riesgos'!#REF!</f>
        <v>#REF!</v>
      </c>
      <c r="F268" s="491"/>
      <c r="G268" s="558"/>
      <c r="H268" s="443"/>
      <c r="I268" s="91"/>
      <c r="J268" s="560"/>
      <c r="K268" s="560"/>
      <c r="L268" s="557"/>
      <c r="M268" s="480"/>
      <c r="N268" s="480"/>
      <c r="O268" s="184"/>
      <c r="P268" s="184"/>
      <c r="Q268" s="185"/>
    </row>
    <row r="269" spans="1:17" ht="13.5" customHeight="1">
      <c r="A269" s="463"/>
      <c r="B269" s="480"/>
      <c r="C269" s="443"/>
      <c r="D269" s="443"/>
      <c r="E269" s="183" t="e">
        <f>'5- Identificación de Riesgos'!#REF!</f>
        <v>#REF!</v>
      </c>
      <c r="F269" s="491"/>
      <c r="G269" s="558"/>
      <c r="H269" s="443"/>
      <c r="I269" s="91"/>
      <c r="J269" s="560"/>
      <c r="K269" s="560"/>
      <c r="L269" s="557"/>
      <c r="M269" s="480"/>
      <c r="N269" s="480"/>
      <c r="O269" s="184"/>
      <c r="P269" s="184"/>
      <c r="Q269" s="185"/>
    </row>
    <row r="270" spans="1:17" ht="13.5" customHeight="1">
      <c r="A270" s="463"/>
      <c r="B270" s="480"/>
      <c r="C270" s="443"/>
      <c r="D270" s="443"/>
      <c r="E270" s="183" t="e">
        <f>'5- Identificación de Riesgos'!#REF!</f>
        <v>#REF!</v>
      </c>
      <c r="F270" s="491"/>
      <c r="G270" s="558"/>
      <c r="H270" s="443"/>
      <c r="I270" s="91"/>
      <c r="J270" s="560"/>
      <c r="K270" s="560"/>
      <c r="L270" s="557"/>
      <c r="M270" s="480"/>
      <c r="N270" s="480"/>
      <c r="O270" s="184"/>
      <c r="P270" s="184"/>
      <c r="Q270" s="185"/>
    </row>
    <row r="271" spans="1:17" ht="13.5" customHeight="1">
      <c r="A271" s="463"/>
      <c r="B271" s="480"/>
      <c r="C271" s="443"/>
      <c r="D271" s="443"/>
      <c r="E271" s="183" t="e">
        <f>'5- Identificación de Riesgos'!#REF!</f>
        <v>#REF!</v>
      </c>
      <c r="F271" s="491"/>
      <c r="G271" s="558"/>
      <c r="H271" s="443"/>
      <c r="I271" s="91"/>
      <c r="J271" s="560"/>
      <c r="K271" s="560"/>
      <c r="L271" s="557"/>
      <c r="M271" s="480"/>
      <c r="N271" s="480"/>
      <c r="O271" s="184"/>
      <c r="P271" s="184"/>
      <c r="Q271" s="185"/>
    </row>
    <row r="272" spans="1:17" ht="13.5" customHeight="1">
      <c r="A272" s="463"/>
      <c r="B272" s="480"/>
      <c r="C272" s="443"/>
      <c r="D272" s="443"/>
      <c r="E272" s="183" t="e">
        <f>'5- Identificación de Riesgos'!#REF!</f>
        <v>#REF!</v>
      </c>
      <c r="F272" s="491"/>
      <c r="G272" s="558"/>
      <c r="H272" s="443"/>
      <c r="I272" s="91"/>
      <c r="J272" s="560"/>
      <c r="K272" s="560"/>
      <c r="L272" s="557"/>
      <c r="M272" s="480"/>
      <c r="N272" s="480"/>
      <c r="O272" s="184"/>
      <c r="P272" s="184"/>
      <c r="Q272" s="185"/>
    </row>
    <row r="273" spans="1:17" ht="13.5" customHeight="1" thickBot="1">
      <c r="A273" s="464"/>
      <c r="B273" s="423"/>
      <c r="C273" s="427"/>
      <c r="D273" s="427"/>
      <c r="E273" s="186" t="e">
        <f>'5- Identificación de Riesgos'!#REF!</f>
        <v>#REF!</v>
      </c>
      <c r="F273" s="492"/>
      <c r="G273" s="561"/>
      <c r="H273" s="427"/>
      <c r="I273" s="159"/>
      <c r="J273" s="566"/>
      <c r="K273" s="566"/>
      <c r="L273" s="564"/>
      <c r="M273" s="442"/>
      <c r="N273" s="423"/>
      <c r="O273" s="187"/>
      <c r="P273" s="187"/>
      <c r="Q273" s="188"/>
    </row>
    <row r="274" spans="1:17" ht="13.5" customHeight="1">
      <c r="A274" s="565">
        <v>6</v>
      </c>
      <c r="B274" s="480" t="str">
        <f>'5- Identificación de Riesgos'!B30</f>
        <v xml:space="preserve">Recibir , ofrecer, prometer , entregar o aceptar dádivas o beneficios a nombre propio o de terceros para  expedir, alterar,retener , extraviar o entregar  documentos  sin el lleno de requisitos legales </v>
      </c>
      <c r="C274" s="442" t="str">
        <f>'5- Identificación de Riesgos'!C30</f>
        <v xml:space="preserve"> Realizar trámites sin el cumplimiento de los requisitos legales  o  con informacion falsa</v>
      </c>
      <c r="D274" s="442" t="s">
        <v>94</v>
      </c>
      <c r="E274" s="183" t="str">
        <f>'5- Identificación de Riesgos'!D30</f>
        <v xml:space="preserve">1.Falta de ética  de los servidores judiciales 
</v>
      </c>
      <c r="F274" s="497" t="str">
        <f>'5- Identificación de Riesgos'!H30</f>
        <v>Muy Baja - 1</v>
      </c>
      <c r="G274" s="442" t="str">
        <f>'5- Identificación de Riesgos'!M30</f>
        <v>Mayor - 4</v>
      </c>
      <c r="H274" s="442" t="str">
        <f>'5- Identificación de Riesgos'!N30</f>
        <v>Alto  - 4</v>
      </c>
      <c r="I274" s="91"/>
      <c r="J274" s="560" t="e">
        <f>'6- Valoración Controles'!#REF!</f>
        <v>#REF!</v>
      </c>
      <c r="K274" s="560" t="e">
        <f>'6- Valoración Controles'!#REF!</f>
        <v>#REF!</v>
      </c>
      <c r="L274" s="557" t="e">
        <f>AVERAGE(#REF!)</f>
        <v>#REF!</v>
      </c>
      <c r="M274" s="480" t="e">
        <f>'6- Valoración Controles'!#REF!</f>
        <v>#REF!</v>
      </c>
      <c r="N274" s="480" t="s">
        <v>193</v>
      </c>
      <c r="O274" s="184"/>
      <c r="P274" s="184"/>
      <c r="Q274" s="185"/>
    </row>
    <row r="275" spans="1:17" ht="13.5" customHeight="1">
      <c r="A275" s="510"/>
      <c r="B275" s="480"/>
      <c r="C275" s="443"/>
      <c r="D275" s="443"/>
      <c r="E275" s="183" t="str">
        <f>'5- Identificación de Riesgos'!D31</f>
        <v xml:space="preserve">2 Fallas en los controles de los procesos </v>
      </c>
      <c r="F275" s="491"/>
      <c r="G275" s="558"/>
      <c r="H275" s="443"/>
      <c r="I275" s="91"/>
      <c r="J275" s="560"/>
      <c r="K275" s="560"/>
      <c r="L275" s="557"/>
      <c r="M275" s="480"/>
      <c r="N275" s="480"/>
      <c r="O275" s="184"/>
      <c r="P275" s="184"/>
      <c r="Q275" s="185"/>
    </row>
    <row r="276" spans="1:17" ht="13.5" customHeight="1">
      <c r="A276" s="510"/>
      <c r="B276" s="480"/>
      <c r="C276" s="443"/>
      <c r="D276" s="443"/>
      <c r="E276" s="183" t="e">
        <f>'5- Identificación de Riesgos'!#REF!</f>
        <v>#REF!</v>
      </c>
      <c r="F276" s="491"/>
      <c r="G276" s="558"/>
      <c r="H276" s="443"/>
      <c r="I276" s="91"/>
      <c r="J276" s="560"/>
      <c r="K276" s="560"/>
      <c r="L276" s="557"/>
      <c r="M276" s="480"/>
      <c r="N276" s="480"/>
      <c r="O276" s="184"/>
      <c r="P276" s="184"/>
      <c r="Q276" s="185"/>
    </row>
    <row r="277" spans="1:17" ht="13.5" customHeight="1">
      <c r="A277" s="510"/>
      <c r="B277" s="480"/>
      <c r="C277" s="443"/>
      <c r="D277" s="443"/>
      <c r="E277" s="183" t="e">
        <f>'5- Identificación de Riesgos'!#REF!</f>
        <v>#REF!</v>
      </c>
      <c r="F277" s="491"/>
      <c r="G277" s="558"/>
      <c r="H277" s="443"/>
      <c r="I277" s="91"/>
      <c r="J277" s="560"/>
      <c r="K277" s="560"/>
      <c r="L277" s="557"/>
      <c r="M277" s="480"/>
      <c r="N277" s="480"/>
      <c r="O277" s="184"/>
      <c r="P277" s="184"/>
      <c r="Q277" s="185"/>
    </row>
    <row r="278" spans="1:17" ht="13.5" customHeight="1">
      <c r="A278" s="510"/>
      <c r="B278" s="480"/>
      <c r="C278" s="443"/>
      <c r="D278" s="443"/>
      <c r="E278" s="183" t="e">
        <f>'5- Identificación de Riesgos'!#REF!</f>
        <v>#REF!</v>
      </c>
      <c r="F278" s="491"/>
      <c r="G278" s="558"/>
      <c r="H278" s="443"/>
      <c r="I278" s="91"/>
      <c r="J278" s="560"/>
      <c r="K278" s="560"/>
      <c r="L278" s="557"/>
      <c r="M278" s="480"/>
      <c r="N278" s="480"/>
      <c r="O278" s="184"/>
      <c r="P278" s="184"/>
      <c r="Q278" s="185"/>
    </row>
    <row r="279" spans="1:17" ht="13.5" customHeight="1">
      <c r="A279" s="510"/>
      <c r="B279" s="480"/>
      <c r="C279" s="443"/>
      <c r="D279" s="443"/>
      <c r="E279" s="183" t="e">
        <f>'5- Identificación de Riesgos'!#REF!</f>
        <v>#REF!</v>
      </c>
      <c r="F279" s="491"/>
      <c r="G279" s="558"/>
      <c r="H279" s="443"/>
      <c r="I279" s="91"/>
      <c r="J279" s="560"/>
      <c r="K279" s="560"/>
      <c r="L279" s="557"/>
      <c r="M279" s="480"/>
      <c r="N279" s="480"/>
      <c r="O279" s="184"/>
      <c r="P279" s="184"/>
      <c r="Q279" s="185"/>
    </row>
    <row r="280" spans="1:17" ht="13.5" customHeight="1">
      <c r="A280" s="510"/>
      <c r="B280" s="480"/>
      <c r="C280" s="443"/>
      <c r="D280" s="443"/>
      <c r="E280" s="183" t="e">
        <f>'5- Identificación de Riesgos'!#REF!</f>
        <v>#REF!</v>
      </c>
      <c r="F280" s="491"/>
      <c r="G280" s="558"/>
      <c r="H280" s="443"/>
      <c r="I280" s="91"/>
      <c r="J280" s="560"/>
      <c r="K280" s="560"/>
      <c r="L280" s="557"/>
      <c r="M280" s="480"/>
      <c r="N280" s="480"/>
      <c r="O280" s="184"/>
      <c r="P280" s="184"/>
      <c r="Q280" s="185"/>
    </row>
    <row r="281" spans="1:17" ht="13.5" customHeight="1">
      <c r="A281" s="510"/>
      <c r="B281" s="480"/>
      <c r="C281" s="443"/>
      <c r="D281" s="443"/>
      <c r="E281" s="183" t="e">
        <f>'5- Identificación de Riesgos'!#REF!</f>
        <v>#REF!</v>
      </c>
      <c r="F281" s="491"/>
      <c r="G281" s="558"/>
      <c r="H281" s="443"/>
      <c r="I281" s="91"/>
      <c r="J281" s="560"/>
      <c r="K281" s="560"/>
      <c r="L281" s="557"/>
      <c r="M281" s="480"/>
      <c r="N281" s="480"/>
      <c r="O281" s="184"/>
      <c r="P281" s="184"/>
      <c r="Q281" s="185"/>
    </row>
    <row r="282" spans="1:17" ht="13.5" customHeight="1">
      <c r="A282" s="510"/>
      <c r="B282" s="480"/>
      <c r="C282" s="443"/>
      <c r="D282" s="443"/>
      <c r="E282" s="183" t="e">
        <f>'5- Identificación de Riesgos'!#REF!</f>
        <v>#REF!</v>
      </c>
      <c r="F282" s="491"/>
      <c r="G282" s="558"/>
      <c r="H282" s="443"/>
      <c r="I282" s="91"/>
      <c r="J282" s="560"/>
      <c r="K282" s="560"/>
      <c r="L282" s="557"/>
      <c r="M282" s="480"/>
      <c r="N282" s="480"/>
      <c r="O282" s="184"/>
      <c r="P282" s="184"/>
      <c r="Q282" s="185"/>
    </row>
    <row r="283" spans="1:17" ht="13.5" customHeight="1" thickBot="1">
      <c r="A283" s="509"/>
      <c r="B283" s="423"/>
      <c r="C283" s="427"/>
      <c r="D283" s="427"/>
      <c r="E283" s="186" t="e">
        <f>'5- Identificación de Riesgos'!#REF!</f>
        <v>#REF!</v>
      </c>
      <c r="F283" s="492"/>
      <c r="G283" s="561"/>
      <c r="H283" s="427"/>
      <c r="I283" s="159"/>
      <c r="J283" s="566"/>
      <c r="K283" s="566"/>
      <c r="L283" s="564"/>
      <c r="M283" s="442"/>
      <c r="N283" s="423"/>
      <c r="O283" s="187"/>
      <c r="P283" s="187"/>
      <c r="Q283" s="188"/>
    </row>
    <row r="284" spans="1:17" ht="13.5" customHeight="1">
      <c r="A284" s="565">
        <v>7</v>
      </c>
      <c r="B284" s="480" t="str">
        <f>'5- Identificación de Riesgos'!B32</f>
        <v xml:space="preserve">Recibir, ofrecer, prometer, entregar o aceptar dadivas  o beneficios a nombre propio o de terceros para  demorar, retener, alterar o direccionar fallos judiciales </v>
      </c>
      <c r="C284" s="442" t="str">
        <f>'5- Identificación de Riesgos'!C32</f>
        <v xml:space="preserve">Proferir  sentencias judiciales incumpliendo los principios de la administracion de justicia o sin la observancia de los Codigos  Procesales en la materia </v>
      </c>
      <c r="D284" s="442" t="s">
        <v>94</v>
      </c>
      <c r="E284" s="183" t="e">
        <f>'5- Identificación de Riesgos'!#REF!</f>
        <v>#REF!</v>
      </c>
      <c r="F284" s="497" t="str">
        <f>'5- Identificación de Riesgos'!H32</f>
        <v>Muy Baja - 1</v>
      </c>
      <c r="G284" s="442" t="str">
        <f>'5- Identificación de Riesgos'!M32</f>
        <v>Mayor - 4</v>
      </c>
      <c r="H284" s="442" t="str">
        <f>'5- Identificación de Riesgos'!N32</f>
        <v>Alto  - 4</v>
      </c>
      <c r="I284" s="91"/>
      <c r="J284" s="560" t="e">
        <f>'6- Valoración Controles'!#REF!</f>
        <v>#REF!</v>
      </c>
      <c r="K284" s="560" t="e">
        <f>'6- Valoración Controles'!#REF!</f>
        <v>#REF!</v>
      </c>
      <c r="L284" s="557" t="e">
        <f>AVERAGE(#REF!)</f>
        <v>#REF!</v>
      </c>
      <c r="M284" s="480" t="e">
        <f>'6- Valoración Controles'!#REF!</f>
        <v>#REF!</v>
      </c>
      <c r="N284" s="480" t="s">
        <v>193</v>
      </c>
      <c r="O284" s="184"/>
      <c r="P284" s="184"/>
      <c r="Q284" s="185"/>
    </row>
    <row r="285" spans="1:17" ht="13.5" customHeight="1">
      <c r="A285" s="510"/>
      <c r="B285" s="480"/>
      <c r="C285" s="443"/>
      <c r="D285" s="443"/>
      <c r="E285" s="183" t="e">
        <f>'5- Identificación de Riesgos'!#REF!</f>
        <v>#REF!</v>
      </c>
      <c r="F285" s="491"/>
      <c r="G285" s="558"/>
      <c r="H285" s="443"/>
      <c r="I285" s="91"/>
      <c r="J285" s="560"/>
      <c r="K285" s="560"/>
      <c r="L285" s="557"/>
      <c r="M285" s="480"/>
      <c r="N285" s="480"/>
      <c r="O285" s="184"/>
      <c r="P285" s="184"/>
      <c r="Q285" s="185"/>
    </row>
    <row r="286" spans="1:17" ht="13.5" customHeight="1">
      <c r="A286" s="510"/>
      <c r="B286" s="480"/>
      <c r="C286" s="443"/>
      <c r="D286" s="443"/>
      <c r="E286" s="183" t="e">
        <f>'5- Identificación de Riesgos'!#REF!</f>
        <v>#REF!</v>
      </c>
      <c r="F286" s="491"/>
      <c r="G286" s="558"/>
      <c r="H286" s="443"/>
      <c r="I286" s="91"/>
      <c r="J286" s="560"/>
      <c r="K286" s="560"/>
      <c r="L286" s="557"/>
      <c r="M286" s="480"/>
      <c r="N286" s="480"/>
      <c r="O286" s="184"/>
      <c r="P286" s="184"/>
      <c r="Q286" s="185"/>
    </row>
    <row r="287" spans="1:17" ht="13.5" customHeight="1">
      <c r="A287" s="510"/>
      <c r="B287" s="480"/>
      <c r="C287" s="443"/>
      <c r="D287" s="443"/>
      <c r="E287" s="183" t="e">
        <f>'5- Identificación de Riesgos'!#REF!</f>
        <v>#REF!</v>
      </c>
      <c r="F287" s="491"/>
      <c r="G287" s="558"/>
      <c r="H287" s="443"/>
      <c r="I287" s="91"/>
      <c r="J287" s="560"/>
      <c r="K287" s="560"/>
      <c r="L287" s="557"/>
      <c r="M287" s="480"/>
      <c r="N287" s="480"/>
      <c r="O287" s="184"/>
      <c r="P287" s="184"/>
      <c r="Q287" s="185"/>
    </row>
    <row r="288" spans="1:17" ht="13.5" customHeight="1">
      <c r="A288" s="510"/>
      <c r="B288" s="480"/>
      <c r="C288" s="443"/>
      <c r="D288" s="443"/>
      <c r="E288" s="183" t="e">
        <f>'5- Identificación de Riesgos'!#REF!</f>
        <v>#REF!</v>
      </c>
      <c r="F288" s="491"/>
      <c r="G288" s="558"/>
      <c r="H288" s="443"/>
      <c r="I288" s="91"/>
      <c r="J288" s="560"/>
      <c r="K288" s="560"/>
      <c r="L288" s="557"/>
      <c r="M288" s="480"/>
      <c r="N288" s="480"/>
      <c r="O288" s="184"/>
      <c r="P288" s="184"/>
      <c r="Q288" s="185"/>
    </row>
    <row r="289" spans="1:17" ht="13.5" customHeight="1">
      <c r="A289" s="510"/>
      <c r="B289" s="480"/>
      <c r="C289" s="443"/>
      <c r="D289" s="443"/>
      <c r="E289" s="183" t="e">
        <f>'5- Identificación de Riesgos'!#REF!</f>
        <v>#REF!</v>
      </c>
      <c r="F289" s="491"/>
      <c r="G289" s="558"/>
      <c r="H289" s="443"/>
      <c r="I289" s="91"/>
      <c r="J289" s="560"/>
      <c r="K289" s="560"/>
      <c r="L289" s="557"/>
      <c r="M289" s="480"/>
      <c r="N289" s="480"/>
      <c r="O289" s="184"/>
      <c r="P289" s="184"/>
      <c r="Q289" s="185"/>
    </row>
    <row r="290" spans="1:17" ht="13.5" customHeight="1">
      <c r="A290" s="510"/>
      <c r="B290" s="480"/>
      <c r="C290" s="443"/>
      <c r="D290" s="443"/>
      <c r="E290" s="183" t="e">
        <f>'5- Identificación de Riesgos'!#REF!</f>
        <v>#REF!</v>
      </c>
      <c r="F290" s="491"/>
      <c r="G290" s="558"/>
      <c r="H290" s="443"/>
      <c r="I290" s="91"/>
      <c r="J290" s="560"/>
      <c r="K290" s="560"/>
      <c r="L290" s="557"/>
      <c r="M290" s="480"/>
      <c r="N290" s="480"/>
      <c r="O290" s="184"/>
      <c r="P290" s="184"/>
      <c r="Q290" s="185"/>
    </row>
    <row r="291" spans="1:17" ht="13.5" customHeight="1">
      <c r="A291" s="510"/>
      <c r="B291" s="480"/>
      <c r="C291" s="443"/>
      <c r="D291" s="443"/>
      <c r="E291" s="183" t="e">
        <f>'5- Identificación de Riesgos'!#REF!</f>
        <v>#REF!</v>
      </c>
      <c r="F291" s="491"/>
      <c r="G291" s="558"/>
      <c r="H291" s="443"/>
      <c r="I291" s="91"/>
      <c r="J291" s="560"/>
      <c r="K291" s="560"/>
      <c r="L291" s="557"/>
      <c r="M291" s="480"/>
      <c r="N291" s="480"/>
      <c r="O291" s="184"/>
      <c r="P291" s="184"/>
      <c r="Q291" s="185"/>
    </row>
    <row r="292" spans="1:17" ht="13.5" customHeight="1">
      <c r="A292" s="510"/>
      <c r="B292" s="480"/>
      <c r="C292" s="443"/>
      <c r="D292" s="443"/>
      <c r="E292" s="183" t="e">
        <f>'5- Identificación de Riesgos'!#REF!</f>
        <v>#REF!</v>
      </c>
      <c r="F292" s="491"/>
      <c r="G292" s="558"/>
      <c r="H292" s="443"/>
      <c r="I292" s="91"/>
      <c r="J292" s="560"/>
      <c r="K292" s="560"/>
      <c r="L292" s="557"/>
      <c r="M292" s="480"/>
      <c r="N292" s="480"/>
      <c r="O292" s="184"/>
      <c r="P292" s="184"/>
      <c r="Q292" s="185"/>
    </row>
    <row r="293" spans="1:17" ht="13.5" customHeight="1" thickBot="1">
      <c r="A293" s="509"/>
      <c r="B293" s="423"/>
      <c r="C293" s="427"/>
      <c r="D293" s="427"/>
      <c r="E293" s="186" t="e">
        <f>'5- Identificación de Riesgos'!#REF!</f>
        <v>#REF!</v>
      </c>
      <c r="F293" s="492"/>
      <c r="G293" s="561"/>
      <c r="H293" s="427"/>
      <c r="I293" s="159"/>
      <c r="J293" s="566"/>
      <c r="K293" s="566"/>
      <c r="L293" s="564"/>
      <c r="M293" s="442"/>
      <c r="N293" s="423"/>
      <c r="O293" s="187"/>
      <c r="P293" s="187"/>
      <c r="Q293" s="188"/>
    </row>
    <row r="294" spans="1:17" ht="13.5" customHeight="1">
      <c r="A294" s="565">
        <v>8</v>
      </c>
      <c r="B294" s="480" t="e">
        <f>'5- Identificación de Riesgos'!#REF!</f>
        <v>#REF!</v>
      </c>
      <c r="C294" s="442" t="e">
        <f>'5- Identificación de Riesgos'!#REF!</f>
        <v>#REF!</v>
      </c>
      <c r="D294" s="442" t="s">
        <v>94</v>
      </c>
      <c r="E294" s="183">
        <f>'5- Identificación de Riesgos'!D34</f>
        <v>0</v>
      </c>
      <c r="F294" s="497" t="e">
        <f>'5- Identificación de Riesgos'!#REF!</f>
        <v>#REF!</v>
      </c>
      <c r="G294" s="442" t="e">
        <f>'5- Identificación de Riesgos'!#REF!</f>
        <v>#REF!</v>
      </c>
      <c r="H294" s="442" t="e">
        <f>'5- Identificación de Riesgos'!#REF!</f>
        <v>#REF!</v>
      </c>
      <c r="I294" s="91"/>
      <c r="J294" s="560" t="e">
        <f>'6- Valoración Controles'!#REF!</f>
        <v>#REF!</v>
      </c>
      <c r="K294" s="560" t="e">
        <f>'6- Valoración Controles'!#REF!</f>
        <v>#REF!</v>
      </c>
      <c r="L294" s="557" t="e">
        <f>AVERAGE(#REF!)</f>
        <v>#REF!</v>
      </c>
      <c r="M294" s="480" t="e">
        <f>'6- Valoración Controles'!#REF!</f>
        <v>#REF!</v>
      </c>
      <c r="N294" s="480" t="s">
        <v>193</v>
      </c>
      <c r="O294" s="184"/>
      <c r="P294" s="184"/>
      <c r="Q294" s="185"/>
    </row>
    <row r="295" spans="1:17" ht="13.5" customHeight="1">
      <c r="A295" s="510"/>
      <c r="B295" s="480"/>
      <c r="C295" s="443"/>
      <c r="D295" s="443"/>
      <c r="E295" s="183">
        <f>'5- Identificación de Riesgos'!D35</f>
        <v>0</v>
      </c>
      <c r="F295" s="491"/>
      <c r="G295" s="558"/>
      <c r="H295" s="443"/>
      <c r="I295" s="91"/>
      <c r="J295" s="560"/>
      <c r="K295" s="560"/>
      <c r="L295" s="557"/>
      <c r="M295" s="480"/>
      <c r="N295" s="480"/>
      <c r="O295" s="184"/>
      <c r="P295" s="184"/>
      <c r="Q295" s="185"/>
    </row>
    <row r="296" spans="1:17" ht="13.5" customHeight="1">
      <c r="A296" s="510"/>
      <c r="B296" s="480"/>
      <c r="C296" s="443"/>
      <c r="D296" s="443"/>
      <c r="E296" s="183">
        <f>'5- Identificación de Riesgos'!D36</f>
        <v>0</v>
      </c>
      <c r="F296" s="491"/>
      <c r="G296" s="558"/>
      <c r="H296" s="443"/>
      <c r="I296" s="91"/>
      <c r="J296" s="560"/>
      <c r="K296" s="560"/>
      <c r="L296" s="557"/>
      <c r="M296" s="480"/>
      <c r="N296" s="480"/>
      <c r="O296" s="184"/>
      <c r="P296" s="184"/>
      <c r="Q296" s="185"/>
    </row>
    <row r="297" spans="1:17" ht="13.5" customHeight="1">
      <c r="A297" s="510"/>
      <c r="B297" s="480"/>
      <c r="C297" s="443"/>
      <c r="D297" s="443"/>
      <c r="E297" s="183">
        <f>'5- Identificación de Riesgos'!D37</f>
        <v>0</v>
      </c>
      <c r="F297" s="491"/>
      <c r="G297" s="558"/>
      <c r="H297" s="443"/>
      <c r="I297" s="91"/>
      <c r="J297" s="560"/>
      <c r="K297" s="560"/>
      <c r="L297" s="557"/>
      <c r="M297" s="480"/>
      <c r="N297" s="480"/>
      <c r="O297" s="184"/>
      <c r="P297" s="184"/>
      <c r="Q297" s="185"/>
    </row>
    <row r="298" spans="1:17" ht="13.5" customHeight="1">
      <c r="A298" s="510"/>
      <c r="B298" s="480"/>
      <c r="C298" s="443"/>
      <c r="D298" s="443"/>
      <c r="E298" s="183">
        <f>'5- Identificación de Riesgos'!D38</f>
        <v>0</v>
      </c>
      <c r="F298" s="491"/>
      <c r="G298" s="558"/>
      <c r="H298" s="443"/>
      <c r="I298" s="91"/>
      <c r="J298" s="560"/>
      <c r="K298" s="560"/>
      <c r="L298" s="557"/>
      <c r="M298" s="480"/>
      <c r="N298" s="480"/>
      <c r="O298" s="184"/>
      <c r="P298" s="184"/>
      <c r="Q298" s="185"/>
    </row>
    <row r="299" spans="1:17" ht="13.5" customHeight="1">
      <c r="A299" s="510"/>
      <c r="B299" s="480"/>
      <c r="C299" s="443"/>
      <c r="D299" s="443"/>
      <c r="E299" s="183">
        <f>'5- Identificación de Riesgos'!D39</f>
        <v>0</v>
      </c>
      <c r="F299" s="491"/>
      <c r="G299" s="558"/>
      <c r="H299" s="443"/>
      <c r="I299" s="91"/>
      <c r="J299" s="560"/>
      <c r="K299" s="560"/>
      <c r="L299" s="557"/>
      <c r="M299" s="480"/>
      <c r="N299" s="480"/>
      <c r="O299" s="184"/>
      <c r="P299" s="184"/>
      <c r="Q299" s="185"/>
    </row>
    <row r="300" spans="1:17" ht="13.5" customHeight="1">
      <c r="A300" s="510"/>
      <c r="B300" s="480"/>
      <c r="C300" s="443"/>
      <c r="D300" s="443"/>
      <c r="E300" s="183">
        <f>'5- Identificación de Riesgos'!D40</f>
        <v>0</v>
      </c>
      <c r="F300" s="491"/>
      <c r="G300" s="558"/>
      <c r="H300" s="443"/>
      <c r="I300" s="91"/>
      <c r="J300" s="560"/>
      <c r="K300" s="560"/>
      <c r="L300" s="557"/>
      <c r="M300" s="480"/>
      <c r="N300" s="480"/>
      <c r="O300" s="184"/>
      <c r="P300" s="184"/>
      <c r="Q300" s="185"/>
    </row>
    <row r="301" spans="1:17" ht="13.5" customHeight="1">
      <c r="A301" s="510"/>
      <c r="B301" s="480"/>
      <c r="C301" s="443"/>
      <c r="D301" s="443"/>
      <c r="E301" s="183">
        <f>'5- Identificación de Riesgos'!D41</f>
        <v>0</v>
      </c>
      <c r="F301" s="491"/>
      <c r="G301" s="558"/>
      <c r="H301" s="443"/>
      <c r="I301" s="91"/>
      <c r="J301" s="560"/>
      <c r="K301" s="560"/>
      <c r="L301" s="557"/>
      <c r="M301" s="480"/>
      <c r="N301" s="480"/>
      <c r="O301" s="184"/>
      <c r="P301" s="184"/>
      <c r="Q301" s="185"/>
    </row>
    <row r="302" spans="1:17" ht="13.5" customHeight="1">
      <c r="A302" s="510"/>
      <c r="B302" s="480"/>
      <c r="C302" s="443"/>
      <c r="D302" s="443"/>
      <c r="E302" s="183">
        <f>'5- Identificación de Riesgos'!D42</f>
        <v>0</v>
      </c>
      <c r="F302" s="491"/>
      <c r="G302" s="558"/>
      <c r="H302" s="443"/>
      <c r="I302" s="91"/>
      <c r="J302" s="560"/>
      <c r="K302" s="560"/>
      <c r="L302" s="557"/>
      <c r="M302" s="480"/>
      <c r="N302" s="480"/>
      <c r="O302" s="184"/>
      <c r="P302" s="184"/>
      <c r="Q302" s="185"/>
    </row>
    <row r="303" spans="1:17" ht="13.5" customHeight="1" thickBot="1">
      <c r="A303" s="509"/>
      <c r="B303" s="423"/>
      <c r="C303" s="427"/>
      <c r="D303" s="427"/>
      <c r="E303" s="186">
        <f>'5- Identificación de Riesgos'!D43</f>
        <v>0</v>
      </c>
      <c r="F303" s="492"/>
      <c r="G303" s="561"/>
      <c r="H303" s="427"/>
      <c r="I303" s="159"/>
      <c r="J303" s="566"/>
      <c r="K303" s="566"/>
      <c r="L303" s="564"/>
      <c r="M303" s="442"/>
      <c r="N303" s="423"/>
      <c r="O303" s="187"/>
      <c r="P303" s="187"/>
      <c r="Q303" s="188"/>
    </row>
  </sheetData>
  <mergeCells count="184">
    <mergeCell ref="L254:L263"/>
    <mergeCell ref="J244:J253"/>
    <mergeCell ref="K244:K253"/>
    <mergeCell ref="J254:J263"/>
    <mergeCell ref="K254:K263"/>
    <mergeCell ref="H254:H263"/>
    <mergeCell ref="L244:L253"/>
    <mergeCell ref="A264:A273"/>
    <mergeCell ref="B264:B273"/>
    <mergeCell ref="C264:C273"/>
    <mergeCell ref="D264:D273"/>
    <mergeCell ref="F264:F273"/>
    <mergeCell ref="D254:D263"/>
    <mergeCell ref="F254:F263"/>
    <mergeCell ref="A254:A263"/>
    <mergeCell ref="B254:B263"/>
    <mergeCell ref="A244:A253"/>
    <mergeCell ref="B244:B253"/>
    <mergeCell ref="C244:C253"/>
    <mergeCell ref="D244:D253"/>
    <mergeCell ref="F244:F253"/>
    <mergeCell ref="C254:C263"/>
    <mergeCell ref="G244:G253"/>
    <mergeCell ref="N244:N253"/>
    <mergeCell ref="M254:M263"/>
    <mergeCell ref="N254:N263"/>
    <mergeCell ref="F10:F13"/>
    <mergeCell ref="K8:K9"/>
    <mergeCell ref="I8:I9"/>
    <mergeCell ref="E8:E9"/>
    <mergeCell ref="L10:L13"/>
    <mergeCell ref="A6:B6"/>
    <mergeCell ref="F234:F243"/>
    <mergeCell ref="G234:G243"/>
    <mergeCell ref="G254:G263"/>
    <mergeCell ref="A234:A243"/>
    <mergeCell ref="B234:B243"/>
    <mergeCell ref="K234:K243"/>
    <mergeCell ref="G10:G13"/>
    <mergeCell ref="H10:H13"/>
    <mergeCell ref="J10:J13"/>
    <mergeCell ref="K10:K13"/>
    <mergeCell ref="D234:D243"/>
    <mergeCell ref="C234:C243"/>
    <mergeCell ref="A10:A13"/>
    <mergeCell ref="B10:B13"/>
    <mergeCell ref="A14:A19"/>
    <mergeCell ref="C5:Q5"/>
    <mergeCell ref="C6:Q6"/>
    <mergeCell ref="L8:L9"/>
    <mergeCell ref="M234:M243"/>
    <mergeCell ref="N234:N243"/>
    <mergeCell ref="L274:L283"/>
    <mergeCell ref="M274:M283"/>
    <mergeCell ref="N274:N283"/>
    <mergeCell ref="M10:M13"/>
    <mergeCell ref="N10:N13"/>
    <mergeCell ref="C10:C13"/>
    <mergeCell ref="D10:D13"/>
    <mergeCell ref="H234:H243"/>
    <mergeCell ref="J234:J243"/>
    <mergeCell ref="L234:L243"/>
    <mergeCell ref="M264:M273"/>
    <mergeCell ref="N264:N273"/>
    <mergeCell ref="G264:G273"/>
    <mergeCell ref="H264:H273"/>
    <mergeCell ref="J264:J273"/>
    <mergeCell ref="K264:K273"/>
    <mergeCell ref="L264:L273"/>
    <mergeCell ref="H244:H253"/>
    <mergeCell ref="M244:M253"/>
    <mergeCell ref="H274:H283"/>
    <mergeCell ref="J274:J283"/>
    <mergeCell ref="K274:K283"/>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284:C293"/>
    <mergeCell ref="D284:D293"/>
    <mergeCell ref="F284:F293"/>
    <mergeCell ref="A274:A283"/>
    <mergeCell ref="B274:B283"/>
    <mergeCell ref="C274:C283"/>
    <mergeCell ref="D274:D283"/>
    <mergeCell ref="F274:F283"/>
    <mergeCell ref="G274:G283"/>
    <mergeCell ref="M27:M29"/>
    <mergeCell ref="N27:N29"/>
    <mergeCell ref="B27:B29"/>
    <mergeCell ref="L294:L303"/>
    <mergeCell ref="M294:M303"/>
    <mergeCell ref="N294:N303"/>
    <mergeCell ref="A294:A303"/>
    <mergeCell ref="B294:B303"/>
    <mergeCell ref="C294:C303"/>
    <mergeCell ref="D294:D303"/>
    <mergeCell ref="F294:F303"/>
    <mergeCell ref="G294:G303"/>
    <mergeCell ref="H294:H303"/>
    <mergeCell ref="J294:J303"/>
    <mergeCell ref="K294:K303"/>
    <mergeCell ref="M284:M293"/>
    <mergeCell ref="N284:N293"/>
    <mergeCell ref="G284:G293"/>
    <mergeCell ref="H284:H293"/>
    <mergeCell ref="J284:J293"/>
    <mergeCell ref="K284:K293"/>
    <mergeCell ref="L284:L293"/>
    <mergeCell ref="A284:A293"/>
    <mergeCell ref="B284:B293"/>
    <mergeCell ref="L14:L19"/>
    <mergeCell ref="M14:M19"/>
    <mergeCell ref="N14:N19"/>
    <mergeCell ref="A20:A26"/>
    <mergeCell ref="B20:B26"/>
    <mergeCell ref="C20:C26"/>
    <mergeCell ref="D20:D26"/>
    <mergeCell ref="F20:F26"/>
    <mergeCell ref="G20:G26"/>
    <mergeCell ref="H20:H26"/>
    <mergeCell ref="J20:J26"/>
    <mergeCell ref="K20:K26"/>
    <mergeCell ref="L20:L26"/>
    <mergeCell ref="M20:M26"/>
    <mergeCell ref="N20:N26"/>
    <mergeCell ref="F14:F19"/>
    <mergeCell ref="G14:G19"/>
    <mergeCell ref="H14:H19"/>
    <mergeCell ref="J14:J19"/>
    <mergeCell ref="K14:K19"/>
    <mergeCell ref="B14:B19"/>
    <mergeCell ref="C14:C19"/>
    <mergeCell ref="D14:D19"/>
    <mergeCell ref="C27:C29"/>
    <mergeCell ref="D27:D29"/>
    <mergeCell ref="F27:F29"/>
    <mergeCell ref="G27:G29"/>
    <mergeCell ref="H27:H29"/>
    <mergeCell ref="J27:J29"/>
    <mergeCell ref="K27:K29"/>
    <mergeCell ref="L27:L29"/>
    <mergeCell ref="A27:A29"/>
    <mergeCell ref="L30:L31"/>
    <mergeCell ref="M30:M31"/>
    <mergeCell ref="N30:N31"/>
    <mergeCell ref="A32:A33"/>
    <mergeCell ref="B32:B33"/>
    <mergeCell ref="C32:C33"/>
    <mergeCell ref="D32:D33"/>
    <mergeCell ref="F32:F33"/>
    <mergeCell ref="G32:G33"/>
    <mergeCell ref="H32:H33"/>
    <mergeCell ref="J32:J33"/>
    <mergeCell ref="K32:K33"/>
    <mergeCell ref="L32:L33"/>
    <mergeCell ref="M32:M33"/>
    <mergeCell ref="N32:N33"/>
    <mergeCell ref="A30:A31"/>
    <mergeCell ref="B30:B31"/>
    <mergeCell ref="C30:C31"/>
    <mergeCell ref="D30:D31"/>
    <mergeCell ref="F30:F31"/>
    <mergeCell ref="G30:G31"/>
    <mergeCell ref="H30:H31"/>
    <mergeCell ref="J30:J31"/>
    <mergeCell ref="K30:K31"/>
  </mergeCells>
  <conditionalFormatting sqref="F10 F234 F244 F254 F264">
    <cfRule type="containsText" dxfId="690" priority="1737" operator="containsText" text="Media">
      <formula>NOT(ISERROR(SEARCH("Media",F10)))</formula>
    </cfRule>
    <cfRule type="containsText" dxfId="689" priority="1736" operator="containsText" text="Media">
      <formula>NOT(ISERROR(SEARCH("Media",F10)))</formula>
    </cfRule>
    <cfRule type="containsText" dxfId="688" priority="1735" operator="containsText" text="Media">
      <formula>NOT(ISERROR(SEARCH("Media",F10)))</formula>
    </cfRule>
    <cfRule type="containsText" dxfId="687" priority="1734" operator="containsText" text="Alta">
      <formula>NOT(ISERROR(SEARCH("Alta",F10)))</formula>
    </cfRule>
    <cfRule type="containsText" dxfId="686" priority="1732" operator="containsText" text="Muy Alta">
      <formula>NOT(ISERROR(SEARCH("Muy Alta",F10)))</formula>
    </cfRule>
    <cfRule type="containsText" dxfId="685" priority="1731" operator="containsText" text="Baja">
      <formula>NOT(ISERROR(SEARCH("Baja",F10)))</formula>
    </cfRule>
    <cfRule type="containsText" dxfId="684" priority="1730" operator="containsText" text="Muy Baja">
      <formula>NOT(ISERROR(SEARCH("Muy Baja",F10)))</formula>
    </cfRule>
    <cfRule type="containsText" dxfId="683" priority="1747" operator="containsText" text="Baja">
      <formula>NOT(ISERROR(SEARCH("Baja",F10)))</formula>
    </cfRule>
    <cfRule type="containsText" dxfId="682" priority="1738" operator="containsText" text="Muy Baja">
      <formula>NOT(ISERROR(SEARCH("Muy Baja",F10)))</formula>
    </cfRule>
    <cfRule type="containsText" dxfId="681" priority="1748" operator="containsText" text="Muy baja">
      <formula>NOT(ISERROR(SEARCH("Muy baja",F10)))</formula>
    </cfRule>
    <cfRule type="cellIs" dxfId="679" priority="1752" operator="between">
      <formula>0</formula>
      <formula>2</formula>
    </cfRule>
    <cfRule type="cellIs" dxfId="677" priority="1751" operator="between">
      <formula>1</formula>
      <formula>2</formula>
    </cfRule>
    <cfRule type="containsText" dxfId="676" priority="1746" operator="containsText" text="Media">
      <formula>NOT(ISERROR(SEARCH("Media",F10)))</formula>
    </cfRule>
    <cfRule type="containsText" dxfId="675" priority="1739" operator="containsText" text="Baja">
      <formula>NOT(ISERROR(SEARCH("Baja",F10)))</formula>
    </cfRule>
    <cfRule type="containsText" dxfId="674" priority="1740" operator="containsText" text="Muy Baja">
      <formula>NOT(ISERROR(SEARCH("Muy Baja",F10)))</formula>
    </cfRule>
    <cfRule type="containsText" dxfId="673" priority="1741" operator="containsText" text="Muy Baja">
      <formula>NOT(ISERROR(SEARCH("Muy Baja",F10)))</formula>
    </cfRule>
    <cfRule type="containsText" dxfId="672" priority="1742" operator="containsText" text="Muy Baja">
      <formula>NOT(ISERROR(SEARCH("Muy Baja",F10)))</formula>
    </cfRule>
    <cfRule type="containsText" dxfId="671" priority="1743" operator="containsText" text="Muy Baja'Tabla probabilidad'!">
      <formula>NOT(ISERROR(SEARCH("Muy Baja'Tabla probabilidad'!",F10)))</formula>
    </cfRule>
    <cfRule type="containsText" dxfId="670" priority="1744" operator="containsText" text="Muy bajo">
      <formula>NOT(ISERROR(SEARCH("Muy bajo",F10)))</formula>
    </cfRule>
    <cfRule type="containsText" dxfId="669" priority="1745" operator="containsText" text="Alta">
      <formula>NOT(ISERROR(SEARCH("Alta",F10)))</formula>
    </cfRule>
  </conditionalFormatting>
  <conditionalFormatting sqref="F14">
    <cfRule type="containsText" dxfId="668" priority="168" operator="containsText" text="Media">
      <formula>NOT(ISERROR(SEARCH("Media",F14)))</formula>
    </cfRule>
    <cfRule type="containsText" dxfId="667" priority="167" operator="containsText" text="Media">
      <formula>NOT(ISERROR(SEARCH("Media",F14)))</formula>
    </cfRule>
    <cfRule type="containsText" dxfId="666" priority="166" operator="containsText" text="Media">
      <formula>NOT(ISERROR(SEARCH("Media",F14)))</formula>
    </cfRule>
    <cfRule type="containsText" dxfId="665" priority="164" operator="containsText" text="Muy Alta">
      <formula>NOT(ISERROR(SEARCH("Muy Alta",F14)))</formula>
    </cfRule>
    <cfRule type="containsText" dxfId="664" priority="163" operator="containsText" text="Baja">
      <formula>NOT(ISERROR(SEARCH("Baja",F14)))</formula>
    </cfRule>
    <cfRule type="containsText" dxfId="663" priority="162" operator="containsText" text="Muy Baja">
      <formula>NOT(ISERROR(SEARCH("Muy Baja",F14)))</formula>
    </cfRule>
    <cfRule type="containsText" dxfId="662" priority="165" operator="containsText" text="Alta">
      <formula>NOT(ISERROR(SEARCH("Alta",F14)))</formula>
    </cfRule>
    <cfRule type="cellIs" dxfId="660" priority="183" operator="between">
      <formula>0</formula>
      <formula>2</formula>
    </cfRule>
    <cfRule type="cellIs" dxfId="659" priority="182" operator="between">
      <formula>1</formula>
      <formula>2</formula>
    </cfRule>
    <cfRule type="containsText" dxfId="657" priority="173" operator="containsText" text="Muy Baja">
      <formula>NOT(ISERROR(SEARCH("Muy Baja",F14)))</formula>
    </cfRule>
    <cfRule type="containsText" dxfId="656" priority="172" operator="containsText" text="Muy Baja">
      <formula>NOT(ISERROR(SEARCH("Muy Baja",F14)))</formula>
    </cfRule>
    <cfRule type="containsText" dxfId="655" priority="179" operator="containsText" text="Muy baja">
      <formula>NOT(ISERROR(SEARCH("Muy baja",F14)))</formula>
    </cfRule>
    <cfRule type="containsText" dxfId="654" priority="178" operator="containsText" text="Baja">
      <formula>NOT(ISERROR(SEARCH("Baja",F14)))</formula>
    </cfRule>
    <cfRule type="containsText" dxfId="653" priority="177" operator="containsText" text="Media">
      <formula>NOT(ISERROR(SEARCH("Media",F14)))</formula>
    </cfRule>
    <cfRule type="containsText" dxfId="652" priority="176" operator="containsText" text="Alta">
      <formula>NOT(ISERROR(SEARCH("Alta",F14)))</formula>
    </cfRule>
    <cfRule type="containsText" dxfId="651" priority="175" operator="containsText" text="Muy bajo">
      <formula>NOT(ISERROR(SEARCH("Muy bajo",F14)))</formula>
    </cfRule>
    <cfRule type="containsText" dxfId="650" priority="174" operator="containsText" text="Muy Baja'Tabla probabilidad'!">
      <formula>NOT(ISERROR(SEARCH("Muy Baja'Tabla probabilidad'!",F14)))</formula>
    </cfRule>
    <cfRule type="containsText" dxfId="649" priority="171" operator="containsText" text="Muy Baja">
      <formula>NOT(ISERROR(SEARCH("Muy Baja",F14)))</formula>
    </cfRule>
    <cfRule type="containsText" dxfId="648" priority="170" operator="containsText" text="Baja">
      <formula>NOT(ISERROR(SEARCH("Baja",F14)))</formula>
    </cfRule>
    <cfRule type="containsText" dxfId="647" priority="169" operator="containsText" text="Muy Baja">
      <formula>NOT(ISERROR(SEARCH("Muy Baja",F14)))</formula>
    </cfRule>
  </conditionalFormatting>
  <conditionalFormatting sqref="F20">
    <cfRule type="containsText" dxfId="646" priority="1071" operator="containsText" text="Muy Alta">
      <formula>NOT(ISERROR(SEARCH("Muy Alta",F20)))</formula>
    </cfRule>
    <cfRule type="containsText" dxfId="645" priority="1069" operator="containsText" text="Muy Baja">
      <formula>NOT(ISERROR(SEARCH("Muy Baja",F20)))</formula>
    </cfRule>
    <cfRule type="containsText" dxfId="644" priority="1073" operator="containsText" text="Media">
      <formula>NOT(ISERROR(SEARCH("Media",F20)))</formula>
    </cfRule>
    <cfRule type="containsText" dxfId="643" priority="1074" operator="containsText" text="Media">
      <formula>NOT(ISERROR(SEARCH("Media",F20)))</formula>
    </cfRule>
    <cfRule type="containsText" dxfId="642" priority="1075" operator="containsText" text="Media">
      <formula>NOT(ISERROR(SEARCH("Media",F20)))</formula>
    </cfRule>
    <cfRule type="containsText" dxfId="641" priority="1076" operator="containsText" text="Muy Baja">
      <formula>NOT(ISERROR(SEARCH("Muy Baja",F20)))</formula>
    </cfRule>
    <cfRule type="containsText" dxfId="640" priority="1077" operator="containsText" text="Baja">
      <formula>NOT(ISERROR(SEARCH("Baja",F20)))</formula>
    </cfRule>
    <cfRule type="containsText" dxfId="639" priority="1079" operator="containsText" text="Muy Baja">
      <formula>NOT(ISERROR(SEARCH("Muy Baja",F20)))</formula>
    </cfRule>
    <cfRule type="containsText" dxfId="638" priority="1072" operator="containsText" text="Alta">
      <formula>NOT(ISERROR(SEARCH("Alta",F20)))</formula>
    </cfRule>
    <cfRule type="cellIs" dxfId="637" priority="1090" operator="between">
      <formula>0</formula>
      <formula>2</formula>
    </cfRule>
    <cfRule type="containsText" dxfId="634" priority="1086" operator="containsText" text="Muy baja">
      <formula>NOT(ISERROR(SEARCH("Muy baja",F20)))</formula>
    </cfRule>
    <cfRule type="containsText" dxfId="633" priority="1070" operator="containsText" text="Baja">
      <formula>NOT(ISERROR(SEARCH("Baja",F20)))</formula>
    </cfRule>
    <cfRule type="containsText" dxfId="632" priority="1085" operator="containsText" text="Baja">
      <formula>NOT(ISERROR(SEARCH("Baja",F20)))</formula>
    </cfRule>
    <cfRule type="containsText" dxfId="631" priority="1084" operator="containsText" text="Media">
      <formula>NOT(ISERROR(SEARCH("Media",F20)))</formula>
    </cfRule>
    <cfRule type="containsText" dxfId="630" priority="1083" operator="containsText" text="Alta">
      <formula>NOT(ISERROR(SEARCH("Alta",F20)))</formula>
    </cfRule>
    <cfRule type="containsText" dxfId="629" priority="1082" operator="containsText" text="Muy bajo">
      <formula>NOT(ISERROR(SEARCH("Muy bajo",F20)))</formula>
    </cfRule>
    <cfRule type="containsText" dxfId="628" priority="1081" operator="containsText" text="Muy Baja'Tabla probabilidad'!">
      <formula>NOT(ISERROR(SEARCH("Muy Baja'Tabla probabilidad'!",F20)))</formula>
    </cfRule>
    <cfRule type="containsText" dxfId="627" priority="1080" operator="containsText" text="Muy Baja">
      <formula>NOT(ISERROR(SEARCH("Muy Baja",F20)))</formula>
    </cfRule>
    <cfRule type="containsText" dxfId="626" priority="1078" operator="containsText" text="Muy Baja">
      <formula>NOT(ISERROR(SEARCH("Muy Baja",F20)))</formula>
    </cfRule>
    <cfRule type="cellIs" dxfId="625" priority="1089" operator="between">
      <formula>1</formula>
      <formula>2</formula>
    </cfRule>
  </conditionalFormatting>
  <conditionalFormatting sqref="F27">
    <cfRule type="containsText" dxfId="624" priority="121" operator="containsText" text="Media">
      <formula>NOT(ISERROR(SEARCH("Media",F27)))</formula>
    </cfRule>
    <cfRule type="cellIs" dxfId="623" priority="137" operator="between">
      <formula>1</formula>
      <formula>2</formula>
    </cfRule>
    <cfRule type="cellIs" dxfId="622" priority="138" operator="between">
      <formula>0</formula>
      <formula>2</formula>
    </cfRule>
    <cfRule type="containsText" dxfId="621" priority="117" operator="containsText" text="Muy Baja">
      <formula>NOT(ISERROR(SEARCH("Muy Baja",F27)))</formula>
    </cfRule>
    <cfRule type="containsText" dxfId="620" priority="118" operator="containsText" text="Baja">
      <formula>NOT(ISERROR(SEARCH("Baja",F27)))</formula>
    </cfRule>
    <cfRule type="containsText" dxfId="619" priority="119" operator="containsText" text="Muy Alta">
      <formula>NOT(ISERROR(SEARCH("Muy Alta",F27)))</formula>
    </cfRule>
    <cfRule type="containsText" dxfId="618" priority="120" operator="containsText" text="Alta">
      <formula>NOT(ISERROR(SEARCH("Alta",F27)))</formula>
    </cfRule>
    <cfRule type="containsText" dxfId="617" priority="122" operator="containsText" text="Media">
      <formula>NOT(ISERROR(SEARCH("Media",F27)))</formula>
    </cfRule>
    <cfRule type="containsText" dxfId="616" priority="123" operator="containsText" text="Media">
      <formula>NOT(ISERROR(SEARCH("Media",F27)))</formula>
    </cfRule>
    <cfRule type="containsText" dxfId="615" priority="124" operator="containsText" text="Muy Baja">
      <formula>NOT(ISERROR(SEARCH("Muy Baja",F27)))</formula>
    </cfRule>
    <cfRule type="containsText" dxfId="614" priority="125" operator="containsText" text="Baja">
      <formula>NOT(ISERROR(SEARCH("Baja",F27)))</formula>
    </cfRule>
    <cfRule type="containsText" dxfId="613" priority="126" operator="containsText" text="Muy Baja">
      <formula>NOT(ISERROR(SEARCH("Muy Baja",F27)))</formula>
    </cfRule>
    <cfRule type="containsText" dxfId="612" priority="127" operator="containsText" text="Muy Baja">
      <formula>NOT(ISERROR(SEARCH("Muy Baja",F27)))</formula>
    </cfRule>
    <cfRule type="containsText" dxfId="611" priority="128" operator="containsText" text="Muy Baja">
      <formula>NOT(ISERROR(SEARCH("Muy Baja",F27)))</formula>
    </cfRule>
    <cfRule type="containsText" dxfId="610" priority="129" operator="containsText" text="Muy Baja'Tabla probabilidad'!">
      <formula>NOT(ISERROR(SEARCH("Muy Baja'Tabla probabilidad'!",F27)))</formula>
    </cfRule>
    <cfRule type="containsText" dxfId="609" priority="130" operator="containsText" text="Muy bajo">
      <formula>NOT(ISERROR(SEARCH("Muy bajo",F27)))</formula>
    </cfRule>
    <cfRule type="containsText" dxfId="608" priority="131" operator="containsText" text="Alta">
      <formula>NOT(ISERROR(SEARCH("Alta",F27)))</formula>
    </cfRule>
    <cfRule type="containsText" dxfId="607" priority="132" operator="containsText" text="Media">
      <formula>NOT(ISERROR(SEARCH("Media",F27)))</formula>
    </cfRule>
    <cfRule type="containsText" dxfId="606" priority="133" operator="containsText" text="Baja">
      <formula>NOT(ISERROR(SEARCH("Baja",F27)))</formula>
    </cfRule>
    <cfRule type="containsText" dxfId="605" priority="134" operator="containsText" text="Muy baja">
      <formula>NOT(ISERROR(SEARCH("Muy baja",F27)))</formula>
    </cfRule>
  </conditionalFormatting>
  <conditionalFormatting sqref="F30">
    <cfRule type="containsText" dxfId="601" priority="906" operator="containsText" text="Muy Alta">
      <formula>NOT(ISERROR(SEARCH("Muy Alta",F30)))</formula>
    </cfRule>
    <cfRule type="containsText" dxfId="600" priority="905" operator="containsText" text="Baja">
      <formula>NOT(ISERROR(SEARCH("Baja",F30)))</formula>
    </cfRule>
    <cfRule type="cellIs" dxfId="599" priority="924" operator="between">
      <formula>1</formula>
      <formula>2</formula>
    </cfRule>
    <cfRule type="cellIs" dxfId="598" priority="925" operator="between">
      <formula>0</formula>
      <formula>2</formula>
    </cfRule>
    <cfRule type="containsText" dxfId="597" priority="908" operator="containsText" text="Media">
      <formula>NOT(ISERROR(SEARCH("Media",F30)))</formula>
    </cfRule>
    <cfRule type="containsText" dxfId="596" priority="907" operator="containsText" text="Alta">
      <formula>NOT(ISERROR(SEARCH("Alta",F30)))</formula>
    </cfRule>
    <cfRule type="containsText" dxfId="595" priority="910" operator="containsText" text="Media">
      <formula>NOT(ISERROR(SEARCH("Media",F30)))</formula>
    </cfRule>
    <cfRule type="containsText" dxfId="594" priority="914" operator="containsText" text="Muy Baja">
      <formula>NOT(ISERROR(SEARCH("Muy Baja",F30)))</formula>
    </cfRule>
    <cfRule type="containsText" dxfId="593" priority="911" operator="containsText" text="Muy Baja">
      <formula>NOT(ISERROR(SEARCH("Muy Baja",F30)))</formula>
    </cfRule>
    <cfRule type="containsText" dxfId="592" priority="909" operator="containsText" text="Media">
      <formula>NOT(ISERROR(SEARCH("Media",F30)))</formula>
    </cfRule>
    <cfRule type="containsText" dxfId="591" priority="912" operator="containsText" text="Baja">
      <formula>NOT(ISERROR(SEARCH("Baja",F30)))</formula>
    </cfRule>
    <cfRule type="containsText" dxfId="590" priority="913" operator="containsText" text="Muy Baja">
      <formula>NOT(ISERROR(SEARCH("Muy Baja",F30)))</formula>
    </cfRule>
    <cfRule type="containsText" dxfId="589" priority="915" operator="containsText" text="Muy Baja">
      <formula>NOT(ISERROR(SEARCH("Muy Baja",F30)))</formula>
    </cfRule>
    <cfRule type="containsText" dxfId="588" priority="916" operator="containsText" text="Muy Baja'Tabla probabilidad'!">
      <formula>NOT(ISERROR(SEARCH("Muy Baja'Tabla probabilidad'!",F30)))</formula>
    </cfRule>
    <cfRule type="containsText" dxfId="587" priority="917" operator="containsText" text="Muy bajo">
      <formula>NOT(ISERROR(SEARCH("Muy bajo",F30)))</formula>
    </cfRule>
    <cfRule type="containsText" dxfId="586" priority="918" operator="containsText" text="Alta">
      <formula>NOT(ISERROR(SEARCH("Alta",F30)))</formula>
    </cfRule>
    <cfRule type="containsText" dxfId="585" priority="919" operator="containsText" text="Media">
      <formula>NOT(ISERROR(SEARCH("Media",F30)))</formula>
    </cfRule>
    <cfRule type="containsText" dxfId="584" priority="920" operator="containsText" text="Baja">
      <formula>NOT(ISERROR(SEARCH("Baja",F30)))</formula>
    </cfRule>
    <cfRule type="containsText" dxfId="583" priority="904" operator="containsText" text="Muy Baja">
      <formula>NOT(ISERROR(SEARCH("Muy Baja",F30)))</formula>
    </cfRule>
    <cfRule type="containsText" dxfId="582" priority="921" operator="containsText" text="Muy baja">
      <formula>NOT(ISERROR(SEARCH("Muy baja",F30)))</formula>
    </cfRule>
  </conditionalFormatting>
  <conditionalFormatting sqref="F32">
    <cfRule type="containsText" dxfId="580" priority="94" operator="containsText" text="Muy Baja">
      <formula>NOT(ISERROR(SEARCH("Muy Baja",F32)))</formula>
    </cfRule>
    <cfRule type="cellIs" dxfId="579" priority="105" operator="between">
      <formula>0</formula>
      <formula>2</formula>
    </cfRule>
    <cfRule type="containsText" dxfId="578" priority="100" operator="containsText" text="Baja">
      <formula>NOT(ISERROR(SEARCH("Baja",F32)))</formula>
    </cfRule>
    <cfRule type="containsText" dxfId="577" priority="84" operator="containsText" text="Muy Baja">
      <formula>NOT(ISERROR(SEARCH("Muy Baja",F32)))</formula>
    </cfRule>
    <cfRule type="containsText" dxfId="576" priority="90" operator="containsText" text="Media">
      <formula>NOT(ISERROR(SEARCH("Media",F32)))</formula>
    </cfRule>
    <cfRule type="cellIs" dxfId="575" priority="104" operator="between">
      <formula>1</formula>
      <formula>2</formula>
    </cfRule>
    <cfRule type="containsText" dxfId="574" priority="85" operator="containsText" text="Baja">
      <formula>NOT(ISERROR(SEARCH("Baja",F32)))</formula>
    </cfRule>
    <cfRule type="containsText" dxfId="573" priority="86" operator="containsText" text="Muy Alta">
      <formula>NOT(ISERROR(SEARCH("Muy Alta",F32)))</formula>
    </cfRule>
    <cfRule type="containsText" dxfId="572" priority="87" operator="containsText" text="Alta">
      <formula>NOT(ISERROR(SEARCH("Alta",F32)))</formula>
    </cfRule>
    <cfRule type="containsText" dxfId="571" priority="88" operator="containsText" text="Media">
      <formula>NOT(ISERROR(SEARCH("Media",F32)))</formula>
    </cfRule>
    <cfRule type="containsText" dxfId="570" priority="89" operator="containsText" text="Media">
      <formula>NOT(ISERROR(SEARCH("Media",F32)))</formula>
    </cfRule>
    <cfRule type="containsText" dxfId="569" priority="96" operator="containsText" text="Muy Baja'Tabla probabilidad'!">
      <formula>NOT(ISERROR(SEARCH("Muy Baja'Tabla probabilidad'!",F32)))</formula>
    </cfRule>
    <cfRule type="containsText" dxfId="566" priority="101" operator="containsText" text="Muy baja">
      <formula>NOT(ISERROR(SEARCH("Muy baja",F32)))</formula>
    </cfRule>
    <cfRule type="containsText" dxfId="565" priority="99" operator="containsText" text="Media">
      <formula>NOT(ISERROR(SEARCH("Media",F32)))</formula>
    </cfRule>
    <cfRule type="containsText" dxfId="564" priority="91" operator="containsText" text="Muy Baja">
      <formula>NOT(ISERROR(SEARCH("Muy Baja",F32)))</formula>
    </cfRule>
    <cfRule type="containsText" dxfId="563" priority="98" operator="containsText" text="Alta">
      <formula>NOT(ISERROR(SEARCH("Alta",F32)))</formula>
    </cfRule>
    <cfRule type="containsText" dxfId="562" priority="97" operator="containsText" text="Muy bajo">
      <formula>NOT(ISERROR(SEARCH("Muy bajo",F32)))</formula>
    </cfRule>
    <cfRule type="containsText" dxfId="561" priority="95" operator="containsText" text="Muy Baja">
      <formula>NOT(ISERROR(SEARCH("Muy Baja",F32)))</formula>
    </cfRule>
    <cfRule type="containsText" dxfId="560" priority="92" operator="containsText" text="Baja">
      <formula>NOT(ISERROR(SEARCH("Baja",F32)))</formula>
    </cfRule>
    <cfRule type="containsText" dxfId="559" priority="93" operator="containsText" text="Muy Baja">
      <formula>NOT(ISERROR(SEARCH("Muy Baja",F32)))</formula>
    </cfRule>
  </conditionalFormatting>
  <conditionalFormatting sqref="F274">
    <cfRule type="containsText" dxfId="558" priority="1340" operator="containsText" text="Baja">
      <formula>NOT(ISERROR(SEARCH("Baja",F274)))</formula>
    </cfRule>
    <cfRule type="containsText" dxfId="557" priority="1336" operator="containsText" text="Media">
      <formula>NOT(ISERROR(SEARCH("Media",F274)))</formula>
    </cfRule>
    <cfRule type="containsText" dxfId="556" priority="1334" operator="containsText" text="Muy Alta">
      <formula>NOT(ISERROR(SEARCH("Muy Alta",F274)))</formula>
    </cfRule>
    <cfRule type="containsText" dxfId="555" priority="1335" operator="containsText" text="Alta">
      <formula>NOT(ISERROR(SEARCH("Alta",F274)))</formula>
    </cfRule>
    <cfRule type="containsText" dxfId="554" priority="1337" operator="containsText" text="Media">
      <formula>NOT(ISERROR(SEARCH("Media",F274)))</formula>
    </cfRule>
    <cfRule type="containsText" dxfId="553" priority="1338" operator="containsText" text="Media">
      <formula>NOT(ISERROR(SEARCH("Media",F274)))</formula>
    </cfRule>
    <cfRule type="containsText" dxfId="552" priority="1339" operator="containsText" text="Muy Baja">
      <formula>NOT(ISERROR(SEARCH("Muy Baja",F274)))</formula>
    </cfRule>
    <cfRule type="containsText" dxfId="551" priority="1341" operator="containsText" text="Muy Baja">
      <formula>NOT(ISERROR(SEARCH("Muy Baja",F274)))</formula>
    </cfRule>
    <cfRule type="containsText" dxfId="550" priority="1342" operator="containsText" text="Muy Baja">
      <formula>NOT(ISERROR(SEARCH("Muy Baja",F274)))</formula>
    </cfRule>
    <cfRule type="containsText" dxfId="549" priority="1343" operator="containsText" text="Muy Baja">
      <formula>NOT(ISERROR(SEARCH("Muy Baja",F274)))</formula>
    </cfRule>
    <cfRule type="containsText" dxfId="548" priority="1344" operator="containsText" text="Muy Baja'Tabla probabilidad'!">
      <formula>NOT(ISERROR(SEARCH("Muy Baja'Tabla probabilidad'!",F274)))</formula>
    </cfRule>
    <cfRule type="containsText" dxfId="547" priority="1345" operator="containsText" text="Muy bajo">
      <formula>NOT(ISERROR(SEARCH("Muy bajo",F274)))</formula>
    </cfRule>
    <cfRule type="containsText" dxfId="546" priority="1346" operator="containsText" text="Alta">
      <formula>NOT(ISERROR(SEARCH("Alta",F274)))</formula>
    </cfRule>
    <cfRule type="containsText" dxfId="544" priority="1347" operator="containsText" text="Media">
      <formula>NOT(ISERROR(SEARCH("Media",F274)))</formula>
    </cfRule>
    <cfRule type="containsText" dxfId="543" priority="1348" operator="containsText" text="Baja">
      <formula>NOT(ISERROR(SEARCH("Baja",F274)))</formula>
    </cfRule>
    <cfRule type="containsText" dxfId="542" priority="1349" operator="containsText" text="Muy baja">
      <formula>NOT(ISERROR(SEARCH("Muy baja",F274)))</formula>
    </cfRule>
    <cfRule type="cellIs" dxfId="540" priority="1352" operator="between">
      <formula>1</formula>
      <formula>2</formula>
    </cfRule>
    <cfRule type="containsText" dxfId="539" priority="1332" operator="containsText" text="Muy Baja">
      <formula>NOT(ISERROR(SEARCH("Muy Baja",F274)))</formula>
    </cfRule>
    <cfRule type="cellIs" dxfId="538" priority="1353" operator="between">
      <formula>0</formula>
      <formula>2</formula>
    </cfRule>
    <cfRule type="containsText" dxfId="537" priority="1333" operator="containsText" text="Baja">
      <formula>NOT(ISERROR(SEARCH("Baja",F274)))</formula>
    </cfRule>
  </conditionalFormatting>
  <conditionalFormatting sqref="F284">
    <cfRule type="containsText" dxfId="536" priority="1213" operator="containsText" text="Muy Baja">
      <formula>NOT(ISERROR(SEARCH("Muy Baja",F284)))</formula>
    </cfRule>
    <cfRule type="containsText" dxfId="535" priority="1214" operator="containsText" text="Baja">
      <formula>NOT(ISERROR(SEARCH("Baja",F284)))</formula>
    </cfRule>
    <cfRule type="containsText" dxfId="534" priority="1215" operator="containsText" text="Muy Baja">
      <formula>NOT(ISERROR(SEARCH("Muy Baja",F284)))</formula>
    </cfRule>
    <cfRule type="cellIs" dxfId="533" priority="1227" operator="between">
      <formula>0</formula>
      <formula>2</formula>
    </cfRule>
    <cfRule type="cellIs" dxfId="532" priority="1226" operator="between">
      <formula>1</formula>
      <formula>2</formula>
    </cfRule>
    <cfRule type="containsText" dxfId="529" priority="1223" operator="containsText" text="Muy baja">
      <formula>NOT(ISERROR(SEARCH("Muy baja",F284)))</formula>
    </cfRule>
    <cfRule type="containsText" dxfId="528" priority="1220" operator="containsText" text="Alta">
      <formula>NOT(ISERROR(SEARCH("Alta",F284)))</formula>
    </cfRule>
    <cfRule type="containsText" dxfId="527" priority="1219" operator="containsText" text="Muy bajo">
      <formula>NOT(ISERROR(SEARCH("Muy bajo",F284)))</formula>
    </cfRule>
    <cfRule type="containsText" dxfId="526" priority="1218" operator="containsText" text="Muy Baja'Tabla probabilidad'!">
      <formula>NOT(ISERROR(SEARCH("Muy Baja'Tabla probabilidad'!",F284)))</formula>
    </cfRule>
    <cfRule type="containsText" dxfId="525" priority="1217" operator="containsText" text="Muy Baja">
      <formula>NOT(ISERROR(SEARCH("Muy Baja",F284)))</formula>
    </cfRule>
    <cfRule type="containsText" dxfId="524" priority="1216" operator="containsText" text="Muy Baja">
      <formula>NOT(ISERROR(SEARCH("Muy Baja",F284)))</formula>
    </cfRule>
    <cfRule type="containsText" dxfId="523" priority="1221" operator="containsText" text="Media">
      <formula>NOT(ISERROR(SEARCH("Media",F284)))</formula>
    </cfRule>
    <cfRule type="containsText" dxfId="522" priority="1206" operator="containsText" text="Muy Baja">
      <formula>NOT(ISERROR(SEARCH("Muy Baja",F284)))</formula>
    </cfRule>
    <cfRule type="containsText" dxfId="521" priority="1207" operator="containsText" text="Baja">
      <formula>NOT(ISERROR(SEARCH("Baja",F284)))</formula>
    </cfRule>
    <cfRule type="containsText" dxfId="520" priority="1208" operator="containsText" text="Muy Alta">
      <formula>NOT(ISERROR(SEARCH("Muy Alta",F284)))</formula>
    </cfRule>
    <cfRule type="containsText" dxfId="519" priority="1209" operator="containsText" text="Alta">
      <formula>NOT(ISERROR(SEARCH("Alta",F284)))</formula>
    </cfRule>
    <cfRule type="containsText" dxfId="518" priority="1210" operator="containsText" text="Media">
      <formula>NOT(ISERROR(SEARCH("Media",F284)))</formula>
    </cfRule>
    <cfRule type="containsText" dxfId="517" priority="1211" operator="containsText" text="Media">
      <formula>NOT(ISERROR(SEARCH("Media",F284)))</formula>
    </cfRule>
    <cfRule type="containsText" dxfId="516" priority="1222" operator="containsText" text="Baja">
      <formula>NOT(ISERROR(SEARCH("Baja",F284)))</formula>
    </cfRule>
    <cfRule type="containsText" dxfId="515" priority="1212" operator="containsText" text="Media">
      <formula>NOT(ISERROR(SEARCH("Media",F284)))</formula>
    </cfRule>
  </conditionalFormatting>
  <conditionalFormatting sqref="F294">
    <cfRule type="containsText" dxfId="513" priority="1177" operator="containsText" text="Muy bajo">
      <formula>NOT(ISERROR(SEARCH("Muy bajo",F294)))</formula>
    </cfRule>
    <cfRule type="containsText" dxfId="512" priority="1178" operator="containsText" text="Alta">
      <formula>NOT(ISERROR(SEARCH("Alta",F294)))</formula>
    </cfRule>
    <cfRule type="containsText" dxfId="511" priority="1171" operator="containsText" text="Muy Baja">
      <formula>NOT(ISERROR(SEARCH("Muy Baja",F294)))</formula>
    </cfRule>
    <cfRule type="containsText" dxfId="510" priority="1172" operator="containsText" text="Baja">
      <formula>NOT(ISERROR(SEARCH("Baja",F294)))</formula>
    </cfRule>
    <cfRule type="containsText" dxfId="509" priority="1173" operator="containsText" text="Muy Baja">
      <formula>NOT(ISERROR(SEARCH("Muy Baja",F294)))</formula>
    </cfRule>
    <cfRule type="cellIs" dxfId="508" priority="1184" operator="between">
      <formula>1</formula>
      <formula>2</formula>
    </cfRule>
    <cfRule type="cellIs" dxfId="506" priority="1185" operator="between">
      <formula>0</formula>
      <formula>2</formula>
    </cfRule>
    <cfRule type="containsText" dxfId="505" priority="1181" operator="containsText" text="Muy baja">
      <formula>NOT(ISERROR(SEARCH("Muy baja",F294)))</formula>
    </cfRule>
    <cfRule type="containsText" dxfId="504" priority="1165" operator="containsText" text="Baja">
      <formula>NOT(ISERROR(SEARCH("Baja",F294)))</formula>
    </cfRule>
    <cfRule type="containsText" dxfId="503" priority="1180" operator="containsText" text="Baja">
      <formula>NOT(ISERROR(SEARCH("Baja",F294)))</formula>
    </cfRule>
    <cfRule type="containsText" dxfId="502" priority="1166" operator="containsText" text="Muy Alta">
      <formula>NOT(ISERROR(SEARCH("Muy Alta",F294)))</formula>
    </cfRule>
    <cfRule type="containsText" dxfId="501" priority="1168" operator="containsText" text="Media">
      <formula>NOT(ISERROR(SEARCH("Media",F294)))</formula>
    </cfRule>
    <cfRule type="containsText" dxfId="500" priority="1169" operator="containsText" text="Media">
      <formula>NOT(ISERROR(SEARCH("Media",F294)))</formula>
    </cfRule>
    <cfRule type="containsText" dxfId="499" priority="1170" operator="containsText" text="Media">
      <formula>NOT(ISERROR(SEARCH("Media",F294)))</formula>
    </cfRule>
    <cfRule type="containsText" dxfId="498" priority="1167" operator="containsText" text="Alta">
      <formula>NOT(ISERROR(SEARCH("Alta",F294)))</formula>
    </cfRule>
    <cfRule type="containsText" dxfId="497" priority="1179" operator="containsText" text="Media">
      <formula>NOT(ISERROR(SEARCH("Media",F294)))</formula>
    </cfRule>
    <cfRule type="containsText" dxfId="496" priority="1174" operator="containsText" text="Muy Baja">
      <formula>NOT(ISERROR(SEARCH("Muy Baja",F294)))</formula>
    </cfRule>
    <cfRule type="containsText" dxfId="495" priority="1175" operator="containsText" text="Muy Baja">
      <formula>NOT(ISERROR(SEARCH("Muy Baja",F294)))</formula>
    </cfRule>
    <cfRule type="containsText" dxfId="494" priority="1176" operator="containsText" text="Muy Baja'Tabla probabilidad'!">
      <formula>NOT(ISERROR(SEARCH("Muy Baja'Tabla probabilidad'!",F294)))</formula>
    </cfRule>
    <cfRule type="containsText" dxfId="493" priority="1164" operator="containsText" text="Muy Baja">
      <formula>NOT(ISERROR(SEARCH("Muy Baja",F294)))</formula>
    </cfRule>
  </conditionalFormatting>
  <conditionalFormatting sqref="G10 G234 G244 G254 G264">
    <cfRule type="containsText" dxfId="492" priority="1727" operator="containsText" text="Moderado">
      <formula>NOT(ISERROR(SEARCH("Moderado",G10)))</formula>
    </cfRule>
    <cfRule type="containsText" dxfId="491" priority="1726" operator="containsText" text="Alta">
      <formula>NOT(ISERROR(SEARCH("Alta",G10)))</formula>
    </cfRule>
    <cfRule type="containsText" dxfId="490" priority="1724" operator="containsText" text="Catastrófico">
      <formula>NOT(ISERROR(SEARCH("Catastrófico",G10)))</formula>
    </cfRule>
    <cfRule type="containsText" dxfId="489" priority="1728" operator="containsText" text="Menor">
      <formula>NOT(ISERROR(SEARCH("Menor",G10)))</formula>
    </cfRule>
    <cfRule type="containsText" dxfId="488" priority="1729" operator="containsText" text="Leve">
      <formula>NOT(ISERROR(SEARCH("Leve",G10)))</formula>
    </cfRule>
    <cfRule type="containsText" dxfId="487" priority="1725" operator="containsText" text="Mayor">
      <formula>NOT(ISERROR(SEARCH("Mayor",G10)))</formula>
    </cfRule>
  </conditionalFormatting>
  <conditionalFormatting sqref="G14">
    <cfRule type="containsText" dxfId="486" priority="159" operator="containsText" text="Moderado">
      <formula>NOT(ISERROR(SEARCH("Moderado",G14)))</formula>
    </cfRule>
    <cfRule type="containsText" dxfId="485" priority="158" operator="containsText" text="Alta">
      <formula>NOT(ISERROR(SEARCH("Alta",G14)))</formula>
    </cfRule>
    <cfRule type="containsText" dxfId="484" priority="157" operator="containsText" text="Mayor">
      <formula>NOT(ISERROR(SEARCH("Mayor",G14)))</formula>
    </cfRule>
    <cfRule type="containsText" dxfId="483" priority="156" operator="containsText" text="Catastrófico">
      <formula>NOT(ISERROR(SEARCH("Catastrófico",G14)))</formula>
    </cfRule>
    <cfRule type="containsText" dxfId="482" priority="161" operator="containsText" text="Leve">
      <formula>NOT(ISERROR(SEARCH("Leve",G14)))</formula>
    </cfRule>
    <cfRule type="containsText" dxfId="481" priority="160" operator="containsText" text="Menor">
      <formula>NOT(ISERROR(SEARCH("Menor",G14)))</formula>
    </cfRule>
  </conditionalFormatting>
  <conditionalFormatting sqref="G20">
    <cfRule type="containsText" dxfId="480" priority="1068" operator="containsText" text="Leve">
      <formula>NOT(ISERROR(SEARCH("Leve",G20)))</formula>
    </cfRule>
    <cfRule type="containsText" dxfId="479" priority="1067" operator="containsText" text="Menor">
      <formula>NOT(ISERROR(SEARCH("Menor",G20)))</formula>
    </cfRule>
    <cfRule type="containsText" dxfId="478" priority="1063" operator="containsText" text="Catastrófico">
      <formula>NOT(ISERROR(SEARCH("Catastrófico",G20)))</formula>
    </cfRule>
    <cfRule type="containsText" dxfId="477" priority="1064" operator="containsText" text="Mayor">
      <formula>NOT(ISERROR(SEARCH("Mayor",G20)))</formula>
    </cfRule>
    <cfRule type="containsText" dxfId="476" priority="1065" operator="containsText" text="Alta">
      <formula>NOT(ISERROR(SEARCH("Alta",G20)))</formula>
    </cfRule>
    <cfRule type="containsText" dxfId="475" priority="1066" operator="containsText" text="Moderado">
      <formula>NOT(ISERROR(SEARCH("Moderado",G20)))</formula>
    </cfRule>
  </conditionalFormatting>
  <conditionalFormatting sqref="G27">
    <cfRule type="containsText" dxfId="474" priority="116" operator="containsText" text="Leve">
      <formula>NOT(ISERROR(SEARCH("Leve",G27)))</formula>
    </cfRule>
    <cfRule type="containsText" dxfId="473" priority="115" operator="containsText" text="Menor">
      <formula>NOT(ISERROR(SEARCH("Menor",G27)))</formula>
    </cfRule>
    <cfRule type="containsText" dxfId="472" priority="114" operator="containsText" text="Moderado">
      <formula>NOT(ISERROR(SEARCH("Moderado",G27)))</formula>
    </cfRule>
    <cfRule type="containsText" dxfId="471" priority="113" operator="containsText" text="Alta">
      <formula>NOT(ISERROR(SEARCH("Alta",G27)))</formula>
    </cfRule>
    <cfRule type="containsText" dxfId="470" priority="111" operator="containsText" text="Catastrófico">
      <formula>NOT(ISERROR(SEARCH("Catastrófico",G27)))</formula>
    </cfRule>
    <cfRule type="containsText" dxfId="469" priority="112" operator="containsText" text="Mayor">
      <formula>NOT(ISERROR(SEARCH("Mayor",G27)))</formula>
    </cfRule>
  </conditionalFormatting>
  <conditionalFormatting sqref="G30">
    <cfRule type="containsText" dxfId="468" priority="902" operator="containsText" text="Menor">
      <formula>NOT(ISERROR(SEARCH("Menor",G30)))</formula>
    </cfRule>
    <cfRule type="containsText" dxfId="467" priority="903" operator="containsText" text="Leve">
      <formula>NOT(ISERROR(SEARCH("Leve",G30)))</formula>
    </cfRule>
    <cfRule type="containsText" dxfId="466" priority="898" operator="containsText" text="Catastrófico">
      <formula>NOT(ISERROR(SEARCH("Catastrófico",G30)))</formula>
    </cfRule>
    <cfRule type="containsText" dxfId="465" priority="899" operator="containsText" text="Mayor">
      <formula>NOT(ISERROR(SEARCH("Mayor",G30)))</formula>
    </cfRule>
    <cfRule type="containsText" dxfId="464" priority="900" operator="containsText" text="Alta">
      <formula>NOT(ISERROR(SEARCH("Alta",G30)))</formula>
    </cfRule>
    <cfRule type="containsText" dxfId="463" priority="901" operator="containsText" text="Moderado">
      <formula>NOT(ISERROR(SEARCH("Moderado",G30)))</formula>
    </cfRule>
  </conditionalFormatting>
  <conditionalFormatting sqref="G32">
    <cfRule type="containsText" dxfId="462" priority="81" operator="containsText" text="Moderado">
      <formula>NOT(ISERROR(SEARCH("Moderado",G32)))</formula>
    </cfRule>
    <cfRule type="containsText" dxfId="461" priority="80" operator="containsText" text="Alta">
      <formula>NOT(ISERROR(SEARCH("Alta",G32)))</formula>
    </cfRule>
    <cfRule type="containsText" dxfId="460" priority="78" operator="containsText" text="Catastrófico">
      <formula>NOT(ISERROR(SEARCH("Catastrófico",G32)))</formula>
    </cfRule>
    <cfRule type="containsText" dxfId="459" priority="83" operator="containsText" text="Leve">
      <formula>NOT(ISERROR(SEARCH("Leve",G32)))</formula>
    </cfRule>
    <cfRule type="containsText" dxfId="458" priority="82" operator="containsText" text="Menor">
      <formula>NOT(ISERROR(SEARCH("Menor",G32)))</formula>
    </cfRule>
    <cfRule type="containsText" dxfId="457" priority="79" operator="containsText" text="Mayor">
      <formula>NOT(ISERROR(SEARCH("Mayor",G32)))</formula>
    </cfRule>
  </conditionalFormatting>
  <conditionalFormatting sqref="G274">
    <cfRule type="containsText" dxfId="456" priority="1330" operator="containsText" text="Menor">
      <formula>NOT(ISERROR(SEARCH("Menor",G274)))</formula>
    </cfRule>
    <cfRule type="containsText" dxfId="455" priority="1327" operator="containsText" text="Mayor">
      <formula>NOT(ISERROR(SEARCH("Mayor",G274)))</formula>
    </cfRule>
    <cfRule type="containsText" dxfId="454" priority="1331" operator="containsText" text="Leve">
      <formula>NOT(ISERROR(SEARCH("Leve",G274)))</formula>
    </cfRule>
    <cfRule type="containsText" dxfId="453" priority="1329" operator="containsText" text="Moderado">
      <formula>NOT(ISERROR(SEARCH("Moderado",G274)))</formula>
    </cfRule>
    <cfRule type="containsText" dxfId="452" priority="1328" operator="containsText" text="Alta">
      <formula>NOT(ISERROR(SEARCH("Alta",G274)))</formula>
    </cfRule>
    <cfRule type="containsText" dxfId="451" priority="1326" operator="containsText" text="Catastrófico">
      <formula>NOT(ISERROR(SEARCH("Catastrófico",G274)))</formula>
    </cfRule>
  </conditionalFormatting>
  <conditionalFormatting sqref="G284">
    <cfRule type="containsText" dxfId="450" priority="1200" operator="containsText" text="Catastrófico">
      <formula>NOT(ISERROR(SEARCH("Catastrófico",G284)))</formula>
    </cfRule>
    <cfRule type="containsText" dxfId="449" priority="1202" operator="containsText" text="Alta">
      <formula>NOT(ISERROR(SEARCH("Alta",G284)))</formula>
    </cfRule>
    <cfRule type="containsText" dxfId="448" priority="1203" operator="containsText" text="Moderado">
      <formula>NOT(ISERROR(SEARCH("Moderado",G284)))</formula>
    </cfRule>
    <cfRule type="containsText" dxfId="447" priority="1204" operator="containsText" text="Menor">
      <formula>NOT(ISERROR(SEARCH("Menor",G284)))</formula>
    </cfRule>
    <cfRule type="containsText" dxfId="446" priority="1205" operator="containsText" text="Leve">
      <formula>NOT(ISERROR(SEARCH("Leve",G284)))</formula>
    </cfRule>
    <cfRule type="containsText" dxfId="445" priority="1201" operator="containsText" text="Mayor">
      <formula>NOT(ISERROR(SEARCH("Mayor",G284)))</formula>
    </cfRule>
  </conditionalFormatting>
  <conditionalFormatting sqref="G294">
    <cfRule type="containsText" dxfId="444" priority="1160" operator="containsText" text="Alta">
      <formula>NOT(ISERROR(SEARCH("Alta",G294)))</formula>
    </cfRule>
    <cfRule type="containsText" dxfId="443" priority="1161" operator="containsText" text="Moderado">
      <formula>NOT(ISERROR(SEARCH("Moderado",G294)))</formula>
    </cfRule>
    <cfRule type="containsText" dxfId="442" priority="1162" operator="containsText" text="Menor">
      <formula>NOT(ISERROR(SEARCH("Menor",G294)))</formula>
    </cfRule>
    <cfRule type="containsText" dxfId="441" priority="1163" operator="containsText" text="Leve">
      <formula>NOT(ISERROR(SEARCH("Leve",G294)))</formula>
    </cfRule>
    <cfRule type="containsText" dxfId="440" priority="1158" operator="containsText" text="Catastrófico">
      <formula>NOT(ISERROR(SEARCH("Catastrófico",G294)))</formula>
    </cfRule>
    <cfRule type="containsText" dxfId="439" priority="1159" operator="containsText" text="Mayor">
      <formula>NOT(ISERROR(SEARCH("Mayor",G294)))</formula>
    </cfRule>
  </conditionalFormatting>
  <conditionalFormatting sqref="H14">
    <cfRule type="containsText" dxfId="438" priority="151" operator="containsText" text="Extremo">
      <formula>NOT(ISERROR(SEARCH("Extremo",H14)))</formula>
    </cfRule>
    <cfRule type="containsText" dxfId="437" priority="152" operator="containsText" text="Alto">
      <formula>NOT(ISERROR(SEARCH("Alto",H14)))</formula>
    </cfRule>
    <cfRule type="containsText" dxfId="436" priority="153" operator="containsText" text="Bajo">
      <formula>NOT(ISERROR(SEARCH("Bajo",H14)))</formula>
    </cfRule>
    <cfRule type="containsText" dxfId="435" priority="154" operator="containsText" text="Moderado">
      <formula>NOT(ISERROR(SEARCH("Moderado",H14)))</formula>
    </cfRule>
  </conditionalFormatting>
  <conditionalFormatting sqref="H27">
    <cfRule type="containsText" dxfId="434" priority="106" operator="containsText" text="Extremo">
      <formula>NOT(ISERROR(SEARCH("Extremo",H27)))</formula>
    </cfRule>
    <cfRule type="containsText" dxfId="433" priority="107" operator="containsText" text="Alto">
      <formula>NOT(ISERROR(SEARCH("Alto",H27)))</formula>
    </cfRule>
    <cfRule type="containsText" dxfId="432" priority="108" operator="containsText" text="Bajo">
      <formula>NOT(ISERROR(SEARCH("Bajo",H27)))</formula>
    </cfRule>
    <cfRule type="containsText" dxfId="431" priority="109" operator="containsText" text="Moderado">
      <formula>NOT(ISERROR(SEARCH("Moderado",H27)))</formula>
    </cfRule>
  </conditionalFormatting>
  <conditionalFormatting sqref="H32">
    <cfRule type="containsText" dxfId="430" priority="76" operator="containsText" text="Moderado">
      <formula>NOT(ISERROR(SEARCH("Moderado",H32)))</formula>
    </cfRule>
    <cfRule type="containsText" dxfId="429" priority="75" operator="containsText" text="Bajo">
      <formula>NOT(ISERROR(SEARCH("Bajo",H32)))</formula>
    </cfRule>
    <cfRule type="containsText" dxfId="428" priority="74" operator="containsText" text="Alto">
      <formula>NOT(ISERROR(SEARCH("Alto",H32)))</formula>
    </cfRule>
    <cfRule type="containsText" dxfId="427" priority="73" operator="containsText" text="Extremo">
      <formula>NOT(ISERROR(SEARCH("Extremo",H32)))</formula>
    </cfRule>
  </conditionalFormatting>
  <conditionalFormatting sqref="H10:I10 H234:I234 H244:I244 H254:I254 H264:I264">
    <cfRule type="containsText" dxfId="426" priority="1722" operator="containsText" text="Moderado">
      <formula>NOT(ISERROR(SEARCH("Moderado",H10)))</formula>
    </cfRule>
    <cfRule type="containsText" dxfId="425" priority="1723" operator="containsText" text="Extremo">
      <formula>NOT(ISERROR(SEARCH("Extremo",H10)))</formula>
    </cfRule>
    <cfRule type="containsText" dxfId="424" priority="1721" operator="containsText" text="Bajo">
      <formula>NOT(ISERROR(SEARCH("Bajo",H10)))</formula>
    </cfRule>
    <cfRule type="containsText" dxfId="423" priority="1720" operator="containsText" text="Alto">
      <formula>NOT(ISERROR(SEARCH("Alto",H10)))</formula>
    </cfRule>
    <cfRule type="containsText" dxfId="422" priority="1719" operator="containsText" text="Extremo">
      <formula>NOT(ISERROR(SEARCH("Extremo",H10)))</formula>
    </cfRule>
  </conditionalFormatting>
  <conditionalFormatting sqref="H14:I14">
    <cfRule type="containsText" dxfId="421" priority="155" operator="containsText" text="Extremo">
      <formula>NOT(ISERROR(SEARCH("Extremo",H14)))</formula>
    </cfRule>
  </conditionalFormatting>
  <conditionalFormatting sqref="H20:I20">
    <cfRule type="containsText" dxfId="420" priority="1061" operator="containsText" text="Moderado">
      <formula>NOT(ISERROR(SEARCH("Moderado",H20)))</formula>
    </cfRule>
    <cfRule type="containsText" dxfId="419" priority="1062" operator="containsText" text="Extremo">
      <formula>NOT(ISERROR(SEARCH("Extremo",H20)))</formula>
    </cfRule>
    <cfRule type="containsText" dxfId="418" priority="1060" operator="containsText" text="Bajo">
      <formula>NOT(ISERROR(SEARCH("Bajo",H20)))</formula>
    </cfRule>
    <cfRule type="containsText" dxfId="417" priority="1059" operator="containsText" text="Alto">
      <formula>NOT(ISERROR(SEARCH("Alto",H20)))</formula>
    </cfRule>
    <cfRule type="containsText" dxfId="416" priority="1058" operator="containsText" text="Extremo">
      <formula>NOT(ISERROR(SEARCH("Extremo",H20)))</formula>
    </cfRule>
  </conditionalFormatting>
  <conditionalFormatting sqref="H27:I27">
    <cfRule type="containsText" dxfId="415" priority="110" operator="containsText" text="Extremo">
      <formula>NOT(ISERROR(SEARCH("Extremo",H27)))</formula>
    </cfRule>
  </conditionalFormatting>
  <conditionalFormatting sqref="H30:I30">
    <cfRule type="containsText" dxfId="414" priority="897" operator="containsText" text="Extremo">
      <formula>NOT(ISERROR(SEARCH("Extremo",H30)))</formula>
    </cfRule>
    <cfRule type="containsText" dxfId="413" priority="896" operator="containsText" text="Moderado">
      <formula>NOT(ISERROR(SEARCH("Moderado",H30)))</formula>
    </cfRule>
    <cfRule type="containsText" dxfId="412" priority="895" operator="containsText" text="Bajo">
      <formula>NOT(ISERROR(SEARCH("Bajo",H30)))</formula>
    </cfRule>
    <cfRule type="containsText" dxfId="411" priority="894" operator="containsText" text="Alto">
      <formula>NOT(ISERROR(SEARCH("Alto",H30)))</formula>
    </cfRule>
    <cfRule type="containsText" dxfId="410" priority="893" operator="containsText" text="Extremo">
      <formula>NOT(ISERROR(SEARCH("Extremo",H30)))</formula>
    </cfRule>
  </conditionalFormatting>
  <conditionalFormatting sqref="H32:I32">
    <cfRule type="containsText" dxfId="409" priority="77" operator="containsText" text="Extremo">
      <formula>NOT(ISERROR(SEARCH("Extremo",H32)))</formula>
    </cfRule>
  </conditionalFormatting>
  <conditionalFormatting sqref="H274:I274">
    <cfRule type="containsText" dxfId="408" priority="1324" operator="containsText" text="Moderado">
      <formula>NOT(ISERROR(SEARCH("Moderado",H274)))</formula>
    </cfRule>
    <cfRule type="containsText" dxfId="407" priority="1325" operator="containsText" text="Extremo">
      <formula>NOT(ISERROR(SEARCH("Extremo",H274)))</formula>
    </cfRule>
    <cfRule type="containsText" dxfId="406" priority="1321" operator="containsText" text="Extremo">
      <formula>NOT(ISERROR(SEARCH("Extremo",H274)))</formula>
    </cfRule>
    <cfRule type="containsText" dxfId="405" priority="1322" operator="containsText" text="Alto">
      <formula>NOT(ISERROR(SEARCH("Alto",H274)))</formula>
    </cfRule>
    <cfRule type="containsText" dxfId="404" priority="1323" operator="containsText" text="Bajo">
      <formula>NOT(ISERROR(SEARCH("Bajo",H274)))</formula>
    </cfRule>
  </conditionalFormatting>
  <conditionalFormatting sqref="H284:I284">
    <cfRule type="containsText" dxfId="403" priority="1197" operator="containsText" text="Bajo">
      <formula>NOT(ISERROR(SEARCH("Bajo",H284)))</formula>
    </cfRule>
    <cfRule type="containsText" dxfId="402" priority="1196" operator="containsText" text="Alto">
      <formula>NOT(ISERROR(SEARCH("Alto",H284)))</formula>
    </cfRule>
    <cfRule type="containsText" dxfId="401" priority="1195" operator="containsText" text="Extremo">
      <formula>NOT(ISERROR(SEARCH("Extremo",H284)))</formula>
    </cfRule>
    <cfRule type="containsText" dxfId="400" priority="1198" operator="containsText" text="Moderado">
      <formula>NOT(ISERROR(SEARCH("Moderado",H284)))</formula>
    </cfRule>
    <cfRule type="containsText" dxfId="399" priority="1199" operator="containsText" text="Extremo">
      <formula>NOT(ISERROR(SEARCH("Extremo",H284)))</formula>
    </cfRule>
  </conditionalFormatting>
  <conditionalFormatting sqref="H294:I294">
    <cfRule type="containsText" dxfId="398" priority="1156" operator="containsText" text="Moderado">
      <formula>NOT(ISERROR(SEARCH("Moderado",H294)))</formula>
    </cfRule>
    <cfRule type="containsText" dxfId="397" priority="1155" operator="containsText" text="Bajo">
      <formula>NOT(ISERROR(SEARCH("Bajo",H294)))</formula>
    </cfRule>
    <cfRule type="containsText" dxfId="396" priority="1154" operator="containsText" text="Alto">
      <formula>NOT(ISERROR(SEARCH("Alto",H294)))</formula>
    </cfRule>
    <cfRule type="containsText" dxfId="395" priority="1157" operator="containsText" text="Extremo">
      <formula>NOT(ISERROR(SEARCH("Extremo",H294)))</formula>
    </cfRule>
    <cfRule type="containsText" dxfId="394" priority="1153" operator="containsText" text="Extremo">
      <formula>NOT(ISERROR(SEARCH("Extremo",H294)))</formula>
    </cfRule>
  </conditionalFormatting>
  <conditionalFormatting sqref="I14">
    <cfRule type="containsText" dxfId="393" priority="1112" operator="containsText" text="Alto">
      <formula>NOT(ISERROR(SEARCH("Alto",I14)))</formula>
    </cfRule>
    <cfRule type="containsText" dxfId="392" priority="1115" operator="containsText" text="Extremo">
      <formula>NOT(ISERROR(SEARCH("Extremo",I14)))</formula>
    </cfRule>
    <cfRule type="containsText" dxfId="391" priority="1113" operator="containsText" text="Bajo">
      <formula>NOT(ISERROR(SEARCH("Bajo",I14)))</formula>
    </cfRule>
    <cfRule type="containsText" dxfId="390" priority="1114" operator="containsText" text="Moderado">
      <formula>NOT(ISERROR(SEARCH("Moderado",I14)))</formula>
    </cfRule>
  </conditionalFormatting>
  <conditionalFormatting sqref="I27">
    <cfRule type="containsText" dxfId="389" priority="1006" operator="containsText" text="Alto">
      <formula>NOT(ISERROR(SEARCH("Alto",I27)))</formula>
    </cfRule>
    <cfRule type="containsText" dxfId="388" priority="1007" operator="containsText" text="Bajo">
      <formula>NOT(ISERROR(SEARCH("Bajo",I27)))</formula>
    </cfRule>
    <cfRule type="containsText" dxfId="387" priority="1008" operator="containsText" text="Moderado">
      <formula>NOT(ISERROR(SEARCH("Moderado",I27)))</formula>
    </cfRule>
    <cfRule type="containsText" dxfId="386" priority="1009" operator="containsText" text="Extremo">
      <formula>NOT(ISERROR(SEARCH("Extremo",I27)))</formula>
    </cfRule>
  </conditionalFormatting>
  <conditionalFormatting sqref="I32">
    <cfRule type="containsText" dxfId="385" priority="842" operator="containsText" text="Bajo">
      <formula>NOT(ISERROR(SEARCH("Bajo",I32)))</formula>
    </cfRule>
    <cfRule type="containsText" dxfId="384" priority="841" operator="containsText" text="Alto">
      <formula>NOT(ISERROR(SEARCH("Alto",I32)))</formula>
    </cfRule>
    <cfRule type="containsText" dxfId="383" priority="843" operator="containsText" text="Moderado">
      <formula>NOT(ISERROR(SEARCH("Moderado",I32)))</formula>
    </cfRule>
    <cfRule type="containsText" dxfId="382" priority="844" operator="containsText" text="Extremo">
      <formula>NOT(ISERROR(SEARCH("Extremo",I32)))</formula>
    </cfRule>
  </conditionalFormatting>
  <conditionalFormatting sqref="J10:J13 J27:J29 J34:J263">
    <cfRule type="containsText" dxfId="381" priority="1692" operator="containsText" text="Muy Baja">
      <formula>NOT(ISERROR(SEARCH("Muy Baja",J10)))</formula>
    </cfRule>
    <cfRule type="containsText" dxfId="380" priority="1689" operator="containsText" text="Alta">
      <formula>NOT(ISERROR(SEARCH("Alta",J10)))</formula>
    </cfRule>
    <cfRule type="containsText" dxfId="379" priority="1690" operator="containsText" text="Media">
      <formula>NOT(ISERROR(SEARCH("Media",J10)))</formula>
    </cfRule>
    <cfRule type="containsText" dxfId="378" priority="1691" operator="containsText" text="Baja">
      <formula>NOT(ISERROR(SEARCH("Baja",J10)))</formula>
    </cfRule>
  </conditionalFormatting>
  <conditionalFormatting sqref="J10:J19">
    <cfRule type="containsText" dxfId="377" priority="72" operator="containsText" text="Muy Baja">
      <formula>NOT(ISERROR(SEARCH("Muy Baja",J10)))</formula>
    </cfRule>
  </conditionalFormatting>
  <conditionalFormatting sqref="J14:J19">
    <cfRule type="containsText" dxfId="376" priority="71" operator="containsText" text="Baja">
      <formula>NOT(ISERROR(SEARCH("Baja",J14)))</formula>
    </cfRule>
    <cfRule type="containsText" dxfId="375" priority="70" operator="containsText" text="Media">
      <formula>NOT(ISERROR(SEARCH("Media",J14)))</formula>
    </cfRule>
    <cfRule type="containsText" dxfId="374" priority="69" operator="containsText" text="Alta">
      <formula>NOT(ISERROR(SEARCH("Alta",J14)))</formula>
    </cfRule>
    <cfRule type="containsText" dxfId="373" priority="68" operator="containsText" text="Muy Alta">
      <formula>NOT(ISERROR(SEARCH("Muy Alta",J14)))</formula>
    </cfRule>
  </conditionalFormatting>
  <conditionalFormatting sqref="J14:J29">
    <cfRule type="containsText" dxfId="372" priority="66" operator="containsText" text="Muy Baja">
      <formula>NOT(ISERROR(SEARCH("Muy Baja",J14)))</formula>
    </cfRule>
  </conditionalFormatting>
  <conditionalFormatting sqref="J20:J26">
    <cfRule type="containsText" dxfId="371" priority="63" operator="containsText" text="Alta">
      <formula>NOT(ISERROR(SEARCH("Alta",J20)))</formula>
    </cfRule>
    <cfRule type="containsText" dxfId="370" priority="62" operator="containsText" text="Muy Alta">
      <formula>NOT(ISERROR(SEARCH("Muy Alta",J20)))</formula>
    </cfRule>
    <cfRule type="containsText" dxfId="369" priority="61" operator="containsText" text="Muy Baja">
      <formula>NOT(ISERROR(SEARCH("Muy Baja",J20)))</formula>
    </cfRule>
    <cfRule type="containsText" dxfId="368" priority="64" operator="containsText" text="Media">
      <formula>NOT(ISERROR(SEARCH("Media",J20)))</formula>
    </cfRule>
    <cfRule type="containsText" dxfId="367" priority="65" operator="containsText" text="Baja">
      <formula>NOT(ISERROR(SEARCH("Baja",J20)))</formula>
    </cfRule>
  </conditionalFormatting>
  <conditionalFormatting sqref="J30:J31">
    <cfRule type="containsText" dxfId="366" priority="37" operator="containsText" text="Alta">
      <formula>NOT(ISERROR(SEARCH("Alta",J30)))</formula>
    </cfRule>
    <cfRule type="containsText" dxfId="365" priority="38" operator="containsText" text="Media">
      <formula>NOT(ISERROR(SEARCH("Media",J30)))</formula>
    </cfRule>
    <cfRule type="containsText" dxfId="364" priority="40" operator="containsText" text="Muy Baja">
      <formula>NOT(ISERROR(SEARCH("Muy Baja",J30)))</formula>
    </cfRule>
    <cfRule type="containsText" dxfId="363" priority="39" operator="containsText" text="Baja">
      <formula>NOT(ISERROR(SEARCH("Baja",J30)))</formula>
    </cfRule>
    <cfRule type="containsText" dxfId="362" priority="36" operator="containsText" text="Muy Alta">
      <formula>NOT(ISERROR(SEARCH("Muy Alta",J30)))</formula>
    </cfRule>
  </conditionalFormatting>
  <conditionalFormatting sqref="J30:J33">
    <cfRule type="containsText" dxfId="361" priority="20" operator="containsText" text="Muy Baja">
      <formula>NOT(ISERROR(SEARCH("Muy Baja",J30)))</formula>
    </cfRule>
  </conditionalFormatting>
  <conditionalFormatting sqref="J32:J33">
    <cfRule type="containsText" dxfId="360" priority="17" operator="containsText" text="Alta">
      <formula>NOT(ISERROR(SEARCH("Alta",J32)))</formula>
    </cfRule>
    <cfRule type="containsText" dxfId="359" priority="16" operator="containsText" text="Muy Alta">
      <formula>NOT(ISERROR(SEARCH("Muy Alta",J32)))</formula>
    </cfRule>
    <cfRule type="containsText" dxfId="358" priority="15" operator="containsText" text="Muy Baja">
      <formula>NOT(ISERROR(SEARCH("Muy Baja",J32)))</formula>
    </cfRule>
    <cfRule type="containsText" dxfId="357" priority="18" operator="containsText" text="Media">
      <formula>NOT(ISERROR(SEARCH("Media",J32)))</formula>
    </cfRule>
    <cfRule type="containsText" dxfId="356" priority="19" operator="containsText" text="Baja">
      <formula>NOT(ISERROR(SEARCH("Baja",J32)))</formula>
    </cfRule>
  </conditionalFormatting>
  <conditionalFormatting sqref="J34:J263 J10:J13 J27:J29">
    <cfRule type="containsText" dxfId="355" priority="1688" operator="containsText" text="Muy Alta">
      <formula>NOT(ISERROR(SEARCH("Muy Alta",J10)))</formula>
    </cfRule>
  </conditionalFormatting>
  <conditionalFormatting sqref="J34:J303">
    <cfRule type="containsText" dxfId="354" priority="1406" operator="containsText" text="Muy Baja">
      <formula>NOT(ISERROR(SEARCH("Muy Baja",J34)))</formula>
    </cfRule>
  </conditionalFormatting>
  <conditionalFormatting sqref="J264:J303">
    <cfRule type="containsText" dxfId="353" priority="1402" operator="containsText" text="Muy Alta">
      <formula>NOT(ISERROR(SEARCH("Muy Alta",J264)))</formula>
    </cfRule>
    <cfRule type="containsText" dxfId="352" priority="1404" operator="containsText" text="Media">
      <formula>NOT(ISERROR(SEARCH("Media",J264)))</formula>
    </cfRule>
    <cfRule type="containsText" dxfId="351" priority="1405" operator="containsText" text="Baja">
      <formula>NOT(ISERROR(SEARCH("Baja",J264)))</formula>
    </cfRule>
    <cfRule type="containsText" dxfId="350" priority="1396" operator="containsText" text="Muy Baja">
      <formula>NOT(ISERROR(SEARCH("Muy Baja",J264)))</formula>
    </cfRule>
    <cfRule type="containsText" dxfId="349" priority="1403" operator="containsText" text="Alta">
      <formula>NOT(ISERROR(SEARCH("Alta",J264)))</formula>
    </cfRule>
  </conditionalFormatting>
  <conditionalFormatting sqref="K10:K303">
    <cfRule type="containsText" dxfId="348" priority="10" operator="containsText" text="Catastrófico">
      <formula>NOT(ISERROR(SEARCH("Catastrófico",K10)))</formula>
    </cfRule>
    <cfRule type="containsText" dxfId="347" priority="11" operator="containsText" text="Moderado">
      <formula>NOT(ISERROR(SEARCH("Moderado",K10)))</formula>
    </cfRule>
    <cfRule type="containsText" dxfId="346" priority="14" operator="containsText" text="Mayor">
      <formula>NOT(ISERROR(SEARCH("Mayor",K10)))</formula>
    </cfRule>
    <cfRule type="containsText" dxfId="345" priority="13" operator="containsText" text="Leve">
      <formula>NOT(ISERROR(SEARCH("Leve",K10)))</formula>
    </cfRule>
    <cfRule type="containsText" dxfId="344" priority="12" operator="containsText" text="Menor">
      <formula>NOT(ISERROR(SEARCH("Menor",K10)))</formula>
    </cfRule>
  </conditionalFormatting>
  <conditionalFormatting sqref="M10 M234 M244 M254">
    <cfRule type="containsText" dxfId="343" priority="1694" operator="containsText" text="Alto">
      <formula>NOT(ISERROR(SEARCH("Alto",M10)))</formula>
    </cfRule>
    <cfRule type="containsText" dxfId="342" priority="1693" operator="containsText" text="Extremo">
      <formula>NOT(ISERROR(SEARCH("Extremo",M10)))</formula>
    </cfRule>
    <cfRule type="containsText" dxfId="341" priority="1696" operator="containsText" text="Menor">
      <formula>NOT(ISERROR(SEARCH("Menor",M10)))</formula>
    </cfRule>
    <cfRule type="containsText" dxfId="340" priority="1695" operator="containsText" text="Moderado">
      <formula>NOT(ISERROR(SEARCH("Moderado",M10)))</formula>
    </cfRule>
    <cfRule type="containsText" dxfId="339" priority="1697" operator="containsText" text="Bajo">
      <formula>NOT(ISERROR(SEARCH("Bajo",M10)))</formula>
    </cfRule>
    <cfRule type="containsText" dxfId="338" priority="1698" operator="containsText" text="Moderado">
      <formula>NOT(ISERROR(SEARCH("Moderado",M10)))</formula>
    </cfRule>
    <cfRule type="containsText" dxfId="337" priority="1699" operator="containsText" text="Extremo">
      <formula>NOT(ISERROR(SEARCH("Extremo",M10)))</formula>
    </cfRule>
    <cfRule type="containsText" dxfId="336" priority="1700" operator="containsText" text="Baja">
      <formula>NOT(ISERROR(SEARCH("Baja",M10)))</formula>
    </cfRule>
    <cfRule type="containsText" dxfId="335" priority="1701" operator="containsText" text="Alto">
      <formula>NOT(ISERROR(SEARCH("Alto",M10)))</formula>
    </cfRule>
  </conditionalFormatting>
  <conditionalFormatting sqref="M14">
    <cfRule type="containsText" dxfId="334" priority="1102" operator="containsText" text="Extremo">
      <formula>NOT(ISERROR(SEARCH("Extremo",M14)))</formula>
    </cfRule>
    <cfRule type="containsText" dxfId="333" priority="1110" operator="containsText" text="Alto">
      <formula>NOT(ISERROR(SEARCH("Alto",M14)))</formula>
    </cfRule>
    <cfRule type="containsText" dxfId="332" priority="1109" operator="containsText" text="Baja">
      <formula>NOT(ISERROR(SEARCH("Baja",M14)))</formula>
    </cfRule>
    <cfRule type="containsText" dxfId="331" priority="1108" operator="containsText" text="Extremo">
      <formula>NOT(ISERROR(SEARCH("Extremo",M14)))</formula>
    </cfRule>
    <cfRule type="containsText" dxfId="330" priority="1103" operator="containsText" text="Alto">
      <formula>NOT(ISERROR(SEARCH("Alto",M14)))</formula>
    </cfRule>
    <cfRule type="containsText" dxfId="329" priority="1107" operator="containsText" text="Moderado">
      <formula>NOT(ISERROR(SEARCH("Moderado",M14)))</formula>
    </cfRule>
    <cfRule type="containsText" dxfId="328" priority="1106" operator="containsText" text="Bajo">
      <formula>NOT(ISERROR(SEARCH("Bajo",M14)))</formula>
    </cfRule>
    <cfRule type="containsText" dxfId="327" priority="1105" operator="containsText" text="Menor">
      <formula>NOT(ISERROR(SEARCH("Menor",M14)))</formula>
    </cfRule>
    <cfRule type="containsText" dxfId="326" priority="1104" operator="containsText" text="Moderado">
      <formula>NOT(ISERROR(SEARCH("Moderado",M14)))</formula>
    </cfRule>
  </conditionalFormatting>
  <conditionalFormatting sqref="M20">
    <cfRule type="containsText" dxfId="325" priority="47" operator="containsText" text="Extremo">
      <formula>NOT(ISERROR(SEARCH("Extremo",M20)))</formula>
    </cfRule>
    <cfRule type="containsText" dxfId="324" priority="55" operator="containsText" text="Alto">
      <formula>NOT(ISERROR(SEARCH("Alto",M20)))</formula>
    </cfRule>
    <cfRule type="containsText" dxfId="323" priority="54" operator="containsText" text="Baja">
      <formula>NOT(ISERROR(SEARCH("Baja",M20)))</formula>
    </cfRule>
    <cfRule type="containsText" dxfId="322" priority="53" operator="containsText" text="Extremo">
      <formula>NOT(ISERROR(SEARCH("Extremo",M20)))</formula>
    </cfRule>
    <cfRule type="containsText" dxfId="321" priority="48" operator="containsText" text="Alto">
      <formula>NOT(ISERROR(SEARCH("Alto",M20)))</formula>
    </cfRule>
    <cfRule type="containsText" dxfId="320" priority="52" operator="containsText" text="Moderado">
      <formula>NOT(ISERROR(SEARCH("Moderado",M20)))</formula>
    </cfRule>
    <cfRule type="containsText" dxfId="319" priority="49" operator="containsText" text="Moderado">
      <formula>NOT(ISERROR(SEARCH("Moderado",M20)))</formula>
    </cfRule>
    <cfRule type="containsText" dxfId="318" priority="51" operator="containsText" text="Bajo">
      <formula>NOT(ISERROR(SEARCH("Bajo",M20)))</formula>
    </cfRule>
    <cfRule type="containsText" dxfId="317" priority="50" operator="containsText" text="Menor">
      <formula>NOT(ISERROR(SEARCH("Menor",M20)))</formula>
    </cfRule>
  </conditionalFormatting>
  <conditionalFormatting sqref="M27">
    <cfRule type="containsText" dxfId="316" priority="996" operator="containsText" text="Extremo">
      <formula>NOT(ISERROR(SEARCH("Extremo",M27)))</formula>
    </cfRule>
    <cfRule type="containsText" dxfId="315" priority="1004" operator="containsText" text="Alto">
      <formula>NOT(ISERROR(SEARCH("Alto",M27)))</formula>
    </cfRule>
    <cfRule type="containsText" dxfId="314" priority="1003" operator="containsText" text="Baja">
      <formula>NOT(ISERROR(SEARCH("Baja",M27)))</formula>
    </cfRule>
    <cfRule type="containsText" dxfId="313" priority="1002" operator="containsText" text="Extremo">
      <formula>NOT(ISERROR(SEARCH("Extremo",M27)))</formula>
    </cfRule>
    <cfRule type="containsText" dxfId="312" priority="1001" operator="containsText" text="Moderado">
      <formula>NOT(ISERROR(SEARCH("Moderado",M27)))</formula>
    </cfRule>
    <cfRule type="containsText" dxfId="311" priority="1000" operator="containsText" text="Bajo">
      <formula>NOT(ISERROR(SEARCH("Bajo",M27)))</formula>
    </cfRule>
    <cfRule type="containsText" dxfId="310" priority="999" operator="containsText" text="Menor">
      <formula>NOT(ISERROR(SEARCH("Menor",M27)))</formula>
    </cfRule>
    <cfRule type="containsText" dxfId="309" priority="998" operator="containsText" text="Moderado">
      <formula>NOT(ISERROR(SEARCH("Moderado",M27)))</formula>
    </cfRule>
    <cfRule type="containsText" dxfId="308" priority="997" operator="containsText" text="Alto">
      <formula>NOT(ISERROR(SEARCH("Alto",M27)))</formula>
    </cfRule>
  </conditionalFormatting>
  <conditionalFormatting sqref="M30">
    <cfRule type="containsText" dxfId="307" priority="21" operator="containsText" text="Extremo">
      <formula>NOT(ISERROR(SEARCH("Extremo",M30)))</formula>
    </cfRule>
    <cfRule type="containsText" dxfId="306" priority="25" operator="containsText" text="Bajo">
      <formula>NOT(ISERROR(SEARCH("Bajo",M30)))</formula>
    </cfRule>
    <cfRule type="containsText" dxfId="305" priority="29" operator="containsText" text="Alto">
      <formula>NOT(ISERROR(SEARCH("Alto",M30)))</formula>
    </cfRule>
    <cfRule type="containsText" dxfId="304" priority="28" operator="containsText" text="Baja">
      <formula>NOT(ISERROR(SEARCH("Baja",M30)))</formula>
    </cfRule>
    <cfRule type="containsText" dxfId="303" priority="27" operator="containsText" text="Extremo">
      <formula>NOT(ISERROR(SEARCH("Extremo",M30)))</formula>
    </cfRule>
    <cfRule type="containsText" dxfId="302" priority="26" operator="containsText" text="Moderado">
      <formula>NOT(ISERROR(SEARCH("Moderado",M30)))</formula>
    </cfRule>
    <cfRule type="containsText" dxfId="301" priority="24" operator="containsText" text="Menor">
      <formula>NOT(ISERROR(SEARCH("Menor",M30)))</formula>
    </cfRule>
    <cfRule type="containsText" dxfId="300" priority="23" operator="containsText" text="Moderado">
      <formula>NOT(ISERROR(SEARCH("Moderado",M30)))</formula>
    </cfRule>
    <cfRule type="containsText" dxfId="299" priority="22" operator="containsText" text="Alto">
      <formula>NOT(ISERROR(SEARCH("Alto",M30)))</formula>
    </cfRule>
  </conditionalFormatting>
  <conditionalFormatting sqref="M32">
    <cfRule type="containsText" dxfId="298" priority="1" operator="containsText" text="Extremo">
      <formula>NOT(ISERROR(SEARCH("Extremo",M32)))</formula>
    </cfRule>
    <cfRule type="containsText" dxfId="297" priority="4" operator="containsText" text="Menor">
      <formula>NOT(ISERROR(SEARCH("Menor",M32)))</formula>
    </cfRule>
    <cfRule type="containsText" dxfId="296" priority="5" operator="containsText" text="Bajo">
      <formula>NOT(ISERROR(SEARCH("Bajo",M32)))</formula>
    </cfRule>
    <cfRule type="containsText" dxfId="295" priority="6" operator="containsText" text="Moderado">
      <formula>NOT(ISERROR(SEARCH("Moderado",M32)))</formula>
    </cfRule>
    <cfRule type="containsText" dxfId="294" priority="7" operator="containsText" text="Extremo">
      <formula>NOT(ISERROR(SEARCH("Extremo",M32)))</formula>
    </cfRule>
    <cfRule type="containsText" dxfId="293" priority="8" operator="containsText" text="Baja">
      <formula>NOT(ISERROR(SEARCH("Baja",M32)))</formula>
    </cfRule>
    <cfRule type="containsText" dxfId="292" priority="9" operator="containsText" text="Alto">
      <formula>NOT(ISERROR(SEARCH("Alto",M32)))</formula>
    </cfRule>
    <cfRule type="containsText" dxfId="291" priority="2" operator="containsText" text="Alto">
      <formula>NOT(ISERROR(SEARCH("Alto",M32)))</formula>
    </cfRule>
    <cfRule type="containsText" dxfId="290" priority="3" operator="containsText" text="Moderado">
      <formula>NOT(ISERROR(SEARCH("Moderado",M32)))</formula>
    </cfRule>
  </conditionalFormatting>
  <conditionalFormatting sqref="M264">
    <cfRule type="containsText" dxfId="289" priority="1409" operator="containsText" text="Moderado">
      <formula>NOT(ISERROR(SEARCH("Moderado",M264)))</formula>
    </cfRule>
    <cfRule type="containsText" dxfId="288" priority="1410" operator="containsText" text="Menor">
      <formula>NOT(ISERROR(SEARCH("Menor",M264)))</formula>
    </cfRule>
    <cfRule type="containsText" dxfId="287" priority="1407" operator="containsText" text="Extremo">
      <formula>NOT(ISERROR(SEARCH("Extremo",M264)))</formula>
    </cfRule>
    <cfRule type="containsText" dxfId="286" priority="1408" operator="containsText" text="Alto">
      <formula>NOT(ISERROR(SEARCH("Alto",M264)))</formula>
    </cfRule>
    <cfRule type="containsText" dxfId="285" priority="1411" operator="containsText" text="Bajo">
      <formula>NOT(ISERROR(SEARCH("Bajo",M264)))</formula>
    </cfRule>
    <cfRule type="containsText" dxfId="284" priority="1412" operator="containsText" text="Moderado">
      <formula>NOT(ISERROR(SEARCH("Moderado",M264)))</formula>
    </cfRule>
    <cfRule type="containsText" dxfId="283" priority="1413" operator="containsText" text="Extremo">
      <formula>NOT(ISERROR(SEARCH("Extremo",M264)))</formula>
    </cfRule>
    <cfRule type="containsText" dxfId="282" priority="1414" operator="containsText" text="Baja">
      <formula>NOT(ISERROR(SEARCH("Baja",M264)))</formula>
    </cfRule>
    <cfRule type="containsText" dxfId="281" priority="1415" operator="containsText" text="Alto">
      <formula>NOT(ISERROR(SEARCH("Alto",M264)))</formula>
    </cfRule>
  </conditionalFormatting>
  <conditionalFormatting sqref="M274">
    <cfRule type="containsText" dxfId="280" priority="1317" operator="containsText" text="Moderado">
      <formula>NOT(ISERROR(SEARCH("Moderado",M274)))</formula>
    </cfRule>
    <cfRule type="containsText" dxfId="279" priority="1313" operator="containsText" text="Alto">
      <formula>NOT(ISERROR(SEARCH("Alto",M274)))</formula>
    </cfRule>
    <cfRule type="containsText" dxfId="278" priority="1312" operator="containsText" text="Extremo">
      <formula>NOT(ISERROR(SEARCH("Extremo",M274)))</formula>
    </cfRule>
    <cfRule type="containsText" dxfId="277" priority="1314" operator="containsText" text="Moderado">
      <formula>NOT(ISERROR(SEARCH("Moderado",M274)))</formula>
    </cfRule>
    <cfRule type="containsText" dxfId="276" priority="1315" operator="containsText" text="Menor">
      <formula>NOT(ISERROR(SEARCH("Menor",M274)))</formula>
    </cfRule>
    <cfRule type="containsText" dxfId="275" priority="1316" operator="containsText" text="Bajo">
      <formula>NOT(ISERROR(SEARCH("Bajo",M274)))</formula>
    </cfRule>
    <cfRule type="containsText" dxfId="274" priority="1320" operator="containsText" text="Alto">
      <formula>NOT(ISERROR(SEARCH("Alto",M274)))</formula>
    </cfRule>
    <cfRule type="containsText" dxfId="273" priority="1319" operator="containsText" text="Baja">
      <formula>NOT(ISERROR(SEARCH("Baja",M274)))</formula>
    </cfRule>
    <cfRule type="containsText" dxfId="272" priority="1318" operator="containsText" text="Extremo">
      <formula>NOT(ISERROR(SEARCH("Extremo",M274)))</formula>
    </cfRule>
  </conditionalFormatting>
  <conditionalFormatting sqref="M284">
    <cfRule type="containsText" dxfId="271" priority="1188" operator="containsText" text="Moderado">
      <formula>NOT(ISERROR(SEARCH("Moderado",M284)))</formula>
    </cfRule>
    <cfRule type="containsText" dxfId="270" priority="1187" operator="containsText" text="Alto">
      <formula>NOT(ISERROR(SEARCH("Alto",M284)))</formula>
    </cfRule>
    <cfRule type="containsText" dxfId="269" priority="1186" operator="containsText" text="Extremo">
      <formula>NOT(ISERROR(SEARCH("Extremo",M284)))</formula>
    </cfRule>
    <cfRule type="containsText" dxfId="268" priority="1194" operator="containsText" text="Alto">
      <formula>NOT(ISERROR(SEARCH("Alto",M284)))</formula>
    </cfRule>
    <cfRule type="containsText" dxfId="267" priority="1193" operator="containsText" text="Baja">
      <formula>NOT(ISERROR(SEARCH("Baja",M284)))</formula>
    </cfRule>
    <cfRule type="containsText" dxfId="266" priority="1192" operator="containsText" text="Extremo">
      <formula>NOT(ISERROR(SEARCH("Extremo",M284)))</formula>
    </cfRule>
    <cfRule type="containsText" dxfId="265" priority="1191" operator="containsText" text="Moderado">
      <formula>NOT(ISERROR(SEARCH("Moderado",M284)))</formula>
    </cfRule>
    <cfRule type="containsText" dxfId="264" priority="1190" operator="containsText" text="Bajo">
      <formula>NOT(ISERROR(SEARCH("Bajo",M284)))</formula>
    </cfRule>
    <cfRule type="containsText" dxfId="263" priority="1189" operator="containsText" text="Menor">
      <formula>NOT(ISERROR(SEARCH("Menor",M284)))</formula>
    </cfRule>
  </conditionalFormatting>
  <conditionalFormatting sqref="M294">
    <cfRule type="containsText" dxfId="262" priority="1146" operator="containsText" text="Moderado">
      <formula>NOT(ISERROR(SEARCH("Moderado",M294)))</formula>
    </cfRule>
    <cfRule type="containsText" dxfId="261" priority="1145" operator="containsText" text="Alto">
      <formula>NOT(ISERROR(SEARCH("Alto",M294)))</formula>
    </cfRule>
    <cfRule type="containsText" dxfId="260" priority="1147" operator="containsText" text="Menor">
      <formula>NOT(ISERROR(SEARCH("Menor",M294)))</formula>
    </cfRule>
    <cfRule type="containsText" dxfId="259" priority="1148" operator="containsText" text="Bajo">
      <formula>NOT(ISERROR(SEARCH("Bajo",M294)))</formula>
    </cfRule>
    <cfRule type="containsText" dxfId="258" priority="1149" operator="containsText" text="Moderado">
      <formula>NOT(ISERROR(SEARCH("Moderado",M294)))</formula>
    </cfRule>
    <cfRule type="containsText" dxfId="257" priority="1150" operator="containsText" text="Extremo">
      <formula>NOT(ISERROR(SEARCH("Extremo",M294)))</formula>
    </cfRule>
    <cfRule type="containsText" dxfId="256" priority="1151" operator="containsText" text="Baja">
      <formula>NOT(ISERROR(SEARCH("Baja",M294)))</formula>
    </cfRule>
    <cfRule type="containsText" dxfId="255" priority="1144" operator="containsText" text="Extremo">
      <formula>NOT(ISERROR(SEARCH("Extremo",M294)))</formula>
    </cfRule>
    <cfRule type="containsText" dxfId="254" priority="1152" operator="containsText" text="Alto">
      <formula>NOT(ISERROR(SEARCH("Alto",M294)))</formula>
    </cfRule>
  </conditionalFormatting>
  <dataValidations count="1">
    <dataValidation type="list" allowBlank="1" showInputMessage="1" showErrorMessage="1" sqref="D10:D303"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749"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1750" operator="containsText" id="{1034B27F-53CC-4A29-BA39-C5FDB949099A}">
            <xm:f>NOT(ISERROR(SEARCH('8- Políticas de Administración '!$B$5,F10)))</xm:f>
            <xm:f>'8- Políticas de Administración '!$B$5</xm:f>
            <x14:dxf>
              <font>
                <color rgb="FF9C0006"/>
              </font>
              <fill>
                <patternFill>
                  <bgColor rgb="FFFFC7CE"/>
                </patternFill>
              </fill>
            </x14:dxf>
          </x14:cfRule>
          <xm:sqref>F10 F234 F244 F254 F264</xm:sqref>
        </x14:conditionalFormatting>
        <x14:conditionalFormatting xmlns:xm="http://schemas.microsoft.com/office/excel/2006/main">
          <x14:cfRule type="containsText" priority="180" operator="containsText" id="{A283712D-0137-4DE6-BAD8-F80BB8E4CAF0}">
            <xm:f>NOT(ISERROR(SEARCH('8- Políticas de Administración '!$B$5,F14)))</xm:f>
            <xm:f>'8- Políticas de Administración '!$B$5</xm:f>
            <x14:dxf>
              <font>
                <color rgb="FF006100"/>
              </font>
              <fill>
                <patternFill>
                  <bgColor rgb="FFC6EFCE"/>
                </patternFill>
              </fill>
            </x14:dxf>
          </x14:cfRule>
          <x14:cfRule type="containsText" priority="181" operator="containsText" id="{AD0A8B93-4E58-41A5-9E2B-2F488BA270DA}">
            <xm:f>NOT(ISERROR(SEARCH('8- Políticas de Administración '!$B$5,F14)))</xm:f>
            <xm:f>'8- Políticas de Administración '!$B$5</xm:f>
            <x14:dxf>
              <font>
                <color rgb="FF9C0006"/>
              </font>
              <fill>
                <patternFill>
                  <bgColor rgb="FFFFC7CE"/>
                </patternFill>
              </fill>
            </x14:dxf>
          </x14:cfRule>
          <xm:sqref>F14</xm:sqref>
        </x14:conditionalFormatting>
        <x14:conditionalFormatting xmlns:xm="http://schemas.microsoft.com/office/excel/2006/main">
          <x14:cfRule type="containsText" priority="1088" operator="containsText" id="{18BFCB82-EDA4-4F70-A5BE-E1980B57DE12}">
            <xm:f>NOT(ISERROR(SEARCH('8- Políticas de Administración '!$B$5,F20)))</xm:f>
            <xm:f>'8- Políticas de Administración '!$B$5</xm:f>
            <x14:dxf>
              <font>
                <color rgb="FF9C0006"/>
              </font>
              <fill>
                <patternFill>
                  <bgColor rgb="FFFFC7CE"/>
                </patternFill>
              </fill>
            </x14:dxf>
          </x14:cfRule>
          <x14:cfRule type="containsText" priority="1087" operator="containsText" id="{BB56EEA1-3D3E-4E3F-BD09-E4F212772AD3}">
            <xm:f>NOT(ISERROR(SEARCH('8- Políticas de Administración '!$B$5,F20)))</xm:f>
            <xm:f>'8- Políticas de Administración '!$B$5</xm:f>
            <x14:dxf>
              <font>
                <color rgb="FF006100"/>
              </font>
              <fill>
                <patternFill>
                  <bgColor rgb="FFC6EFCE"/>
                </patternFill>
              </fill>
            </x14:dxf>
          </x14:cfRule>
          <xm:sqref>F20</xm:sqref>
        </x14:conditionalFormatting>
        <x14:conditionalFormatting xmlns:xm="http://schemas.microsoft.com/office/excel/2006/main">
          <x14:cfRule type="containsText" priority="135" operator="containsText" id="{5C5DC90E-C5C5-40A0-9FBB-E263C95322AB}">
            <xm:f>NOT(ISERROR(SEARCH('8- Políticas de Administración '!$B$5,F27)))</xm:f>
            <xm:f>'8- Políticas de Administración '!$B$5</xm:f>
            <x14:dxf>
              <font>
                <color rgb="FF006100"/>
              </font>
              <fill>
                <patternFill>
                  <bgColor rgb="FFC6EFCE"/>
                </patternFill>
              </fill>
            </x14:dxf>
          </x14:cfRule>
          <x14:cfRule type="containsText" priority="136" operator="containsText" id="{5899D7C4-FE01-4B0B-881E-D2F986CB43DE}">
            <xm:f>NOT(ISERROR(SEARCH('8- Políticas de Administración '!$B$5,F27)))</xm:f>
            <xm:f>'8- Políticas de Administración '!$B$5</xm:f>
            <x14:dxf>
              <font>
                <color rgb="FF9C0006"/>
              </font>
              <fill>
                <patternFill>
                  <bgColor rgb="FFFFC7CE"/>
                </patternFill>
              </fill>
            </x14:dxf>
          </x14:cfRule>
          <xm:sqref>F27</xm:sqref>
        </x14:conditionalFormatting>
        <x14:conditionalFormatting xmlns:xm="http://schemas.microsoft.com/office/excel/2006/main">
          <x14:cfRule type="containsText" priority="923" operator="containsText" id="{14ECB217-EB0D-4833-9BC4-E088F3F5F901}">
            <xm:f>NOT(ISERROR(SEARCH('8- Políticas de Administración '!$B$5,F30)))</xm:f>
            <xm:f>'8- Políticas de Administración '!$B$5</xm:f>
            <x14:dxf>
              <font>
                <color rgb="FF9C0006"/>
              </font>
              <fill>
                <patternFill>
                  <bgColor rgb="FFFFC7CE"/>
                </patternFill>
              </fill>
            </x14:dxf>
          </x14:cfRule>
          <x14:cfRule type="containsText" priority="922" operator="containsText" id="{30186EBC-5D72-49C3-A27B-A541388F65B2}">
            <xm:f>NOT(ISERROR(SEARCH('8- Políticas de Administración '!$B$5,F30)))</xm:f>
            <xm:f>'8- Políticas de Administración '!$B$5</xm:f>
            <x14:dxf>
              <font>
                <color rgb="FF006100"/>
              </font>
              <fill>
                <patternFill>
                  <bgColor rgb="FFC6EFCE"/>
                </patternFill>
              </fill>
            </x14:dxf>
          </x14:cfRule>
          <xm:sqref>F30</xm:sqref>
        </x14:conditionalFormatting>
        <x14:conditionalFormatting xmlns:xm="http://schemas.microsoft.com/office/excel/2006/main">
          <x14:cfRule type="containsText" priority="103" operator="containsText" id="{FB9B9425-B5D9-4677-97C6-00C6877B85D2}">
            <xm:f>NOT(ISERROR(SEARCH('8- Políticas de Administración '!$B$5,F32)))</xm:f>
            <xm:f>'8- Políticas de Administración '!$B$5</xm:f>
            <x14:dxf>
              <font>
                <color rgb="FF9C0006"/>
              </font>
              <fill>
                <patternFill>
                  <bgColor rgb="FFFFC7CE"/>
                </patternFill>
              </fill>
            </x14:dxf>
          </x14:cfRule>
          <x14:cfRule type="containsText" priority="102" operator="containsText" id="{0A2B6F54-EFCB-42C4-B2EF-8E92A7C964F0}">
            <xm:f>NOT(ISERROR(SEARCH('8- Políticas de Administración '!$B$5,F32)))</xm:f>
            <xm:f>'8- Políticas de Administración '!$B$5</xm:f>
            <x14:dxf>
              <font>
                <color rgb="FF006100"/>
              </font>
              <fill>
                <patternFill>
                  <bgColor rgb="FFC6EFCE"/>
                </patternFill>
              </fill>
            </x14:dxf>
          </x14:cfRule>
          <xm:sqref>F32</xm:sqref>
        </x14:conditionalFormatting>
        <x14:conditionalFormatting xmlns:xm="http://schemas.microsoft.com/office/excel/2006/main">
          <x14:cfRule type="containsText" priority="1351" operator="containsText" id="{C867839D-11E6-4724-8481-E951D7A735DE}">
            <xm:f>NOT(ISERROR(SEARCH('8- Políticas de Administración '!$B$5,F274)))</xm:f>
            <xm:f>'8- Políticas de Administración '!$B$5</xm:f>
            <x14:dxf>
              <font>
                <color rgb="FF9C0006"/>
              </font>
              <fill>
                <patternFill>
                  <bgColor rgb="FFFFC7CE"/>
                </patternFill>
              </fill>
            </x14:dxf>
          </x14:cfRule>
          <x14:cfRule type="containsText" priority="1350" operator="containsText" id="{37B1FF55-3E45-460B-95E7-60D085119331}">
            <xm:f>NOT(ISERROR(SEARCH('8- Políticas de Administración '!$B$5,F274)))</xm:f>
            <xm:f>'8- Políticas de Administración '!$B$5</xm:f>
            <x14:dxf>
              <font>
                <color rgb="FF006100"/>
              </font>
              <fill>
                <patternFill>
                  <bgColor rgb="FFC6EFCE"/>
                </patternFill>
              </fill>
            </x14:dxf>
          </x14:cfRule>
          <xm:sqref>F274</xm:sqref>
        </x14:conditionalFormatting>
        <x14:conditionalFormatting xmlns:xm="http://schemas.microsoft.com/office/excel/2006/main">
          <x14:cfRule type="containsText" priority="1225" operator="containsText" id="{3720DE3E-57B0-4635-83EB-15526E5A76B6}">
            <xm:f>NOT(ISERROR(SEARCH('8- Políticas de Administración '!$B$5,F284)))</xm:f>
            <xm:f>'8- Políticas de Administración '!$B$5</xm:f>
            <x14:dxf>
              <font>
                <color rgb="FF9C0006"/>
              </font>
              <fill>
                <patternFill>
                  <bgColor rgb="FFFFC7CE"/>
                </patternFill>
              </fill>
            </x14:dxf>
          </x14:cfRule>
          <x14:cfRule type="containsText" priority="1224" operator="containsText" id="{B789873B-1499-470E-AC4A-852F1DABE718}">
            <xm:f>NOT(ISERROR(SEARCH('8- Políticas de Administración '!$B$5,F284)))</xm:f>
            <xm:f>'8- Políticas de Administración '!$B$5</xm:f>
            <x14:dxf>
              <font>
                <color rgb="FF006100"/>
              </font>
              <fill>
                <patternFill>
                  <bgColor rgb="FFC6EFCE"/>
                </patternFill>
              </fill>
            </x14:dxf>
          </x14:cfRule>
          <xm:sqref>F284</xm:sqref>
        </x14:conditionalFormatting>
        <x14:conditionalFormatting xmlns:xm="http://schemas.microsoft.com/office/excel/2006/main">
          <x14:cfRule type="containsText" priority="1182" operator="containsText" id="{0C561044-5F74-4808-B0CD-95AA49655497}">
            <xm:f>NOT(ISERROR(SEARCH('8- Políticas de Administración '!$B$5,F294)))</xm:f>
            <xm:f>'8- Políticas de Administración '!$B$5</xm:f>
            <x14:dxf>
              <font>
                <color rgb="FF006100"/>
              </font>
              <fill>
                <patternFill>
                  <bgColor rgb="FFC6EFCE"/>
                </patternFill>
              </fill>
            </x14:dxf>
          </x14:cfRule>
          <x14:cfRule type="containsText" priority="1183" operator="containsText" id="{A6DCE7D2-2258-4111-B179-C9F8DFACFD5B}">
            <xm:f>NOT(ISERROR(SEARCH('8- Políticas de Administración '!$B$5,F294)))</xm:f>
            <xm:f>'8- Políticas de Administración '!$B$5</xm:f>
            <x14:dxf>
              <font>
                <color rgb="FF9C0006"/>
              </font>
              <fill>
                <patternFill>
                  <bgColor rgb="FFFFC7CE"/>
                </patternFill>
              </fill>
            </x14:dxf>
          </x14:cfRule>
          <xm:sqref>F294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N10:N303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topLeftCell="A40" zoomScale="70" zoomScaleNormal="70" workbookViewId="0">
      <selection activeCell="C20" sqref="C20:E20"/>
    </sheetView>
  </sheetViews>
  <sheetFormatPr baseColWidth="10" defaultColWidth="11.44140625" defaultRowHeight="14.4"/>
  <cols>
    <col min="2" max="2" width="24.33203125" customWidth="1"/>
    <col min="3" max="3" width="62.88671875" customWidth="1"/>
    <col min="4" max="4" width="10.33203125" bestFit="1" customWidth="1"/>
    <col min="5" max="5" width="84.33203125" style="50" customWidth="1"/>
    <col min="6" max="6" width="24.6640625" customWidth="1"/>
    <col min="7" max="7" width="11.5546875" customWidth="1"/>
    <col min="8" max="8" width="13.6640625" customWidth="1"/>
    <col min="9" max="9" width="38.109375" hidden="1" customWidth="1"/>
    <col min="10" max="13" width="11.5546875" customWidth="1"/>
    <col min="14" max="14" width="11.5546875" style="131"/>
    <col min="15" max="15" width="102.6640625" style="212" customWidth="1"/>
    <col min="16" max="32" width="11.5546875" style="99"/>
    <col min="33" max="36" width="11.44140625" style="3"/>
    <col min="37" max="138" width="11.44140625" style="2"/>
  </cols>
  <sheetData>
    <row r="1" spans="1:138" s="2" customFormat="1">
      <c r="E1" s="47"/>
      <c r="N1" s="128"/>
      <c r="O1" s="207"/>
      <c r="P1" s="3"/>
      <c r="Q1" s="3"/>
      <c r="R1" s="3"/>
      <c r="S1" s="3"/>
      <c r="T1" s="3"/>
      <c r="U1" s="3"/>
      <c r="V1" s="3"/>
      <c r="W1" s="3"/>
      <c r="X1" s="3"/>
      <c r="Y1" s="3"/>
      <c r="Z1" s="3"/>
      <c r="AA1" s="3"/>
      <c r="AB1" s="3"/>
      <c r="AC1" s="3"/>
      <c r="AD1" s="3"/>
      <c r="AE1" s="3"/>
      <c r="AF1" s="3"/>
      <c r="AG1" s="3"/>
      <c r="AH1" s="3"/>
      <c r="AI1" s="3"/>
      <c r="AJ1" s="3"/>
    </row>
    <row r="2" spans="1:138" ht="23.4" thickBot="1">
      <c r="A2" s="2"/>
      <c r="B2" s="578" t="s">
        <v>239</v>
      </c>
      <c r="C2" s="578"/>
      <c r="D2" s="578"/>
      <c r="E2" s="578"/>
      <c r="F2" s="88"/>
      <c r="G2" s="2"/>
      <c r="H2" s="2"/>
      <c r="I2" s="2"/>
      <c r="J2" s="2"/>
      <c r="K2" s="2"/>
      <c r="L2" s="2"/>
      <c r="M2" s="2"/>
      <c r="N2" s="128"/>
      <c r="O2" s="207"/>
      <c r="P2" s="3"/>
      <c r="Q2" s="3"/>
      <c r="R2" s="3"/>
      <c r="S2" s="3"/>
      <c r="T2" s="3"/>
      <c r="U2" s="3"/>
      <c r="V2" s="3"/>
      <c r="W2" s="3"/>
      <c r="X2" s="3"/>
      <c r="Y2" s="3"/>
      <c r="Z2" s="3"/>
      <c r="AA2" s="3"/>
      <c r="AB2" s="3"/>
      <c r="AC2" s="3"/>
      <c r="AD2" s="3"/>
      <c r="AE2" s="3"/>
      <c r="AF2" s="3"/>
    </row>
    <row r="3" spans="1:138" ht="15" thickTop="1">
      <c r="A3" s="2"/>
      <c r="B3" s="15"/>
      <c r="C3" s="15"/>
      <c r="D3" s="15"/>
      <c r="E3" s="48"/>
      <c r="F3" s="2"/>
      <c r="G3" s="2"/>
      <c r="H3" s="2"/>
      <c r="I3" s="2"/>
      <c r="J3" s="2"/>
      <c r="K3" s="2"/>
      <c r="L3" s="2"/>
      <c r="M3" s="2"/>
      <c r="N3" s="128"/>
      <c r="O3" s="207"/>
      <c r="P3" s="3"/>
      <c r="Q3" s="3"/>
      <c r="R3" s="3"/>
      <c r="S3" s="3"/>
      <c r="T3" s="3"/>
      <c r="U3" s="3"/>
      <c r="V3" s="3"/>
      <c r="W3" s="3"/>
      <c r="X3" s="3"/>
      <c r="Y3" s="3"/>
      <c r="Z3" s="3"/>
      <c r="AA3" s="3"/>
      <c r="AB3" s="3"/>
      <c r="AC3" s="3"/>
      <c r="AD3" s="3"/>
      <c r="AE3" s="3"/>
      <c r="AF3" s="3"/>
    </row>
    <row r="4" spans="1:138" ht="21">
      <c r="A4" s="2"/>
      <c r="B4" s="63"/>
      <c r="C4" s="64" t="s">
        <v>25</v>
      </c>
      <c r="D4" s="64"/>
      <c r="E4" s="64" t="s">
        <v>26</v>
      </c>
      <c r="F4" s="65"/>
      <c r="G4" s="2"/>
      <c r="H4" s="2"/>
      <c r="I4" s="2"/>
      <c r="J4" s="2"/>
      <c r="K4" s="2"/>
      <c r="L4" s="2"/>
      <c r="M4" s="2"/>
      <c r="N4" s="128"/>
      <c r="O4" s="207"/>
      <c r="P4" s="3"/>
      <c r="Q4" s="3"/>
      <c r="R4" s="3"/>
      <c r="S4" s="3"/>
      <c r="T4" s="3"/>
      <c r="U4" s="3"/>
      <c r="V4" s="3"/>
      <c r="W4" s="3"/>
      <c r="X4" s="3"/>
      <c r="Y4" s="3"/>
      <c r="Z4" s="3"/>
      <c r="AA4" s="3"/>
      <c r="AB4" s="3"/>
      <c r="AC4" s="3"/>
      <c r="AD4" s="3"/>
      <c r="AE4" s="3"/>
      <c r="AF4" s="3"/>
    </row>
    <row r="5" spans="1:138" ht="42">
      <c r="A5" s="2"/>
      <c r="B5" s="63"/>
      <c r="C5" s="64" t="s">
        <v>138</v>
      </c>
      <c r="D5" s="64"/>
      <c r="E5" s="66" t="s">
        <v>139</v>
      </c>
      <c r="F5" s="64" t="s">
        <v>26</v>
      </c>
      <c r="G5" s="2"/>
      <c r="H5" s="2"/>
      <c r="I5" s="2"/>
      <c r="J5" s="2"/>
      <c r="K5" s="2"/>
      <c r="L5" s="2"/>
      <c r="M5" s="2"/>
      <c r="N5" s="128"/>
      <c r="O5" s="207"/>
      <c r="P5" s="3"/>
      <c r="Q5" s="3"/>
      <c r="R5" s="3"/>
      <c r="S5" s="3"/>
      <c r="T5" s="3"/>
      <c r="U5" s="3"/>
      <c r="V5" s="3"/>
      <c r="W5" s="3"/>
      <c r="X5" s="3"/>
      <c r="Y5" s="3"/>
      <c r="Z5" s="3"/>
      <c r="AA5" s="3"/>
      <c r="AB5" s="3"/>
      <c r="AC5" s="3"/>
      <c r="AD5" s="3"/>
      <c r="AE5" s="3"/>
      <c r="AF5" s="3"/>
    </row>
    <row r="6" spans="1:138" ht="20.399999999999999">
      <c r="A6" s="2"/>
      <c r="B6" s="67" t="s">
        <v>27</v>
      </c>
      <c r="C6" s="113" t="s">
        <v>158</v>
      </c>
      <c r="D6" s="68">
        <v>0.04</v>
      </c>
      <c r="E6" s="69" t="s">
        <v>140</v>
      </c>
      <c r="F6" s="70">
        <v>1</v>
      </c>
      <c r="G6" s="2"/>
      <c r="H6" s="52"/>
      <c r="I6" s="2"/>
      <c r="J6" s="2"/>
      <c r="K6" s="2"/>
      <c r="L6" s="2"/>
      <c r="M6" s="2"/>
      <c r="N6" s="128"/>
      <c r="O6" s="208"/>
      <c r="P6" s="3"/>
      <c r="Q6" s="3"/>
      <c r="R6" s="3"/>
      <c r="S6" s="3"/>
      <c r="T6" s="3"/>
      <c r="U6" s="3"/>
      <c r="V6" s="3"/>
      <c r="W6" s="3"/>
      <c r="X6" s="3"/>
      <c r="Y6" s="3"/>
      <c r="Z6" s="3"/>
      <c r="AA6" s="3"/>
      <c r="AB6" s="3"/>
      <c r="AC6" s="3"/>
      <c r="AD6" s="3"/>
      <c r="AE6" s="3"/>
      <c r="AF6" s="3"/>
    </row>
    <row r="7" spans="1:138" ht="20.399999999999999">
      <c r="A7" s="2"/>
      <c r="B7" s="71" t="s">
        <v>28</v>
      </c>
      <c r="C7" s="113" t="s">
        <v>159</v>
      </c>
      <c r="D7" s="68">
        <v>0.09</v>
      </c>
      <c r="E7" s="69" t="s">
        <v>141</v>
      </c>
      <c r="F7" s="70">
        <v>2</v>
      </c>
      <c r="G7" s="2"/>
      <c r="H7" s="2"/>
      <c r="I7" s="2"/>
      <c r="J7" s="2"/>
      <c r="K7" s="2"/>
      <c r="L7" s="2"/>
      <c r="M7" s="2"/>
      <c r="N7" s="128"/>
      <c r="O7" s="208"/>
      <c r="P7" s="3"/>
      <c r="Q7" s="3"/>
      <c r="R7" s="3"/>
      <c r="S7" s="3"/>
      <c r="T7" s="3"/>
      <c r="U7" s="3"/>
      <c r="V7" s="3"/>
      <c r="W7" s="3"/>
      <c r="X7" s="3"/>
      <c r="Y7" s="3"/>
      <c r="Z7" s="3"/>
      <c r="AA7" s="3"/>
      <c r="AB7" s="3"/>
      <c r="AC7" s="3"/>
      <c r="AD7" s="3"/>
      <c r="AE7" s="3"/>
      <c r="AF7" s="3"/>
    </row>
    <row r="8" spans="1:138" ht="20.399999999999999">
      <c r="A8" s="2"/>
      <c r="B8" s="72" t="s">
        <v>29</v>
      </c>
      <c r="C8" s="113" t="s">
        <v>160</v>
      </c>
      <c r="D8" s="68">
        <v>0.28999999999999998</v>
      </c>
      <c r="E8" s="69" t="s">
        <v>142</v>
      </c>
      <c r="F8" s="70">
        <v>3</v>
      </c>
      <c r="G8" s="2"/>
      <c r="H8" s="2"/>
      <c r="I8" s="2"/>
      <c r="J8" s="2"/>
      <c r="K8" s="2"/>
      <c r="L8" s="2"/>
      <c r="M8" s="2"/>
      <c r="N8" s="128"/>
      <c r="O8" s="208"/>
      <c r="P8" s="3"/>
      <c r="Q8" s="3"/>
      <c r="R8" s="3"/>
      <c r="S8" s="3"/>
      <c r="T8" s="3"/>
      <c r="U8" s="3"/>
      <c r="V8" s="3"/>
      <c r="W8" s="3"/>
      <c r="X8" s="3"/>
      <c r="Y8" s="3"/>
      <c r="Z8" s="3"/>
      <c r="AA8" s="3"/>
      <c r="AB8" s="3"/>
      <c r="AC8" s="3"/>
      <c r="AD8" s="3"/>
      <c r="AE8" s="3"/>
      <c r="AF8" s="3"/>
    </row>
    <row r="9" spans="1:138" ht="20.399999999999999">
      <c r="A9" s="2"/>
      <c r="B9" s="73" t="s">
        <v>30</v>
      </c>
      <c r="C9" s="113" t="s">
        <v>161</v>
      </c>
      <c r="D9" s="68">
        <v>0.49</v>
      </c>
      <c r="E9" s="69" t="s">
        <v>143</v>
      </c>
      <c r="F9" s="70">
        <v>4</v>
      </c>
      <c r="G9" s="2"/>
      <c r="H9" s="2"/>
      <c r="I9" s="2"/>
      <c r="J9" s="2"/>
      <c r="K9" s="2"/>
      <c r="L9" s="2"/>
      <c r="M9" s="2"/>
      <c r="N9" s="128"/>
      <c r="O9" s="208"/>
      <c r="P9" s="3"/>
      <c r="Q9" s="3"/>
      <c r="R9" s="3"/>
      <c r="S9" s="3"/>
      <c r="T9" s="3"/>
      <c r="U9" s="3"/>
      <c r="V9" s="3"/>
      <c r="W9" s="3"/>
      <c r="X9" s="3"/>
      <c r="Y9" s="3"/>
      <c r="Z9" s="3"/>
      <c r="AA9" s="3"/>
      <c r="AB9" s="3"/>
      <c r="AC9" s="3"/>
      <c r="AD9" s="3"/>
      <c r="AE9" s="3"/>
      <c r="AF9" s="3"/>
    </row>
    <row r="10" spans="1:138" ht="20.399999999999999">
      <c r="A10" s="2"/>
      <c r="B10" s="74" t="s">
        <v>31</v>
      </c>
      <c r="C10" s="113" t="s">
        <v>162</v>
      </c>
      <c r="D10" s="68">
        <v>1</v>
      </c>
      <c r="E10" s="69" t="s">
        <v>144</v>
      </c>
      <c r="F10" s="70">
        <v>5</v>
      </c>
      <c r="G10" s="2"/>
      <c r="H10" s="2"/>
      <c r="I10" s="93" t="s">
        <v>194</v>
      </c>
      <c r="J10" s="2"/>
      <c r="K10" s="2"/>
      <c r="L10" s="2"/>
      <c r="M10" s="2"/>
      <c r="N10" s="128"/>
      <c r="O10" s="208"/>
      <c r="P10" s="3"/>
      <c r="Q10" s="3"/>
      <c r="R10" s="3"/>
      <c r="S10" s="3"/>
      <c r="T10" s="3"/>
      <c r="U10" s="3"/>
      <c r="V10" s="3"/>
      <c r="W10" s="3"/>
      <c r="X10" s="3"/>
      <c r="Y10" s="3"/>
      <c r="Z10" s="3"/>
      <c r="AA10" s="3"/>
      <c r="AB10" s="3"/>
      <c r="AC10" s="3"/>
      <c r="AD10" s="3"/>
      <c r="AE10" s="3"/>
      <c r="AF10" s="3"/>
    </row>
    <row r="11" spans="1:138">
      <c r="A11" s="2"/>
      <c r="B11" s="4"/>
      <c r="C11" s="3"/>
      <c r="D11" s="3"/>
      <c r="E11" s="49"/>
      <c r="F11" s="2"/>
      <c r="G11" s="2"/>
      <c r="H11" s="2"/>
      <c r="I11" s="2"/>
      <c r="J11" s="2"/>
      <c r="K11" s="2"/>
      <c r="L11" s="2"/>
      <c r="M11" s="2"/>
      <c r="N11" s="128"/>
      <c r="O11" s="207"/>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07"/>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07"/>
      <c r="P13" s="3"/>
      <c r="Q13" s="3"/>
      <c r="R13" s="3"/>
      <c r="S13" s="3"/>
      <c r="T13" s="3"/>
      <c r="U13" s="3"/>
      <c r="V13" s="3"/>
      <c r="W13" s="3"/>
      <c r="X13" s="3"/>
      <c r="Y13" s="3"/>
      <c r="Z13" s="3"/>
      <c r="AA13" s="3"/>
      <c r="AB13" s="3"/>
      <c r="AC13" s="3"/>
      <c r="AD13" s="3"/>
      <c r="AE13" s="3"/>
      <c r="AF13" s="3"/>
    </row>
    <row r="14" spans="1:138" ht="22.8">
      <c r="A14" s="2"/>
      <c r="B14" s="579" t="s">
        <v>32</v>
      </c>
      <c r="C14" s="579"/>
      <c r="D14" s="579"/>
      <c r="E14" s="579"/>
      <c r="F14" s="101"/>
      <c r="G14" s="62"/>
      <c r="H14" s="2"/>
      <c r="I14" s="2"/>
      <c r="J14" s="2"/>
      <c r="K14" s="2"/>
      <c r="L14" s="2"/>
      <c r="M14" s="2"/>
      <c r="N14" s="128"/>
      <c r="O14" s="207"/>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07"/>
      <c r="P15" s="3"/>
      <c r="Q15" s="3"/>
      <c r="R15" s="3"/>
      <c r="S15" s="3"/>
      <c r="T15" s="3"/>
      <c r="U15" s="3"/>
      <c r="V15" s="3"/>
      <c r="W15" s="3"/>
      <c r="X15" s="3"/>
      <c r="Y15" s="3"/>
      <c r="Z15" s="3"/>
      <c r="AA15" s="3"/>
      <c r="AB15" s="3"/>
      <c r="AC15" s="3"/>
      <c r="AD15" s="3"/>
      <c r="AE15" s="3"/>
      <c r="AF15" s="3"/>
    </row>
    <row r="16" spans="1:138" s="78" customFormat="1" ht="21">
      <c r="A16" s="76"/>
      <c r="B16" s="103"/>
      <c r="C16" s="581" t="s">
        <v>256</v>
      </c>
      <c r="D16" s="581"/>
      <c r="E16" s="581"/>
      <c r="F16" s="104"/>
      <c r="G16" s="76"/>
      <c r="H16" s="76"/>
      <c r="I16" s="94" t="s">
        <v>13</v>
      </c>
      <c r="J16" s="76"/>
      <c r="K16" s="76"/>
      <c r="L16" s="76"/>
      <c r="M16" s="76"/>
      <c r="N16" s="129"/>
      <c r="O16" s="209"/>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85</v>
      </c>
      <c r="C17" s="580" t="s">
        <v>209</v>
      </c>
      <c r="D17" s="580"/>
      <c r="E17" s="580"/>
      <c r="F17" s="105">
        <v>1</v>
      </c>
      <c r="G17" s="76"/>
      <c r="H17" s="76"/>
      <c r="I17" s="93" t="s">
        <v>256</v>
      </c>
      <c r="J17" s="76"/>
      <c r="K17" s="76"/>
      <c r="L17" s="76"/>
      <c r="M17" s="76"/>
      <c r="N17" s="129"/>
      <c r="O17" s="210"/>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
      <c r="A18" s="76"/>
      <c r="B18" s="71" t="s">
        <v>33</v>
      </c>
      <c r="C18" s="580" t="s">
        <v>210</v>
      </c>
      <c r="D18" s="580"/>
      <c r="E18" s="580"/>
      <c r="F18" s="105">
        <v>2</v>
      </c>
      <c r="G18" s="76"/>
      <c r="H18" s="76"/>
      <c r="I18" s="93" t="s">
        <v>93</v>
      </c>
      <c r="J18" s="76"/>
      <c r="K18" s="76"/>
      <c r="L18" s="76"/>
      <c r="M18" s="76"/>
      <c r="N18" s="129"/>
      <c r="O18" s="210"/>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
      <c r="A19" s="76"/>
      <c r="B19" s="72" t="s">
        <v>34</v>
      </c>
      <c r="C19" s="580" t="s">
        <v>201</v>
      </c>
      <c r="D19" s="580"/>
      <c r="E19" s="580"/>
      <c r="F19" s="105">
        <v>3</v>
      </c>
      <c r="G19" s="76"/>
      <c r="H19" s="76"/>
      <c r="I19" s="93" t="s">
        <v>94</v>
      </c>
      <c r="J19" s="76"/>
      <c r="K19" s="76"/>
      <c r="L19" s="76"/>
      <c r="M19" s="76"/>
      <c r="N19" s="129"/>
      <c r="O19" s="210"/>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
      <c r="A20" s="76"/>
      <c r="B20" s="73" t="s">
        <v>35</v>
      </c>
      <c r="C20" s="580" t="s">
        <v>202</v>
      </c>
      <c r="D20" s="580"/>
      <c r="E20" s="580"/>
      <c r="F20" s="105">
        <v>4</v>
      </c>
      <c r="G20" s="76"/>
      <c r="H20" s="76"/>
      <c r="I20" s="93" t="s">
        <v>211</v>
      </c>
      <c r="J20" s="76"/>
      <c r="K20" s="76"/>
      <c r="L20" s="76"/>
      <c r="M20" s="76"/>
      <c r="N20" s="129"/>
      <c r="O20" s="210"/>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36</v>
      </c>
      <c r="C21" s="580" t="s">
        <v>203</v>
      </c>
      <c r="D21" s="580"/>
      <c r="E21" s="580"/>
      <c r="F21" s="105">
        <v>5</v>
      </c>
      <c r="G21" s="76"/>
      <c r="H21" s="76"/>
      <c r="I21" s="93" t="str">
        <f>C48</f>
        <v>Interrupción o afectación en la prestación del servicio administrativo</v>
      </c>
      <c r="J21" s="76"/>
      <c r="K21" s="76"/>
      <c r="L21" s="76"/>
      <c r="M21" s="76"/>
      <c r="N21" s="129"/>
      <c r="O21" s="210"/>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1">
      <c r="A22" s="76"/>
      <c r="B22" s="84"/>
      <c r="C22" s="75"/>
      <c r="D22" s="75"/>
      <c r="E22" s="75"/>
      <c r="F22" s="85"/>
      <c r="G22" s="76"/>
      <c r="H22" s="76"/>
      <c r="I22" s="93" t="str">
        <f>C56</f>
        <v>Afectación Ambiental</v>
      </c>
      <c r="J22" s="76"/>
      <c r="K22" s="76"/>
      <c r="L22" s="76"/>
      <c r="M22" s="76"/>
      <c r="N22" s="129"/>
      <c r="O22" s="209"/>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1">
      <c r="A23" s="76"/>
      <c r="B23" s="84"/>
      <c r="C23" s="75"/>
      <c r="D23" s="75"/>
      <c r="E23" s="75"/>
      <c r="F23" s="85"/>
      <c r="G23" s="76"/>
      <c r="H23" s="76"/>
      <c r="I23" s="76"/>
      <c r="J23" s="76"/>
      <c r="K23" s="76"/>
      <c r="L23" s="76"/>
      <c r="M23" s="76"/>
      <c r="N23" s="129"/>
      <c r="O23" s="209"/>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1">
      <c r="A24" s="76"/>
      <c r="B24" s="77"/>
      <c r="C24" s="582" t="s">
        <v>93</v>
      </c>
      <c r="D24" s="582"/>
      <c r="E24" s="582"/>
      <c r="F24" s="85"/>
      <c r="G24" s="76"/>
      <c r="H24" s="76"/>
      <c r="I24" s="76"/>
      <c r="J24" s="76"/>
      <c r="K24" s="76"/>
      <c r="L24" s="76"/>
      <c r="M24" s="76"/>
      <c r="N24" s="129"/>
      <c r="O24" s="209"/>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
      <c r="A25" s="76"/>
      <c r="B25" s="79" t="s">
        <v>85</v>
      </c>
      <c r="C25" s="580" t="s">
        <v>208</v>
      </c>
      <c r="D25" s="580"/>
      <c r="E25" s="580"/>
      <c r="F25" s="105">
        <v>1</v>
      </c>
      <c r="G25" s="76"/>
      <c r="H25" s="76"/>
      <c r="I25" s="76"/>
      <c r="J25" s="76"/>
      <c r="K25" s="76"/>
      <c r="L25" s="76"/>
      <c r="M25" s="76"/>
      <c r="N25" s="129"/>
      <c r="O25" s="211"/>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
      <c r="A26" s="76"/>
      <c r="B26" s="80" t="s">
        <v>33</v>
      </c>
      <c r="C26" s="580" t="s">
        <v>204</v>
      </c>
      <c r="D26" s="580"/>
      <c r="E26" s="580"/>
      <c r="F26" s="105">
        <v>2</v>
      </c>
      <c r="G26" s="76"/>
      <c r="H26" s="76"/>
      <c r="I26" s="84"/>
      <c r="J26" s="84"/>
      <c r="K26" s="84"/>
      <c r="L26" s="84"/>
      <c r="M26" s="84"/>
      <c r="N26" s="130"/>
      <c r="O26" s="211"/>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
      <c r="A27" s="76"/>
      <c r="B27" s="81" t="s">
        <v>34</v>
      </c>
      <c r="C27" s="580" t="s">
        <v>207</v>
      </c>
      <c r="D27" s="580"/>
      <c r="E27" s="580"/>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11"/>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
      <c r="A28" s="76"/>
      <c r="B28" s="82" t="s">
        <v>35</v>
      </c>
      <c r="C28" s="580" t="s">
        <v>206</v>
      </c>
      <c r="D28" s="580"/>
      <c r="E28" s="580"/>
      <c r="F28" s="105">
        <v>4</v>
      </c>
      <c r="G28" s="76"/>
      <c r="H28" s="76"/>
      <c r="I28" s="84" t="str">
        <v xml:space="preserve">Si el hecho llegara a presentarse, tendría bajo impacto o efecto sobre la entidad.
</v>
      </c>
      <c r="J28" s="84"/>
      <c r="K28" s="84"/>
      <c r="L28" s="84"/>
      <c r="M28" s="84"/>
      <c r="N28" s="130"/>
      <c r="O28" s="211"/>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
      <c r="A29" s="76"/>
      <c r="B29" s="83" t="s">
        <v>36</v>
      </c>
      <c r="C29" s="580" t="s">
        <v>205</v>
      </c>
      <c r="D29" s="580"/>
      <c r="E29" s="580"/>
      <c r="F29" s="105">
        <v>5</v>
      </c>
      <c r="G29" s="76"/>
      <c r="H29" s="76"/>
      <c r="I29" s="84" t="str">
        <v xml:space="preserve">Si el hecho llegara a presentarse, tendría medianas consecuencias o efectos sobre la entidad.
</v>
      </c>
      <c r="J29" s="84"/>
      <c r="K29" s="84"/>
      <c r="L29" s="84"/>
      <c r="M29" s="84"/>
      <c r="N29" s="130"/>
      <c r="O29" s="211"/>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1">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09"/>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1">
      <c r="B31" s="86"/>
      <c r="C31" s="86"/>
      <c r="D31" s="86"/>
      <c r="E31" s="86"/>
      <c r="F31" s="85"/>
      <c r="I31" s="84" t="str">
        <v xml:space="preserve">Si el hecho llegara a presentarse, tendría desastrosas consecuencias o efectos sobre la entidad.
</v>
      </c>
      <c r="J31" s="84"/>
      <c r="K31" s="84"/>
      <c r="L31" s="84"/>
      <c r="M31" s="84"/>
      <c r="N31" s="130"/>
      <c r="O31" s="209"/>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1">
      <c r="B32" s="103"/>
      <c r="C32" s="581" t="s">
        <v>94</v>
      </c>
      <c r="D32" s="581"/>
      <c r="E32" s="581"/>
      <c r="F32" s="85"/>
      <c r="I32" s="84"/>
      <c r="J32" s="84"/>
      <c r="K32" s="84"/>
      <c r="L32" s="84"/>
      <c r="M32" s="84"/>
      <c r="N32" s="130"/>
      <c r="O32" s="209"/>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1">
      <c r="B33" s="67" t="s">
        <v>85</v>
      </c>
      <c r="C33" s="580" t="s">
        <v>147</v>
      </c>
      <c r="D33" s="580"/>
      <c r="E33" s="580"/>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09"/>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1">
      <c r="B34" s="71" t="s">
        <v>33</v>
      </c>
      <c r="C34" s="580" t="s">
        <v>148</v>
      </c>
      <c r="D34" s="580"/>
      <c r="E34" s="580"/>
      <c r="F34" s="107">
        <v>2</v>
      </c>
      <c r="I34" s="84" t="str">
        <v xml:space="preserve">Si el hecho llegara a presentarse, tendría bajo impacto o efecto sobre la entidad.
</v>
      </c>
      <c r="J34" s="84"/>
      <c r="K34" s="84"/>
      <c r="L34" s="84"/>
      <c r="M34" s="84"/>
      <c r="N34" s="130"/>
      <c r="O34" s="209"/>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1">
      <c r="B35" s="72" t="s">
        <v>34</v>
      </c>
      <c r="C35" s="580" t="s">
        <v>149</v>
      </c>
      <c r="D35" s="580"/>
      <c r="E35" s="580"/>
      <c r="F35" s="107">
        <v>3</v>
      </c>
      <c r="I35" s="84" t="str">
        <v xml:space="preserve">Si el hecho llegara a presentarse, tendría medianas consecuencias o efectos sobre la entidad.
</v>
      </c>
      <c r="J35" s="84"/>
      <c r="K35" s="84"/>
      <c r="L35" s="84"/>
      <c r="M35" s="84"/>
      <c r="N35" s="130"/>
      <c r="O35" s="209"/>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1">
      <c r="B36" s="73" t="s">
        <v>35</v>
      </c>
      <c r="C36" s="580" t="s">
        <v>150</v>
      </c>
      <c r="D36" s="580"/>
      <c r="E36" s="580"/>
      <c r="F36" s="107">
        <v>4</v>
      </c>
      <c r="I36" s="84" t="str">
        <v xml:space="preserve">Si el hecho llegara a presentarse, tendría altas consecuencias o efectos sobre la entidad
</v>
      </c>
      <c r="J36" s="84"/>
      <c r="K36" s="84"/>
      <c r="L36" s="84"/>
      <c r="M36" s="84"/>
      <c r="N36" s="130"/>
      <c r="O36" s="209"/>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1">
      <c r="B37" s="74" t="s">
        <v>36</v>
      </c>
      <c r="C37" s="580" t="s">
        <v>151</v>
      </c>
      <c r="D37" s="580"/>
      <c r="E37" s="580"/>
      <c r="F37" s="107">
        <v>5</v>
      </c>
      <c r="I37" s="84" t="str">
        <v xml:space="preserve">Si el hecho llegara a presentarse, tendría desastrosas consecuencias o efectos sobre la entidad.
</v>
      </c>
      <c r="J37" s="84"/>
      <c r="K37" s="84"/>
      <c r="L37" s="84"/>
      <c r="M37" s="84"/>
      <c r="N37" s="130"/>
      <c r="O37" s="209"/>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1">
      <c r="B38" s="86"/>
      <c r="C38" s="86"/>
      <c r="D38" s="86"/>
      <c r="E38" s="86"/>
      <c r="F38" s="85"/>
      <c r="I38" s="84"/>
      <c r="J38" s="84"/>
      <c r="K38" s="84"/>
      <c r="L38" s="84"/>
      <c r="M38" s="84"/>
      <c r="N38" s="130"/>
      <c r="O38" s="209"/>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1">
      <c r="B39" s="86"/>
      <c r="C39" s="86"/>
      <c r="D39" s="86"/>
      <c r="E39" s="86"/>
      <c r="F39" s="85"/>
      <c r="N39" s="129"/>
      <c r="O39" s="209"/>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1">
      <c r="B40" s="77"/>
      <c r="C40" s="581" t="s">
        <v>211</v>
      </c>
      <c r="D40" s="581"/>
      <c r="E40" s="581"/>
      <c r="F40" s="85"/>
      <c r="N40" s="129"/>
      <c r="O40" s="209"/>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1">
      <c r="B41" s="108" t="s">
        <v>85</v>
      </c>
      <c r="C41" s="580" t="s">
        <v>257</v>
      </c>
      <c r="D41" s="580"/>
      <c r="E41" s="580"/>
      <c r="F41" s="107">
        <v>1</v>
      </c>
      <c r="N41" s="129"/>
      <c r="O41" s="209"/>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1">
      <c r="B42" s="109" t="s">
        <v>33</v>
      </c>
      <c r="C42" s="580" t="s">
        <v>258</v>
      </c>
      <c r="D42" s="580"/>
      <c r="E42" s="580"/>
      <c r="F42" s="107">
        <v>2</v>
      </c>
      <c r="N42" s="129"/>
      <c r="O42" s="209"/>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1">
      <c r="B43" s="110" t="s">
        <v>34</v>
      </c>
      <c r="C43" s="580" t="s">
        <v>259</v>
      </c>
      <c r="D43" s="580"/>
      <c r="E43" s="580"/>
      <c r="F43" s="107">
        <v>3</v>
      </c>
      <c r="N43" s="129"/>
      <c r="O43" s="209"/>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1">
      <c r="B44" s="111" t="s">
        <v>35</v>
      </c>
      <c r="C44" s="580" t="s">
        <v>260</v>
      </c>
      <c r="D44" s="580"/>
      <c r="E44" s="580"/>
      <c r="F44" s="107">
        <v>4</v>
      </c>
      <c r="N44" s="129"/>
      <c r="O44" s="209"/>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1">
      <c r="B45" s="112" t="s">
        <v>36</v>
      </c>
      <c r="C45" s="580" t="s">
        <v>261</v>
      </c>
      <c r="D45" s="580"/>
      <c r="E45" s="580"/>
      <c r="F45" s="107">
        <v>5</v>
      </c>
      <c r="N45" s="129"/>
      <c r="O45" s="209"/>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1">
      <c r="B46" s="84"/>
      <c r="C46" s="84" t="s">
        <v>37</v>
      </c>
      <c r="D46" s="84"/>
      <c r="F46" s="85"/>
      <c r="N46" s="129"/>
      <c r="O46" s="209"/>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1">
      <c r="B47" s="84"/>
      <c r="C47" s="84"/>
      <c r="D47" s="84"/>
      <c r="F47" s="85"/>
      <c r="N47" s="129"/>
      <c r="O47" s="209"/>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1">
      <c r="B48" s="77"/>
      <c r="C48" s="582" t="s">
        <v>212</v>
      </c>
      <c r="D48" s="582"/>
      <c r="E48" s="582"/>
      <c r="F48" s="85"/>
      <c r="N48" s="129"/>
      <c r="O48" s="209"/>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85</v>
      </c>
      <c r="C49" s="583" t="s">
        <v>213</v>
      </c>
      <c r="D49" s="584"/>
      <c r="E49" s="585"/>
      <c r="F49" s="70">
        <v>1</v>
      </c>
      <c r="N49" s="129"/>
      <c r="O49" s="209"/>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33</v>
      </c>
      <c r="C50" s="583" t="s">
        <v>214</v>
      </c>
      <c r="D50" s="584"/>
      <c r="E50" s="585"/>
      <c r="F50" s="70">
        <v>2</v>
      </c>
      <c r="N50" s="129"/>
      <c r="O50" s="209"/>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34</v>
      </c>
      <c r="C51" s="583" t="s">
        <v>215</v>
      </c>
      <c r="D51" s="584"/>
      <c r="E51" s="585"/>
      <c r="F51" s="70">
        <v>3</v>
      </c>
      <c r="N51" s="129"/>
      <c r="O51" s="209"/>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35</v>
      </c>
      <c r="C52" s="583" t="s">
        <v>216</v>
      </c>
      <c r="D52" s="584"/>
      <c r="E52" s="585"/>
      <c r="F52" s="70">
        <v>4</v>
      </c>
      <c r="N52" s="129"/>
      <c r="O52" s="209"/>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36</v>
      </c>
      <c r="C53" s="583" t="s">
        <v>217</v>
      </c>
      <c r="D53" s="584"/>
      <c r="E53" s="585"/>
      <c r="F53" s="70">
        <v>5</v>
      </c>
      <c r="N53" s="129"/>
      <c r="O53" s="209"/>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1">
      <c r="B54" s="84"/>
      <c r="C54" s="84"/>
      <c r="D54" s="84"/>
      <c r="E54" s="84"/>
      <c r="F54" s="85"/>
      <c r="N54" s="129"/>
      <c r="O54" s="209"/>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1">
      <c r="N55" s="129"/>
      <c r="O55" s="209"/>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194</v>
      </c>
      <c r="D56" s="96"/>
      <c r="E56" s="96"/>
      <c r="F56" s="85"/>
      <c r="N56" s="129"/>
      <c r="O56" s="209"/>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85</v>
      </c>
      <c r="C57" s="586" t="s">
        <v>195</v>
      </c>
      <c r="D57" s="587"/>
      <c r="E57" s="588"/>
      <c r="F57" s="70">
        <v>1</v>
      </c>
      <c r="N57" s="129"/>
      <c r="O57" s="209"/>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33</v>
      </c>
      <c r="C58" s="586" t="s">
        <v>196</v>
      </c>
      <c r="D58" s="587"/>
      <c r="E58" s="588"/>
      <c r="F58" s="70">
        <v>2</v>
      </c>
      <c r="N58" s="129"/>
      <c r="O58" s="209"/>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34</v>
      </c>
      <c r="C59" s="586" t="s">
        <v>197</v>
      </c>
      <c r="D59" s="587"/>
      <c r="E59" s="588"/>
      <c r="F59" s="70">
        <v>3</v>
      </c>
      <c r="N59" s="129"/>
      <c r="O59" s="209"/>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35</v>
      </c>
      <c r="C60" s="586" t="s">
        <v>198</v>
      </c>
      <c r="D60" s="587"/>
      <c r="E60" s="588"/>
      <c r="F60" s="70">
        <v>4</v>
      </c>
      <c r="N60" s="129"/>
      <c r="O60" s="209"/>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36</v>
      </c>
      <c r="C61" s="586" t="s">
        <v>199</v>
      </c>
      <c r="D61" s="587"/>
      <c r="E61" s="588"/>
      <c r="F61" s="70">
        <v>5</v>
      </c>
      <c r="N61" s="129"/>
      <c r="O61" s="209"/>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1">
      <c r="E62" s="87"/>
      <c r="N62" s="129"/>
      <c r="O62" s="209"/>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1">
      <c r="E63" s="87"/>
      <c r="N63" s="129"/>
      <c r="O63" s="209"/>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1">
      <c r="E64" s="87"/>
      <c r="N64" s="129"/>
      <c r="O64" s="209"/>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1">
      <c r="E65" s="87"/>
      <c r="N65" s="129"/>
      <c r="O65" s="209"/>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1">
      <c r="E66" s="87"/>
      <c r="N66" s="129"/>
      <c r="O66" s="209"/>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1">
      <c r="E67" s="87"/>
      <c r="N67" s="129"/>
      <c r="O67" s="209"/>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1">
      <c r="E68" s="87"/>
      <c r="N68" s="129"/>
      <c r="O68" s="209"/>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1">
      <c r="E69" s="87"/>
      <c r="N69" s="129"/>
      <c r="O69" s="209"/>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1">
      <c r="E70" s="87"/>
      <c r="N70" s="129"/>
      <c r="O70" s="209"/>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1">
      <c r="E71" s="87"/>
      <c r="N71" s="129"/>
      <c r="O71" s="209"/>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1">
      <c r="E72" s="87"/>
      <c r="N72" s="129"/>
      <c r="O72" s="209"/>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1">
      <c r="E73" s="87"/>
      <c r="N73" s="129"/>
      <c r="O73" s="209"/>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1">
      <c r="E74" s="87"/>
      <c r="N74" s="129"/>
      <c r="O74" s="209"/>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1">
      <c r="E75" s="87"/>
      <c r="N75" s="129"/>
      <c r="O75" s="209"/>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1">
      <c r="E76" s="87"/>
      <c r="N76" s="129"/>
      <c r="O76" s="209"/>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1">
      <c r="E77" s="87"/>
      <c r="N77" s="129"/>
      <c r="O77" s="209"/>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1">
      <c r="E78" s="87"/>
      <c r="N78" s="129"/>
      <c r="O78" s="209"/>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1">
      <c r="E79" s="87"/>
      <c r="N79" s="129"/>
      <c r="O79" s="209"/>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1">
      <c r="E80" s="87"/>
      <c r="N80" s="129"/>
      <c r="O80" s="209"/>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1">
      <c r="E81" s="87"/>
      <c r="N81" s="129"/>
      <c r="O81" s="209"/>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1">
      <c r="E82" s="87"/>
      <c r="N82" s="129"/>
      <c r="O82" s="209"/>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1">
      <c r="E83" s="87"/>
      <c r="N83" s="129"/>
      <c r="O83" s="209"/>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1">
      <c r="E84" s="87"/>
      <c r="N84" s="129"/>
      <c r="O84" s="209"/>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1">
      <c r="E85" s="87"/>
      <c r="N85" s="129"/>
      <c r="O85" s="209"/>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1">
      <c r="E86" s="87"/>
      <c r="N86" s="129"/>
      <c r="O86" s="209"/>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1">
      <c r="E87" s="87"/>
      <c r="N87" s="129"/>
      <c r="O87" s="209"/>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1">
      <c r="E88" s="87"/>
      <c r="N88" s="129"/>
      <c r="O88" s="209"/>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1">
      <c r="E89" s="87"/>
      <c r="N89" s="129"/>
      <c r="O89" s="209"/>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1">
      <c r="E90" s="87"/>
      <c r="N90" s="129"/>
      <c r="O90" s="209"/>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1">
      <c r="E91" s="87"/>
      <c r="N91" s="129"/>
      <c r="O91" s="209"/>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1">
      <c r="E92" s="87"/>
      <c r="N92" s="129"/>
      <c r="O92" s="209"/>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1">
      <c r="E93" s="87"/>
      <c r="N93" s="129"/>
      <c r="O93" s="209"/>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1">
      <c r="E94" s="87"/>
      <c r="N94" s="129"/>
      <c r="O94" s="209"/>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1">
      <c r="E95" s="87"/>
      <c r="N95" s="129"/>
      <c r="O95" s="209"/>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1">
      <c r="E96" s="87"/>
      <c r="N96" s="129"/>
      <c r="O96" s="209"/>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1">
      <c r="E97" s="87"/>
      <c r="N97" s="129"/>
      <c r="O97" s="209"/>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1">
      <c r="E98" s="87"/>
      <c r="N98" s="129"/>
      <c r="O98" s="209"/>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1">
      <c r="E99" s="87"/>
      <c r="N99" s="129"/>
      <c r="O99" s="209"/>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1">
      <c r="E100" s="87"/>
      <c r="N100" s="129"/>
      <c r="O100" s="209"/>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1">
      <c r="E101" s="87"/>
      <c r="N101" s="129"/>
      <c r="O101" s="209"/>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1">
      <c r="E102" s="87"/>
      <c r="N102" s="129"/>
      <c r="O102" s="209"/>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1">
      <c r="E103" s="87"/>
      <c r="N103" s="129"/>
      <c r="O103" s="209"/>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1">
      <c r="E104" s="87"/>
      <c r="N104" s="129"/>
      <c r="O104" s="209"/>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1">
      <c r="E105" s="87"/>
      <c r="N105" s="129"/>
      <c r="O105" s="209"/>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1">
      <c r="E106" s="87"/>
      <c r="N106" s="129"/>
      <c r="O106" s="209"/>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1">
      <c r="E107" s="87"/>
      <c r="N107" s="129"/>
      <c r="O107" s="209"/>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1">
      <c r="E108" s="87"/>
      <c r="N108" s="129"/>
      <c r="O108" s="209"/>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1">
      <c r="E109" s="87"/>
      <c r="N109" s="129"/>
      <c r="O109" s="209"/>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1">
      <c r="E110" s="87"/>
      <c r="N110" s="129"/>
      <c r="O110" s="209"/>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1">
      <c r="E111" s="87"/>
      <c r="N111" s="129"/>
      <c r="O111" s="209"/>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1">
      <c r="E112" s="87"/>
      <c r="N112" s="129"/>
      <c r="O112" s="209"/>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1">
      <c r="E113" s="87"/>
      <c r="N113" s="129"/>
      <c r="O113" s="209"/>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1">
      <c r="E114" s="87"/>
      <c r="N114" s="129"/>
      <c r="O114" s="209"/>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1">
      <c r="E115" s="87"/>
      <c r="N115" s="129"/>
      <c r="O115" s="209"/>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1">
      <c r="E116" s="87"/>
      <c r="N116" s="129"/>
      <c r="O116" s="209"/>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1">
      <c r="E117" s="87"/>
      <c r="N117" s="129"/>
      <c r="O117" s="209"/>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1">
      <c r="E118" s="87"/>
      <c r="N118" s="129"/>
      <c r="O118" s="209"/>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1">
      <c r="E119" s="87"/>
      <c r="N119" s="129"/>
      <c r="O119" s="209"/>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1">
      <c r="E120" s="87"/>
      <c r="N120" s="129"/>
      <c r="O120" s="209"/>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1">
      <c r="E121" s="87"/>
      <c r="N121" s="129"/>
      <c r="O121" s="209"/>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1">
      <c r="E122" s="87"/>
      <c r="N122" s="129"/>
      <c r="O122" s="209"/>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1">
      <c r="E123" s="87"/>
      <c r="N123" s="129"/>
      <c r="O123" s="209"/>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1">
      <c r="E124" s="87"/>
      <c r="N124" s="129"/>
      <c r="O124" s="209"/>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1">
      <c r="E125" s="87"/>
      <c r="N125" s="129"/>
      <c r="O125" s="209"/>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1">
      <c r="E126" s="87"/>
      <c r="N126" s="129"/>
      <c r="O126" s="209"/>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1">
      <c r="E127" s="87"/>
      <c r="N127" s="129"/>
      <c r="O127" s="209"/>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1">
      <c r="E128" s="87"/>
      <c r="N128" s="129"/>
      <c r="O128" s="209"/>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1">
      <c r="E129" s="87"/>
      <c r="N129" s="129"/>
      <c r="O129" s="209"/>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1">
      <c r="E130" s="87"/>
      <c r="N130" s="129"/>
      <c r="O130" s="209"/>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1">
      <c r="E131" s="87"/>
      <c r="N131" s="129"/>
      <c r="O131" s="209"/>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1">
      <c r="E132" s="87"/>
      <c r="N132" s="129"/>
      <c r="O132" s="209"/>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1">
      <c r="E133" s="87"/>
      <c r="N133" s="129"/>
      <c r="O133" s="209"/>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1">
      <c r="E134" s="87"/>
      <c r="N134" s="129"/>
      <c r="O134" s="209"/>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1">
      <c r="E135" s="87"/>
      <c r="N135" s="129"/>
      <c r="O135" s="209"/>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1">
      <c r="E136" s="87"/>
      <c r="N136" s="129"/>
      <c r="O136" s="209"/>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1">
      <c r="E137" s="87"/>
      <c r="N137" s="129"/>
      <c r="O137" s="209"/>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1">
      <c r="E138" s="87"/>
      <c r="N138" s="129"/>
      <c r="O138" s="209"/>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1">
      <c r="E139" s="87"/>
      <c r="N139" s="129"/>
      <c r="O139" s="209"/>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1">
      <c r="E140" s="87"/>
      <c r="N140" s="129"/>
      <c r="O140" s="209"/>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1">
      <c r="E141" s="87"/>
      <c r="N141" s="129"/>
      <c r="O141" s="209"/>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1">
      <c r="E142" s="87"/>
      <c r="N142" s="129"/>
      <c r="O142" s="209"/>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1">
      <c r="E143" s="87"/>
      <c r="N143" s="129"/>
      <c r="O143" s="209"/>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1">
      <c r="E144" s="87"/>
      <c r="N144" s="129"/>
      <c r="O144" s="209"/>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1">
      <c r="E145" s="87"/>
      <c r="N145" s="129"/>
      <c r="O145" s="209"/>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1">
      <c r="E146" s="87"/>
      <c r="N146" s="129"/>
      <c r="O146" s="209"/>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1">
      <c r="E147" s="87"/>
      <c r="N147" s="129"/>
      <c r="O147" s="209"/>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1">
      <c r="E148" s="87"/>
      <c r="N148" s="129"/>
      <c r="O148" s="209"/>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1">
      <c r="E149" s="87"/>
      <c r="N149" s="129"/>
      <c r="O149" s="209"/>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1">
      <c r="E150" s="87"/>
      <c r="N150" s="129"/>
      <c r="O150" s="209"/>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1">
      <c r="E151" s="87"/>
      <c r="N151" s="129"/>
      <c r="O151" s="209"/>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1">
      <c r="E152" s="87"/>
      <c r="N152" s="129"/>
      <c r="O152" s="209"/>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1">
      <c r="E153" s="87"/>
      <c r="N153" s="129"/>
      <c r="O153" s="209"/>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1">
      <c r="E154" s="87"/>
      <c r="N154" s="129"/>
      <c r="O154" s="209"/>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1">
      <c r="E155" s="87"/>
      <c r="N155" s="129"/>
      <c r="O155" s="209"/>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1">
      <c r="E156" s="87"/>
      <c r="N156" s="129"/>
      <c r="O156" s="209"/>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1">
      <c r="E157" s="87"/>
      <c r="N157" s="129"/>
      <c r="O157" s="209"/>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1">
      <c r="E158" s="87"/>
      <c r="N158" s="129"/>
      <c r="O158" s="209"/>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1">
      <c r="E159" s="87"/>
      <c r="N159" s="129"/>
      <c r="O159" s="209"/>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1">
      <c r="E160" s="87"/>
      <c r="N160" s="129"/>
      <c r="O160" s="209"/>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1">
      <c r="E161" s="87"/>
      <c r="N161" s="129"/>
      <c r="O161" s="209"/>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1">
      <c r="E162" s="87"/>
      <c r="N162" s="129"/>
      <c r="O162" s="209"/>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1">
      <c r="E163" s="87"/>
      <c r="N163" s="129"/>
      <c r="O163" s="209"/>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1">
      <c r="E164" s="87"/>
      <c r="N164" s="129"/>
      <c r="O164" s="209"/>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1">
      <c r="E165" s="87"/>
      <c r="N165" s="129"/>
      <c r="O165" s="209"/>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1">
      <c r="E166" s="87"/>
      <c r="N166" s="129"/>
      <c r="O166" s="209"/>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1">
      <c r="E167" s="87"/>
      <c r="N167" s="129"/>
      <c r="O167" s="209"/>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1">
      <c r="E168" s="87"/>
      <c r="N168" s="129"/>
      <c r="O168" s="209"/>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1">
      <c r="E169" s="87"/>
      <c r="N169" s="129"/>
      <c r="O169" s="209"/>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1">
      <c r="E170" s="87"/>
      <c r="N170" s="129"/>
      <c r="O170" s="209"/>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1">
      <c r="E171" s="87"/>
      <c r="N171" s="129"/>
      <c r="O171" s="209"/>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1">
      <c r="E172" s="87"/>
      <c r="N172" s="129"/>
      <c r="O172" s="209"/>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1">
      <c r="E173" s="87"/>
      <c r="N173" s="129"/>
      <c r="O173" s="209"/>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1">
      <c r="E174" s="87"/>
      <c r="N174" s="129"/>
      <c r="O174" s="209"/>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1">
      <c r="E175" s="87"/>
      <c r="N175" s="129"/>
      <c r="O175" s="209"/>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1">
      <c r="E176" s="87"/>
      <c r="N176" s="129"/>
      <c r="O176" s="209"/>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1">
      <c r="E177" s="87"/>
      <c r="N177" s="129"/>
      <c r="O177" s="209"/>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1">
      <c r="E178" s="87"/>
      <c r="N178" s="129"/>
      <c r="O178" s="209"/>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1">
      <c r="E179" s="87"/>
      <c r="N179" s="129"/>
      <c r="O179" s="209"/>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1">
      <c r="E180" s="87"/>
      <c r="N180" s="129"/>
      <c r="O180" s="209"/>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1">
      <c r="E181" s="87"/>
      <c r="N181" s="129"/>
      <c r="O181" s="209"/>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1">
      <c r="E182" s="87"/>
      <c r="N182" s="129"/>
      <c r="O182" s="209"/>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1">
      <c r="E183" s="87"/>
      <c r="N183" s="129"/>
      <c r="O183" s="209"/>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1">
      <c r="E184" s="87"/>
      <c r="N184" s="129"/>
      <c r="O184" s="209"/>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1">
      <c r="E185" s="87"/>
      <c r="N185" s="129"/>
      <c r="O185" s="209"/>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1">
      <c r="E186" s="87"/>
      <c r="N186" s="129"/>
      <c r="O186" s="209"/>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1">
      <c r="E187" s="87"/>
      <c r="N187" s="129"/>
      <c r="O187" s="209"/>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1">
      <c r="E188" s="87"/>
      <c r="N188" s="129"/>
      <c r="O188" s="209"/>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1">
      <c r="E189" s="87"/>
      <c r="N189" s="129"/>
      <c r="O189" s="209"/>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1">
      <c r="E190" s="87"/>
      <c r="N190" s="129"/>
      <c r="O190" s="209"/>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1">
      <c r="E191" s="87"/>
      <c r="N191" s="129"/>
      <c r="O191" s="209"/>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1">
      <c r="E192" s="87"/>
      <c r="N192" s="129"/>
      <c r="O192" s="209"/>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1">
      <c r="E193" s="87"/>
      <c r="N193" s="129"/>
      <c r="O193" s="209"/>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1">
      <c r="E194" s="87"/>
      <c r="N194" s="129"/>
      <c r="O194" s="209"/>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1">
      <c r="E195" s="87"/>
      <c r="N195" s="129"/>
      <c r="O195" s="209"/>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1">
      <c r="E196" s="87"/>
      <c r="N196" s="129"/>
      <c r="O196" s="209"/>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1">
      <c r="E197" s="87"/>
      <c r="N197" s="129"/>
      <c r="O197" s="209"/>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1">
      <c r="E198" s="87"/>
      <c r="N198" s="129"/>
      <c r="O198" s="209"/>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07"/>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07"/>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07"/>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07"/>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07"/>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07"/>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07"/>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07"/>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07"/>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07"/>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07"/>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07"/>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07"/>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07"/>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07"/>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07"/>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07"/>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07"/>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07"/>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07"/>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07"/>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07"/>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07"/>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07"/>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07"/>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07"/>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07"/>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07"/>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07"/>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07"/>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07"/>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07"/>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07"/>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07"/>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07"/>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07"/>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07"/>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07"/>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07"/>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07"/>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07"/>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07"/>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07"/>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07"/>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07"/>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07"/>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07"/>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07"/>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07"/>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07"/>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07"/>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07"/>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07"/>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07"/>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07"/>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07"/>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07"/>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07"/>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07"/>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07"/>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07"/>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07"/>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07"/>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07"/>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07"/>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07"/>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07"/>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07"/>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07"/>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07"/>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07"/>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07"/>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07"/>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07"/>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07"/>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07"/>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07"/>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07"/>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07"/>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07"/>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07"/>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07"/>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07"/>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07"/>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07"/>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07"/>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07"/>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07"/>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07"/>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07"/>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07"/>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07"/>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07"/>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07"/>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07"/>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07"/>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07"/>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07"/>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07"/>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07"/>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07"/>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07"/>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07"/>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07"/>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07"/>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07"/>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07"/>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07"/>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07"/>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07"/>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07"/>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07"/>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07"/>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07"/>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07"/>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07"/>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07"/>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07"/>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07"/>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07"/>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07"/>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07"/>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07"/>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07"/>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07"/>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07"/>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07"/>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07"/>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07"/>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07"/>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07"/>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07"/>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07"/>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07"/>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07"/>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07"/>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07"/>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07"/>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07"/>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07"/>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07"/>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07"/>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07"/>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07"/>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07"/>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07"/>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07"/>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07"/>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07"/>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07"/>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07"/>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07"/>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07"/>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07"/>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07"/>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07"/>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07"/>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07"/>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07"/>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07"/>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07"/>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07"/>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07"/>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07"/>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07"/>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07"/>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07"/>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07"/>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07"/>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07"/>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07"/>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07"/>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07"/>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07"/>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07"/>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07"/>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07"/>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07"/>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07"/>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07"/>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07"/>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07"/>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07"/>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07"/>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07"/>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07"/>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07"/>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07"/>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07"/>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07"/>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07"/>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07"/>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07"/>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07"/>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07"/>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07"/>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07"/>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07"/>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07"/>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07"/>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07"/>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07"/>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07"/>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07"/>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07"/>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07"/>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07"/>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07"/>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07"/>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07"/>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07"/>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07"/>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07"/>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07"/>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07"/>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07"/>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07"/>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07"/>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07"/>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07"/>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07"/>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07"/>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07"/>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07"/>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07"/>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07"/>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07"/>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07"/>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07"/>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07"/>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07"/>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07"/>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07"/>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07"/>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07"/>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07"/>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07"/>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07"/>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07"/>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07"/>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07"/>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07"/>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07"/>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07"/>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07"/>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07"/>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07"/>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07"/>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07"/>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07"/>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07"/>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07"/>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07"/>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07"/>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07"/>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07"/>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07"/>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07"/>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07"/>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07"/>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07"/>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07"/>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07"/>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07"/>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07"/>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07"/>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07"/>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07"/>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07"/>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07"/>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07"/>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07"/>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07"/>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07"/>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07"/>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07"/>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07"/>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07"/>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07"/>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07"/>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07"/>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07"/>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07"/>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07"/>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07"/>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07"/>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07"/>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07"/>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07"/>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07"/>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07"/>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07"/>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07"/>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07"/>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07"/>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07"/>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07"/>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07"/>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07"/>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07"/>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07"/>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07"/>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07"/>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07"/>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07"/>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07"/>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07"/>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07"/>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07"/>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07"/>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07"/>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07"/>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07"/>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07"/>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07"/>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07"/>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07"/>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07"/>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07"/>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07"/>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07"/>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07"/>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07"/>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07"/>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07"/>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07"/>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07"/>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07"/>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07"/>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07"/>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07"/>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07"/>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07"/>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07"/>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07"/>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07"/>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07"/>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07"/>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07"/>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07"/>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07"/>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07"/>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07"/>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07"/>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07"/>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07"/>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07"/>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07"/>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07"/>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07"/>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07"/>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07"/>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07"/>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07"/>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07"/>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07"/>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07"/>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07"/>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07"/>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07"/>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07"/>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07"/>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07"/>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07"/>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07"/>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07"/>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07"/>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07"/>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07"/>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07"/>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07"/>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07"/>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07"/>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07"/>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07"/>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07"/>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07"/>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07"/>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07"/>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07"/>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07"/>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07"/>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07"/>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07"/>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07"/>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07"/>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07"/>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07"/>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07"/>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07"/>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07"/>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07"/>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07"/>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07"/>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07"/>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07"/>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07"/>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07"/>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07"/>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07"/>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07"/>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07"/>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07"/>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07"/>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07"/>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07"/>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07"/>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07"/>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07"/>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07"/>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07"/>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07"/>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07"/>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07"/>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07"/>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07"/>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07"/>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07"/>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07"/>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07"/>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07"/>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07"/>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07"/>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07"/>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07"/>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07"/>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07"/>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07"/>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07"/>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07"/>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07"/>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07"/>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07"/>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07"/>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07"/>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07"/>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07"/>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07"/>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07"/>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07"/>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07"/>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07"/>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07"/>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07"/>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07"/>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07"/>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07"/>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07"/>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07"/>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07"/>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07"/>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07"/>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07"/>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07"/>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07"/>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07"/>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07"/>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07"/>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07"/>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07"/>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07"/>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07"/>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07"/>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07"/>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07"/>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07"/>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07"/>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07"/>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07"/>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07"/>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07"/>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07"/>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07"/>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07"/>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07"/>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07"/>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07"/>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07"/>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07"/>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07"/>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07"/>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07"/>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07"/>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07"/>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07"/>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07"/>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07"/>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07"/>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07"/>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07"/>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07"/>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07"/>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07"/>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07"/>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07"/>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07"/>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07"/>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07"/>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07"/>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07"/>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07"/>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07"/>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07"/>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07"/>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07"/>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07"/>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07"/>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07"/>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07"/>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07"/>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07"/>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07"/>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07"/>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07"/>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07"/>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07"/>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07"/>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07"/>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07"/>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07"/>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D3" zoomScale="70" zoomScaleNormal="70" workbookViewId="0">
      <selection activeCell="F13" sqref="F13"/>
    </sheetView>
  </sheetViews>
  <sheetFormatPr baseColWidth="10" defaultColWidth="11.44140625" defaultRowHeight="14.4"/>
  <cols>
    <col min="1" max="1" width="3.6640625" style="2" customWidth="1"/>
    <col min="2" max="2" width="6.6640625" style="2" customWidth="1"/>
    <col min="3" max="3" width="11.44140625" style="2" customWidth="1"/>
    <col min="4" max="4" width="29.6640625" style="2" customWidth="1"/>
    <col min="5" max="9" width="25.33203125" style="2" customWidth="1"/>
    <col min="10" max="10" width="11.44140625" style="2"/>
    <col min="11" max="11" width="22.44140625" style="2" customWidth="1"/>
    <col min="12" max="12" width="4.5546875" style="2" customWidth="1"/>
    <col min="13" max="13" width="2.44140625" style="2" customWidth="1"/>
    <col min="14" max="16" width="11.44140625" style="2" customWidth="1"/>
    <col min="17" max="17" width="11.44140625" style="2"/>
    <col min="18" max="18" width="20.6640625" style="2" customWidth="1"/>
    <col min="19" max="19" width="20.88671875" style="2" customWidth="1"/>
    <col min="20" max="20" width="11.44140625" style="2"/>
    <col min="21" max="21" width="17.5546875" style="2" customWidth="1"/>
    <col min="22" max="16384" width="11.44140625" style="2"/>
  </cols>
  <sheetData>
    <row r="2" spans="2:19" ht="15" thickBot="1"/>
    <row r="3" spans="2:19">
      <c r="B3" s="114"/>
      <c r="C3" s="115"/>
      <c r="D3" s="115"/>
      <c r="E3" s="115"/>
      <c r="F3" s="115"/>
      <c r="G3" s="115"/>
      <c r="H3" s="115"/>
      <c r="I3" s="116"/>
    </row>
    <row r="4" spans="2:19">
      <c r="B4" s="591" t="s">
        <v>262</v>
      </c>
      <c r="C4" s="592"/>
      <c r="D4" s="592"/>
      <c r="E4" s="593" t="s">
        <v>3</v>
      </c>
      <c r="F4" s="593"/>
      <c r="G4" s="593"/>
      <c r="H4" s="593"/>
      <c r="I4" s="594"/>
      <c r="Q4" s="595" t="s">
        <v>9</v>
      </c>
      <c r="R4" s="595"/>
    </row>
    <row r="5" spans="2:19">
      <c r="B5" s="591"/>
      <c r="C5" s="592"/>
      <c r="D5" s="592"/>
      <c r="E5" s="593"/>
      <c r="F5" s="593"/>
      <c r="G5" s="593"/>
      <c r="H5" s="593"/>
      <c r="I5" s="594"/>
      <c r="Q5" s="595"/>
      <c r="R5" s="595"/>
    </row>
    <row r="6" spans="2:19">
      <c r="B6" s="591"/>
      <c r="C6" s="592"/>
      <c r="D6" s="592"/>
      <c r="E6" s="593"/>
      <c r="F6" s="593"/>
      <c r="G6" s="593"/>
      <c r="H6" s="593"/>
      <c r="I6" s="594"/>
      <c r="Q6" s="595"/>
      <c r="R6" s="595"/>
    </row>
    <row r="7" spans="2:19" ht="15" thickBot="1">
      <c r="B7" s="117"/>
      <c r="I7" s="118"/>
    </row>
    <row r="8" spans="2:19" ht="62.25" customHeight="1" thickBot="1">
      <c r="B8" s="596" t="s">
        <v>26</v>
      </c>
      <c r="C8" s="597"/>
      <c r="D8" s="56" t="s">
        <v>126</v>
      </c>
      <c r="E8" s="57">
        <v>5</v>
      </c>
      <c r="F8" s="57">
        <v>10</v>
      </c>
      <c r="G8" s="57">
        <v>15</v>
      </c>
      <c r="H8" s="57">
        <v>20</v>
      </c>
      <c r="I8" s="119">
        <v>25</v>
      </c>
      <c r="K8" s="598" t="s">
        <v>38</v>
      </c>
      <c r="L8" s="599"/>
      <c r="M8" s="599"/>
      <c r="N8" s="599"/>
      <c r="O8" s="599"/>
      <c r="P8" s="600"/>
      <c r="Q8" s="601" t="s">
        <v>96</v>
      </c>
      <c r="R8" s="601"/>
      <c r="S8" s="16" t="s">
        <v>92</v>
      </c>
    </row>
    <row r="9" spans="2:19" ht="62.25" customHeight="1" thickBot="1">
      <c r="B9" s="596"/>
      <c r="C9" s="597"/>
      <c r="D9" s="56" t="s">
        <v>127</v>
      </c>
      <c r="E9" s="58">
        <v>4</v>
      </c>
      <c r="F9" s="58">
        <v>8</v>
      </c>
      <c r="G9" s="57">
        <v>12</v>
      </c>
      <c r="H9" s="57">
        <v>16</v>
      </c>
      <c r="I9" s="119">
        <v>20</v>
      </c>
      <c r="K9" s="602" t="s">
        <v>39</v>
      </c>
      <c r="L9" s="603"/>
      <c r="M9" s="603"/>
      <c r="N9" s="603"/>
      <c r="O9" s="603"/>
      <c r="P9" s="603"/>
      <c r="Q9" s="604" t="s">
        <v>95</v>
      </c>
      <c r="R9" s="605"/>
      <c r="S9" s="16" t="s">
        <v>193</v>
      </c>
    </row>
    <row r="10" spans="2:19" ht="62.25" customHeight="1" thickBot="1">
      <c r="B10" s="596"/>
      <c r="C10" s="597"/>
      <c r="D10" s="56" t="s">
        <v>128</v>
      </c>
      <c r="E10" s="58">
        <v>3</v>
      </c>
      <c r="F10" s="58">
        <v>6</v>
      </c>
      <c r="G10" s="58">
        <v>9</v>
      </c>
      <c r="H10" s="57">
        <v>12</v>
      </c>
      <c r="I10" s="119">
        <v>15</v>
      </c>
      <c r="K10" s="606" t="s">
        <v>34</v>
      </c>
      <c r="L10" s="607"/>
      <c r="M10" s="607"/>
      <c r="N10" s="607"/>
      <c r="O10" s="607"/>
      <c r="P10" s="607"/>
      <c r="Q10" s="601" t="s">
        <v>111</v>
      </c>
      <c r="R10" s="601"/>
      <c r="S10" s="16" t="s">
        <v>192</v>
      </c>
    </row>
    <row r="11" spans="2:19" ht="62.25" customHeight="1">
      <c r="B11" s="596"/>
      <c r="C11" s="597"/>
      <c r="D11" s="56" t="s">
        <v>129</v>
      </c>
      <c r="E11" s="59">
        <v>2</v>
      </c>
      <c r="F11" s="58">
        <v>4</v>
      </c>
      <c r="G11" s="58">
        <v>6</v>
      </c>
      <c r="H11" s="57">
        <v>8</v>
      </c>
      <c r="I11" s="119">
        <v>10</v>
      </c>
      <c r="K11" s="608" t="s">
        <v>40</v>
      </c>
      <c r="L11" s="609"/>
      <c r="M11" s="609"/>
      <c r="N11" s="609"/>
      <c r="O11" s="609"/>
      <c r="P11" s="609"/>
      <c r="Q11" s="601" t="s">
        <v>110</v>
      </c>
      <c r="R11" s="435"/>
      <c r="S11" s="16" t="s">
        <v>110</v>
      </c>
    </row>
    <row r="12" spans="2:19" ht="62.25" customHeight="1">
      <c r="B12" s="596"/>
      <c r="C12" s="597"/>
      <c r="D12" s="56" t="s">
        <v>130</v>
      </c>
      <c r="E12" s="59">
        <v>1</v>
      </c>
      <c r="F12" s="59">
        <v>2</v>
      </c>
      <c r="G12" s="58">
        <v>3</v>
      </c>
      <c r="H12" s="57">
        <v>4</v>
      </c>
      <c r="I12" s="119">
        <v>5</v>
      </c>
    </row>
    <row r="13" spans="2:19" ht="62.25" customHeight="1" thickBot="1">
      <c r="B13" s="120"/>
      <c r="C13" s="589" t="s">
        <v>223</v>
      </c>
      <c r="D13" s="590"/>
      <c r="E13" s="121" t="s">
        <v>131</v>
      </c>
      <c r="F13" s="121" t="s">
        <v>132</v>
      </c>
      <c r="G13" s="121" t="s">
        <v>133</v>
      </c>
      <c r="H13" s="121" t="s">
        <v>134</v>
      </c>
      <c r="I13" s="122" t="s">
        <v>135</v>
      </c>
    </row>
    <row r="17" spans="4:6">
      <c r="D17" s="16"/>
      <c r="E17" s="16"/>
      <c r="F17" s="16"/>
    </row>
    <row r="18" spans="4:6" ht="15.6">
      <c r="D18" s="21" t="s">
        <v>65</v>
      </c>
      <c r="E18" s="123" t="s">
        <v>40</v>
      </c>
      <c r="F18" s="123">
        <v>1</v>
      </c>
    </row>
    <row r="19" spans="4:6">
      <c r="D19" s="21" t="s">
        <v>66</v>
      </c>
      <c r="E19" s="21" t="s">
        <v>40</v>
      </c>
      <c r="F19" s="21">
        <v>2</v>
      </c>
    </row>
    <row r="20" spans="4:6">
      <c r="D20" s="21" t="s">
        <v>67</v>
      </c>
      <c r="E20" s="21" t="s">
        <v>34</v>
      </c>
      <c r="F20" s="21">
        <v>2</v>
      </c>
    </row>
    <row r="21" spans="4:6">
      <c r="D21" s="21" t="s">
        <v>68</v>
      </c>
      <c r="E21" s="21" t="s">
        <v>64</v>
      </c>
      <c r="F21" s="21">
        <v>3</v>
      </c>
    </row>
    <row r="22" spans="4:6">
      <c r="D22" s="21" t="s">
        <v>69</v>
      </c>
      <c r="E22" s="21" t="s">
        <v>38</v>
      </c>
      <c r="F22" s="21">
        <v>4</v>
      </c>
    </row>
    <row r="23" spans="4:6">
      <c r="D23" s="21" t="s">
        <v>71</v>
      </c>
      <c r="E23" s="21" t="s">
        <v>40</v>
      </c>
      <c r="F23" s="21">
        <v>1</v>
      </c>
    </row>
    <row r="24" spans="4:6">
      <c r="D24" s="21" t="s">
        <v>72</v>
      </c>
      <c r="E24" s="21" t="s">
        <v>34</v>
      </c>
      <c r="F24" s="21">
        <v>2</v>
      </c>
    </row>
    <row r="25" spans="4:6">
      <c r="D25" s="21" t="s">
        <v>73</v>
      </c>
      <c r="E25" s="21" t="s">
        <v>34</v>
      </c>
      <c r="F25" s="21">
        <v>2</v>
      </c>
    </row>
    <row r="26" spans="4:6">
      <c r="D26" s="21" t="s">
        <v>74</v>
      </c>
      <c r="E26" s="21" t="s">
        <v>39</v>
      </c>
      <c r="F26" s="21">
        <v>3</v>
      </c>
    </row>
    <row r="27" spans="4:6">
      <c r="D27" s="21" t="s">
        <v>75</v>
      </c>
      <c r="E27" s="21" t="s">
        <v>38</v>
      </c>
      <c r="F27" s="21">
        <v>4</v>
      </c>
    </row>
    <row r="28" spans="4:6">
      <c r="D28" s="21" t="s">
        <v>76</v>
      </c>
      <c r="E28" s="21" t="s">
        <v>34</v>
      </c>
      <c r="F28" s="21">
        <v>2</v>
      </c>
    </row>
    <row r="29" spans="4:6">
      <c r="D29" s="21" t="s">
        <v>70</v>
      </c>
      <c r="E29" s="21" t="s">
        <v>34</v>
      </c>
      <c r="F29" s="21">
        <v>2</v>
      </c>
    </row>
    <row r="30" spans="4:6">
      <c r="D30" s="21" t="s">
        <v>84</v>
      </c>
      <c r="E30" s="21" t="s">
        <v>34</v>
      </c>
      <c r="F30" s="21">
        <v>2</v>
      </c>
    </row>
    <row r="31" spans="4:6">
      <c r="D31" s="21" t="s">
        <v>77</v>
      </c>
      <c r="E31" s="21" t="s">
        <v>39</v>
      </c>
      <c r="F31" s="21">
        <v>3</v>
      </c>
    </row>
    <row r="32" spans="4:6">
      <c r="D32" s="21" t="s">
        <v>78</v>
      </c>
      <c r="E32" s="21" t="s">
        <v>38</v>
      </c>
      <c r="F32" s="21">
        <v>4</v>
      </c>
    </row>
    <row r="33" spans="4:6">
      <c r="D33" s="21" t="s">
        <v>79</v>
      </c>
      <c r="E33" s="21" t="s">
        <v>34</v>
      </c>
      <c r="F33" s="21">
        <v>2</v>
      </c>
    </row>
    <row r="34" spans="4:6">
      <c r="D34" s="21" t="s">
        <v>80</v>
      </c>
      <c r="E34" s="21" t="s">
        <v>34</v>
      </c>
      <c r="F34" s="21">
        <v>2</v>
      </c>
    </row>
    <row r="35" spans="4:6">
      <c r="D35" s="21" t="s">
        <v>81</v>
      </c>
      <c r="E35" s="21" t="s">
        <v>39</v>
      </c>
      <c r="F35" s="21">
        <v>3</v>
      </c>
    </row>
    <row r="36" spans="4:6">
      <c r="D36" s="21" t="s">
        <v>82</v>
      </c>
      <c r="E36" s="21" t="s">
        <v>39</v>
      </c>
      <c r="F36" s="21">
        <v>3</v>
      </c>
    </row>
    <row r="37" spans="4:6">
      <c r="D37" s="21" t="s">
        <v>83</v>
      </c>
      <c r="E37" s="21" t="s">
        <v>38</v>
      </c>
      <c r="F37" s="21">
        <v>4</v>
      </c>
    </row>
    <row r="38" spans="4:6">
      <c r="D38" s="21" t="s">
        <v>87</v>
      </c>
      <c r="E38" s="21" t="s">
        <v>39</v>
      </c>
      <c r="F38" s="21">
        <v>3</v>
      </c>
    </row>
    <row r="39" spans="4:6">
      <c r="D39" s="21" t="s">
        <v>88</v>
      </c>
      <c r="E39" s="21" t="s">
        <v>39</v>
      </c>
      <c r="F39" s="21">
        <v>3</v>
      </c>
    </row>
    <row r="40" spans="4:6">
      <c r="D40" s="21" t="s">
        <v>89</v>
      </c>
      <c r="E40" s="21" t="s">
        <v>39</v>
      </c>
      <c r="F40" s="21">
        <v>3</v>
      </c>
    </row>
    <row r="41" spans="4:6">
      <c r="D41" s="21" t="s">
        <v>90</v>
      </c>
      <c r="E41" s="21" t="s">
        <v>39</v>
      </c>
      <c r="F41" s="21">
        <v>3</v>
      </c>
    </row>
    <row r="42" spans="4:6">
      <c r="D42" s="21" t="s">
        <v>91</v>
      </c>
      <c r="E42" s="21" t="s">
        <v>38</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69"/>
  <sheetViews>
    <sheetView showGridLines="0" topLeftCell="A4" zoomScale="60" zoomScaleNormal="60" workbookViewId="0">
      <selection activeCell="A40" sqref="A40:A49"/>
    </sheetView>
  </sheetViews>
  <sheetFormatPr baseColWidth="10" defaultColWidth="11.44140625" defaultRowHeight="14.4"/>
  <cols>
    <col min="1" max="1" width="18.44140625" style="5" customWidth="1"/>
    <col min="2" max="2" width="35.88671875" style="5" customWidth="1"/>
    <col min="3" max="3" width="40.33203125" customWidth="1"/>
    <col min="4" max="4" width="16.88671875" style="95" customWidth="1"/>
    <col min="5" max="5" width="18.5546875" style="26" customWidth="1"/>
    <col min="6" max="6" width="18.33203125" style="26" bestFit="1" customWidth="1"/>
    <col min="7" max="7" width="18.33203125" bestFit="1" customWidth="1"/>
    <col min="8" max="8" width="32.6640625" customWidth="1"/>
    <col min="9" max="9" width="16.5546875" customWidth="1"/>
    <col min="10" max="10" width="14.33203125" customWidth="1"/>
    <col min="11" max="11" width="17.6640625" customWidth="1"/>
    <col min="12" max="12" width="17.5546875" customWidth="1"/>
    <col min="13" max="13" width="48.33203125" customWidth="1"/>
    <col min="14" max="169" width="11.44140625" style="2"/>
  </cols>
  <sheetData>
    <row r="1" spans="1:271" s="18" customFormat="1" ht="16.5" customHeight="1">
      <c r="A1" s="642"/>
      <c r="B1" s="643"/>
      <c r="C1" s="646"/>
      <c r="D1" s="646"/>
      <c r="E1" s="646"/>
      <c r="F1" s="646"/>
      <c r="G1" s="646"/>
      <c r="H1" s="646"/>
      <c r="I1" s="646"/>
      <c r="J1" s="647"/>
      <c r="K1" s="641"/>
      <c r="L1" s="641"/>
      <c r="M1" s="64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44"/>
      <c r="B2" s="645"/>
      <c r="C2" s="648"/>
      <c r="D2" s="648"/>
      <c r="E2" s="648"/>
      <c r="F2" s="648"/>
      <c r="G2" s="648"/>
      <c r="H2" s="648"/>
      <c r="I2" s="648"/>
      <c r="J2" s="649"/>
      <c r="K2" s="641"/>
      <c r="L2" s="641"/>
      <c r="M2" s="64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8"/>
      <c r="D3" s="648"/>
      <c r="E3" s="648"/>
      <c r="F3" s="648"/>
      <c r="G3" s="648"/>
      <c r="H3" s="648"/>
      <c r="I3" s="648"/>
      <c r="J3" s="649"/>
      <c r="K3" s="641"/>
      <c r="L3" s="641"/>
      <c r="M3" s="641"/>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50000000000003" customHeight="1">
      <c r="A4" s="451" t="s">
        <v>0</v>
      </c>
      <c r="B4" s="451"/>
      <c r="C4" s="545" t="s">
        <v>469</v>
      </c>
      <c r="D4" s="545"/>
      <c r="E4" s="545"/>
      <c r="F4" s="545"/>
      <c r="G4" s="545"/>
      <c r="H4" s="545"/>
      <c r="I4" s="545"/>
      <c r="J4" s="545"/>
      <c r="K4" s="545"/>
      <c r="L4" s="545"/>
      <c r="M4" s="545"/>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 customHeight="1">
      <c r="A5" s="451" t="s">
        <v>1</v>
      </c>
      <c r="B5" s="451"/>
      <c r="C5" s="544" t="s">
        <v>470</v>
      </c>
      <c r="D5" s="544"/>
      <c r="E5" s="544"/>
      <c r="F5" s="544"/>
      <c r="G5" s="544"/>
      <c r="H5" s="544"/>
      <c r="I5" s="544"/>
      <c r="J5" s="544"/>
      <c r="K5" s="544"/>
      <c r="L5" s="544"/>
      <c r="M5" s="54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50000000000003" customHeight="1" thickBot="1">
      <c r="A6" s="451" t="s">
        <v>2</v>
      </c>
      <c r="B6" s="451"/>
      <c r="C6" s="631" t="s">
        <v>402</v>
      </c>
      <c r="D6" s="632"/>
      <c r="E6" s="632"/>
      <c r="F6" s="632"/>
      <c r="G6" s="632"/>
      <c r="H6" s="632"/>
      <c r="I6" s="632"/>
      <c r="J6" s="632"/>
      <c r="K6" s="632"/>
      <c r="L6" s="632"/>
      <c r="M6" s="63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26" t="s">
        <v>97</v>
      </c>
      <c r="B7" s="627"/>
      <c r="C7" s="628"/>
      <c r="D7" s="629" t="s">
        <v>98</v>
      </c>
      <c r="E7" s="629"/>
      <c r="F7" s="629"/>
      <c r="G7" s="630" t="s">
        <v>270</v>
      </c>
      <c r="H7" s="634" t="s">
        <v>99</v>
      </c>
      <c r="I7" s="636" t="s">
        <v>100</v>
      </c>
      <c r="J7" s="637"/>
      <c r="K7" s="636" t="s">
        <v>101</v>
      </c>
      <c r="L7" s="637"/>
      <c r="M7" s="638" t="s">
        <v>102</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58</v>
      </c>
      <c r="B8" s="34" t="s">
        <v>112</v>
      </c>
      <c r="C8" s="34" t="s">
        <v>4</v>
      </c>
      <c r="D8" s="27" t="s">
        <v>103</v>
      </c>
      <c r="E8" s="27" t="s">
        <v>105</v>
      </c>
      <c r="F8" s="27" t="s">
        <v>104</v>
      </c>
      <c r="G8" s="630"/>
      <c r="H8" s="635"/>
      <c r="I8" s="28" t="s">
        <v>106</v>
      </c>
      <c r="J8" s="28" t="s">
        <v>107</v>
      </c>
      <c r="K8" s="28" t="s">
        <v>108</v>
      </c>
      <c r="L8" s="28" t="s">
        <v>109</v>
      </c>
      <c r="M8" s="63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39"/>
      <c r="B9" s="640"/>
      <c r="C9" s="640"/>
      <c r="D9" s="640"/>
      <c r="E9" s="640"/>
      <c r="F9" s="640"/>
      <c r="G9" s="64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62.25" customHeight="1">
      <c r="A10" s="610">
        <f>'7- Mapa Final'!A10</f>
        <v>1</v>
      </c>
      <c r="B10" s="612" t="str">
        <f>'7- Mapa Final'!B10</f>
        <v>Incumplimiento de los objetivos SIGCMA</v>
      </c>
      <c r="C10" s="612" t="str">
        <f>'7- Mapa Final'!C10</f>
        <v>Posibilidad de incumplimiento de los objetivos del sistema de gestión SIGCMA ante el no logro del nivel de referencia de los indicadores en los procesos que lo conforman con la expectativa de cumplimiento en cada ejercicio (anual) y por falta de mantenimiento del mismo.</v>
      </c>
      <c r="D10" s="614" t="str">
        <f>'7- Mapa Final'!J10</f>
        <v>Muy Baja - 1</v>
      </c>
      <c r="E10" s="616" t="str">
        <f>'7- Mapa Final'!K10</f>
        <v>Menor - 2</v>
      </c>
      <c r="F10" s="622" t="str">
        <f>'7- Mapa Final'!M10</f>
        <v>Bajo - 2</v>
      </c>
      <c r="G10" s="426" t="s">
        <v>110</v>
      </c>
      <c r="H10" s="624"/>
      <c r="I10" s="618"/>
      <c r="J10" s="618"/>
      <c r="K10" s="624"/>
      <c r="L10" s="624"/>
      <c r="M10" s="620"/>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62.25" customHeight="1">
      <c r="A11" s="611"/>
      <c r="B11" s="613"/>
      <c r="C11" s="613"/>
      <c r="D11" s="615"/>
      <c r="E11" s="617"/>
      <c r="F11" s="623"/>
      <c r="G11" s="443"/>
      <c r="H11" s="619"/>
      <c r="I11" s="619"/>
      <c r="J11" s="619"/>
      <c r="K11" s="619"/>
      <c r="L11" s="619"/>
      <c r="M11" s="62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62.25" customHeight="1">
      <c r="A12" s="611"/>
      <c r="B12" s="613"/>
      <c r="C12" s="613"/>
      <c r="D12" s="615"/>
      <c r="E12" s="617"/>
      <c r="F12" s="623"/>
      <c r="G12" s="443"/>
      <c r="H12" s="619"/>
      <c r="I12" s="619"/>
      <c r="J12" s="619"/>
      <c r="K12" s="619"/>
      <c r="L12" s="619"/>
      <c r="M12" s="62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62.25" customHeight="1">
      <c r="A13" s="611"/>
      <c r="B13" s="613"/>
      <c r="C13" s="613"/>
      <c r="D13" s="615"/>
      <c r="E13" s="617"/>
      <c r="F13" s="623"/>
      <c r="G13" s="443"/>
      <c r="H13" s="619"/>
      <c r="I13" s="619"/>
      <c r="J13" s="619"/>
      <c r="K13" s="619"/>
      <c r="L13" s="619"/>
      <c r="M13" s="62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62.25" customHeight="1">
      <c r="A14" s="611"/>
      <c r="B14" s="613"/>
      <c r="C14" s="613"/>
      <c r="D14" s="615"/>
      <c r="E14" s="617"/>
      <c r="F14" s="623"/>
      <c r="G14" s="443"/>
      <c r="H14" s="619"/>
      <c r="I14" s="619"/>
      <c r="J14" s="619"/>
      <c r="K14" s="619"/>
      <c r="L14" s="619"/>
      <c r="M14" s="62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62.25" customHeight="1">
      <c r="A15" s="611"/>
      <c r="B15" s="613"/>
      <c r="C15" s="613"/>
      <c r="D15" s="615"/>
      <c r="E15" s="617"/>
      <c r="F15" s="623"/>
      <c r="G15" s="443"/>
      <c r="H15" s="619"/>
      <c r="I15" s="619"/>
      <c r="J15" s="619"/>
      <c r="K15" s="619"/>
      <c r="L15" s="619"/>
      <c r="M15" s="62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62.25" customHeight="1">
      <c r="A16" s="611"/>
      <c r="B16" s="613"/>
      <c r="C16" s="613"/>
      <c r="D16" s="615"/>
      <c r="E16" s="617"/>
      <c r="F16" s="623"/>
      <c r="G16" s="443"/>
      <c r="H16" s="619"/>
      <c r="I16" s="619"/>
      <c r="J16" s="619"/>
      <c r="K16" s="619"/>
      <c r="L16" s="619"/>
      <c r="M16" s="62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62.25" customHeight="1">
      <c r="A17" s="611"/>
      <c r="B17" s="613"/>
      <c r="C17" s="613"/>
      <c r="D17" s="615"/>
      <c r="E17" s="617"/>
      <c r="F17" s="623"/>
      <c r="G17" s="443"/>
      <c r="H17" s="619"/>
      <c r="I17" s="619"/>
      <c r="J17" s="619"/>
      <c r="K17" s="619"/>
      <c r="L17" s="619"/>
      <c r="M17" s="62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62.25" customHeight="1">
      <c r="A18" s="611"/>
      <c r="B18" s="613"/>
      <c r="C18" s="613"/>
      <c r="D18" s="615"/>
      <c r="E18" s="617"/>
      <c r="F18" s="623"/>
      <c r="G18" s="443"/>
      <c r="H18" s="619"/>
      <c r="I18" s="619"/>
      <c r="J18" s="619"/>
      <c r="K18" s="619"/>
      <c r="L18" s="619"/>
      <c r="M18" s="62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62.25" customHeight="1" thickBot="1">
      <c r="A19" s="611"/>
      <c r="B19" s="613"/>
      <c r="C19" s="613"/>
      <c r="D19" s="615"/>
      <c r="E19" s="617"/>
      <c r="F19" s="623"/>
      <c r="G19" s="443"/>
      <c r="H19" s="619"/>
      <c r="I19" s="619"/>
      <c r="J19" s="619"/>
      <c r="K19" s="619"/>
      <c r="L19" s="619"/>
      <c r="M19" s="62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30.75" customHeight="1">
      <c r="A20" s="610">
        <f>'7- Mapa Final'!A14</f>
        <v>2</v>
      </c>
      <c r="B20" s="612" t="str">
        <f>'7- Mapa Final'!B14</f>
        <v>Pérdida o deterioro de expedientes (físico y/o digital)</v>
      </c>
      <c r="C20" s="612" t="str">
        <f>'7- Mapa Final'!C14</f>
        <v>Posibilidad de la afectación en la Prestación del Servicio de Justicia   por el extravío o deterioro de los expedientes en el proceso de custodia y archivo de los mismos.</v>
      </c>
      <c r="D20" s="614" t="str">
        <f>'7- Mapa Final'!J14</f>
        <v>Muy Baja - 1</v>
      </c>
      <c r="E20" s="616" t="str">
        <f>'7- Mapa Final'!K14</f>
        <v>Menor - 2</v>
      </c>
      <c r="F20" s="622" t="str">
        <f>'7- Mapa Final'!M14</f>
        <v>Bajo - 2</v>
      </c>
      <c r="G20" s="426" t="s">
        <v>110</v>
      </c>
      <c r="H20" s="624"/>
      <c r="I20" s="618"/>
      <c r="J20" s="618"/>
      <c r="K20" s="624"/>
      <c r="L20" s="624"/>
      <c r="M20" s="62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30.75" customHeight="1">
      <c r="A21" s="611"/>
      <c r="B21" s="613"/>
      <c r="C21" s="613"/>
      <c r="D21" s="615"/>
      <c r="E21" s="617"/>
      <c r="F21" s="623"/>
      <c r="G21" s="443"/>
      <c r="H21" s="619"/>
      <c r="I21" s="619"/>
      <c r="J21" s="619"/>
      <c r="K21" s="619"/>
      <c r="L21" s="619"/>
      <c r="M21" s="62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30.75" customHeight="1">
      <c r="A22" s="611"/>
      <c r="B22" s="613"/>
      <c r="C22" s="613"/>
      <c r="D22" s="615"/>
      <c r="E22" s="617"/>
      <c r="F22" s="623"/>
      <c r="G22" s="443"/>
      <c r="H22" s="619"/>
      <c r="I22" s="619"/>
      <c r="J22" s="619"/>
      <c r="K22" s="619"/>
      <c r="L22" s="619"/>
      <c r="M22" s="62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30.75" customHeight="1">
      <c r="A23" s="611"/>
      <c r="B23" s="613"/>
      <c r="C23" s="613"/>
      <c r="D23" s="615"/>
      <c r="E23" s="617"/>
      <c r="F23" s="623"/>
      <c r="G23" s="443"/>
      <c r="H23" s="619"/>
      <c r="I23" s="619"/>
      <c r="J23" s="619"/>
      <c r="K23" s="619"/>
      <c r="L23" s="619"/>
      <c r="M23" s="62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30.75" customHeight="1">
      <c r="A24" s="611"/>
      <c r="B24" s="613"/>
      <c r="C24" s="613"/>
      <c r="D24" s="615"/>
      <c r="E24" s="617"/>
      <c r="F24" s="623"/>
      <c r="G24" s="443"/>
      <c r="H24" s="619"/>
      <c r="I24" s="619"/>
      <c r="J24" s="619"/>
      <c r="K24" s="619"/>
      <c r="L24" s="619"/>
      <c r="M24" s="62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t="30.75" customHeight="1">
      <c r="A25" s="611"/>
      <c r="B25" s="613"/>
      <c r="C25" s="613"/>
      <c r="D25" s="615"/>
      <c r="E25" s="617"/>
      <c r="F25" s="623"/>
      <c r="G25" s="443"/>
      <c r="H25" s="619"/>
      <c r="I25" s="619"/>
      <c r="J25" s="619"/>
      <c r="K25" s="619"/>
      <c r="L25" s="619"/>
      <c r="M25" s="621"/>
      <c r="N25" s="33"/>
      <c r="O25" s="33"/>
    </row>
    <row r="26" spans="1:169" ht="30.75" customHeight="1">
      <c r="A26" s="611"/>
      <c r="B26" s="613"/>
      <c r="C26" s="613"/>
      <c r="D26" s="615"/>
      <c r="E26" s="617"/>
      <c r="F26" s="623"/>
      <c r="G26" s="443"/>
      <c r="H26" s="619"/>
      <c r="I26" s="619"/>
      <c r="J26" s="619"/>
      <c r="K26" s="619"/>
      <c r="L26" s="619"/>
      <c r="M26" s="621"/>
      <c r="N26" s="33"/>
      <c r="O26" s="33"/>
    </row>
    <row r="27" spans="1:169" ht="30.75" customHeight="1">
      <c r="A27" s="611"/>
      <c r="B27" s="613"/>
      <c r="C27" s="613"/>
      <c r="D27" s="615"/>
      <c r="E27" s="617"/>
      <c r="F27" s="623"/>
      <c r="G27" s="443"/>
      <c r="H27" s="619"/>
      <c r="I27" s="619"/>
      <c r="J27" s="619"/>
      <c r="K27" s="619"/>
      <c r="L27" s="619"/>
      <c r="M27" s="621"/>
      <c r="N27" s="33"/>
      <c r="O27" s="33"/>
    </row>
    <row r="28" spans="1:169" ht="30.75" customHeight="1">
      <c r="A28" s="611"/>
      <c r="B28" s="613"/>
      <c r="C28" s="613"/>
      <c r="D28" s="615"/>
      <c r="E28" s="617"/>
      <c r="F28" s="623"/>
      <c r="G28" s="443"/>
      <c r="H28" s="619"/>
      <c r="I28" s="619"/>
      <c r="J28" s="619"/>
      <c r="K28" s="619"/>
      <c r="L28" s="619"/>
      <c r="M28" s="621"/>
      <c r="N28" s="33"/>
      <c r="O28" s="33"/>
    </row>
    <row r="29" spans="1:169" ht="30.75" customHeight="1" thickBot="1">
      <c r="A29" s="611"/>
      <c r="B29" s="613"/>
      <c r="C29" s="613"/>
      <c r="D29" s="615"/>
      <c r="E29" s="617"/>
      <c r="F29" s="623"/>
      <c r="G29" s="443"/>
      <c r="H29" s="619"/>
      <c r="I29" s="619"/>
      <c r="J29" s="619"/>
      <c r="K29" s="619"/>
      <c r="L29" s="619"/>
      <c r="M29" s="621"/>
      <c r="N29" s="33"/>
      <c r="O29" s="33"/>
    </row>
    <row r="30" spans="1:169" s="25" customFormat="1" ht="39" customHeight="1">
      <c r="A30" s="610">
        <f>'7- Mapa Final'!A20</f>
        <v>3</v>
      </c>
      <c r="B30" s="612" t="str">
        <f>'7- Mapa Final'!B20</f>
        <v>Incumplimiento de los términos procesales</v>
      </c>
      <c r="C30" s="612" t="str">
        <f>'7- Mapa Final'!C20</f>
        <v>Falta de observancia en los tiempos establecidos en el procedimiento legal, por parte de los despachos.</v>
      </c>
      <c r="D30" s="614" t="str">
        <f>'7- Mapa Final'!J20</f>
        <v>Media - 3</v>
      </c>
      <c r="E30" s="616" t="str">
        <f>'7- Mapa Final'!K20</f>
        <v>Menor - 2</v>
      </c>
      <c r="F30" s="622" t="str">
        <f>'7- Mapa Final'!M20</f>
        <v>Moderado - 6</v>
      </c>
      <c r="G30" s="426" t="s">
        <v>110</v>
      </c>
      <c r="H30" s="624"/>
      <c r="I30" s="618"/>
      <c r="J30" s="618"/>
      <c r="K30" s="624"/>
      <c r="L30" s="624"/>
      <c r="M30" s="62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39" customHeight="1">
      <c r="A31" s="611"/>
      <c r="B31" s="613"/>
      <c r="C31" s="613"/>
      <c r="D31" s="615"/>
      <c r="E31" s="617"/>
      <c r="F31" s="623"/>
      <c r="G31" s="443"/>
      <c r="H31" s="619"/>
      <c r="I31" s="619"/>
      <c r="J31" s="619"/>
      <c r="K31" s="619"/>
      <c r="L31" s="619"/>
      <c r="M31" s="625"/>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39" customHeight="1">
      <c r="A32" s="611"/>
      <c r="B32" s="613"/>
      <c r="C32" s="613"/>
      <c r="D32" s="615"/>
      <c r="E32" s="617"/>
      <c r="F32" s="623"/>
      <c r="G32" s="443"/>
      <c r="H32" s="619"/>
      <c r="I32" s="619"/>
      <c r="J32" s="619"/>
      <c r="K32" s="619"/>
      <c r="L32" s="619"/>
      <c r="M32" s="625"/>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39" customHeight="1">
      <c r="A33" s="611"/>
      <c r="B33" s="613"/>
      <c r="C33" s="613"/>
      <c r="D33" s="615"/>
      <c r="E33" s="617"/>
      <c r="F33" s="623"/>
      <c r="G33" s="443"/>
      <c r="H33" s="619"/>
      <c r="I33" s="619"/>
      <c r="J33" s="619"/>
      <c r="K33" s="619"/>
      <c r="L33" s="619"/>
      <c r="M33" s="62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39" customHeight="1">
      <c r="A34" s="611"/>
      <c r="B34" s="613"/>
      <c r="C34" s="613"/>
      <c r="D34" s="615"/>
      <c r="E34" s="617"/>
      <c r="F34" s="623"/>
      <c r="G34" s="443"/>
      <c r="H34" s="619"/>
      <c r="I34" s="619"/>
      <c r="J34" s="619"/>
      <c r="K34" s="619"/>
      <c r="L34" s="619"/>
      <c r="M34" s="625"/>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ht="39" customHeight="1">
      <c r="A35" s="611"/>
      <c r="B35" s="613"/>
      <c r="C35" s="613"/>
      <c r="D35" s="615"/>
      <c r="E35" s="617"/>
      <c r="F35" s="623"/>
      <c r="G35" s="443"/>
      <c r="H35" s="619"/>
      <c r="I35" s="619"/>
      <c r="J35" s="619"/>
      <c r="K35" s="619"/>
      <c r="L35" s="619"/>
      <c r="M35" s="625"/>
      <c r="N35" s="33"/>
      <c r="O35" s="33"/>
    </row>
    <row r="36" spans="1:169" ht="39" customHeight="1">
      <c r="A36" s="611"/>
      <c r="B36" s="613"/>
      <c r="C36" s="613"/>
      <c r="D36" s="615"/>
      <c r="E36" s="617"/>
      <c r="F36" s="623"/>
      <c r="G36" s="443"/>
      <c r="H36" s="619"/>
      <c r="I36" s="619"/>
      <c r="J36" s="619"/>
      <c r="K36" s="619"/>
      <c r="L36" s="619"/>
      <c r="M36" s="625"/>
      <c r="N36" s="33"/>
      <c r="O36" s="33"/>
    </row>
    <row r="37" spans="1:169" ht="39" customHeight="1">
      <c r="A37" s="611"/>
      <c r="B37" s="613"/>
      <c r="C37" s="613"/>
      <c r="D37" s="615"/>
      <c r="E37" s="617"/>
      <c r="F37" s="623"/>
      <c r="G37" s="443"/>
      <c r="H37" s="619"/>
      <c r="I37" s="619"/>
      <c r="J37" s="619"/>
      <c r="K37" s="619"/>
      <c r="L37" s="619"/>
      <c r="M37" s="625"/>
      <c r="N37" s="33"/>
      <c r="O37" s="33"/>
    </row>
    <row r="38" spans="1:169" ht="39" customHeight="1">
      <c r="A38" s="611"/>
      <c r="B38" s="613"/>
      <c r="C38" s="613"/>
      <c r="D38" s="615"/>
      <c r="E38" s="617"/>
      <c r="F38" s="623"/>
      <c r="G38" s="443"/>
      <c r="H38" s="619"/>
      <c r="I38" s="619"/>
      <c r="J38" s="619"/>
      <c r="K38" s="619"/>
      <c r="L38" s="619"/>
      <c r="M38" s="625"/>
      <c r="N38" s="33"/>
      <c r="O38" s="33"/>
    </row>
    <row r="39" spans="1:169" ht="39" customHeight="1" thickBot="1">
      <c r="A39" s="611"/>
      <c r="B39" s="613"/>
      <c r="C39" s="613"/>
      <c r="D39" s="615"/>
      <c r="E39" s="617"/>
      <c r="F39" s="623"/>
      <c r="G39" s="443"/>
      <c r="H39" s="619"/>
      <c r="I39" s="619"/>
      <c r="J39" s="619"/>
      <c r="K39" s="619"/>
      <c r="L39" s="619"/>
      <c r="M39" s="625"/>
      <c r="N39" s="33"/>
      <c r="O39" s="33"/>
    </row>
    <row r="40" spans="1:169" s="25" customFormat="1" ht="33" customHeight="1">
      <c r="A40" s="610">
        <f>'7- Mapa Final'!A27</f>
        <v>4</v>
      </c>
      <c r="B40" s="612" t="str">
        <f>'7- Mapa Final'!B27</f>
        <v>Pago indebido de depósitos judiciales</v>
      </c>
      <c r="C40" s="612" t="str">
        <f>'7- Mapa Final'!C27</f>
        <v>Entrega de dineros a quien no le asiste el derecho de reclamar los mismos.</v>
      </c>
      <c r="D40" s="614" t="str">
        <f>'7- Mapa Final'!J27</f>
        <v>Muy Baja - 1</v>
      </c>
      <c r="E40" s="616" t="str">
        <f>'7- Mapa Final'!K27</f>
        <v>Menor - 2</v>
      </c>
      <c r="F40" s="622" t="str">
        <f>'7- Mapa Final'!M27</f>
        <v>Bajo - 2</v>
      </c>
      <c r="G40" s="426" t="s">
        <v>110</v>
      </c>
      <c r="H40" s="624"/>
      <c r="I40" s="618"/>
      <c r="J40" s="618"/>
      <c r="K40" s="624"/>
      <c r="L40" s="624"/>
      <c r="M40" s="62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33" customHeight="1">
      <c r="A41" s="611"/>
      <c r="B41" s="613"/>
      <c r="C41" s="613"/>
      <c r="D41" s="615"/>
      <c r="E41" s="617"/>
      <c r="F41" s="623"/>
      <c r="G41" s="443"/>
      <c r="H41" s="619"/>
      <c r="I41" s="619"/>
      <c r="J41" s="619"/>
      <c r="K41" s="619"/>
      <c r="L41" s="619"/>
      <c r="M41" s="62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33" customHeight="1">
      <c r="A42" s="611"/>
      <c r="B42" s="613"/>
      <c r="C42" s="613"/>
      <c r="D42" s="615"/>
      <c r="E42" s="617"/>
      <c r="F42" s="623"/>
      <c r="G42" s="443"/>
      <c r="H42" s="619"/>
      <c r="I42" s="619"/>
      <c r="J42" s="619"/>
      <c r="K42" s="619"/>
      <c r="L42" s="619"/>
      <c r="M42" s="62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33" customHeight="1">
      <c r="A43" s="611"/>
      <c r="B43" s="613"/>
      <c r="C43" s="613"/>
      <c r="D43" s="615"/>
      <c r="E43" s="617"/>
      <c r="F43" s="623"/>
      <c r="G43" s="443"/>
      <c r="H43" s="619"/>
      <c r="I43" s="619"/>
      <c r="J43" s="619"/>
      <c r="K43" s="619"/>
      <c r="L43" s="619"/>
      <c r="M43" s="62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33" customHeight="1">
      <c r="A44" s="611"/>
      <c r="B44" s="613"/>
      <c r="C44" s="613"/>
      <c r="D44" s="615"/>
      <c r="E44" s="617"/>
      <c r="F44" s="623"/>
      <c r="G44" s="443"/>
      <c r="H44" s="619"/>
      <c r="I44" s="619"/>
      <c r="J44" s="619"/>
      <c r="K44" s="619"/>
      <c r="L44" s="619"/>
      <c r="M44" s="62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33" customHeight="1">
      <c r="A45" s="611"/>
      <c r="B45" s="613"/>
      <c r="C45" s="613"/>
      <c r="D45" s="615"/>
      <c r="E45" s="617"/>
      <c r="F45" s="623"/>
      <c r="G45" s="443"/>
      <c r="H45" s="619"/>
      <c r="I45" s="619"/>
      <c r="J45" s="619"/>
      <c r="K45" s="619"/>
      <c r="L45" s="619"/>
      <c r="M45" s="621"/>
      <c r="N45" s="33"/>
      <c r="O45" s="33"/>
    </row>
    <row r="46" spans="1:169" ht="33" customHeight="1">
      <c r="A46" s="611"/>
      <c r="B46" s="613"/>
      <c r="C46" s="613"/>
      <c r="D46" s="615"/>
      <c r="E46" s="617"/>
      <c r="F46" s="623"/>
      <c r="G46" s="443"/>
      <c r="H46" s="619"/>
      <c r="I46" s="619"/>
      <c r="J46" s="619"/>
      <c r="K46" s="619"/>
      <c r="L46" s="619"/>
      <c r="M46" s="621"/>
      <c r="N46" s="33"/>
      <c r="O46" s="33"/>
    </row>
    <row r="47" spans="1:169" ht="33" customHeight="1">
      <c r="A47" s="611"/>
      <c r="B47" s="613"/>
      <c r="C47" s="613"/>
      <c r="D47" s="615"/>
      <c r="E47" s="617"/>
      <c r="F47" s="623"/>
      <c r="G47" s="443"/>
      <c r="H47" s="619"/>
      <c r="I47" s="619"/>
      <c r="J47" s="619"/>
      <c r="K47" s="619"/>
      <c r="L47" s="619"/>
      <c r="M47" s="621"/>
      <c r="N47" s="33"/>
      <c r="O47" s="33"/>
    </row>
    <row r="48" spans="1:169" ht="33" customHeight="1">
      <c r="A48" s="611"/>
      <c r="B48" s="613"/>
      <c r="C48" s="613"/>
      <c r="D48" s="615"/>
      <c r="E48" s="617"/>
      <c r="F48" s="623"/>
      <c r="G48" s="443"/>
      <c r="H48" s="619"/>
      <c r="I48" s="619"/>
      <c r="J48" s="619"/>
      <c r="K48" s="619"/>
      <c r="L48" s="619"/>
      <c r="M48" s="621"/>
      <c r="N48" s="33"/>
      <c r="O48" s="33"/>
    </row>
    <row r="49" spans="1:169" ht="33" customHeight="1">
      <c r="A49" s="611"/>
      <c r="B49" s="613"/>
      <c r="C49" s="613"/>
      <c r="D49" s="615"/>
      <c r="E49" s="617"/>
      <c r="F49" s="623"/>
      <c r="G49" s="443"/>
      <c r="H49" s="619"/>
      <c r="I49" s="619"/>
      <c r="J49" s="619"/>
      <c r="K49" s="619"/>
      <c r="L49" s="619"/>
      <c r="M49" s="621"/>
      <c r="N49" s="33"/>
      <c r="O49" s="33"/>
    </row>
    <row r="50" spans="1:169" s="25" customFormat="1" ht="12.75" hidden="1" customHeight="1">
      <c r="A50" s="610">
        <f>'7- Mapa Final'!A30</f>
        <v>5</v>
      </c>
      <c r="B50" s="612" t="str">
        <f>'7- Mapa Final'!B30</f>
        <v xml:space="preserve">Recibir , ofrecer, prometer , entregar o aceptar dádivas o beneficios a nombre propio o de terceros para  expedir, alterar,retener , extraviar o entregar  documentos  sin el lleno de requisitos legales </v>
      </c>
      <c r="C50" s="612" t="str">
        <f>'7- Mapa Final'!C30</f>
        <v xml:space="preserve"> Realizar trámites sin el cumplimiento de los requisitos legales  o  con informacion falsa</v>
      </c>
      <c r="D50" s="614" t="str">
        <f>'7- Mapa Final'!J30</f>
        <v>Muy Baja - 1</v>
      </c>
      <c r="E50" s="616" t="str">
        <f>'7- Mapa Final'!K30</f>
        <v>Mayor - 4</v>
      </c>
      <c r="F50" s="622" t="str">
        <f>'7- Mapa Final'!M30</f>
        <v>Alto  - 4</v>
      </c>
      <c r="G50" s="426" t="s">
        <v>193</v>
      </c>
      <c r="H50" s="624"/>
      <c r="I50" s="618"/>
      <c r="J50" s="618"/>
      <c r="K50" s="618"/>
      <c r="L50" s="618"/>
      <c r="M50" s="620"/>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hidden="1" customHeight="1">
      <c r="A51" s="611"/>
      <c r="B51" s="613"/>
      <c r="C51" s="613"/>
      <c r="D51" s="615"/>
      <c r="E51" s="617"/>
      <c r="F51" s="623"/>
      <c r="G51" s="443"/>
      <c r="H51" s="619"/>
      <c r="I51" s="619"/>
      <c r="J51" s="619"/>
      <c r="K51" s="619"/>
      <c r="L51" s="619"/>
      <c r="M51" s="62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hidden="1" customHeight="1">
      <c r="A52" s="611"/>
      <c r="B52" s="613"/>
      <c r="C52" s="613"/>
      <c r="D52" s="615"/>
      <c r="E52" s="617"/>
      <c r="F52" s="623"/>
      <c r="G52" s="443"/>
      <c r="H52" s="619"/>
      <c r="I52" s="619"/>
      <c r="J52" s="619"/>
      <c r="K52" s="619"/>
      <c r="L52" s="619"/>
      <c r="M52" s="62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hidden="1" customHeight="1">
      <c r="A53" s="611"/>
      <c r="B53" s="613"/>
      <c r="C53" s="613"/>
      <c r="D53" s="615"/>
      <c r="E53" s="617"/>
      <c r="F53" s="623"/>
      <c r="G53" s="443"/>
      <c r="H53" s="619"/>
      <c r="I53" s="619"/>
      <c r="J53" s="619"/>
      <c r="K53" s="619"/>
      <c r="L53" s="619"/>
      <c r="M53" s="62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hidden="1" customHeight="1">
      <c r="A54" s="611"/>
      <c r="B54" s="613"/>
      <c r="C54" s="613"/>
      <c r="D54" s="615"/>
      <c r="E54" s="617"/>
      <c r="F54" s="623"/>
      <c r="G54" s="443"/>
      <c r="H54" s="619"/>
      <c r="I54" s="619"/>
      <c r="J54" s="619"/>
      <c r="K54" s="619"/>
      <c r="L54" s="619"/>
      <c r="M54" s="62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idden="1">
      <c r="A55" s="611"/>
      <c r="B55" s="613"/>
      <c r="C55" s="613"/>
      <c r="D55" s="615"/>
      <c r="E55" s="617"/>
      <c r="F55" s="623"/>
      <c r="G55" s="443"/>
      <c r="H55" s="619"/>
      <c r="I55" s="619"/>
      <c r="J55" s="619"/>
      <c r="K55" s="619"/>
      <c r="L55" s="619"/>
      <c r="M55" s="621"/>
      <c r="N55" s="33"/>
      <c r="O55" s="33"/>
    </row>
    <row r="56" spans="1:169" hidden="1">
      <c r="A56" s="611"/>
      <c r="B56" s="613"/>
      <c r="C56" s="613"/>
      <c r="D56" s="615"/>
      <c r="E56" s="617"/>
      <c r="F56" s="623"/>
      <c r="G56" s="443"/>
      <c r="H56" s="619"/>
      <c r="I56" s="619"/>
      <c r="J56" s="619"/>
      <c r="K56" s="619"/>
      <c r="L56" s="619"/>
      <c r="M56" s="621"/>
      <c r="N56" s="33"/>
      <c r="O56" s="33"/>
    </row>
    <row r="57" spans="1:169" hidden="1">
      <c r="A57" s="611"/>
      <c r="B57" s="613"/>
      <c r="C57" s="613"/>
      <c r="D57" s="615"/>
      <c r="E57" s="617"/>
      <c r="F57" s="623"/>
      <c r="G57" s="443"/>
      <c r="H57" s="619"/>
      <c r="I57" s="619"/>
      <c r="J57" s="619"/>
      <c r="K57" s="619"/>
      <c r="L57" s="619"/>
      <c r="M57" s="621"/>
      <c r="N57" s="33"/>
      <c r="O57" s="33"/>
    </row>
    <row r="58" spans="1:169" hidden="1">
      <c r="A58" s="611"/>
      <c r="B58" s="613"/>
      <c r="C58" s="613"/>
      <c r="D58" s="615"/>
      <c r="E58" s="617"/>
      <c r="F58" s="623"/>
      <c r="G58" s="443"/>
      <c r="H58" s="619"/>
      <c r="I58" s="619"/>
      <c r="J58" s="619"/>
      <c r="K58" s="619"/>
      <c r="L58" s="619"/>
      <c r="M58" s="621"/>
      <c r="N58" s="33"/>
      <c r="O58" s="33"/>
    </row>
    <row r="59" spans="1:169" ht="15" hidden="1" thickBot="1">
      <c r="A59" s="611"/>
      <c r="B59" s="613"/>
      <c r="C59" s="613"/>
      <c r="D59" s="615"/>
      <c r="E59" s="617"/>
      <c r="F59" s="623"/>
      <c r="G59" s="443"/>
      <c r="H59" s="619"/>
      <c r="I59" s="619"/>
      <c r="J59" s="619"/>
      <c r="K59" s="619"/>
      <c r="L59" s="619"/>
      <c r="M59" s="621"/>
      <c r="N59" s="33"/>
      <c r="O59" s="33"/>
    </row>
    <row r="60" spans="1:169" s="25" customFormat="1" ht="12.75" hidden="1" customHeight="1">
      <c r="A60" s="610">
        <f>'7- Mapa Final'!A32</f>
        <v>6</v>
      </c>
      <c r="B60" s="612" t="str">
        <f>'7- Mapa Final'!B32</f>
        <v xml:space="preserve">Recibir, ofrecer, prometer, entregar o aceptar dadivas  o beneficios a nombre propio o de terceros para  demorar, retener, alterar o direccionar fallos judiciales </v>
      </c>
      <c r="C60" s="612" t="str">
        <f>'7- Mapa Final'!C32</f>
        <v xml:space="preserve">Proferir  sentencias judiciales incumpliendo los principios de la administracion de justicia o sin la observancia de los Codigos  Procesales en la materia </v>
      </c>
      <c r="D60" s="614" t="str">
        <f>'7- Mapa Final'!J32</f>
        <v>Muy Baja - 1</v>
      </c>
      <c r="E60" s="616" t="str">
        <f>'7- Mapa Final'!K32</f>
        <v>Mayor - 4</v>
      </c>
      <c r="F60" s="622" t="str">
        <f>'7- Mapa Final'!M32</f>
        <v>Alto  - 4</v>
      </c>
      <c r="G60" s="426" t="s">
        <v>193</v>
      </c>
      <c r="H60" s="624"/>
      <c r="I60" s="618"/>
      <c r="J60" s="618"/>
      <c r="K60" s="618"/>
      <c r="L60" s="618"/>
      <c r="M60" s="620"/>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11"/>
      <c r="B61" s="613"/>
      <c r="C61" s="613"/>
      <c r="D61" s="615"/>
      <c r="E61" s="617"/>
      <c r="F61" s="623"/>
      <c r="G61" s="443"/>
      <c r="H61" s="619"/>
      <c r="I61" s="619"/>
      <c r="J61" s="619"/>
      <c r="K61" s="619"/>
      <c r="L61" s="619"/>
      <c r="M61" s="621"/>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11"/>
      <c r="B62" s="613"/>
      <c r="C62" s="613"/>
      <c r="D62" s="615"/>
      <c r="E62" s="617"/>
      <c r="F62" s="623"/>
      <c r="G62" s="443"/>
      <c r="H62" s="619"/>
      <c r="I62" s="619"/>
      <c r="J62" s="619"/>
      <c r="K62" s="619"/>
      <c r="L62" s="619"/>
      <c r="M62" s="621"/>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11"/>
      <c r="B63" s="613"/>
      <c r="C63" s="613"/>
      <c r="D63" s="615"/>
      <c r="E63" s="617"/>
      <c r="F63" s="623"/>
      <c r="G63" s="443"/>
      <c r="H63" s="619"/>
      <c r="I63" s="619"/>
      <c r="J63" s="619"/>
      <c r="K63" s="619"/>
      <c r="L63" s="619"/>
      <c r="M63" s="621"/>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11"/>
      <c r="B64" s="613"/>
      <c r="C64" s="613"/>
      <c r="D64" s="615"/>
      <c r="E64" s="617"/>
      <c r="F64" s="623"/>
      <c r="G64" s="443"/>
      <c r="H64" s="619"/>
      <c r="I64" s="619"/>
      <c r="J64" s="619"/>
      <c r="K64" s="619"/>
      <c r="L64" s="619"/>
      <c r="M64" s="621"/>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hidden="1">
      <c r="A65" s="611"/>
      <c r="B65" s="613"/>
      <c r="C65" s="613"/>
      <c r="D65" s="615"/>
      <c r="E65" s="617"/>
      <c r="F65" s="623"/>
      <c r="G65" s="443"/>
      <c r="H65" s="619"/>
      <c r="I65" s="619"/>
      <c r="J65" s="619"/>
      <c r="K65" s="619"/>
      <c r="L65" s="619"/>
      <c r="M65" s="621"/>
      <c r="N65" s="33"/>
      <c r="O65" s="33"/>
    </row>
    <row r="66" spans="1:15" hidden="1">
      <c r="A66" s="611"/>
      <c r="B66" s="613"/>
      <c r="C66" s="613"/>
      <c r="D66" s="615"/>
      <c r="E66" s="617"/>
      <c r="F66" s="623"/>
      <c r="G66" s="443"/>
      <c r="H66" s="619"/>
      <c r="I66" s="619"/>
      <c r="J66" s="619"/>
      <c r="K66" s="619"/>
      <c r="L66" s="619"/>
      <c r="M66" s="621"/>
      <c r="N66" s="33"/>
      <c r="O66" s="33"/>
    </row>
    <row r="67" spans="1:15" hidden="1">
      <c r="A67" s="611"/>
      <c r="B67" s="613"/>
      <c r="C67" s="613"/>
      <c r="D67" s="615"/>
      <c r="E67" s="617"/>
      <c r="F67" s="623"/>
      <c r="G67" s="443"/>
      <c r="H67" s="619"/>
      <c r="I67" s="619"/>
      <c r="J67" s="619"/>
      <c r="K67" s="619"/>
      <c r="L67" s="619"/>
      <c r="M67" s="621"/>
      <c r="N67" s="33"/>
      <c r="O67" s="33"/>
    </row>
    <row r="68" spans="1:15" hidden="1">
      <c r="A68" s="611"/>
      <c r="B68" s="613"/>
      <c r="C68" s="613"/>
      <c r="D68" s="615"/>
      <c r="E68" s="617"/>
      <c r="F68" s="623"/>
      <c r="G68" s="443"/>
      <c r="H68" s="619"/>
      <c r="I68" s="619"/>
      <c r="J68" s="619"/>
      <c r="K68" s="619"/>
      <c r="L68" s="619"/>
      <c r="M68" s="621"/>
      <c r="N68" s="33"/>
      <c r="O68" s="33"/>
    </row>
    <row r="69" spans="1:15" hidden="1">
      <c r="A69" s="611"/>
      <c r="B69" s="613"/>
      <c r="C69" s="613"/>
      <c r="D69" s="615"/>
      <c r="E69" s="617"/>
      <c r="F69" s="623"/>
      <c r="G69" s="443"/>
      <c r="H69" s="619"/>
      <c r="I69" s="619"/>
      <c r="J69" s="619"/>
      <c r="K69" s="619"/>
      <c r="L69" s="619"/>
      <c r="M69" s="621"/>
      <c r="N69" s="33"/>
      <c r="O69" s="33"/>
    </row>
  </sheetData>
  <mergeCells count="95">
    <mergeCell ref="A40:A49"/>
    <mergeCell ref="B40:B49"/>
    <mergeCell ref="C40:C49"/>
    <mergeCell ref="D40:D49"/>
    <mergeCell ref="E40:E49"/>
    <mergeCell ref="K40:K49"/>
    <mergeCell ref="L40:L49"/>
    <mergeCell ref="M40:M49"/>
    <mergeCell ref="F40:F49"/>
    <mergeCell ref="G40:G49"/>
    <mergeCell ref="H40:H49"/>
    <mergeCell ref="I40:I49"/>
    <mergeCell ref="J40:J49"/>
    <mergeCell ref="K1:M3"/>
    <mergeCell ref="A4:B4"/>
    <mergeCell ref="A5:B5"/>
    <mergeCell ref="A1:B2"/>
    <mergeCell ref="C1:J3"/>
    <mergeCell ref="C4:M4"/>
    <mergeCell ref="C5:M5"/>
    <mergeCell ref="A9:G9"/>
    <mergeCell ref="A10:A19"/>
    <mergeCell ref="C10:C19"/>
    <mergeCell ref="L10:L19"/>
    <mergeCell ref="M10:M19"/>
    <mergeCell ref="D10:D19"/>
    <mergeCell ref="E10:E19"/>
    <mergeCell ref="B10:B19"/>
    <mergeCell ref="I20:I29"/>
    <mergeCell ref="G30:G39"/>
    <mergeCell ref="B30:B39"/>
    <mergeCell ref="C30:C39"/>
    <mergeCell ref="D20:D29"/>
    <mergeCell ref="B20:B29"/>
    <mergeCell ref="D30:D39"/>
    <mergeCell ref="E30:E39"/>
    <mergeCell ref="F30:F39"/>
    <mergeCell ref="G20:G29"/>
    <mergeCell ref="H20:H29"/>
    <mergeCell ref="L50:L59"/>
    <mergeCell ref="M50:M59"/>
    <mergeCell ref="H7:H8"/>
    <mergeCell ref="I7:J7"/>
    <mergeCell ref="K7:L7"/>
    <mergeCell ref="M7:M8"/>
    <mergeCell ref="L20:L29"/>
    <mergeCell ref="M20:M29"/>
    <mergeCell ref="K10:K19"/>
    <mergeCell ref="H30:H39"/>
    <mergeCell ref="J20:J29"/>
    <mergeCell ref="K20:K29"/>
    <mergeCell ref="J30:J39"/>
    <mergeCell ref="K30:K39"/>
    <mergeCell ref="L30:L39"/>
    <mergeCell ref="I30:I39"/>
    <mergeCell ref="M30:M39"/>
    <mergeCell ref="A6:B6"/>
    <mergeCell ref="A7:C7"/>
    <mergeCell ref="D7:F7"/>
    <mergeCell ref="G7:G8"/>
    <mergeCell ref="C6:M6"/>
    <mergeCell ref="F10:F19"/>
    <mergeCell ref="G10:G19"/>
    <mergeCell ref="H10:H19"/>
    <mergeCell ref="I10:I19"/>
    <mergeCell ref="J10:J19"/>
    <mergeCell ref="E20:E29"/>
    <mergeCell ref="A30:A39"/>
    <mergeCell ref="A20:A29"/>
    <mergeCell ref="C20:C29"/>
    <mergeCell ref="F20:F29"/>
    <mergeCell ref="A50:A59"/>
    <mergeCell ref="B50:B59"/>
    <mergeCell ref="C50:C59"/>
    <mergeCell ref="D50:D59"/>
    <mergeCell ref="E50:E59"/>
    <mergeCell ref="F50:F59"/>
    <mergeCell ref="G50:G59"/>
    <mergeCell ref="H50:H59"/>
    <mergeCell ref="I50:I59"/>
    <mergeCell ref="K60:K69"/>
    <mergeCell ref="J50:J59"/>
    <mergeCell ref="K50:K59"/>
    <mergeCell ref="L60:L69"/>
    <mergeCell ref="M60:M69"/>
    <mergeCell ref="F60:F69"/>
    <mergeCell ref="G60:G69"/>
    <mergeCell ref="H60:H69"/>
    <mergeCell ref="I60:I69"/>
    <mergeCell ref="J60:J69"/>
    <mergeCell ref="A60:A69"/>
    <mergeCell ref="B60:B69"/>
    <mergeCell ref="C60:C69"/>
    <mergeCell ref="D60:D69"/>
    <mergeCell ref="E60:E69"/>
  </mergeCells>
  <conditionalFormatting sqref="A7:B7">
    <cfRule type="containsText" dxfId="253" priority="1215" operator="containsText" text="3- Moderado">
      <formula>NOT(ISERROR(SEARCH("3- Moderado",A7)))</formula>
    </cfRule>
    <cfRule type="containsText" dxfId="252" priority="1216" operator="containsText" text="6- Moderado">
      <formula>NOT(ISERROR(SEARCH("6- Moderado",A7)))</formula>
    </cfRule>
    <cfRule type="containsText" dxfId="251" priority="1217" operator="containsText" text="4- Moderado">
      <formula>NOT(ISERROR(SEARCH("4- Moderado",A7)))</formula>
    </cfRule>
    <cfRule type="containsText" dxfId="250" priority="1218" operator="containsText" text="3- Bajo">
      <formula>NOT(ISERROR(SEARCH("3- Bajo",A7)))</formula>
    </cfRule>
    <cfRule type="containsText" dxfId="249" priority="1219" operator="containsText" text="4- Bajo">
      <formula>NOT(ISERROR(SEARCH("4- Bajo",A7)))</formula>
    </cfRule>
    <cfRule type="containsText" dxfId="248" priority="1220" operator="containsText" text="1- Bajo">
      <formula>NOT(ISERROR(SEARCH("1- Bajo",A7)))</formula>
    </cfRule>
  </conditionalFormatting>
  <conditionalFormatting sqref="A20:D20">
    <cfRule type="containsText" dxfId="247" priority="19" operator="containsText" text="4- Moderado">
      <formula>NOT(ISERROR(SEARCH("4- Moderado",A20)))</formula>
    </cfRule>
    <cfRule type="containsText" dxfId="246" priority="17" operator="containsText" text="3- Moderado">
      <formula>NOT(ISERROR(SEARCH("3- Moderado",A20)))</formula>
    </cfRule>
    <cfRule type="containsText" dxfId="245" priority="18" operator="containsText" text="6- Moderado">
      <formula>NOT(ISERROR(SEARCH("6- Moderado",A20)))</formula>
    </cfRule>
    <cfRule type="containsText" dxfId="244" priority="20" operator="containsText" text="3- Bajo">
      <formula>NOT(ISERROR(SEARCH("3- Bajo",A20)))</formula>
    </cfRule>
    <cfRule type="containsText" dxfId="243" priority="21" operator="containsText" text="4- Bajo">
      <formula>NOT(ISERROR(SEARCH("4- Bajo",A20)))</formula>
    </cfRule>
    <cfRule type="containsText" dxfId="242" priority="22" operator="containsText" text="1- Bajo">
      <formula>NOT(ISERROR(SEARCH("1- Bajo",A20)))</formula>
    </cfRule>
  </conditionalFormatting>
  <conditionalFormatting sqref="A10:E10">
    <cfRule type="containsText" dxfId="241" priority="1192" operator="containsText" text="6- Moderado">
      <formula>NOT(ISERROR(SEARCH("6- Moderado",A10)))</formula>
    </cfRule>
    <cfRule type="containsText" dxfId="240" priority="1193" operator="containsText" text="4- Moderado">
      <formula>NOT(ISERROR(SEARCH("4- Moderado",A10)))</formula>
    </cfRule>
    <cfRule type="containsText" dxfId="239" priority="1194" operator="containsText" text="3- Bajo">
      <formula>NOT(ISERROR(SEARCH("3- Bajo",A10)))</formula>
    </cfRule>
    <cfRule type="containsText" dxfId="238" priority="1195" operator="containsText" text="4- Bajo">
      <formula>NOT(ISERROR(SEARCH("4- Bajo",A10)))</formula>
    </cfRule>
    <cfRule type="containsText" dxfId="237" priority="1196" operator="containsText" text="1- Bajo">
      <formula>NOT(ISERROR(SEARCH("1- Bajo",A10)))</formula>
    </cfRule>
    <cfRule type="containsText" dxfId="236" priority="1191" operator="containsText" text="3- Moderado">
      <formula>NOT(ISERROR(SEARCH("3- Moderado",A10)))</formula>
    </cfRule>
  </conditionalFormatting>
  <conditionalFormatting sqref="A30:E30">
    <cfRule type="containsText" dxfId="235" priority="378" operator="containsText" text="1- Bajo">
      <formula>NOT(ISERROR(SEARCH("1- Bajo",A30)))</formula>
    </cfRule>
    <cfRule type="containsText" dxfId="234" priority="377" operator="containsText" text="4- Bajo">
      <formula>NOT(ISERROR(SEARCH("4- Bajo",A30)))</formula>
    </cfRule>
    <cfRule type="containsText" dxfId="233" priority="376" operator="containsText" text="3- Bajo">
      <formula>NOT(ISERROR(SEARCH("3- Bajo",A30)))</formula>
    </cfRule>
    <cfRule type="containsText" dxfId="232" priority="374" operator="containsText" text="6- Moderado">
      <formula>NOT(ISERROR(SEARCH("6- Moderado",A30)))</formula>
    </cfRule>
    <cfRule type="containsText" dxfId="231" priority="373" operator="containsText" text="3- Moderado">
      <formula>NOT(ISERROR(SEARCH("3- Moderado",A30)))</formula>
    </cfRule>
    <cfRule type="containsText" dxfId="230" priority="375" operator="containsText" text="4- Moderado">
      <formula>NOT(ISERROR(SEARCH("4- Moderado",A30)))</formula>
    </cfRule>
  </conditionalFormatting>
  <conditionalFormatting sqref="A40:E40">
    <cfRule type="containsText" dxfId="229" priority="355" operator="containsText" text="3- Bajo">
      <formula>NOT(ISERROR(SEARCH("3- Bajo",A40)))</formula>
    </cfRule>
    <cfRule type="containsText" dxfId="228" priority="357" operator="containsText" text="1- Bajo">
      <formula>NOT(ISERROR(SEARCH("1- Bajo",A40)))</formula>
    </cfRule>
    <cfRule type="containsText" dxfId="227" priority="356" operator="containsText" text="4- Bajo">
      <formula>NOT(ISERROR(SEARCH("4- Bajo",A40)))</formula>
    </cfRule>
    <cfRule type="containsText" dxfId="226" priority="354" operator="containsText" text="4- Moderado">
      <formula>NOT(ISERROR(SEARCH("4- Moderado",A40)))</formula>
    </cfRule>
    <cfRule type="containsText" dxfId="225" priority="353" operator="containsText" text="6- Moderado">
      <formula>NOT(ISERROR(SEARCH("6- Moderado",A40)))</formula>
    </cfRule>
    <cfRule type="containsText" dxfId="224" priority="352" operator="containsText" text="3- Moderado">
      <formula>NOT(ISERROR(SEARCH("3- Moderado",A40)))</formula>
    </cfRule>
  </conditionalFormatting>
  <conditionalFormatting sqref="A50:E50">
    <cfRule type="containsText" dxfId="223" priority="311" operator="containsText" text="6- Moderado">
      <formula>NOT(ISERROR(SEARCH("6- Moderado",A50)))</formula>
    </cfRule>
    <cfRule type="containsText" dxfId="222" priority="312" operator="containsText" text="4- Moderado">
      <formula>NOT(ISERROR(SEARCH("4- Moderado",A50)))</formula>
    </cfRule>
    <cfRule type="containsText" dxfId="221" priority="314" operator="containsText" text="4- Bajo">
      <formula>NOT(ISERROR(SEARCH("4- Bajo",A50)))</formula>
    </cfRule>
    <cfRule type="containsText" dxfId="220" priority="315" operator="containsText" text="1- Bajo">
      <formula>NOT(ISERROR(SEARCH("1- Bajo",A50)))</formula>
    </cfRule>
    <cfRule type="containsText" dxfId="219" priority="313" operator="containsText" text="3- Bajo">
      <formula>NOT(ISERROR(SEARCH("3- Bajo",A50)))</formula>
    </cfRule>
    <cfRule type="containsText" dxfId="218" priority="310" operator="containsText" text="3- Moderado">
      <formula>NOT(ISERROR(SEARCH("3- Moderado",A50)))</formula>
    </cfRule>
  </conditionalFormatting>
  <conditionalFormatting sqref="A60:E60">
    <cfRule type="containsText" dxfId="217" priority="293" operator="containsText" text="4- Bajo">
      <formula>NOT(ISERROR(SEARCH("4- Bajo",A60)))</formula>
    </cfRule>
    <cfRule type="containsText" dxfId="216" priority="294" operator="containsText" text="1- Bajo">
      <formula>NOT(ISERROR(SEARCH("1- Bajo",A60)))</formula>
    </cfRule>
    <cfRule type="containsText" dxfId="215" priority="291" operator="containsText" text="4- Moderado">
      <formula>NOT(ISERROR(SEARCH("4- Moderado",A60)))</formula>
    </cfRule>
    <cfRule type="containsText" dxfId="214" priority="290" operator="containsText" text="6- Moderado">
      <formula>NOT(ISERROR(SEARCH("6- Moderado",A60)))</formula>
    </cfRule>
    <cfRule type="containsText" dxfId="213" priority="289" operator="containsText" text="3- Moderado">
      <formula>NOT(ISERROR(SEARCH("3- Moderado",A60)))</formula>
    </cfRule>
    <cfRule type="containsText" dxfId="212" priority="292" operator="containsText" text="3- Bajo">
      <formula>NOT(ISERROR(SEARCH("3- Bajo",A60)))</formula>
    </cfRule>
  </conditionalFormatting>
  <conditionalFormatting sqref="C8:F8">
    <cfRule type="containsText" dxfId="211" priority="548" operator="containsText" text="6- Moderado">
      <formula>NOT(ISERROR(SEARCH("6- Moderado",C8)))</formula>
    </cfRule>
    <cfRule type="containsText" dxfId="210" priority="549" operator="containsText" text="4- Moderado">
      <formula>NOT(ISERROR(SEARCH("4- Moderado",C8)))</formula>
    </cfRule>
    <cfRule type="containsText" dxfId="209" priority="550" operator="containsText" text="3- Bajo">
      <formula>NOT(ISERROR(SEARCH("3- Bajo",C8)))</formula>
    </cfRule>
    <cfRule type="containsText" dxfId="208" priority="551" operator="containsText" text="4- Bajo">
      <formula>NOT(ISERROR(SEARCH("4- Bajo",C8)))</formula>
    </cfRule>
    <cfRule type="containsText" dxfId="207" priority="547" operator="containsText" text="3- Moderado">
      <formula>NOT(ISERROR(SEARCH("3- Moderado",C8)))</formula>
    </cfRule>
    <cfRule type="containsText" dxfId="206" priority="552" operator="containsText" text="1- Bajo">
      <formula>NOT(ISERROR(SEARCH("1- Bajo",C8)))</formula>
    </cfRule>
  </conditionalFormatting>
  <conditionalFormatting sqref="D10:D69">
    <cfRule type="containsText" dxfId="205" priority="16" operator="containsText" text="Media">
      <formula>NOT(ISERROR(SEARCH("Media",D10)))</formula>
    </cfRule>
    <cfRule type="containsText" dxfId="204" priority="15" operator="containsText" text="Muy Baja">
      <formula>NOT(ISERROR(SEARCH("Muy Baja",D10)))</formula>
    </cfRule>
    <cfRule type="containsText" dxfId="203" priority="12" operator="containsText" text="Muy Alta">
      <formula>NOT(ISERROR(SEARCH("Muy Alta",D10)))</formula>
    </cfRule>
    <cfRule type="containsText" dxfId="202" priority="14" operator="containsText" text="Baja">
      <formula>NOT(ISERROR(SEARCH("Baja",D10)))</formula>
    </cfRule>
    <cfRule type="containsText" dxfId="201" priority="13" operator="containsText" text="Alta">
      <formula>NOT(ISERROR(SEARCH("Alta",D10)))</formula>
    </cfRule>
  </conditionalFormatting>
  <conditionalFormatting sqref="E10:E69">
    <cfRule type="containsText" dxfId="200" priority="278" operator="containsText" text="Leve">
      <formula>NOT(ISERROR(SEARCH("Leve",E10)))</formula>
    </cfRule>
    <cfRule type="containsText" dxfId="199" priority="277" operator="containsText" text="Menor">
      <formula>NOT(ISERROR(SEARCH("Menor",E10)))</formula>
    </cfRule>
    <cfRule type="containsText" dxfId="198" priority="276" operator="containsText" text="Mayor">
      <formula>NOT(ISERROR(SEARCH("Mayor",E10)))</formula>
    </cfRule>
    <cfRule type="containsText" dxfId="197" priority="275" operator="containsText" text="Catastrófico">
      <formula>NOT(ISERROR(SEARCH("Catastrófico",E10)))</formula>
    </cfRule>
  </conditionalFormatting>
  <conditionalFormatting sqref="E20">
    <cfRule type="containsText" dxfId="196" priority="396" operator="containsText" text="4- Moderado">
      <formula>NOT(ISERROR(SEARCH("4- Moderado",E20)))</formula>
    </cfRule>
    <cfRule type="containsText" dxfId="195" priority="398" operator="containsText" text="4- Bajo">
      <formula>NOT(ISERROR(SEARCH("4- Bajo",E20)))</formula>
    </cfRule>
    <cfRule type="containsText" dxfId="194" priority="399" operator="containsText" text="1- Bajo">
      <formula>NOT(ISERROR(SEARCH("1- Bajo",E20)))</formula>
    </cfRule>
    <cfRule type="containsText" dxfId="193" priority="397" operator="containsText" text="3- Bajo">
      <formula>NOT(ISERROR(SEARCH("3- Bajo",E20)))</formula>
    </cfRule>
    <cfRule type="containsText" dxfId="192" priority="394" operator="containsText" text="3- Moderado">
      <formula>NOT(ISERROR(SEARCH("3- Moderado",E20)))</formula>
    </cfRule>
    <cfRule type="containsText" dxfId="191" priority="395" operator="containsText" text="6- Moderado">
      <formula>NOT(ISERROR(SEARCH("6- Moderado",E20)))</formula>
    </cfRule>
  </conditionalFormatting>
  <conditionalFormatting sqref="E10:F69">
    <cfRule type="containsText" dxfId="190" priority="283" operator="containsText" text="Moderado">
      <formula>NOT(ISERROR(SEARCH("Moderado",E10)))</formula>
    </cfRule>
  </conditionalFormatting>
  <conditionalFormatting sqref="F10:F19">
    <cfRule type="colorScale" priority="1578">
      <colorScale>
        <cfvo type="min"/>
        <cfvo type="max"/>
        <color rgb="FFFF7128"/>
        <color rgb="FFFFEF9C"/>
      </colorScale>
    </cfRule>
  </conditionalFormatting>
  <conditionalFormatting sqref="F10:F69">
    <cfRule type="containsText" dxfId="189" priority="288" operator="containsText" text="Extremo">
      <formula>NOT(ISERROR(SEARCH("Extremo",F10)))</formula>
    </cfRule>
    <cfRule type="containsText" dxfId="188" priority="285" operator="containsText" text="Bajo">
      <formula>NOT(ISERROR(SEARCH("Bajo",F10)))</formula>
    </cfRule>
    <cfRule type="containsText" dxfId="187" priority="286" operator="containsText" text="Moderado">
      <formula>NOT(ISERROR(SEARCH("Moderado",F10)))</formula>
    </cfRule>
    <cfRule type="containsText" dxfId="186" priority="287" operator="containsText" text="Alto">
      <formula>NOT(ISERROR(SEARCH("Alto",F10)))</formula>
    </cfRule>
  </conditionalFormatting>
  <conditionalFormatting sqref="F20:F29">
    <cfRule type="colorScale" priority="400">
      <colorScale>
        <cfvo type="min"/>
        <cfvo type="max"/>
        <color rgb="FFFF7128"/>
        <color rgb="FFFFEF9C"/>
      </colorScale>
    </cfRule>
  </conditionalFormatting>
  <conditionalFormatting sqref="F30:F39">
    <cfRule type="colorScale" priority="379">
      <colorScale>
        <cfvo type="min"/>
        <cfvo type="max"/>
        <color rgb="FFFF7128"/>
        <color rgb="FFFFEF9C"/>
      </colorScale>
    </cfRule>
  </conditionalFormatting>
  <conditionalFormatting sqref="F40:F49">
    <cfRule type="colorScale" priority="358">
      <colorScale>
        <cfvo type="min"/>
        <cfvo type="max"/>
        <color rgb="FFFF7128"/>
        <color rgb="FFFFEF9C"/>
      </colorScale>
    </cfRule>
  </conditionalFormatting>
  <conditionalFormatting sqref="F50:F59">
    <cfRule type="colorScale" priority="316">
      <colorScale>
        <cfvo type="min"/>
        <cfvo type="max"/>
        <color rgb="FFFF7128"/>
        <color rgb="FFFFEF9C"/>
      </colorScale>
    </cfRule>
  </conditionalFormatting>
  <conditionalFormatting sqref="F60:F69">
    <cfRule type="colorScale" priority="29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69"/>
  <sheetViews>
    <sheetView showGridLines="0" topLeftCell="A7" zoomScale="55" zoomScaleNormal="55" workbookViewId="0">
      <selection activeCell="G40" sqref="G40:G49"/>
    </sheetView>
  </sheetViews>
  <sheetFormatPr baseColWidth="10" defaultColWidth="11.44140625" defaultRowHeight="14.4"/>
  <cols>
    <col min="1" max="1" width="18.44140625" style="5" customWidth="1"/>
    <col min="2" max="2" width="35.88671875" style="5" customWidth="1"/>
    <col min="3" max="3" width="40.33203125" customWidth="1"/>
    <col min="4" max="4" width="16.88671875" style="95" customWidth="1"/>
    <col min="5" max="5" width="18.5546875" style="26" customWidth="1"/>
    <col min="6" max="6" width="18.33203125" style="26" bestFit="1" customWidth="1"/>
    <col min="7" max="7" width="18.33203125" bestFit="1" customWidth="1"/>
    <col min="8" max="8" width="32.6640625" customWidth="1"/>
    <col min="9" max="9" width="16.5546875" customWidth="1"/>
    <col min="10" max="10" width="14.33203125" customWidth="1"/>
    <col min="11" max="11" width="17.6640625" customWidth="1"/>
    <col min="12" max="12" width="17.5546875" customWidth="1"/>
    <col min="13" max="13" width="48.33203125" customWidth="1"/>
    <col min="14" max="169" width="11.44140625" style="2"/>
  </cols>
  <sheetData>
    <row r="1" spans="1:271" s="18" customFormat="1" ht="16.5" customHeight="1">
      <c r="A1" s="642"/>
      <c r="B1" s="643"/>
      <c r="C1" s="646"/>
      <c r="D1" s="646"/>
      <c r="E1" s="646"/>
      <c r="F1" s="646"/>
      <c r="G1" s="646"/>
      <c r="H1" s="646"/>
      <c r="I1" s="646"/>
      <c r="J1" s="647"/>
      <c r="K1" s="641"/>
      <c r="L1" s="641"/>
      <c r="M1" s="64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81" customHeight="1">
      <c r="A2" s="644"/>
      <c r="B2" s="645"/>
      <c r="C2" s="648"/>
      <c r="D2" s="648"/>
      <c r="E2" s="648"/>
      <c r="F2" s="648"/>
      <c r="G2" s="648"/>
      <c r="H2" s="648"/>
      <c r="I2" s="648"/>
      <c r="J2" s="649"/>
      <c r="K2" s="641"/>
      <c r="L2" s="641"/>
      <c r="M2" s="64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8"/>
      <c r="D3" s="648"/>
      <c r="E3" s="648"/>
      <c r="F3" s="648"/>
      <c r="G3" s="648"/>
      <c r="H3" s="648"/>
      <c r="I3" s="648"/>
      <c r="J3" s="649"/>
      <c r="K3" s="641"/>
      <c r="L3" s="641"/>
      <c r="M3" s="641"/>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50000000000003" customHeight="1">
      <c r="A4" s="451" t="s">
        <v>0</v>
      </c>
      <c r="B4" s="451"/>
      <c r="C4" s="545" t="s">
        <v>469</v>
      </c>
      <c r="D4" s="545"/>
      <c r="E4" s="545"/>
      <c r="F4" s="545"/>
      <c r="G4" s="545"/>
      <c r="H4" s="545"/>
      <c r="I4" s="545"/>
      <c r="J4" s="545"/>
      <c r="K4" s="545"/>
      <c r="L4" s="545"/>
      <c r="M4" s="545"/>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 customHeight="1">
      <c r="A5" s="451" t="s">
        <v>1</v>
      </c>
      <c r="B5" s="451"/>
      <c r="C5" s="544" t="s">
        <v>470</v>
      </c>
      <c r="D5" s="544"/>
      <c r="E5" s="544"/>
      <c r="F5" s="544"/>
      <c r="G5" s="544"/>
      <c r="H5" s="544"/>
      <c r="I5" s="544"/>
      <c r="J5" s="544"/>
      <c r="K5" s="544"/>
      <c r="L5" s="544"/>
      <c r="M5" s="54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50000000000003" customHeight="1" thickBot="1">
      <c r="A6" s="451" t="s">
        <v>2</v>
      </c>
      <c r="B6" s="451"/>
      <c r="C6" s="631" t="s">
        <v>402</v>
      </c>
      <c r="D6" s="632"/>
      <c r="E6" s="632"/>
      <c r="F6" s="632"/>
      <c r="G6" s="632"/>
      <c r="H6" s="632"/>
      <c r="I6" s="632"/>
      <c r="J6" s="632"/>
      <c r="K6" s="632"/>
      <c r="L6" s="632"/>
      <c r="M6" s="63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26" t="s">
        <v>97</v>
      </c>
      <c r="B7" s="627"/>
      <c r="C7" s="628"/>
      <c r="D7" s="629" t="s">
        <v>98</v>
      </c>
      <c r="E7" s="629"/>
      <c r="F7" s="629"/>
      <c r="G7" s="630" t="s">
        <v>270</v>
      </c>
      <c r="H7" s="634" t="s">
        <v>99</v>
      </c>
      <c r="I7" s="636" t="s">
        <v>100</v>
      </c>
      <c r="J7" s="637"/>
      <c r="K7" s="636" t="s">
        <v>101</v>
      </c>
      <c r="L7" s="637"/>
      <c r="M7" s="638" t="s">
        <v>287</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58</v>
      </c>
      <c r="B8" s="34" t="s">
        <v>112</v>
      </c>
      <c r="C8" s="34" t="s">
        <v>4</v>
      </c>
      <c r="D8" s="27" t="s">
        <v>103</v>
      </c>
      <c r="E8" s="27" t="s">
        <v>105</v>
      </c>
      <c r="F8" s="27" t="s">
        <v>104</v>
      </c>
      <c r="G8" s="630"/>
      <c r="H8" s="635"/>
      <c r="I8" s="28" t="s">
        <v>106</v>
      </c>
      <c r="J8" s="28" t="s">
        <v>107</v>
      </c>
      <c r="K8" s="28" t="s">
        <v>108</v>
      </c>
      <c r="L8" s="28" t="s">
        <v>109</v>
      </c>
      <c r="M8" s="63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39"/>
      <c r="B9" s="640"/>
      <c r="C9" s="640"/>
      <c r="D9" s="640"/>
      <c r="E9" s="640"/>
      <c r="F9" s="640"/>
      <c r="G9" s="64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10">
        <f>'7- Mapa Final'!A10</f>
        <v>1</v>
      </c>
      <c r="B10" s="612" t="str">
        <f>'7- Mapa Final'!B10</f>
        <v>Incumplimiento de los objetivos SIGCMA</v>
      </c>
      <c r="C10" s="612" t="str">
        <f>'7- Mapa Final'!C10</f>
        <v>Posibilidad de incumplimiento de los objetivos del sistema de gestión SIGCMA ante el no logro del nivel de referencia de los indicadores en los procesos que lo conforman con la expectativa de cumplimiento en cada ejercicio (anual) y por falta de mantenimiento del mismo.</v>
      </c>
      <c r="D10" s="614" t="str">
        <f>'7- Mapa Final'!J10</f>
        <v>Muy Baja - 1</v>
      </c>
      <c r="E10" s="616" t="str">
        <f>'7- Mapa Final'!K10</f>
        <v>Menor - 2</v>
      </c>
      <c r="F10" s="622" t="str">
        <f>'7- Mapa Final'!M10</f>
        <v>Bajo - 2</v>
      </c>
      <c r="G10" s="426" t="s">
        <v>110</v>
      </c>
      <c r="H10" s="618"/>
      <c r="I10" s="618"/>
      <c r="J10" s="618"/>
      <c r="K10" s="618"/>
      <c r="L10" s="618"/>
      <c r="M10" s="650"/>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1"/>
      <c r="B11" s="613"/>
      <c r="C11" s="613"/>
      <c r="D11" s="615"/>
      <c r="E11" s="617"/>
      <c r="F11" s="623"/>
      <c r="G11" s="443"/>
      <c r="H11" s="619"/>
      <c r="I11" s="619"/>
      <c r="J11" s="619"/>
      <c r="K11" s="619"/>
      <c r="L11" s="619"/>
      <c r="M11" s="62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1"/>
      <c r="B12" s="613"/>
      <c r="C12" s="613"/>
      <c r="D12" s="615"/>
      <c r="E12" s="617"/>
      <c r="F12" s="623"/>
      <c r="G12" s="443"/>
      <c r="H12" s="619"/>
      <c r="I12" s="619"/>
      <c r="J12" s="619"/>
      <c r="K12" s="619"/>
      <c r="L12" s="619"/>
      <c r="M12" s="62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1"/>
      <c r="B13" s="613"/>
      <c r="C13" s="613"/>
      <c r="D13" s="615"/>
      <c r="E13" s="617"/>
      <c r="F13" s="623"/>
      <c r="G13" s="443"/>
      <c r="H13" s="619"/>
      <c r="I13" s="619"/>
      <c r="J13" s="619"/>
      <c r="K13" s="619"/>
      <c r="L13" s="619"/>
      <c r="M13" s="62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1"/>
      <c r="B14" s="613"/>
      <c r="C14" s="613"/>
      <c r="D14" s="615"/>
      <c r="E14" s="617"/>
      <c r="F14" s="623"/>
      <c r="G14" s="443"/>
      <c r="H14" s="619"/>
      <c r="I14" s="619"/>
      <c r="J14" s="619"/>
      <c r="K14" s="619"/>
      <c r="L14" s="619"/>
      <c r="M14" s="62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1"/>
      <c r="B15" s="613"/>
      <c r="C15" s="613"/>
      <c r="D15" s="615"/>
      <c r="E15" s="617"/>
      <c r="F15" s="623"/>
      <c r="G15" s="443"/>
      <c r="H15" s="619"/>
      <c r="I15" s="619"/>
      <c r="J15" s="619"/>
      <c r="K15" s="619"/>
      <c r="L15" s="619"/>
      <c r="M15" s="62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1"/>
      <c r="B16" s="613"/>
      <c r="C16" s="613"/>
      <c r="D16" s="615"/>
      <c r="E16" s="617"/>
      <c r="F16" s="623"/>
      <c r="G16" s="443"/>
      <c r="H16" s="619"/>
      <c r="I16" s="619"/>
      <c r="J16" s="619"/>
      <c r="K16" s="619"/>
      <c r="L16" s="619"/>
      <c r="M16" s="62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1"/>
      <c r="B17" s="613"/>
      <c r="C17" s="613"/>
      <c r="D17" s="615"/>
      <c r="E17" s="617"/>
      <c r="F17" s="623"/>
      <c r="G17" s="443"/>
      <c r="H17" s="619"/>
      <c r="I17" s="619"/>
      <c r="J17" s="619"/>
      <c r="K17" s="619"/>
      <c r="L17" s="619"/>
      <c r="M17" s="62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1"/>
      <c r="B18" s="613"/>
      <c r="C18" s="613"/>
      <c r="D18" s="615"/>
      <c r="E18" s="617"/>
      <c r="F18" s="623"/>
      <c r="G18" s="443"/>
      <c r="H18" s="619"/>
      <c r="I18" s="619"/>
      <c r="J18" s="619"/>
      <c r="K18" s="619"/>
      <c r="L18" s="619"/>
      <c r="M18" s="62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11"/>
      <c r="B19" s="613"/>
      <c r="C19" s="613"/>
      <c r="D19" s="615"/>
      <c r="E19" s="617"/>
      <c r="F19" s="623"/>
      <c r="G19" s="443"/>
      <c r="H19" s="619"/>
      <c r="I19" s="619"/>
      <c r="J19" s="619"/>
      <c r="K19" s="619"/>
      <c r="L19" s="619"/>
      <c r="M19" s="62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10">
        <f>'7- Mapa Final'!A14</f>
        <v>2</v>
      </c>
      <c r="B20" s="612" t="str">
        <f>'7- Mapa Final'!B14</f>
        <v>Pérdida o deterioro de expedientes (físico y/o digital)</v>
      </c>
      <c r="C20" s="612" t="str">
        <f>'7- Mapa Final'!C14</f>
        <v>Posibilidad de la afectación en la Prestación del Servicio de Justicia   por el extravío o deterioro de los expedientes en el proceso de custodia y archivo de los mismos.</v>
      </c>
      <c r="D20" s="614" t="str">
        <f>'7- Mapa Final'!J14</f>
        <v>Muy Baja - 1</v>
      </c>
      <c r="E20" s="616" t="str">
        <f>'7- Mapa Final'!K14</f>
        <v>Menor - 2</v>
      </c>
      <c r="F20" s="622" t="str">
        <f>'7- Mapa Final'!M14</f>
        <v>Bajo - 2</v>
      </c>
      <c r="G20" s="426" t="s">
        <v>110</v>
      </c>
      <c r="H20" s="618"/>
      <c r="I20" s="618"/>
      <c r="J20" s="618"/>
      <c r="K20" s="618"/>
      <c r="L20" s="618"/>
      <c r="M20" s="65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1"/>
      <c r="B21" s="613"/>
      <c r="C21" s="613"/>
      <c r="D21" s="615"/>
      <c r="E21" s="617"/>
      <c r="F21" s="623"/>
      <c r="G21" s="443"/>
      <c r="H21" s="619"/>
      <c r="I21" s="619"/>
      <c r="J21" s="619"/>
      <c r="K21" s="619"/>
      <c r="L21" s="619"/>
      <c r="M21" s="62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1"/>
      <c r="B22" s="613"/>
      <c r="C22" s="613"/>
      <c r="D22" s="615"/>
      <c r="E22" s="617"/>
      <c r="F22" s="623"/>
      <c r="G22" s="443"/>
      <c r="H22" s="619"/>
      <c r="I22" s="619"/>
      <c r="J22" s="619"/>
      <c r="K22" s="619"/>
      <c r="L22" s="619"/>
      <c r="M22" s="62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1"/>
      <c r="B23" s="613"/>
      <c r="C23" s="613"/>
      <c r="D23" s="615"/>
      <c r="E23" s="617"/>
      <c r="F23" s="623"/>
      <c r="G23" s="443"/>
      <c r="H23" s="619"/>
      <c r="I23" s="619"/>
      <c r="J23" s="619"/>
      <c r="K23" s="619"/>
      <c r="L23" s="619"/>
      <c r="M23" s="62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1"/>
      <c r="B24" s="613"/>
      <c r="C24" s="613"/>
      <c r="D24" s="615"/>
      <c r="E24" s="617"/>
      <c r="F24" s="623"/>
      <c r="G24" s="443"/>
      <c r="H24" s="619"/>
      <c r="I24" s="619"/>
      <c r="J24" s="619"/>
      <c r="K24" s="619"/>
      <c r="L24" s="619"/>
      <c r="M24" s="62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1"/>
      <c r="B25" s="613"/>
      <c r="C25" s="613"/>
      <c r="D25" s="615"/>
      <c r="E25" s="617"/>
      <c r="F25" s="623"/>
      <c r="G25" s="443"/>
      <c r="H25" s="619"/>
      <c r="I25" s="619"/>
      <c r="J25" s="619"/>
      <c r="K25" s="619"/>
      <c r="L25" s="619"/>
      <c r="M25" s="621"/>
      <c r="N25" s="33"/>
      <c r="O25" s="33"/>
    </row>
    <row r="26" spans="1:169">
      <c r="A26" s="611"/>
      <c r="B26" s="613"/>
      <c r="C26" s="613"/>
      <c r="D26" s="615"/>
      <c r="E26" s="617"/>
      <c r="F26" s="623"/>
      <c r="G26" s="443"/>
      <c r="H26" s="619"/>
      <c r="I26" s="619"/>
      <c r="J26" s="619"/>
      <c r="K26" s="619"/>
      <c r="L26" s="619"/>
      <c r="M26" s="621"/>
      <c r="N26" s="33"/>
      <c r="O26" s="33"/>
    </row>
    <row r="27" spans="1:169">
      <c r="A27" s="611"/>
      <c r="B27" s="613"/>
      <c r="C27" s="613"/>
      <c r="D27" s="615"/>
      <c r="E27" s="617"/>
      <c r="F27" s="623"/>
      <c r="G27" s="443"/>
      <c r="H27" s="619"/>
      <c r="I27" s="619"/>
      <c r="J27" s="619"/>
      <c r="K27" s="619"/>
      <c r="L27" s="619"/>
      <c r="M27" s="621"/>
      <c r="N27" s="33"/>
      <c r="O27" s="33"/>
    </row>
    <row r="28" spans="1:169">
      <c r="A28" s="611"/>
      <c r="B28" s="613"/>
      <c r="C28" s="613"/>
      <c r="D28" s="615"/>
      <c r="E28" s="617"/>
      <c r="F28" s="623"/>
      <c r="G28" s="443"/>
      <c r="H28" s="619"/>
      <c r="I28" s="619"/>
      <c r="J28" s="619"/>
      <c r="K28" s="619"/>
      <c r="L28" s="619"/>
      <c r="M28" s="621"/>
      <c r="N28" s="33"/>
      <c r="O28" s="33"/>
    </row>
    <row r="29" spans="1:169" ht="15" thickBot="1">
      <c r="A29" s="611"/>
      <c r="B29" s="613"/>
      <c r="C29" s="613"/>
      <c r="D29" s="615"/>
      <c r="E29" s="617"/>
      <c r="F29" s="623"/>
      <c r="G29" s="443"/>
      <c r="H29" s="619"/>
      <c r="I29" s="619"/>
      <c r="J29" s="619"/>
      <c r="K29" s="619"/>
      <c r="L29" s="619"/>
      <c r="M29" s="621"/>
      <c r="N29" s="33"/>
      <c r="O29" s="33"/>
    </row>
    <row r="30" spans="1:169" s="25" customFormat="1" ht="12.75" customHeight="1">
      <c r="A30" s="610">
        <f>'7- Mapa Final'!A20</f>
        <v>3</v>
      </c>
      <c r="B30" s="612" t="str">
        <f>'7- Mapa Final'!B20</f>
        <v>Incumplimiento de los términos procesales</v>
      </c>
      <c r="C30" s="612" t="str">
        <f>'7- Mapa Final'!C20</f>
        <v>Falta de observancia en los tiempos establecidos en el procedimiento legal, por parte de los despachos.</v>
      </c>
      <c r="D30" s="614" t="str">
        <f>'7- Mapa Final'!J20</f>
        <v>Media - 3</v>
      </c>
      <c r="E30" s="616" t="str">
        <f>'7- Mapa Final'!K20</f>
        <v>Menor - 2</v>
      </c>
      <c r="F30" s="622" t="str">
        <f>'7- Mapa Final'!M20</f>
        <v>Moderado - 6</v>
      </c>
      <c r="G30" s="426" t="s">
        <v>110</v>
      </c>
      <c r="H30" s="618"/>
      <c r="I30" s="618"/>
      <c r="J30" s="618"/>
      <c r="K30" s="618"/>
      <c r="L30" s="618"/>
      <c r="M30" s="65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1"/>
      <c r="B31" s="613"/>
      <c r="C31" s="613"/>
      <c r="D31" s="615"/>
      <c r="E31" s="617"/>
      <c r="F31" s="623"/>
      <c r="G31" s="443"/>
      <c r="H31" s="619"/>
      <c r="I31" s="619"/>
      <c r="J31" s="619"/>
      <c r="K31" s="619"/>
      <c r="L31" s="619"/>
      <c r="M31" s="62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1"/>
      <c r="B32" s="613"/>
      <c r="C32" s="613"/>
      <c r="D32" s="615"/>
      <c r="E32" s="617"/>
      <c r="F32" s="623"/>
      <c r="G32" s="443"/>
      <c r="H32" s="619"/>
      <c r="I32" s="619"/>
      <c r="J32" s="619"/>
      <c r="K32" s="619"/>
      <c r="L32" s="619"/>
      <c r="M32" s="62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1"/>
      <c r="B33" s="613"/>
      <c r="C33" s="613"/>
      <c r="D33" s="615"/>
      <c r="E33" s="617"/>
      <c r="F33" s="623"/>
      <c r="G33" s="443"/>
      <c r="H33" s="619"/>
      <c r="I33" s="619"/>
      <c r="J33" s="619"/>
      <c r="K33" s="619"/>
      <c r="L33" s="619"/>
      <c r="M33" s="62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1"/>
      <c r="B34" s="613"/>
      <c r="C34" s="613"/>
      <c r="D34" s="615"/>
      <c r="E34" s="617"/>
      <c r="F34" s="623"/>
      <c r="G34" s="443"/>
      <c r="H34" s="619"/>
      <c r="I34" s="619"/>
      <c r="J34" s="619"/>
      <c r="K34" s="619"/>
      <c r="L34" s="619"/>
      <c r="M34" s="62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1"/>
      <c r="B35" s="613"/>
      <c r="C35" s="613"/>
      <c r="D35" s="615"/>
      <c r="E35" s="617"/>
      <c r="F35" s="623"/>
      <c r="G35" s="443"/>
      <c r="H35" s="619"/>
      <c r="I35" s="619"/>
      <c r="J35" s="619"/>
      <c r="K35" s="619"/>
      <c r="L35" s="619"/>
      <c r="M35" s="621"/>
      <c r="N35" s="33"/>
      <c r="O35" s="33"/>
    </row>
    <row r="36" spans="1:169">
      <c r="A36" s="611"/>
      <c r="B36" s="613"/>
      <c r="C36" s="613"/>
      <c r="D36" s="615"/>
      <c r="E36" s="617"/>
      <c r="F36" s="623"/>
      <c r="G36" s="443"/>
      <c r="H36" s="619"/>
      <c r="I36" s="619"/>
      <c r="J36" s="619"/>
      <c r="K36" s="619"/>
      <c r="L36" s="619"/>
      <c r="M36" s="621"/>
      <c r="N36" s="33"/>
      <c r="O36" s="33"/>
    </row>
    <row r="37" spans="1:169">
      <c r="A37" s="611"/>
      <c r="B37" s="613"/>
      <c r="C37" s="613"/>
      <c r="D37" s="615"/>
      <c r="E37" s="617"/>
      <c r="F37" s="623"/>
      <c r="G37" s="443"/>
      <c r="H37" s="619"/>
      <c r="I37" s="619"/>
      <c r="J37" s="619"/>
      <c r="K37" s="619"/>
      <c r="L37" s="619"/>
      <c r="M37" s="621"/>
      <c r="N37" s="33"/>
      <c r="O37" s="33"/>
    </row>
    <row r="38" spans="1:169">
      <c r="A38" s="611"/>
      <c r="B38" s="613"/>
      <c r="C38" s="613"/>
      <c r="D38" s="615"/>
      <c r="E38" s="617"/>
      <c r="F38" s="623"/>
      <c r="G38" s="443"/>
      <c r="H38" s="619"/>
      <c r="I38" s="619"/>
      <c r="J38" s="619"/>
      <c r="K38" s="619"/>
      <c r="L38" s="619"/>
      <c r="M38" s="621"/>
      <c r="N38" s="33"/>
      <c r="O38" s="33"/>
    </row>
    <row r="39" spans="1:169" ht="15" thickBot="1">
      <c r="A39" s="611"/>
      <c r="B39" s="613"/>
      <c r="C39" s="613"/>
      <c r="D39" s="615"/>
      <c r="E39" s="617"/>
      <c r="F39" s="623"/>
      <c r="G39" s="443"/>
      <c r="H39" s="619"/>
      <c r="I39" s="619"/>
      <c r="J39" s="619"/>
      <c r="K39" s="619"/>
      <c r="L39" s="619"/>
      <c r="M39" s="621"/>
      <c r="N39" s="33"/>
      <c r="O39" s="33"/>
    </row>
    <row r="40" spans="1:169" s="25" customFormat="1" ht="12.75" customHeight="1">
      <c r="A40" s="610">
        <f>'7- Mapa Final'!A27</f>
        <v>4</v>
      </c>
      <c r="B40" s="612" t="str">
        <f>'7- Mapa Final'!B27</f>
        <v>Pago indebido de depósitos judiciales</v>
      </c>
      <c r="C40" s="612" t="str">
        <f>'7- Mapa Final'!C27</f>
        <v>Entrega de dineros a quien no le asiste el derecho de reclamar los mismos.</v>
      </c>
      <c r="D40" s="614" t="str">
        <f>'7- Mapa Final'!J27</f>
        <v>Muy Baja - 1</v>
      </c>
      <c r="E40" s="616" t="str">
        <f>'7- Mapa Final'!K27</f>
        <v>Menor - 2</v>
      </c>
      <c r="F40" s="622" t="str">
        <f>'7- Mapa Final'!M27</f>
        <v>Bajo - 2</v>
      </c>
      <c r="G40" s="426" t="s">
        <v>110</v>
      </c>
      <c r="H40" s="618"/>
      <c r="I40" s="618"/>
      <c r="J40" s="618"/>
      <c r="K40" s="618"/>
      <c r="L40" s="618"/>
      <c r="M40" s="65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1"/>
      <c r="B41" s="613"/>
      <c r="C41" s="613"/>
      <c r="D41" s="615"/>
      <c r="E41" s="617"/>
      <c r="F41" s="623"/>
      <c r="G41" s="443"/>
      <c r="H41" s="619"/>
      <c r="I41" s="619"/>
      <c r="J41" s="619"/>
      <c r="K41" s="619"/>
      <c r="L41" s="619"/>
      <c r="M41" s="62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1"/>
      <c r="B42" s="613"/>
      <c r="C42" s="613"/>
      <c r="D42" s="615"/>
      <c r="E42" s="617"/>
      <c r="F42" s="623"/>
      <c r="G42" s="443"/>
      <c r="H42" s="619"/>
      <c r="I42" s="619"/>
      <c r="J42" s="619"/>
      <c r="K42" s="619"/>
      <c r="L42" s="619"/>
      <c r="M42" s="62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1"/>
      <c r="B43" s="613"/>
      <c r="C43" s="613"/>
      <c r="D43" s="615"/>
      <c r="E43" s="617"/>
      <c r="F43" s="623"/>
      <c r="G43" s="443"/>
      <c r="H43" s="619"/>
      <c r="I43" s="619"/>
      <c r="J43" s="619"/>
      <c r="K43" s="619"/>
      <c r="L43" s="619"/>
      <c r="M43" s="62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1"/>
      <c r="B44" s="613"/>
      <c r="C44" s="613"/>
      <c r="D44" s="615"/>
      <c r="E44" s="617"/>
      <c r="F44" s="623"/>
      <c r="G44" s="443"/>
      <c r="H44" s="619"/>
      <c r="I44" s="619"/>
      <c r="J44" s="619"/>
      <c r="K44" s="619"/>
      <c r="L44" s="619"/>
      <c r="M44" s="62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1"/>
      <c r="B45" s="613"/>
      <c r="C45" s="613"/>
      <c r="D45" s="615"/>
      <c r="E45" s="617"/>
      <c r="F45" s="623"/>
      <c r="G45" s="443"/>
      <c r="H45" s="619"/>
      <c r="I45" s="619"/>
      <c r="J45" s="619"/>
      <c r="K45" s="619"/>
      <c r="L45" s="619"/>
      <c r="M45" s="621"/>
      <c r="N45" s="33"/>
      <c r="O45" s="33"/>
    </row>
    <row r="46" spans="1:169">
      <c r="A46" s="611"/>
      <c r="B46" s="613"/>
      <c r="C46" s="613"/>
      <c r="D46" s="615"/>
      <c r="E46" s="617"/>
      <c r="F46" s="623"/>
      <c r="G46" s="443"/>
      <c r="H46" s="619"/>
      <c r="I46" s="619"/>
      <c r="J46" s="619"/>
      <c r="K46" s="619"/>
      <c r="L46" s="619"/>
      <c r="M46" s="621"/>
      <c r="N46" s="33"/>
      <c r="O46" s="33"/>
    </row>
    <row r="47" spans="1:169">
      <c r="A47" s="611"/>
      <c r="B47" s="613"/>
      <c r="C47" s="613"/>
      <c r="D47" s="615"/>
      <c r="E47" s="617"/>
      <c r="F47" s="623"/>
      <c r="G47" s="443"/>
      <c r="H47" s="619"/>
      <c r="I47" s="619"/>
      <c r="J47" s="619"/>
      <c r="K47" s="619"/>
      <c r="L47" s="619"/>
      <c r="M47" s="621"/>
      <c r="N47" s="33"/>
      <c r="O47" s="33"/>
    </row>
    <row r="48" spans="1:169">
      <c r="A48" s="611"/>
      <c r="B48" s="613"/>
      <c r="C48" s="613"/>
      <c r="D48" s="615"/>
      <c r="E48" s="617"/>
      <c r="F48" s="623"/>
      <c r="G48" s="443"/>
      <c r="H48" s="619"/>
      <c r="I48" s="619"/>
      <c r="J48" s="619"/>
      <c r="K48" s="619"/>
      <c r="L48" s="619"/>
      <c r="M48" s="621"/>
      <c r="N48" s="33"/>
      <c r="O48" s="33"/>
    </row>
    <row r="49" spans="1:169">
      <c r="A49" s="611"/>
      <c r="B49" s="613"/>
      <c r="C49" s="613"/>
      <c r="D49" s="615"/>
      <c r="E49" s="617"/>
      <c r="F49" s="623"/>
      <c r="G49" s="443"/>
      <c r="H49" s="619"/>
      <c r="I49" s="619"/>
      <c r="J49" s="619"/>
      <c r="K49" s="619"/>
      <c r="L49" s="619"/>
      <c r="M49" s="621"/>
      <c r="N49" s="33"/>
      <c r="O49" s="33"/>
    </row>
    <row r="50" spans="1:169" s="25" customFormat="1" ht="15.75" hidden="1" customHeight="1">
      <c r="A50" s="610">
        <f>'7- Mapa Final'!A30</f>
        <v>5</v>
      </c>
      <c r="B50" s="612" t="str">
        <f>'7- Mapa Final'!B30</f>
        <v xml:space="preserve">Recibir , ofrecer, prometer , entregar o aceptar dádivas o beneficios a nombre propio o de terceros para  expedir, alterar,retener , extraviar o entregar  documentos  sin el lleno de requisitos legales </v>
      </c>
      <c r="C50" s="612" t="str">
        <f>'7- Mapa Final'!C30</f>
        <v xml:space="preserve"> Realizar trámites sin el cumplimiento de los requisitos legales  o  con informacion falsa</v>
      </c>
      <c r="D50" s="614" t="str">
        <f>'7- Mapa Final'!J30</f>
        <v>Muy Baja - 1</v>
      </c>
      <c r="E50" s="616" t="str">
        <f>'7- Mapa Final'!K30</f>
        <v>Mayor - 4</v>
      </c>
      <c r="F50" s="622" t="str">
        <f>'7- Mapa Final'!M30</f>
        <v>Alto  - 4</v>
      </c>
      <c r="G50" s="426" t="s">
        <v>193</v>
      </c>
      <c r="H50" s="618"/>
      <c r="I50" s="618"/>
      <c r="J50" s="618"/>
      <c r="K50" s="618"/>
      <c r="L50" s="618"/>
      <c r="M50" s="650"/>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hidden="1" customHeight="1">
      <c r="A51" s="611"/>
      <c r="B51" s="613"/>
      <c r="C51" s="613"/>
      <c r="D51" s="615"/>
      <c r="E51" s="617"/>
      <c r="F51" s="623"/>
      <c r="G51" s="443"/>
      <c r="H51" s="619"/>
      <c r="I51" s="619"/>
      <c r="J51" s="619"/>
      <c r="K51" s="619"/>
      <c r="L51" s="619"/>
      <c r="M51" s="62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hidden="1" customHeight="1">
      <c r="A52" s="611"/>
      <c r="B52" s="613"/>
      <c r="C52" s="613"/>
      <c r="D52" s="615"/>
      <c r="E52" s="617"/>
      <c r="F52" s="623"/>
      <c r="G52" s="443"/>
      <c r="H52" s="619"/>
      <c r="I52" s="619"/>
      <c r="J52" s="619"/>
      <c r="K52" s="619"/>
      <c r="L52" s="619"/>
      <c r="M52" s="62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hidden="1" customHeight="1">
      <c r="A53" s="611"/>
      <c r="B53" s="613"/>
      <c r="C53" s="613"/>
      <c r="D53" s="615"/>
      <c r="E53" s="617"/>
      <c r="F53" s="623"/>
      <c r="G53" s="443"/>
      <c r="H53" s="619"/>
      <c r="I53" s="619"/>
      <c r="J53" s="619"/>
      <c r="K53" s="619"/>
      <c r="L53" s="619"/>
      <c r="M53" s="62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hidden="1" customHeight="1">
      <c r="A54" s="611"/>
      <c r="B54" s="613"/>
      <c r="C54" s="613"/>
      <c r="D54" s="615"/>
      <c r="E54" s="617"/>
      <c r="F54" s="623"/>
      <c r="G54" s="443"/>
      <c r="H54" s="619"/>
      <c r="I54" s="619"/>
      <c r="J54" s="619"/>
      <c r="K54" s="619"/>
      <c r="L54" s="619"/>
      <c r="M54" s="62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idden="1">
      <c r="A55" s="611"/>
      <c r="B55" s="613"/>
      <c r="C55" s="613"/>
      <c r="D55" s="615"/>
      <c r="E55" s="617"/>
      <c r="F55" s="623"/>
      <c r="G55" s="443"/>
      <c r="H55" s="619"/>
      <c r="I55" s="619"/>
      <c r="J55" s="619"/>
      <c r="K55" s="619"/>
      <c r="L55" s="619"/>
      <c r="M55" s="621"/>
      <c r="N55" s="33"/>
      <c r="O55" s="33"/>
    </row>
    <row r="56" spans="1:169" hidden="1">
      <c r="A56" s="611"/>
      <c r="B56" s="613"/>
      <c r="C56" s="613"/>
      <c r="D56" s="615"/>
      <c r="E56" s="617"/>
      <c r="F56" s="623"/>
      <c r="G56" s="443"/>
      <c r="H56" s="619"/>
      <c r="I56" s="619"/>
      <c r="J56" s="619"/>
      <c r="K56" s="619"/>
      <c r="L56" s="619"/>
      <c r="M56" s="621"/>
      <c r="N56" s="33"/>
      <c r="O56" s="33"/>
    </row>
    <row r="57" spans="1:169" hidden="1">
      <c r="A57" s="611"/>
      <c r="B57" s="613"/>
      <c r="C57" s="613"/>
      <c r="D57" s="615"/>
      <c r="E57" s="617"/>
      <c r="F57" s="623"/>
      <c r="G57" s="443"/>
      <c r="H57" s="619"/>
      <c r="I57" s="619"/>
      <c r="J57" s="619"/>
      <c r="K57" s="619"/>
      <c r="L57" s="619"/>
      <c r="M57" s="621"/>
      <c r="N57" s="33"/>
      <c r="O57" s="33"/>
    </row>
    <row r="58" spans="1:169" hidden="1">
      <c r="A58" s="611"/>
      <c r="B58" s="613"/>
      <c r="C58" s="613"/>
      <c r="D58" s="615"/>
      <c r="E58" s="617"/>
      <c r="F58" s="623"/>
      <c r="G58" s="443"/>
      <c r="H58" s="619"/>
      <c r="I58" s="619"/>
      <c r="J58" s="619"/>
      <c r="K58" s="619"/>
      <c r="L58" s="619"/>
      <c r="M58" s="621"/>
      <c r="N58" s="33"/>
      <c r="O58" s="33"/>
    </row>
    <row r="59" spans="1:169" ht="15" hidden="1" thickBot="1">
      <c r="A59" s="611"/>
      <c r="B59" s="613"/>
      <c r="C59" s="613"/>
      <c r="D59" s="615"/>
      <c r="E59" s="617"/>
      <c r="F59" s="623"/>
      <c r="G59" s="443"/>
      <c r="H59" s="619"/>
      <c r="I59" s="619"/>
      <c r="J59" s="619"/>
      <c r="K59" s="619"/>
      <c r="L59" s="619"/>
      <c r="M59" s="621"/>
      <c r="N59" s="33"/>
      <c r="O59" s="33"/>
    </row>
    <row r="60" spans="1:169" s="25" customFormat="1" ht="15.75" hidden="1" customHeight="1">
      <c r="A60" s="610">
        <f>'7- Mapa Final'!A32</f>
        <v>6</v>
      </c>
      <c r="B60" s="612" t="str">
        <f>'7- Mapa Final'!B32</f>
        <v xml:space="preserve">Recibir, ofrecer, prometer, entregar o aceptar dadivas  o beneficios a nombre propio o de terceros para  demorar, retener, alterar o direccionar fallos judiciales </v>
      </c>
      <c r="C60" s="612" t="str">
        <f>'7- Mapa Final'!C32</f>
        <v xml:space="preserve">Proferir  sentencias judiciales incumpliendo los principios de la administracion de justicia o sin la observancia de los Codigos  Procesales en la materia </v>
      </c>
      <c r="D60" s="614" t="str">
        <f>'7- Mapa Final'!J32</f>
        <v>Muy Baja - 1</v>
      </c>
      <c r="E60" s="616" t="str">
        <f>'7- Mapa Final'!K32</f>
        <v>Mayor - 4</v>
      </c>
      <c r="F60" s="622" t="str">
        <f>'7- Mapa Final'!M32</f>
        <v>Alto  - 4</v>
      </c>
      <c r="G60" s="426" t="s">
        <v>193</v>
      </c>
      <c r="H60" s="618"/>
      <c r="I60" s="618"/>
      <c r="J60" s="618"/>
      <c r="K60" s="618"/>
      <c r="L60" s="618"/>
      <c r="M60" s="650"/>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11"/>
      <c r="B61" s="613"/>
      <c r="C61" s="613"/>
      <c r="D61" s="615"/>
      <c r="E61" s="617"/>
      <c r="F61" s="623"/>
      <c r="G61" s="443"/>
      <c r="H61" s="619"/>
      <c r="I61" s="619"/>
      <c r="J61" s="619"/>
      <c r="K61" s="619"/>
      <c r="L61" s="619"/>
      <c r="M61" s="621"/>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11"/>
      <c r="B62" s="613"/>
      <c r="C62" s="613"/>
      <c r="D62" s="615"/>
      <c r="E62" s="617"/>
      <c r="F62" s="623"/>
      <c r="G62" s="443"/>
      <c r="H62" s="619"/>
      <c r="I62" s="619"/>
      <c r="J62" s="619"/>
      <c r="K62" s="619"/>
      <c r="L62" s="619"/>
      <c r="M62" s="621"/>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11"/>
      <c r="B63" s="613"/>
      <c r="C63" s="613"/>
      <c r="D63" s="615"/>
      <c r="E63" s="617"/>
      <c r="F63" s="623"/>
      <c r="G63" s="443"/>
      <c r="H63" s="619"/>
      <c r="I63" s="619"/>
      <c r="J63" s="619"/>
      <c r="K63" s="619"/>
      <c r="L63" s="619"/>
      <c r="M63" s="621"/>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11"/>
      <c r="B64" s="613"/>
      <c r="C64" s="613"/>
      <c r="D64" s="615"/>
      <c r="E64" s="617"/>
      <c r="F64" s="623"/>
      <c r="G64" s="443"/>
      <c r="H64" s="619"/>
      <c r="I64" s="619"/>
      <c r="J64" s="619"/>
      <c r="K64" s="619"/>
      <c r="L64" s="619"/>
      <c r="M64" s="621"/>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hidden="1">
      <c r="A65" s="611"/>
      <c r="B65" s="613"/>
      <c r="C65" s="613"/>
      <c r="D65" s="615"/>
      <c r="E65" s="617"/>
      <c r="F65" s="623"/>
      <c r="G65" s="443"/>
      <c r="H65" s="619"/>
      <c r="I65" s="619"/>
      <c r="J65" s="619"/>
      <c r="K65" s="619"/>
      <c r="L65" s="619"/>
      <c r="M65" s="621"/>
      <c r="N65" s="33"/>
      <c r="O65" s="33"/>
    </row>
    <row r="66" spans="1:15" hidden="1">
      <c r="A66" s="611"/>
      <c r="B66" s="613"/>
      <c r="C66" s="613"/>
      <c r="D66" s="615"/>
      <c r="E66" s="617"/>
      <c r="F66" s="623"/>
      <c r="G66" s="443"/>
      <c r="H66" s="619"/>
      <c r="I66" s="619"/>
      <c r="J66" s="619"/>
      <c r="K66" s="619"/>
      <c r="L66" s="619"/>
      <c r="M66" s="621"/>
      <c r="N66" s="33"/>
      <c r="O66" s="33"/>
    </row>
    <row r="67" spans="1:15" hidden="1">
      <c r="A67" s="611"/>
      <c r="B67" s="613"/>
      <c r="C67" s="613"/>
      <c r="D67" s="615"/>
      <c r="E67" s="617"/>
      <c r="F67" s="623"/>
      <c r="G67" s="443"/>
      <c r="H67" s="619"/>
      <c r="I67" s="619"/>
      <c r="J67" s="619"/>
      <c r="K67" s="619"/>
      <c r="L67" s="619"/>
      <c r="M67" s="621"/>
      <c r="N67" s="33"/>
      <c r="O67" s="33"/>
    </row>
    <row r="68" spans="1:15" hidden="1">
      <c r="A68" s="611"/>
      <c r="B68" s="613"/>
      <c r="C68" s="613"/>
      <c r="D68" s="615"/>
      <c r="E68" s="617"/>
      <c r="F68" s="623"/>
      <c r="G68" s="443"/>
      <c r="H68" s="619"/>
      <c r="I68" s="619"/>
      <c r="J68" s="619"/>
      <c r="K68" s="619"/>
      <c r="L68" s="619"/>
      <c r="M68" s="621"/>
      <c r="N68" s="33"/>
      <c r="O68" s="33"/>
    </row>
    <row r="69" spans="1:15" hidden="1">
      <c r="A69" s="611"/>
      <c r="B69" s="613"/>
      <c r="C69" s="613"/>
      <c r="D69" s="615"/>
      <c r="E69" s="617"/>
      <c r="F69" s="623"/>
      <c r="G69" s="443"/>
      <c r="H69" s="619"/>
      <c r="I69" s="619"/>
      <c r="J69" s="619"/>
      <c r="K69" s="619"/>
      <c r="L69" s="619"/>
      <c r="M69" s="621"/>
      <c r="N69" s="33"/>
      <c r="O69" s="33"/>
    </row>
  </sheetData>
  <mergeCells count="95">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A20:A29"/>
    <mergeCell ref="B20:B29"/>
    <mergeCell ref="C20:C29"/>
    <mergeCell ref="D20:D29"/>
    <mergeCell ref="E20:E29"/>
    <mergeCell ref="F20:F29"/>
    <mergeCell ref="L20:L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A5:B5"/>
    <mergeCell ref="C5:M5"/>
    <mergeCell ref="A6:B6"/>
    <mergeCell ref="C6:M6"/>
    <mergeCell ref="A7:C7"/>
    <mergeCell ref="D7:F7"/>
    <mergeCell ref="G7:G8"/>
    <mergeCell ref="H7:H8"/>
    <mergeCell ref="I7:J7"/>
    <mergeCell ref="K7:L7"/>
    <mergeCell ref="M7:M8"/>
    <mergeCell ref="M10:M19"/>
    <mergeCell ref="A1:B2"/>
    <mergeCell ref="C1:J3"/>
    <mergeCell ref="K1:M3"/>
    <mergeCell ref="A4:B4"/>
    <mergeCell ref="C4:M4"/>
    <mergeCell ref="A9:G9"/>
    <mergeCell ref="A10:A19"/>
    <mergeCell ref="B10:B19"/>
    <mergeCell ref="G10:G19"/>
    <mergeCell ref="H10:H19"/>
    <mergeCell ref="I10:I19"/>
    <mergeCell ref="J10:J19"/>
    <mergeCell ref="K10:K19"/>
    <mergeCell ref="L10:L19"/>
    <mergeCell ref="C10:C19"/>
    <mergeCell ref="D10:D19"/>
    <mergeCell ref="E10:E19"/>
    <mergeCell ref="F10:F19"/>
    <mergeCell ref="K50:K59"/>
    <mergeCell ref="L50:L59"/>
    <mergeCell ref="M50:M59"/>
    <mergeCell ref="F50:F59"/>
    <mergeCell ref="G50:G59"/>
    <mergeCell ref="H50:H59"/>
    <mergeCell ref="I50:I59"/>
    <mergeCell ref="J50:J59"/>
    <mergeCell ref="A50:A59"/>
    <mergeCell ref="B50:B59"/>
    <mergeCell ref="C50:C59"/>
    <mergeCell ref="D50:D59"/>
    <mergeCell ref="E50:E59"/>
    <mergeCell ref="J60:J69"/>
    <mergeCell ref="K60:K69"/>
    <mergeCell ref="L60:L69"/>
    <mergeCell ref="M60:M69"/>
    <mergeCell ref="A60:A69"/>
    <mergeCell ref="B60:B69"/>
    <mergeCell ref="C60:C69"/>
    <mergeCell ref="D60:D69"/>
    <mergeCell ref="E60:E69"/>
    <mergeCell ref="F60:F69"/>
    <mergeCell ref="G60:G69"/>
    <mergeCell ref="H60:H69"/>
    <mergeCell ref="I60:I69"/>
  </mergeCells>
  <conditionalFormatting sqref="A7:B7">
    <cfRule type="containsText" dxfId="185" priority="478" operator="containsText" text="4- Bajo">
      <formula>NOT(ISERROR(SEARCH("4- Bajo",A7)))</formula>
    </cfRule>
    <cfRule type="containsText" dxfId="184" priority="475" operator="containsText" text="6- Moderado">
      <formula>NOT(ISERROR(SEARCH("6- Moderado",A7)))</formula>
    </cfRule>
    <cfRule type="containsText" dxfId="183" priority="479" operator="containsText" text="1- Bajo">
      <formula>NOT(ISERROR(SEARCH("1- Bajo",A7)))</formula>
    </cfRule>
    <cfRule type="containsText" dxfId="182" priority="474" operator="containsText" text="3- Moderado">
      <formula>NOT(ISERROR(SEARCH("3- Moderado",A7)))</formula>
    </cfRule>
    <cfRule type="containsText" dxfId="181" priority="476" operator="containsText" text="4- Moderado">
      <formula>NOT(ISERROR(SEARCH("4- Moderado",A7)))</formula>
    </cfRule>
    <cfRule type="containsText" dxfId="180" priority="477" operator="containsText" text="3- Bajo">
      <formula>NOT(ISERROR(SEARCH("3- Bajo",A7)))</formula>
    </cfRule>
  </conditionalFormatting>
  <conditionalFormatting sqref="A10:E10">
    <cfRule type="containsText" dxfId="179" priority="393" operator="containsText" text="3- Moderado">
      <formula>NOT(ISERROR(SEARCH("3- Moderado",A10)))</formula>
    </cfRule>
    <cfRule type="containsText" dxfId="178" priority="395" operator="containsText" text="4- Moderado">
      <formula>NOT(ISERROR(SEARCH("4- Moderado",A10)))</formula>
    </cfRule>
    <cfRule type="containsText" dxfId="177" priority="396" operator="containsText" text="3- Bajo">
      <formula>NOT(ISERROR(SEARCH("3- Bajo",A10)))</formula>
    </cfRule>
    <cfRule type="containsText" dxfId="176" priority="397" operator="containsText" text="4- Bajo">
      <formula>NOT(ISERROR(SEARCH("4- Bajo",A10)))</formula>
    </cfRule>
    <cfRule type="containsText" dxfId="175" priority="398" operator="containsText" text="1- Bajo">
      <formula>NOT(ISERROR(SEARCH("1- Bajo",A10)))</formula>
    </cfRule>
    <cfRule type="containsText" dxfId="174" priority="394" operator="containsText" text="6- Moderado">
      <formula>NOT(ISERROR(SEARCH("6- Moderado",A10)))</formula>
    </cfRule>
  </conditionalFormatting>
  <conditionalFormatting sqref="A20:E20">
    <cfRule type="containsText" dxfId="173" priority="375" operator="containsText" text="3- Bajo">
      <formula>NOT(ISERROR(SEARCH("3- Bajo",A20)))</formula>
    </cfRule>
    <cfRule type="containsText" dxfId="172" priority="374" operator="containsText" text="4- Moderado">
      <formula>NOT(ISERROR(SEARCH("4- Moderado",A20)))</formula>
    </cfRule>
    <cfRule type="containsText" dxfId="171" priority="373" operator="containsText" text="6- Moderado">
      <formula>NOT(ISERROR(SEARCH("6- Moderado",A20)))</formula>
    </cfRule>
    <cfRule type="containsText" dxfId="170" priority="377" operator="containsText" text="1- Bajo">
      <formula>NOT(ISERROR(SEARCH("1- Bajo",A20)))</formula>
    </cfRule>
    <cfRule type="containsText" dxfId="169" priority="376" operator="containsText" text="4- Bajo">
      <formula>NOT(ISERROR(SEARCH("4- Bajo",A20)))</formula>
    </cfRule>
    <cfRule type="containsText" dxfId="168" priority="372" operator="containsText" text="3- Moderado">
      <formula>NOT(ISERROR(SEARCH("3- Moderado",A20)))</formula>
    </cfRule>
  </conditionalFormatting>
  <conditionalFormatting sqref="A30:E30">
    <cfRule type="containsText" dxfId="167" priority="354" operator="containsText" text="3- Bajo">
      <formula>NOT(ISERROR(SEARCH("3- Bajo",A30)))</formula>
    </cfRule>
    <cfRule type="containsText" dxfId="166" priority="353" operator="containsText" text="4- Moderado">
      <formula>NOT(ISERROR(SEARCH("4- Moderado",A30)))</formula>
    </cfRule>
    <cfRule type="containsText" dxfId="165" priority="352" operator="containsText" text="6- Moderado">
      <formula>NOT(ISERROR(SEARCH("6- Moderado",A30)))</formula>
    </cfRule>
    <cfRule type="containsText" dxfId="164" priority="351" operator="containsText" text="3- Moderado">
      <formula>NOT(ISERROR(SEARCH("3- Moderado",A30)))</formula>
    </cfRule>
    <cfRule type="containsText" dxfId="163" priority="356" operator="containsText" text="1- Bajo">
      <formula>NOT(ISERROR(SEARCH("1- Bajo",A30)))</formula>
    </cfRule>
    <cfRule type="containsText" dxfId="162" priority="355" operator="containsText" text="4- Bajo">
      <formula>NOT(ISERROR(SEARCH("4- Bajo",A30)))</formula>
    </cfRule>
  </conditionalFormatting>
  <conditionalFormatting sqref="A40:E40">
    <cfRule type="containsText" dxfId="161" priority="333" operator="containsText" text="3- Bajo">
      <formula>NOT(ISERROR(SEARCH("3- Bajo",A40)))</formula>
    </cfRule>
    <cfRule type="containsText" dxfId="160" priority="335" operator="containsText" text="1- Bajo">
      <formula>NOT(ISERROR(SEARCH("1- Bajo",A40)))</formula>
    </cfRule>
    <cfRule type="containsText" dxfId="159" priority="334" operator="containsText" text="4- Bajo">
      <formula>NOT(ISERROR(SEARCH("4- Bajo",A40)))</formula>
    </cfRule>
    <cfRule type="containsText" dxfId="158" priority="332" operator="containsText" text="4- Moderado">
      <formula>NOT(ISERROR(SEARCH("4- Moderado",A40)))</formula>
    </cfRule>
    <cfRule type="containsText" dxfId="157" priority="331" operator="containsText" text="6- Moderado">
      <formula>NOT(ISERROR(SEARCH("6- Moderado",A40)))</formula>
    </cfRule>
    <cfRule type="containsText" dxfId="156" priority="330" operator="containsText" text="3- Moderado">
      <formula>NOT(ISERROR(SEARCH("3- Moderado",A40)))</formula>
    </cfRule>
  </conditionalFormatting>
  <conditionalFormatting sqref="A50:E50">
    <cfRule type="containsText" dxfId="155" priority="288" operator="containsText" text="3- Moderado">
      <formula>NOT(ISERROR(SEARCH("3- Moderado",A50)))</formula>
    </cfRule>
    <cfRule type="containsText" dxfId="154" priority="289" operator="containsText" text="6- Moderado">
      <formula>NOT(ISERROR(SEARCH("6- Moderado",A50)))</formula>
    </cfRule>
    <cfRule type="containsText" dxfId="153" priority="290" operator="containsText" text="4- Moderado">
      <formula>NOT(ISERROR(SEARCH("4- Moderado",A50)))</formula>
    </cfRule>
    <cfRule type="containsText" dxfId="152" priority="291" operator="containsText" text="3- Bajo">
      <formula>NOT(ISERROR(SEARCH("3- Bajo",A50)))</formula>
    </cfRule>
    <cfRule type="containsText" dxfId="151" priority="292" operator="containsText" text="4- Bajo">
      <formula>NOT(ISERROR(SEARCH("4- Bajo",A50)))</formula>
    </cfRule>
    <cfRule type="containsText" dxfId="150" priority="293" operator="containsText" text="1- Bajo">
      <formula>NOT(ISERROR(SEARCH("1- Bajo",A50)))</formula>
    </cfRule>
  </conditionalFormatting>
  <conditionalFormatting sqref="A60:E60">
    <cfRule type="containsText" dxfId="149" priority="272" operator="containsText" text="1- Bajo">
      <formula>NOT(ISERROR(SEARCH("1- Bajo",A60)))</formula>
    </cfRule>
    <cfRule type="containsText" dxfId="148" priority="271" operator="containsText" text="4- Bajo">
      <formula>NOT(ISERROR(SEARCH("4- Bajo",A60)))</formula>
    </cfRule>
    <cfRule type="containsText" dxfId="147" priority="269" operator="containsText" text="4- Moderado">
      <formula>NOT(ISERROR(SEARCH("4- Moderado",A60)))</formula>
    </cfRule>
    <cfRule type="containsText" dxfId="146" priority="268" operator="containsText" text="6- Moderado">
      <formula>NOT(ISERROR(SEARCH("6- Moderado",A60)))</formula>
    </cfRule>
    <cfRule type="containsText" dxfId="145" priority="267" operator="containsText" text="3- Moderado">
      <formula>NOT(ISERROR(SEARCH("3- Moderado",A60)))</formula>
    </cfRule>
    <cfRule type="containsText" dxfId="144" priority="270" operator="containsText" text="3- Bajo">
      <formula>NOT(ISERROR(SEARCH("3- Bajo",A60)))</formula>
    </cfRule>
  </conditionalFormatting>
  <conditionalFormatting sqref="C8:F8">
    <cfRule type="containsText" dxfId="143" priority="467" operator="containsText" text="1- Bajo">
      <formula>NOT(ISERROR(SEARCH("1- Bajo",C8)))</formula>
    </cfRule>
    <cfRule type="containsText" dxfId="142" priority="466" operator="containsText" text="4- Bajo">
      <formula>NOT(ISERROR(SEARCH("4- Bajo",C8)))</formula>
    </cfRule>
    <cfRule type="containsText" dxfId="141" priority="465" operator="containsText" text="3- Bajo">
      <formula>NOT(ISERROR(SEARCH("3- Bajo",C8)))</formula>
    </cfRule>
    <cfRule type="containsText" dxfId="140" priority="464" operator="containsText" text="4- Moderado">
      <formula>NOT(ISERROR(SEARCH("4- Moderado",C8)))</formula>
    </cfRule>
    <cfRule type="containsText" dxfId="139" priority="463" operator="containsText" text="6- Moderado">
      <formula>NOT(ISERROR(SEARCH("6- Moderado",C8)))</formula>
    </cfRule>
    <cfRule type="containsText" dxfId="138" priority="462" operator="containsText" text="3- Moderado">
      <formula>NOT(ISERROR(SEARCH("3- Moderado",C8)))</formula>
    </cfRule>
  </conditionalFormatting>
  <conditionalFormatting sqref="D10:D69">
    <cfRule type="containsText" dxfId="137" priority="257" operator="containsText" text="Muy Alta">
      <formula>NOT(ISERROR(SEARCH("Muy Alta",D10)))</formula>
    </cfRule>
    <cfRule type="containsText" dxfId="136" priority="258" operator="containsText" text="Alta">
      <formula>NOT(ISERROR(SEARCH("Alta",D10)))</formula>
    </cfRule>
    <cfRule type="containsText" dxfId="135" priority="260" operator="containsText" text="Muy Baja">
      <formula>NOT(ISERROR(SEARCH("Muy Baja",D10)))</formula>
    </cfRule>
    <cfRule type="containsText" dxfId="134" priority="259" operator="containsText" text="Baja">
      <formula>NOT(ISERROR(SEARCH("Baja",D10)))</formula>
    </cfRule>
    <cfRule type="containsText" dxfId="133" priority="262" operator="containsText" text="Media">
      <formula>NOT(ISERROR(SEARCH("Media",D10)))</formula>
    </cfRule>
  </conditionalFormatting>
  <conditionalFormatting sqref="E10:E69">
    <cfRule type="containsText" dxfId="132" priority="254" operator="containsText" text="Mayor">
      <formula>NOT(ISERROR(SEARCH("Mayor",E10)))</formula>
    </cfRule>
    <cfRule type="containsText" dxfId="131" priority="255" operator="containsText" text="Menor">
      <formula>NOT(ISERROR(SEARCH("Menor",E10)))</formula>
    </cfRule>
    <cfRule type="containsText" dxfId="130" priority="256" operator="containsText" text="Leve">
      <formula>NOT(ISERROR(SEARCH("Leve",E10)))</formula>
    </cfRule>
    <cfRule type="containsText" dxfId="129" priority="253" operator="containsText" text="Catastrófico">
      <formula>NOT(ISERROR(SEARCH("Catastrófico",E10)))</formula>
    </cfRule>
  </conditionalFormatting>
  <conditionalFormatting sqref="E10:F69">
    <cfRule type="containsText" dxfId="128" priority="261" operator="containsText" text="Moderado">
      <formula>NOT(ISERROR(SEARCH("Moderado",E10)))</formula>
    </cfRule>
  </conditionalFormatting>
  <conditionalFormatting sqref="F10:F19">
    <cfRule type="colorScale" priority="399">
      <colorScale>
        <cfvo type="min"/>
        <cfvo type="max"/>
        <color rgb="FFFF7128"/>
        <color rgb="FFFFEF9C"/>
      </colorScale>
    </cfRule>
  </conditionalFormatting>
  <conditionalFormatting sqref="F10:F69">
    <cfRule type="containsText" dxfId="127" priority="263" operator="containsText" text="Bajo">
      <formula>NOT(ISERROR(SEARCH("Bajo",F10)))</formula>
    </cfRule>
    <cfRule type="containsText" dxfId="126" priority="264" operator="containsText" text="Moderado">
      <formula>NOT(ISERROR(SEARCH("Moderado",F10)))</formula>
    </cfRule>
    <cfRule type="containsText" dxfId="125" priority="265" operator="containsText" text="Alto">
      <formula>NOT(ISERROR(SEARCH("Alto",F10)))</formula>
    </cfRule>
    <cfRule type="containsText" dxfId="124" priority="266" operator="containsText" text="Extremo">
      <formula>NOT(ISERROR(SEARCH("Extremo",F10)))</formula>
    </cfRule>
  </conditionalFormatting>
  <conditionalFormatting sqref="F20:F29">
    <cfRule type="colorScale" priority="378">
      <colorScale>
        <cfvo type="min"/>
        <cfvo type="max"/>
        <color rgb="FFFF7128"/>
        <color rgb="FFFFEF9C"/>
      </colorScale>
    </cfRule>
  </conditionalFormatting>
  <conditionalFormatting sqref="F30:F39">
    <cfRule type="colorScale" priority="357">
      <colorScale>
        <cfvo type="min"/>
        <cfvo type="max"/>
        <color rgb="FFFF7128"/>
        <color rgb="FFFFEF9C"/>
      </colorScale>
    </cfRule>
  </conditionalFormatting>
  <conditionalFormatting sqref="F40:F49">
    <cfRule type="colorScale" priority="336">
      <colorScale>
        <cfvo type="min"/>
        <cfvo type="max"/>
        <color rgb="FFFF7128"/>
        <color rgb="FFFFEF9C"/>
      </colorScale>
    </cfRule>
  </conditionalFormatting>
  <conditionalFormatting sqref="F50:F59">
    <cfRule type="colorScale" priority="294">
      <colorScale>
        <cfvo type="min"/>
        <cfvo type="max"/>
        <color rgb="FFFF7128"/>
        <color rgb="FFFFEF9C"/>
      </colorScale>
    </cfRule>
  </conditionalFormatting>
  <conditionalFormatting sqref="F60:F69">
    <cfRule type="colorScale" priority="273">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G10:G69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69"/>
  <sheetViews>
    <sheetView showGridLines="0" topLeftCell="A9" zoomScale="55" zoomScaleNormal="55" workbookViewId="0">
      <selection activeCell="G10" sqref="G10:G19"/>
    </sheetView>
  </sheetViews>
  <sheetFormatPr baseColWidth="10" defaultColWidth="11.44140625" defaultRowHeight="14.4"/>
  <cols>
    <col min="1" max="1" width="18.44140625" style="5" customWidth="1"/>
    <col min="2" max="2" width="35.88671875" style="5" customWidth="1"/>
    <col min="3" max="3" width="40.33203125" customWidth="1"/>
    <col min="4" max="4" width="16.88671875" style="95" customWidth="1"/>
    <col min="5" max="5" width="18.5546875" style="26" customWidth="1"/>
    <col min="6" max="6" width="18.33203125" style="26" bestFit="1" customWidth="1"/>
    <col min="7" max="7" width="18.33203125" bestFit="1" customWidth="1"/>
    <col min="8" max="8" width="32.6640625" customWidth="1"/>
    <col min="9" max="9" width="16.5546875" customWidth="1"/>
    <col min="10" max="10" width="21.88671875" customWidth="1"/>
    <col min="11" max="11" width="17.6640625" customWidth="1"/>
    <col min="12" max="12" width="17.5546875" customWidth="1"/>
    <col min="13" max="13" width="48.33203125" customWidth="1"/>
    <col min="14" max="169" width="11.44140625" style="2"/>
  </cols>
  <sheetData>
    <row r="1" spans="1:271" s="18" customFormat="1" ht="16.5" customHeight="1">
      <c r="A1" s="642"/>
      <c r="B1" s="643"/>
      <c r="C1" s="646"/>
      <c r="D1" s="646"/>
      <c r="E1" s="646"/>
      <c r="F1" s="646"/>
      <c r="G1" s="646"/>
      <c r="H1" s="646"/>
      <c r="I1" s="646"/>
      <c r="J1" s="647"/>
      <c r="K1" s="641"/>
      <c r="L1" s="641"/>
      <c r="M1" s="64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18.5" customHeight="1">
      <c r="A2" s="644"/>
      <c r="B2" s="645"/>
      <c r="C2" s="648"/>
      <c r="D2" s="648"/>
      <c r="E2" s="648"/>
      <c r="F2" s="648"/>
      <c r="G2" s="648"/>
      <c r="H2" s="648"/>
      <c r="I2" s="648"/>
      <c r="J2" s="649"/>
      <c r="K2" s="641"/>
      <c r="L2" s="641"/>
      <c r="M2" s="64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8"/>
      <c r="D3" s="648"/>
      <c r="E3" s="648"/>
      <c r="F3" s="648"/>
      <c r="G3" s="648"/>
      <c r="H3" s="648"/>
      <c r="I3" s="648"/>
      <c r="J3" s="649"/>
      <c r="K3" s="641"/>
      <c r="L3" s="641"/>
      <c r="M3" s="641"/>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50000000000003" customHeight="1">
      <c r="A4" s="451" t="s">
        <v>0</v>
      </c>
      <c r="B4" s="451"/>
      <c r="C4" s="545" t="s">
        <v>469</v>
      </c>
      <c r="D4" s="545"/>
      <c r="E4" s="545"/>
      <c r="F4" s="545"/>
      <c r="G4" s="545"/>
      <c r="H4" s="545"/>
      <c r="I4" s="545"/>
      <c r="J4" s="545"/>
      <c r="K4" s="545"/>
      <c r="L4" s="545"/>
      <c r="M4" s="545"/>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 customHeight="1">
      <c r="A5" s="451" t="s">
        <v>1</v>
      </c>
      <c r="B5" s="451"/>
      <c r="C5" s="544" t="s">
        <v>470</v>
      </c>
      <c r="D5" s="544"/>
      <c r="E5" s="544"/>
      <c r="F5" s="544"/>
      <c r="G5" s="544"/>
      <c r="H5" s="544"/>
      <c r="I5" s="544"/>
      <c r="J5" s="544"/>
      <c r="K5" s="544"/>
      <c r="L5" s="544"/>
      <c r="M5" s="54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50000000000003" customHeight="1" thickBot="1">
      <c r="A6" s="451" t="s">
        <v>2</v>
      </c>
      <c r="B6" s="451"/>
      <c r="C6" s="631" t="s">
        <v>402</v>
      </c>
      <c r="D6" s="632"/>
      <c r="E6" s="632"/>
      <c r="F6" s="632"/>
      <c r="G6" s="632"/>
      <c r="H6" s="632"/>
      <c r="I6" s="632"/>
      <c r="J6" s="632"/>
      <c r="K6" s="632"/>
      <c r="L6" s="632"/>
      <c r="M6" s="63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26" t="s">
        <v>97</v>
      </c>
      <c r="B7" s="627"/>
      <c r="C7" s="628"/>
      <c r="D7" s="629" t="s">
        <v>98</v>
      </c>
      <c r="E7" s="629"/>
      <c r="F7" s="629"/>
      <c r="G7" s="630" t="s">
        <v>270</v>
      </c>
      <c r="H7" s="634" t="s">
        <v>99</v>
      </c>
      <c r="I7" s="636" t="s">
        <v>100</v>
      </c>
      <c r="J7" s="637"/>
      <c r="K7" s="636" t="s">
        <v>101</v>
      </c>
      <c r="L7" s="637"/>
      <c r="M7" s="638" t="s">
        <v>288</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58</v>
      </c>
      <c r="B8" s="34" t="s">
        <v>112</v>
      </c>
      <c r="C8" s="34" t="s">
        <v>4</v>
      </c>
      <c r="D8" s="27" t="s">
        <v>103</v>
      </c>
      <c r="E8" s="27" t="s">
        <v>105</v>
      </c>
      <c r="F8" s="27" t="s">
        <v>104</v>
      </c>
      <c r="G8" s="630"/>
      <c r="H8" s="635"/>
      <c r="I8" s="28" t="s">
        <v>106</v>
      </c>
      <c r="J8" s="28" t="s">
        <v>107</v>
      </c>
      <c r="K8" s="28" t="s">
        <v>108</v>
      </c>
      <c r="L8" s="28" t="s">
        <v>109</v>
      </c>
      <c r="M8" s="63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39"/>
      <c r="B9" s="640"/>
      <c r="C9" s="640"/>
      <c r="D9" s="640"/>
      <c r="E9" s="640"/>
      <c r="F9" s="640"/>
      <c r="G9" s="64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10">
        <f>'7- Mapa Final'!A10</f>
        <v>1</v>
      </c>
      <c r="B10" s="612" t="str">
        <f>'7- Mapa Final'!B10</f>
        <v>Incumplimiento de los objetivos SIGCMA</v>
      </c>
      <c r="C10" s="612" t="str">
        <f>'7- Mapa Final'!C10</f>
        <v>Posibilidad de incumplimiento de los objetivos del sistema de gestión SIGCMA ante el no logro del nivel de referencia de los indicadores en los procesos que lo conforman con la expectativa de cumplimiento en cada ejercicio (anual) y por falta de mantenimiento del mismo.</v>
      </c>
      <c r="D10" s="614" t="str">
        <f>'7- Mapa Final'!J10</f>
        <v>Muy Baja - 1</v>
      </c>
      <c r="E10" s="616" t="str">
        <f>'7- Mapa Final'!K10</f>
        <v>Menor - 2</v>
      </c>
      <c r="F10" s="622" t="str">
        <f>'7- Mapa Final'!M10</f>
        <v>Bajo - 2</v>
      </c>
      <c r="G10" s="426" t="s">
        <v>110</v>
      </c>
      <c r="H10" s="618"/>
      <c r="I10" s="618"/>
      <c r="J10" s="618"/>
      <c r="K10" s="618"/>
      <c r="L10" s="618"/>
      <c r="M10" s="650"/>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1"/>
      <c r="B11" s="613"/>
      <c r="C11" s="613"/>
      <c r="D11" s="615"/>
      <c r="E11" s="617"/>
      <c r="F11" s="623"/>
      <c r="G11" s="443"/>
      <c r="H11" s="619"/>
      <c r="I11" s="619"/>
      <c r="J11" s="619"/>
      <c r="K11" s="619"/>
      <c r="L11" s="619"/>
      <c r="M11" s="62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1"/>
      <c r="B12" s="613"/>
      <c r="C12" s="613"/>
      <c r="D12" s="615"/>
      <c r="E12" s="617"/>
      <c r="F12" s="623"/>
      <c r="G12" s="443"/>
      <c r="H12" s="619"/>
      <c r="I12" s="619"/>
      <c r="J12" s="619"/>
      <c r="K12" s="619"/>
      <c r="L12" s="619"/>
      <c r="M12" s="62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1"/>
      <c r="B13" s="613"/>
      <c r="C13" s="613"/>
      <c r="D13" s="615"/>
      <c r="E13" s="617"/>
      <c r="F13" s="623"/>
      <c r="G13" s="443"/>
      <c r="H13" s="619"/>
      <c r="I13" s="619"/>
      <c r="J13" s="619"/>
      <c r="K13" s="619"/>
      <c r="L13" s="619"/>
      <c r="M13" s="62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1"/>
      <c r="B14" s="613"/>
      <c r="C14" s="613"/>
      <c r="D14" s="615"/>
      <c r="E14" s="617"/>
      <c r="F14" s="623"/>
      <c r="G14" s="443"/>
      <c r="H14" s="619"/>
      <c r="I14" s="619"/>
      <c r="J14" s="619"/>
      <c r="K14" s="619"/>
      <c r="L14" s="619"/>
      <c r="M14" s="62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1"/>
      <c r="B15" s="613"/>
      <c r="C15" s="613"/>
      <c r="D15" s="615"/>
      <c r="E15" s="617"/>
      <c r="F15" s="623"/>
      <c r="G15" s="443"/>
      <c r="H15" s="619"/>
      <c r="I15" s="619"/>
      <c r="J15" s="619"/>
      <c r="K15" s="619"/>
      <c r="L15" s="619"/>
      <c r="M15" s="62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1"/>
      <c r="B16" s="613"/>
      <c r="C16" s="613"/>
      <c r="D16" s="615"/>
      <c r="E16" s="617"/>
      <c r="F16" s="623"/>
      <c r="G16" s="443"/>
      <c r="H16" s="619"/>
      <c r="I16" s="619"/>
      <c r="J16" s="619"/>
      <c r="K16" s="619"/>
      <c r="L16" s="619"/>
      <c r="M16" s="62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1"/>
      <c r="B17" s="613"/>
      <c r="C17" s="613"/>
      <c r="D17" s="615"/>
      <c r="E17" s="617"/>
      <c r="F17" s="623"/>
      <c r="G17" s="443"/>
      <c r="H17" s="619"/>
      <c r="I17" s="619"/>
      <c r="J17" s="619"/>
      <c r="K17" s="619"/>
      <c r="L17" s="619"/>
      <c r="M17" s="62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1"/>
      <c r="B18" s="613"/>
      <c r="C18" s="613"/>
      <c r="D18" s="615"/>
      <c r="E18" s="617"/>
      <c r="F18" s="623"/>
      <c r="G18" s="443"/>
      <c r="H18" s="619"/>
      <c r="I18" s="619"/>
      <c r="J18" s="619"/>
      <c r="K18" s="619"/>
      <c r="L18" s="619"/>
      <c r="M18" s="62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11"/>
      <c r="B19" s="613"/>
      <c r="C19" s="613"/>
      <c r="D19" s="615"/>
      <c r="E19" s="617"/>
      <c r="F19" s="623"/>
      <c r="G19" s="443"/>
      <c r="H19" s="619"/>
      <c r="I19" s="619"/>
      <c r="J19" s="619"/>
      <c r="K19" s="619"/>
      <c r="L19" s="619"/>
      <c r="M19" s="62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10">
        <f>'7- Mapa Final'!A14</f>
        <v>2</v>
      </c>
      <c r="B20" s="612" t="str">
        <f>'7- Mapa Final'!B14</f>
        <v>Pérdida o deterioro de expedientes (físico y/o digital)</v>
      </c>
      <c r="C20" s="612" t="str">
        <f>'7- Mapa Final'!C14</f>
        <v>Posibilidad de la afectación en la Prestación del Servicio de Justicia   por el extravío o deterioro de los expedientes en el proceso de custodia y archivo de los mismos.</v>
      </c>
      <c r="D20" s="614" t="str">
        <f>'7- Mapa Final'!J14</f>
        <v>Muy Baja - 1</v>
      </c>
      <c r="E20" s="616" t="str">
        <f>'7- Mapa Final'!K14</f>
        <v>Menor - 2</v>
      </c>
      <c r="F20" s="622" t="str">
        <f>'7- Mapa Final'!M14</f>
        <v>Bajo - 2</v>
      </c>
      <c r="G20" s="426" t="s">
        <v>110</v>
      </c>
      <c r="H20" s="618"/>
      <c r="I20" s="618"/>
      <c r="J20" s="618"/>
      <c r="K20" s="618"/>
      <c r="L20" s="618"/>
      <c r="M20" s="65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1"/>
      <c r="B21" s="613"/>
      <c r="C21" s="613"/>
      <c r="D21" s="615"/>
      <c r="E21" s="617"/>
      <c r="F21" s="623"/>
      <c r="G21" s="443"/>
      <c r="H21" s="619"/>
      <c r="I21" s="619"/>
      <c r="J21" s="619"/>
      <c r="K21" s="619"/>
      <c r="L21" s="619"/>
      <c r="M21" s="62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1"/>
      <c r="B22" s="613"/>
      <c r="C22" s="613"/>
      <c r="D22" s="615"/>
      <c r="E22" s="617"/>
      <c r="F22" s="623"/>
      <c r="G22" s="443"/>
      <c r="H22" s="619"/>
      <c r="I22" s="619"/>
      <c r="J22" s="619"/>
      <c r="K22" s="619"/>
      <c r="L22" s="619"/>
      <c r="M22" s="62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1"/>
      <c r="B23" s="613"/>
      <c r="C23" s="613"/>
      <c r="D23" s="615"/>
      <c r="E23" s="617"/>
      <c r="F23" s="623"/>
      <c r="G23" s="443"/>
      <c r="H23" s="619"/>
      <c r="I23" s="619"/>
      <c r="J23" s="619"/>
      <c r="K23" s="619"/>
      <c r="L23" s="619"/>
      <c r="M23" s="62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1"/>
      <c r="B24" s="613"/>
      <c r="C24" s="613"/>
      <c r="D24" s="615"/>
      <c r="E24" s="617"/>
      <c r="F24" s="623"/>
      <c r="G24" s="443"/>
      <c r="H24" s="619"/>
      <c r="I24" s="619"/>
      <c r="J24" s="619"/>
      <c r="K24" s="619"/>
      <c r="L24" s="619"/>
      <c r="M24" s="62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1"/>
      <c r="B25" s="613"/>
      <c r="C25" s="613"/>
      <c r="D25" s="615"/>
      <c r="E25" s="617"/>
      <c r="F25" s="623"/>
      <c r="G25" s="443"/>
      <c r="H25" s="619"/>
      <c r="I25" s="619"/>
      <c r="J25" s="619"/>
      <c r="K25" s="619"/>
      <c r="L25" s="619"/>
      <c r="M25" s="621"/>
      <c r="N25" s="33"/>
      <c r="O25" s="33"/>
    </row>
    <row r="26" spans="1:169">
      <c r="A26" s="611"/>
      <c r="B26" s="613"/>
      <c r="C26" s="613"/>
      <c r="D26" s="615"/>
      <c r="E26" s="617"/>
      <c r="F26" s="623"/>
      <c r="G26" s="443"/>
      <c r="H26" s="619"/>
      <c r="I26" s="619"/>
      <c r="J26" s="619"/>
      <c r="K26" s="619"/>
      <c r="L26" s="619"/>
      <c r="M26" s="621"/>
      <c r="N26" s="33"/>
      <c r="O26" s="33"/>
    </row>
    <row r="27" spans="1:169">
      <c r="A27" s="611"/>
      <c r="B27" s="613"/>
      <c r="C27" s="613"/>
      <c r="D27" s="615"/>
      <c r="E27" s="617"/>
      <c r="F27" s="623"/>
      <c r="G27" s="443"/>
      <c r="H27" s="619"/>
      <c r="I27" s="619"/>
      <c r="J27" s="619"/>
      <c r="K27" s="619"/>
      <c r="L27" s="619"/>
      <c r="M27" s="621"/>
      <c r="N27" s="33"/>
      <c r="O27" s="33"/>
    </row>
    <row r="28" spans="1:169">
      <c r="A28" s="611"/>
      <c r="B28" s="613"/>
      <c r="C28" s="613"/>
      <c r="D28" s="615"/>
      <c r="E28" s="617"/>
      <c r="F28" s="623"/>
      <c r="G28" s="443"/>
      <c r="H28" s="619"/>
      <c r="I28" s="619"/>
      <c r="J28" s="619"/>
      <c r="K28" s="619"/>
      <c r="L28" s="619"/>
      <c r="M28" s="621"/>
      <c r="N28" s="33"/>
      <c r="O28" s="33"/>
    </row>
    <row r="29" spans="1:169" ht="15" thickBot="1">
      <c r="A29" s="611"/>
      <c r="B29" s="613"/>
      <c r="C29" s="613"/>
      <c r="D29" s="615"/>
      <c r="E29" s="617"/>
      <c r="F29" s="623"/>
      <c r="G29" s="443"/>
      <c r="H29" s="619"/>
      <c r="I29" s="619"/>
      <c r="J29" s="619"/>
      <c r="K29" s="619"/>
      <c r="L29" s="619"/>
      <c r="M29" s="621"/>
      <c r="N29" s="33"/>
      <c r="O29" s="33"/>
    </row>
    <row r="30" spans="1:169" s="25" customFormat="1" ht="12.75" customHeight="1">
      <c r="A30" s="610">
        <f>'7- Mapa Final'!A20</f>
        <v>3</v>
      </c>
      <c r="B30" s="612" t="str">
        <f>'7- Mapa Final'!B20</f>
        <v>Incumplimiento de los términos procesales</v>
      </c>
      <c r="C30" s="612" t="str">
        <f>'7- Mapa Final'!C20</f>
        <v>Falta de observancia en los tiempos establecidos en el procedimiento legal, por parte de los despachos.</v>
      </c>
      <c r="D30" s="614" t="str">
        <f>'7- Mapa Final'!J20</f>
        <v>Media - 3</v>
      </c>
      <c r="E30" s="616" t="str">
        <f>'7- Mapa Final'!K20</f>
        <v>Menor - 2</v>
      </c>
      <c r="F30" s="622" t="str">
        <f>'7- Mapa Final'!M20</f>
        <v>Moderado - 6</v>
      </c>
      <c r="G30" s="426" t="s">
        <v>110</v>
      </c>
      <c r="H30" s="618"/>
      <c r="I30" s="618"/>
      <c r="J30" s="618"/>
      <c r="K30" s="618"/>
      <c r="L30" s="618"/>
      <c r="M30" s="65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1"/>
      <c r="B31" s="613"/>
      <c r="C31" s="613"/>
      <c r="D31" s="615"/>
      <c r="E31" s="617"/>
      <c r="F31" s="623"/>
      <c r="G31" s="443"/>
      <c r="H31" s="619"/>
      <c r="I31" s="619"/>
      <c r="J31" s="619"/>
      <c r="K31" s="619"/>
      <c r="L31" s="619"/>
      <c r="M31" s="62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1"/>
      <c r="B32" s="613"/>
      <c r="C32" s="613"/>
      <c r="D32" s="615"/>
      <c r="E32" s="617"/>
      <c r="F32" s="623"/>
      <c r="G32" s="443"/>
      <c r="H32" s="619"/>
      <c r="I32" s="619"/>
      <c r="J32" s="619"/>
      <c r="K32" s="619"/>
      <c r="L32" s="619"/>
      <c r="M32" s="62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1"/>
      <c r="B33" s="613"/>
      <c r="C33" s="613"/>
      <c r="D33" s="615"/>
      <c r="E33" s="617"/>
      <c r="F33" s="623"/>
      <c r="G33" s="443"/>
      <c r="H33" s="619"/>
      <c r="I33" s="619"/>
      <c r="J33" s="619"/>
      <c r="K33" s="619"/>
      <c r="L33" s="619"/>
      <c r="M33" s="62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1"/>
      <c r="B34" s="613"/>
      <c r="C34" s="613"/>
      <c r="D34" s="615"/>
      <c r="E34" s="617"/>
      <c r="F34" s="623"/>
      <c r="G34" s="443"/>
      <c r="H34" s="619"/>
      <c r="I34" s="619"/>
      <c r="J34" s="619"/>
      <c r="K34" s="619"/>
      <c r="L34" s="619"/>
      <c r="M34" s="62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1"/>
      <c r="B35" s="613"/>
      <c r="C35" s="613"/>
      <c r="D35" s="615"/>
      <c r="E35" s="617"/>
      <c r="F35" s="623"/>
      <c r="G35" s="443"/>
      <c r="H35" s="619"/>
      <c r="I35" s="619"/>
      <c r="J35" s="619"/>
      <c r="K35" s="619"/>
      <c r="L35" s="619"/>
      <c r="M35" s="621"/>
      <c r="N35" s="33"/>
      <c r="O35" s="33"/>
    </row>
    <row r="36" spans="1:169">
      <c r="A36" s="611"/>
      <c r="B36" s="613"/>
      <c r="C36" s="613"/>
      <c r="D36" s="615"/>
      <c r="E36" s="617"/>
      <c r="F36" s="623"/>
      <c r="G36" s="443"/>
      <c r="H36" s="619"/>
      <c r="I36" s="619"/>
      <c r="J36" s="619"/>
      <c r="K36" s="619"/>
      <c r="L36" s="619"/>
      <c r="M36" s="621"/>
      <c r="N36" s="33"/>
      <c r="O36" s="33"/>
    </row>
    <row r="37" spans="1:169">
      <c r="A37" s="611"/>
      <c r="B37" s="613"/>
      <c r="C37" s="613"/>
      <c r="D37" s="615"/>
      <c r="E37" s="617"/>
      <c r="F37" s="623"/>
      <c r="G37" s="443"/>
      <c r="H37" s="619"/>
      <c r="I37" s="619"/>
      <c r="J37" s="619"/>
      <c r="K37" s="619"/>
      <c r="L37" s="619"/>
      <c r="M37" s="621"/>
      <c r="N37" s="33"/>
      <c r="O37" s="33"/>
    </row>
    <row r="38" spans="1:169">
      <c r="A38" s="611"/>
      <c r="B38" s="613"/>
      <c r="C38" s="613"/>
      <c r="D38" s="615"/>
      <c r="E38" s="617"/>
      <c r="F38" s="623"/>
      <c r="G38" s="443"/>
      <c r="H38" s="619"/>
      <c r="I38" s="619"/>
      <c r="J38" s="619"/>
      <c r="K38" s="619"/>
      <c r="L38" s="619"/>
      <c r="M38" s="621"/>
      <c r="N38" s="33"/>
      <c r="O38" s="33"/>
    </row>
    <row r="39" spans="1:169" ht="15" thickBot="1">
      <c r="A39" s="611"/>
      <c r="B39" s="613"/>
      <c r="C39" s="613"/>
      <c r="D39" s="615"/>
      <c r="E39" s="617"/>
      <c r="F39" s="623"/>
      <c r="G39" s="443"/>
      <c r="H39" s="619"/>
      <c r="I39" s="619"/>
      <c r="J39" s="619"/>
      <c r="K39" s="619"/>
      <c r="L39" s="619"/>
      <c r="M39" s="621"/>
      <c r="N39" s="33"/>
      <c r="O39" s="33"/>
    </row>
    <row r="40" spans="1:169" s="25" customFormat="1" ht="12.75" customHeight="1">
      <c r="A40" s="610">
        <f>'7- Mapa Final'!A27</f>
        <v>4</v>
      </c>
      <c r="B40" s="612" t="str">
        <f>'7- Mapa Final'!B27</f>
        <v>Pago indebido de depósitos judiciales</v>
      </c>
      <c r="C40" s="612" t="str">
        <f>'7- Mapa Final'!C27</f>
        <v>Entrega de dineros a quien no le asiste el derecho de reclamar los mismos.</v>
      </c>
      <c r="D40" s="614" t="str">
        <f>'7- Mapa Final'!J27</f>
        <v>Muy Baja - 1</v>
      </c>
      <c r="E40" s="616" t="str">
        <f>'7- Mapa Final'!K27</f>
        <v>Menor - 2</v>
      </c>
      <c r="F40" s="622" t="str">
        <f>'7- Mapa Final'!M27</f>
        <v>Bajo - 2</v>
      </c>
      <c r="G40" s="426" t="s">
        <v>110</v>
      </c>
      <c r="H40" s="618"/>
      <c r="I40" s="618"/>
      <c r="J40" s="618"/>
      <c r="K40" s="618"/>
      <c r="L40" s="618"/>
      <c r="M40" s="65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1"/>
      <c r="B41" s="613"/>
      <c r="C41" s="613"/>
      <c r="D41" s="615"/>
      <c r="E41" s="617"/>
      <c r="F41" s="623"/>
      <c r="G41" s="443"/>
      <c r="H41" s="619"/>
      <c r="I41" s="619"/>
      <c r="J41" s="619"/>
      <c r="K41" s="619"/>
      <c r="L41" s="619"/>
      <c r="M41" s="62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1"/>
      <c r="B42" s="613"/>
      <c r="C42" s="613"/>
      <c r="D42" s="615"/>
      <c r="E42" s="617"/>
      <c r="F42" s="623"/>
      <c r="G42" s="443"/>
      <c r="H42" s="619"/>
      <c r="I42" s="619"/>
      <c r="J42" s="619"/>
      <c r="K42" s="619"/>
      <c r="L42" s="619"/>
      <c r="M42" s="62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1"/>
      <c r="B43" s="613"/>
      <c r="C43" s="613"/>
      <c r="D43" s="615"/>
      <c r="E43" s="617"/>
      <c r="F43" s="623"/>
      <c r="G43" s="443"/>
      <c r="H43" s="619"/>
      <c r="I43" s="619"/>
      <c r="J43" s="619"/>
      <c r="K43" s="619"/>
      <c r="L43" s="619"/>
      <c r="M43" s="62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1"/>
      <c r="B44" s="613"/>
      <c r="C44" s="613"/>
      <c r="D44" s="615"/>
      <c r="E44" s="617"/>
      <c r="F44" s="623"/>
      <c r="G44" s="443"/>
      <c r="H44" s="619"/>
      <c r="I44" s="619"/>
      <c r="J44" s="619"/>
      <c r="K44" s="619"/>
      <c r="L44" s="619"/>
      <c r="M44" s="62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1"/>
      <c r="B45" s="613"/>
      <c r="C45" s="613"/>
      <c r="D45" s="615"/>
      <c r="E45" s="617"/>
      <c r="F45" s="623"/>
      <c r="G45" s="443"/>
      <c r="H45" s="619"/>
      <c r="I45" s="619"/>
      <c r="J45" s="619"/>
      <c r="K45" s="619"/>
      <c r="L45" s="619"/>
      <c r="M45" s="621"/>
      <c r="N45" s="33"/>
      <c r="O45" s="33"/>
    </row>
    <row r="46" spans="1:169">
      <c r="A46" s="611"/>
      <c r="B46" s="613"/>
      <c r="C46" s="613"/>
      <c r="D46" s="615"/>
      <c r="E46" s="617"/>
      <c r="F46" s="623"/>
      <c r="G46" s="443"/>
      <c r="H46" s="619"/>
      <c r="I46" s="619"/>
      <c r="J46" s="619"/>
      <c r="K46" s="619"/>
      <c r="L46" s="619"/>
      <c r="M46" s="621"/>
      <c r="N46" s="33"/>
      <c r="O46" s="33"/>
    </row>
    <row r="47" spans="1:169">
      <c r="A47" s="611"/>
      <c r="B47" s="613"/>
      <c r="C47" s="613"/>
      <c r="D47" s="615"/>
      <c r="E47" s="617"/>
      <c r="F47" s="623"/>
      <c r="G47" s="443"/>
      <c r="H47" s="619"/>
      <c r="I47" s="619"/>
      <c r="J47" s="619"/>
      <c r="K47" s="619"/>
      <c r="L47" s="619"/>
      <c r="M47" s="621"/>
      <c r="N47" s="33"/>
      <c r="O47" s="33"/>
    </row>
    <row r="48" spans="1:169">
      <c r="A48" s="611"/>
      <c r="B48" s="613"/>
      <c r="C48" s="613"/>
      <c r="D48" s="615"/>
      <c r="E48" s="617"/>
      <c r="F48" s="623"/>
      <c r="G48" s="443"/>
      <c r="H48" s="619"/>
      <c r="I48" s="619"/>
      <c r="J48" s="619"/>
      <c r="K48" s="619"/>
      <c r="L48" s="619"/>
      <c r="M48" s="621"/>
      <c r="N48" s="33"/>
      <c r="O48" s="33"/>
    </row>
    <row r="49" spans="1:169">
      <c r="A49" s="611"/>
      <c r="B49" s="613"/>
      <c r="C49" s="613"/>
      <c r="D49" s="615"/>
      <c r="E49" s="617"/>
      <c r="F49" s="623"/>
      <c r="G49" s="443"/>
      <c r="H49" s="619"/>
      <c r="I49" s="619"/>
      <c r="J49" s="619"/>
      <c r="K49" s="619"/>
      <c r="L49" s="619"/>
      <c r="M49" s="621"/>
      <c r="N49" s="33"/>
      <c r="O49" s="33"/>
    </row>
    <row r="50" spans="1:169" s="25" customFormat="1" ht="12.75" hidden="1" customHeight="1">
      <c r="A50" s="610">
        <f>'7- Mapa Final'!A30</f>
        <v>5</v>
      </c>
      <c r="B50" s="612" t="str">
        <f>'7- Mapa Final'!B30</f>
        <v xml:space="preserve">Recibir , ofrecer, prometer , entregar o aceptar dádivas o beneficios a nombre propio o de terceros para  expedir, alterar,retener , extraviar o entregar  documentos  sin el lleno de requisitos legales </v>
      </c>
      <c r="C50" s="612" t="str">
        <f>'7- Mapa Final'!C30</f>
        <v xml:space="preserve"> Realizar trámites sin el cumplimiento de los requisitos legales  o  con informacion falsa</v>
      </c>
      <c r="D50" s="614" t="str">
        <f>'7- Mapa Final'!J30</f>
        <v>Muy Baja - 1</v>
      </c>
      <c r="E50" s="616" t="str">
        <f>'7- Mapa Final'!K30</f>
        <v>Mayor - 4</v>
      </c>
      <c r="F50" s="622" t="str">
        <f>'7- Mapa Final'!M30</f>
        <v>Alto  - 4</v>
      </c>
      <c r="G50" s="426" t="s">
        <v>193</v>
      </c>
      <c r="H50" s="618"/>
      <c r="I50" s="618"/>
      <c r="J50" s="618"/>
      <c r="K50" s="618"/>
      <c r="L50" s="618"/>
      <c r="M50" s="650"/>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hidden="1" customHeight="1">
      <c r="A51" s="611"/>
      <c r="B51" s="613"/>
      <c r="C51" s="613"/>
      <c r="D51" s="615"/>
      <c r="E51" s="617"/>
      <c r="F51" s="623"/>
      <c r="G51" s="443"/>
      <c r="H51" s="619"/>
      <c r="I51" s="619"/>
      <c r="J51" s="619"/>
      <c r="K51" s="619"/>
      <c r="L51" s="619"/>
      <c r="M51" s="62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hidden="1" customHeight="1">
      <c r="A52" s="611"/>
      <c r="B52" s="613"/>
      <c r="C52" s="613"/>
      <c r="D52" s="615"/>
      <c r="E52" s="617"/>
      <c r="F52" s="623"/>
      <c r="G52" s="443"/>
      <c r="H52" s="619"/>
      <c r="I52" s="619"/>
      <c r="J52" s="619"/>
      <c r="K52" s="619"/>
      <c r="L52" s="619"/>
      <c r="M52" s="62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hidden="1" customHeight="1">
      <c r="A53" s="611"/>
      <c r="B53" s="613"/>
      <c r="C53" s="613"/>
      <c r="D53" s="615"/>
      <c r="E53" s="617"/>
      <c r="F53" s="623"/>
      <c r="G53" s="443"/>
      <c r="H53" s="619"/>
      <c r="I53" s="619"/>
      <c r="J53" s="619"/>
      <c r="K53" s="619"/>
      <c r="L53" s="619"/>
      <c r="M53" s="62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hidden="1" customHeight="1">
      <c r="A54" s="611"/>
      <c r="B54" s="613"/>
      <c r="C54" s="613"/>
      <c r="D54" s="615"/>
      <c r="E54" s="617"/>
      <c r="F54" s="623"/>
      <c r="G54" s="443"/>
      <c r="H54" s="619"/>
      <c r="I54" s="619"/>
      <c r="J54" s="619"/>
      <c r="K54" s="619"/>
      <c r="L54" s="619"/>
      <c r="M54" s="62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idden="1">
      <c r="A55" s="611"/>
      <c r="B55" s="613"/>
      <c r="C55" s="613"/>
      <c r="D55" s="615"/>
      <c r="E55" s="617"/>
      <c r="F55" s="623"/>
      <c r="G55" s="443"/>
      <c r="H55" s="619"/>
      <c r="I55" s="619"/>
      <c r="J55" s="619"/>
      <c r="K55" s="619"/>
      <c r="L55" s="619"/>
      <c r="M55" s="621"/>
      <c r="N55" s="33"/>
      <c r="O55" s="33"/>
    </row>
    <row r="56" spans="1:169" hidden="1">
      <c r="A56" s="611"/>
      <c r="B56" s="613"/>
      <c r="C56" s="613"/>
      <c r="D56" s="615"/>
      <c r="E56" s="617"/>
      <c r="F56" s="623"/>
      <c r="G56" s="443"/>
      <c r="H56" s="619"/>
      <c r="I56" s="619"/>
      <c r="J56" s="619"/>
      <c r="K56" s="619"/>
      <c r="L56" s="619"/>
      <c r="M56" s="621"/>
      <c r="N56" s="33"/>
      <c r="O56" s="33"/>
    </row>
    <row r="57" spans="1:169" hidden="1">
      <c r="A57" s="611"/>
      <c r="B57" s="613"/>
      <c r="C57" s="613"/>
      <c r="D57" s="615"/>
      <c r="E57" s="617"/>
      <c r="F57" s="623"/>
      <c r="G57" s="443"/>
      <c r="H57" s="619"/>
      <c r="I57" s="619"/>
      <c r="J57" s="619"/>
      <c r="K57" s="619"/>
      <c r="L57" s="619"/>
      <c r="M57" s="621"/>
      <c r="N57" s="33"/>
      <c r="O57" s="33"/>
    </row>
    <row r="58" spans="1:169" hidden="1">
      <c r="A58" s="611"/>
      <c r="B58" s="613"/>
      <c r="C58" s="613"/>
      <c r="D58" s="615"/>
      <c r="E58" s="617"/>
      <c r="F58" s="623"/>
      <c r="G58" s="443"/>
      <c r="H58" s="619"/>
      <c r="I58" s="619"/>
      <c r="J58" s="619"/>
      <c r="K58" s="619"/>
      <c r="L58" s="619"/>
      <c r="M58" s="621"/>
      <c r="N58" s="33"/>
      <c r="O58" s="33"/>
    </row>
    <row r="59" spans="1:169" ht="15" hidden="1" thickBot="1">
      <c r="A59" s="611"/>
      <c r="B59" s="613"/>
      <c r="C59" s="613"/>
      <c r="D59" s="615"/>
      <c r="E59" s="617"/>
      <c r="F59" s="623"/>
      <c r="G59" s="443"/>
      <c r="H59" s="619"/>
      <c r="I59" s="619"/>
      <c r="J59" s="619"/>
      <c r="K59" s="619"/>
      <c r="L59" s="619"/>
      <c r="M59" s="621"/>
      <c r="N59" s="33"/>
      <c r="O59" s="33"/>
    </row>
    <row r="60" spans="1:169" s="25" customFormat="1" ht="12.75" hidden="1" customHeight="1">
      <c r="A60" s="610">
        <f>'7- Mapa Final'!A32</f>
        <v>6</v>
      </c>
      <c r="B60" s="612" t="str">
        <f>'7- Mapa Final'!B32</f>
        <v xml:space="preserve">Recibir, ofrecer, prometer, entregar o aceptar dadivas  o beneficios a nombre propio o de terceros para  demorar, retener, alterar o direccionar fallos judiciales </v>
      </c>
      <c r="C60" s="612" t="str">
        <f>'7- Mapa Final'!C32</f>
        <v xml:space="preserve">Proferir  sentencias judiciales incumpliendo los principios de la administracion de justicia o sin la observancia de los Codigos  Procesales en la materia </v>
      </c>
      <c r="D60" s="614" t="str">
        <f>'7- Mapa Final'!J32</f>
        <v>Muy Baja - 1</v>
      </c>
      <c r="E60" s="616" t="str">
        <f>'7- Mapa Final'!K32</f>
        <v>Mayor - 4</v>
      </c>
      <c r="F60" s="622" t="str">
        <f>'7- Mapa Final'!M32</f>
        <v>Alto  - 4</v>
      </c>
      <c r="G60" s="426" t="s">
        <v>193</v>
      </c>
      <c r="H60" s="618"/>
      <c r="I60" s="618"/>
      <c r="J60" s="618"/>
      <c r="K60" s="618"/>
      <c r="L60" s="618"/>
      <c r="M60" s="650"/>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11"/>
      <c r="B61" s="613"/>
      <c r="C61" s="613"/>
      <c r="D61" s="615"/>
      <c r="E61" s="617"/>
      <c r="F61" s="623"/>
      <c r="G61" s="443"/>
      <c r="H61" s="619"/>
      <c r="I61" s="619"/>
      <c r="J61" s="619"/>
      <c r="K61" s="619"/>
      <c r="L61" s="619"/>
      <c r="M61" s="621"/>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11"/>
      <c r="B62" s="613"/>
      <c r="C62" s="613"/>
      <c r="D62" s="615"/>
      <c r="E62" s="617"/>
      <c r="F62" s="623"/>
      <c r="G62" s="443"/>
      <c r="H62" s="619"/>
      <c r="I62" s="619"/>
      <c r="J62" s="619"/>
      <c r="K62" s="619"/>
      <c r="L62" s="619"/>
      <c r="M62" s="621"/>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11"/>
      <c r="B63" s="613"/>
      <c r="C63" s="613"/>
      <c r="D63" s="615"/>
      <c r="E63" s="617"/>
      <c r="F63" s="623"/>
      <c r="G63" s="443"/>
      <c r="H63" s="619"/>
      <c r="I63" s="619"/>
      <c r="J63" s="619"/>
      <c r="K63" s="619"/>
      <c r="L63" s="619"/>
      <c r="M63" s="621"/>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11"/>
      <c r="B64" s="613"/>
      <c r="C64" s="613"/>
      <c r="D64" s="615"/>
      <c r="E64" s="617"/>
      <c r="F64" s="623"/>
      <c r="G64" s="443"/>
      <c r="H64" s="619"/>
      <c r="I64" s="619"/>
      <c r="J64" s="619"/>
      <c r="K64" s="619"/>
      <c r="L64" s="619"/>
      <c r="M64" s="621"/>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hidden="1">
      <c r="A65" s="611"/>
      <c r="B65" s="613"/>
      <c r="C65" s="613"/>
      <c r="D65" s="615"/>
      <c r="E65" s="617"/>
      <c r="F65" s="623"/>
      <c r="G65" s="443"/>
      <c r="H65" s="619"/>
      <c r="I65" s="619"/>
      <c r="J65" s="619"/>
      <c r="K65" s="619"/>
      <c r="L65" s="619"/>
      <c r="M65" s="621"/>
      <c r="N65" s="33"/>
      <c r="O65" s="33"/>
    </row>
    <row r="66" spans="1:15" hidden="1">
      <c r="A66" s="611"/>
      <c r="B66" s="613"/>
      <c r="C66" s="613"/>
      <c r="D66" s="615"/>
      <c r="E66" s="617"/>
      <c r="F66" s="623"/>
      <c r="G66" s="443"/>
      <c r="H66" s="619"/>
      <c r="I66" s="619"/>
      <c r="J66" s="619"/>
      <c r="K66" s="619"/>
      <c r="L66" s="619"/>
      <c r="M66" s="621"/>
      <c r="N66" s="33"/>
      <c r="O66" s="33"/>
    </row>
    <row r="67" spans="1:15" hidden="1">
      <c r="A67" s="611"/>
      <c r="B67" s="613"/>
      <c r="C67" s="613"/>
      <c r="D67" s="615"/>
      <c r="E67" s="617"/>
      <c r="F67" s="623"/>
      <c r="G67" s="443"/>
      <c r="H67" s="619"/>
      <c r="I67" s="619"/>
      <c r="J67" s="619"/>
      <c r="K67" s="619"/>
      <c r="L67" s="619"/>
      <c r="M67" s="621"/>
      <c r="N67" s="33"/>
      <c r="O67" s="33"/>
    </row>
    <row r="68" spans="1:15" hidden="1">
      <c r="A68" s="611"/>
      <c r="B68" s="613"/>
      <c r="C68" s="613"/>
      <c r="D68" s="615"/>
      <c r="E68" s="617"/>
      <c r="F68" s="623"/>
      <c r="G68" s="443"/>
      <c r="H68" s="619"/>
      <c r="I68" s="619"/>
      <c r="J68" s="619"/>
      <c r="K68" s="619"/>
      <c r="L68" s="619"/>
      <c r="M68" s="621"/>
      <c r="N68" s="33"/>
      <c r="O68" s="33"/>
    </row>
    <row r="69" spans="1:15" hidden="1">
      <c r="A69" s="611"/>
      <c r="B69" s="613"/>
      <c r="C69" s="613"/>
      <c r="D69" s="615"/>
      <c r="E69" s="617"/>
      <c r="F69" s="623"/>
      <c r="G69" s="443"/>
      <c r="H69" s="619"/>
      <c r="I69" s="619"/>
      <c r="J69" s="619"/>
      <c r="K69" s="619"/>
      <c r="L69" s="619"/>
      <c r="M69" s="621"/>
      <c r="N69" s="33"/>
      <c r="O69" s="33"/>
    </row>
  </sheetData>
  <mergeCells count="95">
    <mergeCell ref="M30:M39"/>
    <mergeCell ref="A40:A49"/>
    <mergeCell ref="B40:B49"/>
    <mergeCell ref="C40:C49"/>
    <mergeCell ref="D40:D49"/>
    <mergeCell ref="E40:E49"/>
    <mergeCell ref="F40:F49"/>
    <mergeCell ref="M40:M49"/>
    <mergeCell ref="J40:J49"/>
    <mergeCell ref="K40:K49"/>
    <mergeCell ref="L40:L49"/>
    <mergeCell ref="G40:G49"/>
    <mergeCell ref="H40:H49"/>
    <mergeCell ref="A20:A29"/>
    <mergeCell ref="B20:B29"/>
    <mergeCell ref="C20:C29"/>
    <mergeCell ref="D20:D29"/>
    <mergeCell ref="E20:E29"/>
    <mergeCell ref="F20:F29"/>
    <mergeCell ref="D50:D59"/>
    <mergeCell ref="E50:E59"/>
    <mergeCell ref="L10:L19"/>
    <mergeCell ref="L20:L29"/>
    <mergeCell ref="I40:I49"/>
    <mergeCell ref="K30:K39"/>
    <mergeCell ref="K50:K59"/>
    <mergeCell ref="L50:L59"/>
    <mergeCell ref="H50:H59"/>
    <mergeCell ref="I50:I59"/>
    <mergeCell ref="J50:J59"/>
    <mergeCell ref="L30:L3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C10:C19"/>
    <mergeCell ref="D10:D19"/>
    <mergeCell ref="A5:B5"/>
    <mergeCell ref="C5:M5"/>
    <mergeCell ref="A1:B2"/>
    <mergeCell ref="C1:J3"/>
    <mergeCell ref="K1:M3"/>
    <mergeCell ref="A4:B4"/>
    <mergeCell ref="C4:M4"/>
    <mergeCell ref="A6:B6"/>
    <mergeCell ref="C6:M6"/>
    <mergeCell ref="A7:C7"/>
    <mergeCell ref="D7:F7"/>
    <mergeCell ref="G7:G8"/>
    <mergeCell ref="H7:H8"/>
    <mergeCell ref="I7:J7"/>
    <mergeCell ref="M60:M69"/>
    <mergeCell ref="F50:F59"/>
    <mergeCell ref="G50:G59"/>
    <mergeCell ref="K7:L7"/>
    <mergeCell ref="M7:M8"/>
    <mergeCell ref="M10:M19"/>
    <mergeCell ref="A9:G9"/>
    <mergeCell ref="A10:A19"/>
    <mergeCell ref="B10:B19"/>
    <mergeCell ref="G10:G19"/>
    <mergeCell ref="H10:H19"/>
    <mergeCell ref="I10:I19"/>
    <mergeCell ref="J10:J19"/>
    <mergeCell ref="K10:K19"/>
    <mergeCell ref="E10:E19"/>
    <mergeCell ref="F10:F19"/>
    <mergeCell ref="A50:A59"/>
    <mergeCell ref="B50:B59"/>
    <mergeCell ref="C50:C59"/>
    <mergeCell ref="M50:M59"/>
    <mergeCell ref="A60:A69"/>
    <mergeCell ref="B60:B69"/>
    <mergeCell ref="C60:C69"/>
    <mergeCell ref="D60:D69"/>
    <mergeCell ref="E60:E69"/>
    <mergeCell ref="F60:F69"/>
    <mergeCell ref="G60:G69"/>
    <mergeCell ref="H60:H69"/>
    <mergeCell ref="I60:I69"/>
    <mergeCell ref="J60:J69"/>
    <mergeCell ref="K60:K69"/>
    <mergeCell ref="L60:L69"/>
  </mergeCells>
  <conditionalFormatting sqref="A7:B7">
    <cfRule type="containsText" dxfId="123" priority="485" operator="containsText" text="4- Bajo">
      <formula>NOT(ISERROR(SEARCH("4- Bajo",A7)))</formula>
    </cfRule>
    <cfRule type="containsText" dxfId="122" priority="482" operator="containsText" text="6- Moderado">
      <formula>NOT(ISERROR(SEARCH("6- Moderado",A7)))</formula>
    </cfRule>
    <cfRule type="containsText" dxfId="121" priority="486" operator="containsText" text="1- Bajo">
      <formula>NOT(ISERROR(SEARCH("1- Bajo",A7)))</formula>
    </cfRule>
    <cfRule type="containsText" dxfId="120" priority="481" operator="containsText" text="3- Moderado">
      <formula>NOT(ISERROR(SEARCH("3- Moderado",A7)))</formula>
    </cfRule>
    <cfRule type="containsText" dxfId="119" priority="483" operator="containsText" text="4- Moderado">
      <formula>NOT(ISERROR(SEARCH("4- Moderado",A7)))</formula>
    </cfRule>
    <cfRule type="containsText" dxfId="118" priority="484" operator="containsText" text="3- Bajo">
      <formula>NOT(ISERROR(SEARCH("3- Bajo",A7)))</formula>
    </cfRule>
  </conditionalFormatting>
  <conditionalFormatting sqref="A10:E10">
    <cfRule type="containsText" dxfId="117" priority="393" operator="containsText" text="3- Moderado">
      <formula>NOT(ISERROR(SEARCH("3- Moderado",A10)))</formula>
    </cfRule>
    <cfRule type="containsText" dxfId="116" priority="395" operator="containsText" text="4- Moderado">
      <formula>NOT(ISERROR(SEARCH("4- Moderado",A10)))</formula>
    </cfRule>
    <cfRule type="containsText" dxfId="115" priority="396" operator="containsText" text="3- Bajo">
      <formula>NOT(ISERROR(SEARCH("3- Bajo",A10)))</formula>
    </cfRule>
    <cfRule type="containsText" dxfId="114" priority="397" operator="containsText" text="4- Bajo">
      <formula>NOT(ISERROR(SEARCH("4- Bajo",A10)))</formula>
    </cfRule>
    <cfRule type="containsText" dxfId="113" priority="398" operator="containsText" text="1- Bajo">
      <formula>NOT(ISERROR(SEARCH("1- Bajo",A10)))</formula>
    </cfRule>
    <cfRule type="containsText" dxfId="112" priority="394" operator="containsText" text="6- Moderado">
      <formula>NOT(ISERROR(SEARCH("6- Moderado",A10)))</formula>
    </cfRule>
  </conditionalFormatting>
  <conditionalFormatting sqref="A20:E20">
    <cfRule type="containsText" dxfId="111" priority="375" operator="containsText" text="3- Bajo">
      <formula>NOT(ISERROR(SEARCH("3- Bajo",A20)))</formula>
    </cfRule>
    <cfRule type="containsText" dxfId="110" priority="374" operator="containsText" text="4- Moderado">
      <formula>NOT(ISERROR(SEARCH("4- Moderado",A20)))</formula>
    </cfRule>
    <cfRule type="containsText" dxfId="109" priority="373" operator="containsText" text="6- Moderado">
      <formula>NOT(ISERROR(SEARCH("6- Moderado",A20)))</formula>
    </cfRule>
    <cfRule type="containsText" dxfId="108" priority="377" operator="containsText" text="1- Bajo">
      <formula>NOT(ISERROR(SEARCH("1- Bajo",A20)))</formula>
    </cfRule>
    <cfRule type="containsText" dxfId="107" priority="376" operator="containsText" text="4- Bajo">
      <formula>NOT(ISERROR(SEARCH("4- Bajo",A20)))</formula>
    </cfRule>
    <cfRule type="containsText" dxfId="106" priority="372" operator="containsText" text="3- Moderado">
      <formula>NOT(ISERROR(SEARCH("3- Moderado",A20)))</formula>
    </cfRule>
  </conditionalFormatting>
  <conditionalFormatting sqref="A30:E30">
    <cfRule type="containsText" dxfId="105" priority="354" operator="containsText" text="3- Bajo">
      <formula>NOT(ISERROR(SEARCH("3- Bajo",A30)))</formula>
    </cfRule>
    <cfRule type="containsText" dxfId="104" priority="353" operator="containsText" text="4- Moderado">
      <formula>NOT(ISERROR(SEARCH("4- Moderado",A30)))</formula>
    </cfRule>
    <cfRule type="containsText" dxfId="103" priority="352" operator="containsText" text="6- Moderado">
      <formula>NOT(ISERROR(SEARCH("6- Moderado",A30)))</formula>
    </cfRule>
    <cfRule type="containsText" dxfId="102" priority="351" operator="containsText" text="3- Moderado">
      <formula>NOT(ISERROR(SEARCH("3- Moderado",A30)))</formula>
    </cfRule>
    <cfRule type="containsText" dxfId="101" priority="356" operator="containsText" text="1- Bajo">
      <formula>NOT(ISERROR(SEARCH("1- Bajo",A30)))</formula>
    </cfRule>
    <cfRule type="containsText" dxfId="100" priority="355" operator="containsText" text="4- Bajo">
      <formula>NOT(ISERROR(SEARCH("4- Bajo",A30)))</formula>
    </cfRule>
  </conditionalFormatting>
  <conditionalFormatting sqref="A40:E40">
    <cfRule type="containsText" dxfId="99" priority="333" operator="containsText" text="3- Bajo">
      <formula>NOT(ISERROR(SEARCH("3- Bajo",A40)))</formula>
    </cfRule>
    <cfRule type="containsText" dxfId="98" priority="335" operator="containsText" text="1- Bajo">
      <formula>NOT(ISERROR(SEARCH("1- Bajo",A40)))</formula>
    </cfRule>
    <cfRule type="containsText" dxfId="97" priority="334" operator="containsText" text="4- Bajo">
      <formula>NOT(ISERROR(SEARCH("4- Bajo",A40)))</formula>
    </cfRule>
    <cfRule type="containsText" dxfId="96" priority="332" operator="containsText" text="4- Moderado">
      <formula>NOT(ISERROR(SEARCH("4- Moderado",A40)))</formula>
    </cfRule>
    <cfRule type="containsText" dxfId="95" priority="331" operator="containsText" text="6- Moderado">
      <formula>NOT(ISERROR(SEARCH("6- Moderado",A40)))</formula>
    </cfRule>
    <cfRule type="containsText" dxfId="94" priority="330" operator="containsText" text="3- Moderado">
      <formula>NOT(ISERROR(SEARCH("3- Moderado",A40)))</formula>
    </cfRule>
  </conditionalFormatting>
  <conditionalFormatting sqref="A50:E50">
    <cfRule type="containsText" dxfId="93" priority="288" operator="containsText" text="3- Moderado">
      <formula>NOT(ISERROR(SEARCH("3- Moderado",A50)))</formula>
    </cfRule>
    <cfRule type="containsText" dxfId="92" priority="289" operator="containsText" text="6- Moderado">
      <formula>NOT(ISERROR(SEARCH("6- Moderado",A50)))</formula>
    </cfRule>
    <cfRule type="containsText" dxfId="91" priority="290" operator="containsText" text="4- Moderado">
      <formula>NOT(ISERROR(SEARCH("4- Moderado",A50)))</formula>
    </cfRule>
    <cfRule type="containsText" dxfId="90" priority="291" operator="containsText" text="3- Bajo">
      <formula>NOT(ISERROR(SEARCH("3- Bajo",A50)))</formula>
    </cfRule>
    <cfRule type="containsText" dxfId="89" priority="292" operator="containsText" text="4- Bajo">
      <formula>NOT(ISERROR(SEARCH("4- Bajo",A50)))</formula>
    </cfRule>
    <cfRule type="containsText" dxfId="88" priority="293" operator="containsText" text="1- Bajo">
      <formula>NOT(ISERROR(SEARCH("1- Bajo",A50)))</formula>
    </cfRule>
  </conditionalFormatting>
  <conditionalFormatting sqref="A60:E60">
    <cfRule type="containsText" dxfId="87" priority="272" operator="containsText" text="1- Bajo">
      <formula>NOT(ISERROR(SEARCH("1- Bajo",A60)))</formula>
    </cfRule>
    <cfRule type="containsText" dxfId="86" priority="271" operator="containsText" text="4- Bajo">
      <formula>NOT(ISERROR(SEARCH("4- Bajo",A60)))</formula>
    </cfRule>
    <cfRule type="containsText" dxfId="85" priority="269" operator="containsText" text="4- Moderado">
      <formula>NOT(ISERROR(SEARCH("4- Moderado",A60)))</formula>
    </cfRule>
    <cfRule type="containsText" dxfId="84" priority="268" operator="containsText" text="6- Moderado">
      <formula>NOT(ISERROR(SEARCH("6- Moderado",A60)))</formula>
    </cfRule>
    <cfRule type="containsText" dxfId="83" priority="267" operator="containsText" text="3- Moderado">
      <formula>NOT(ISERROR(SEARCH("3- Moderado",A60)))</formula>
    </cfRule>
    <cfRule type="containsText" dxfId="82" priority="270" operator="containsText" text="3- Bajo">
      <formula>NOT(ISERROR(SEARCH("3- Bajo",A60)))</formula>
    </cfRule>
  </conditionalFormatting>
  <conditionalFormatting sqref="C8:F8">
    <cfRule type="containsText" dxfId="81" priority="474" operator="containsText" text="1- Bajo">
      <formula>NOT(ISERROR(SEARCH("1- Bajo",C8)))</formula>
    </cfRule>
    <cfRule type="containsText" dxfId="80" priority="473" operator="containsText" text="4- Bajo">
      <formula>NOT(ISERROR(SEARCH("4- Bajo",C8)))</formula>
    </cfRule>
    <cfRule type="containsText" dxfId="79" priority="472" operator="containsText" text="3- Bajo">
      <formula>NOT(ISERROR(SEARCH("3- Bajo",C8)))</formula>
    </cfRule>
    <cfRule type="containsText" dxfId="78" priority="471" operator="containsText" text="4- Moderado">
      <formula>NOT(ISERROR(SEARCH("4- Moderado",C8)))</formula>
    </cfRule>
    <cfRule type="containsText" dxfId="77" priority="470" operator="containsText" text="6- Moderado">
      <formula>NOT(ISERROR(SEARCH("6- Moderado",C8)))</formula>
    </cfRule>
    <cfRule type="containsText" dxfId="76" priority="469" operator="containsText" text="3- Moderado">
      <formula>NOT(ISERROR(SEARCH("3- Moderado",C8)))</formula>
    </cfRule>
  </conditionalFormatting>
  <conditionalFormatting sqref="D10:D69">
    <cfRule type="containsText" dxfId="75" priority="257" operator="containsText" text="Muy Alta">
      <formula>NOT(ISERROR(SEARCH("Muy Alta",D10)))</formula>
    </cfRule>
    <cfRule type="containsText" dxfId="74" priority="258" operator="containsText" text="Alta">
      <formula>NOT(ISERROR(SEARCH("Alta",D10)))</formula>
    </cfRule>
    <cfRule type="containsText" dxfId="73" priority="260" operator="containsText" text="Muy Baja">
      <formula>NOT(ISERROR(SEARCH("Muy Baja",D10)))</formula>
    </cfRule>
    <cfRule type="containsText" dxfId="72" priority="259" operator="containsText" text="Baja">
      <formula>NOT(ISERROR(SEARCH("Baja",D10)))</formula>
    </cfRule>
    <cfRule type="containsText" dxfId="71" priority="262" operator="containsText" text="Media">
      <formula>NOT(ISERROR(SEARCH("Media",D10)))</formula>
    </cfRule>
  </conditionalFormatting>
  <conditionalFormatting sqref="E10:E69">
    <cfRule type="containsText" dxfId="70" priority="254" operator="containsText" text="Mayor">
      <formula>NOT(ISERROR(SEARCH("Mayor",E10)))</formula>
    </cfRule>
    <cfRule type="containsText" dxfId="69" priority="255" operator="containsText" text="Menor">
      <formula>NOT(ISERROR(SEARCH("Menor",E10)))</formula>
    </cfRule>
    <cfRule type="containsText" dxfId="68" priority="256" operator="containsText" text="Leve">
      <formula>NOT(ISERROR(SEARCH("Leve",E10)))</formula>
    </cfRule>
    <cfRule type="containsText" dxfId="67" priority="253" operator="containsText" text="Catastrófico">
      <formula>NOT(ISERROR(SEARCH("Catastrófico",E10)))</formula>
    </cfRule>
  </conditionalFormatting>
  <conditionalFormatting sqref="E10:F69">
    <cfRule type="containsText" dxfId="66" priority="261" operator="containsText" text="Moderado">
      <formula>NOT(ISERROR(SEARCH("Moderado",E10)))</formula>
    </cfRule>
  </conditionalFormatting>
  <conditionalFormatting sqref="F10:F19">
    <cfRule type="colorScale" priority="399">
      <colorScale>
        <cfvo type="min"/>
        <cfvo type="max"/>
        <color rgb="FFFF7128"/>
        <color rgb="FFFFEF9C"/>
      </colorScale>
    </cfRule>
  </conditionalFormatting>
  <conditionalFormatting sqref="F10:F69">
    <cfRule type="containsText" dxfId="65" priority="263" operator="containsText" text="Bajo">
      <formula>NOT(ISERROR(SEARCH("Bajo",F10)))</formula>
    </cfRule>
    <cfRule type="containsText" dxfId="64" priority="264" operator="containsText" text="Moderado">
      <formula>NOT(ISERROR(SEARCH("Moderado",F10)))</formula>
    </cfRule>
    <cfRule type="containsText" dxfId="63" priority="265" operator="containsText" text="Alto">
      <formula>NOT(ISERROR(SEARCH("Alto",F10)))</formula>
    </cfRule>
    <cfRule type="containsText" dxfId="62" priority="266" operator="containsText" text="Extremo">
      <formula>NOT(ISERROR(SEARCH("Extremo",F10)))</formula>
    </cfRule>
  </conditionalFormatting>
  <conditionalFormatting sqref="F20:F29">
    <cfRule type="colorScale" priority="378">
      <colorScale>
        <cfvo type="min"/>
        <cfvo type="max"/>
        <color rgb="FFFF7128"/>
        <color rgb="FFFFEF9C"/>
      </colorScale>
    </cfRule>
  </conditionalFormatting>
  <conditionalFormatting sqref="F30:F39">
    <cfRule type="colorScale" priority="357">
      <colorScale>
        <cfvo type="min"/>
        <cfvo type="max"/>
        <color rgb="FFFF7128"/>
        <color rgb="FFFFEF9C"/>
      </colorScale>
    </cfRule>
  </conditionalFormatting>
  <conditionalFormatting sqref="F40:F49">
    <cfRule type="colorScale" priority="336">
      <colorScale>
        <cfvo type="min"/>
        <cfvo type="max"/>
        <color rgb="FFFF7128"/>
        <color rgb="FFFFEF9C"/>
      </colorScale>
    </cfRule>
  </conditionalFormatting>
  <conditionalFormatting sqref="F50:F59">
    <cfRule type="colorScale" priority="294">
      <colorScale>
        <cfvo type="min"/>
        <cfvo type="max"/>
        <color rgb="FFFF7128"/>
        <color rgb="FFFFEF9C"/>
      </colorScale>
    </cfRule>
  </conditionalFormatting>
  <conditionalFormatting sqref="F60:F69">
    <cfRule type="colorScale" priority="27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G10:G69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69"/>
  <sheetViews>
    <sheetView showGridLines="0" topLeftCell="A5" zoomScale="78" zoomScaleNormal="78" workbookViewId="0">
      <selection activeCell="G10" sqref="G10:G19"/>
    </sheetView>
  </sheetViews>
  <sheetFormatPr baseColWidth="10" defaultColWidth="11.44140625" defaultRowHeight="14.4"/>
  <cols>
    <col min="1" max="1" width="18.44140625" style="5" customWidth="1"/>
    <col min="2" max="2" width="35.88671875" style="5" customWidth="1"/>
    <col min="3" max="3" width="40.33203125" customWidth="1"/>
    <col min="4" max="4" width="16.88671875" style="95" customWidth="1"/>
    <col min="5" max="5" width="18.5546875" style="26" customWidth="1"/>
    <col min="6" max="6" width="18.33203125" style="26" bestFit="1" customWidth="1"/>
    <col min="7" max="7" width="18.33203125" bestFit="1" customWidth="1"/>
    <col min="8" max="8" width="32.6640625" customWidth="1"/>
    <col min="9" max="9" width="16.5546875" customWidth="1"/>
    <col min="10" max="10" width="14.33203125" customWidth="1"/>
    <col min="11" max="11" width="17.6640625" customWidth="1"/>
    <col min="12" max="12" width="17.5546875" customWidth="1"/>
    <col min="13" max="13" width="48.33203125" customWidth="1"/>
    <col min="14" max="169" width="11.44140625" style="2"/>
  </cols>
  <sheetData>
    <row r="1" spans="1:271" s="18" customFormat="1" ht="16.5" customHeight="1">
      <c r="A1" s="642"/>
      <c r="B1" s="643"/>
      <c r="C1" s="646"/>
      <c r="D1" s="646"/>
      <c r="E1" s="646"/>
      <c r="F1" s="646"/>
      <c r="G1" s="646"/>
      <c r="H1" s="646"/>
      <c r="I1" s="646"/>
      <c r="J1" s="647"/>
      <c r="K1" s="641"/>
      <c r="L1" s="641"/>
      <c r="M1" s="641"/>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101.25" customHeight="1">
      <c r="A2" s="644"/>
      <c r="B2" s="645"/>
      <c r="C2" s="648"/>
      <c r="D2" s="648"/>
      <c r="E2" s="648"/>
      <c r="F2" s="648"/>
      <c r="G2" s="648"/>
      <c r="H2" s="648"/>
      <c r="I2" s="648"/>
      <c r="J2" s="649"/>
      <c r="K2" s="641"/>
      <c r="L2" s="641"/>
      <c r="M2" s="641"/>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48"/>
      <c r="D3" s="648"/>
      <c r="E3" s="648"/>
      <c r="F3" s="648"/>
      <c r="G3" s="648"/>
      <c r="H3" s="648"/>
      <c r="I3" s="648"/>
      <c r="J3" s="649"/>
      <c r="K3" s="641"/>
      <c r="L3" s="641"/>
      <c r="M3" s="641"/>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50000000000003" customHeight="1">
      <c r="A4" s="451" t="s">
        <v>0</v>
      </c>
      <c r="B4" s="451"/>
      <c r="C4" s="545" t="s">
        <v>469</v>
      </c>
      <c r="D4" s="545"/>
      <c r="E4" s="545"/>
      <c r="F4" s="545"/>
      <c r="G4" s="545"/>
      <c r="H4" s="545"/>
      <c r="I4" s="545"/>
      <c r="J4" s="545"/>
      <c r="K4" s="545"/>
      <c r="L4" s="545"/>
      <c r="M4" s="545"/>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 customHeight="1">
      <c r="A5" s="451" t="s">
        <v>1</v>
      </c>
      <c r="B5" s="451"/>
      <c r="C5" s="544" t="s">
        <v>470</v>
      </c>
      <c r="D5" s="544"/>
      <c r="E5" s="544"/>
      <c r="F5" s="544"/>
      <c r="G5" s="544"/>
      <c r="H5" s="544"/>
      <c r="I5" s="544"/>
      <c r="J5" s="544"/>
      <c r="K5" s="544"/>
      <c r="L5" s="544"/>
      <c r="M5" s="54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50000000000003" customHeight="1" thickBot="1">
      <c r="A6" s="451" t="s">
        <v>2</v>
      </c>
      <c r="B6" s="451"/>
      <c r="C6" s="631" t="s">
        <v>402</v>
      </c>
      <c r="D6" s="632"/>
      <c r="E6" s="632"/>
      <c r="F6" s="632"/>
      <c r="G6" s="632"/>
      <c r="H6" s="632"/>
      <c r="I6" s="632"/>
      <c r="J6" s="632"/>
      <c r="K6" s="632"/>
      <c r="L6" s="632"/>
      <c r="M6" s="633"/>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26" t="s">
        <v>97</v>
      </c>
      <c r="B7" s="627"/>
      <c r="C7" s="628"/>
      <c r="D7" s="629" t="s">
        <v>98</v>
      </c>
      <c r="E7" s="629"/>
      <c r="F7" s="629"/>
      <c r="G7" s="630" t="s">
        <v>270</v>
      </c>
      <c r="H7" s="634" t="s">
        <v>99</v>
      </c>
      <c r="I7" s="636" t="s">
        <v>100</v>
      </c>
      <c r="J7" s="637"/>
      <c r="K7" s="636" t="s">
        <v>101</v>
      </c>
      <c r="L7" s="637"/>
      <c r="M7" s="638" t="s">
        <v>289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58</v>
      </c>
      <c r="B8" s="34" t="s">
        <v>112</v>
      </c>
      <c r="C8" s="34" t="s">
        <v>4</v>
      </c>
      <c r="D8" s="27" t="s">
        <v>103</v>
      </c>
      <c r="E8" s="27" t="s">
        <v>105</v>
      </c>
      <c r="F8" s="27" t="s">
        <v>104</v>
      </c>
      <c r="G8" s="630"/>
      <c r="H8" s="635"/>
      <c r="I8" s="28" t="s">
        <v>106</v>
      </c>
      <c r="J8" s="28" t="s">
        <v>107</v>
      </c>
      <c r="K8" s="28" t="s">
        <v>108</v>
      </c>
      <c r="L8" s="28" t="s">
        <v>109</v>
      </c>
      <c r="M8" s="63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39"/>
      <c r="B9" s="640"/>
      <c r="C9" s="640"/>
      <c r="D9" s="640"/>
      <c r="E9" s="640"/>
      <c r="F9" s="640"/>
      <c r="G9" s="640"/>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10">
        <f>'7- Mapa Final'!A10</f>
        <v>1</v>
      </c>
      <c r="B10" s="612" t="str">
        <f>'7- Mapa Final'!B10</f>
        <v>Incumplimiento de los objetivos SIGCMA</v>
      </c>
      <c r="C10" s="612" t="str">
        <f>'7- Mapa Final'!C10</f>
        <v>Posibilidad de incumplimiento de los objetivos del sistema de gestión SIGCMA ante el no logro del nivel de referencia de los indicadores en los procesos que lo conforman con la expectativa de cumplimiento en cada ejercicio (anual) y por falta de mantenimiento del mismo.</v>
      </c>
      <c r="D10" s="614" t="str">
        <f>'7- Mapa Final'!J10</f>
        <v>Muy Baja - 1</v>
      </c>
      <c r="E10" s="616" t="str">
        <f>'7- Mapa Final'!K10</f>
        <v>Menor - 2</v>
      </c>
      <c r="F10" s="622" t="str">
        <f>'7- Mapa Final'!M10</f>
        <v>Bajo - 2</v>
      </c>
      <c r="G10" s="426" t="s">
        <v>110</v>
      </c>
      <c r="H10" s="618"/>
      <c r="I10" s="618"/>
      <c r="J10" s="618"/>
      <c r="K10" s="618"/>
      <c r="L10" s="618"/>
      <c r="M10" s="650"/>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11"/>
      <c r="B11" s="613"/>
      <c r="C11" s="613"/>
      <c r="D11" s="615"/>
      <c r="E11" s="617"/>
      <c r="F11" s="623"/>
      <c r="G11" s="443"/>
      <c r="H11" s="619"/>
      <c r="I11" s="619"/>
      <c r="J11" s="619"/>
      <c r="K11" s="619"/>
      <c r="L11" s="619"/>
      <c r="M11" s="62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11"/>
      <c r="B12" s="613"/>
      <c r="C12" s="613"/>
      <c r="D12" s="615"/>
      <c r="E12" s="617"/>
      <c r="F12" s="623"/>
      <c r="G12" s="443"/>
      <c r="H12" s="619"/>
      <c r="I12" s="619"/>
      <c r="J12" s="619"/>
      <c r="K12" s="619"/>
      <c r="L12" s="619"/>
      <c r="M12" s="62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11"/>
      <c r="B13" s="613"/>
      <c r="C13" s="613"/>
      <c r="D13" s="615"/>
      <c r="E13" s="617"/>
      <c r="F13" s="623"/>
      <c r="G13" s="443"/>
      <c r="H13" s="619"/>
      <c r="I13" s="619"/>
      <c r="J13" s="619"/>
      <c r="K13" s="619"/>
      <c r="L13" s="619"/>
      <c r="M13" s="62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11"/>
      <c r="B14" s="613"/>
      <c r="C14" s="613"/>
      <c r="D14" s="615"/>
      <c r="E14" s="617"/>
      <c r="F14" s="623"/>
      <c r="G14" s="443"/>
      <c r="H14" s="619"/>
      <c r="I14" s="619"/>
      <c r="J14" s="619"/>
      <c r="K14" s="619"/>
      <c r="L14" s="619"/>
      <c r="M14" s="62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11"/>
      <c r="B15" s="613"/>
      <c r="C15" s="613"/>
      <c r="D15" s="615"/>
      <c r="E15" s="617"/>
      <c r="F15" s="623"/>
      <c r="G15" s="443"/>
      <c r="H15" s="619"/>
      <c r="I15" s="619"/>
      <c r="J15" s="619"/>
      <c r="K15" s="619"/>
      <c r="L15" s="619"/>
      <c r="M15" s="62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11"/>
      <c r="B16" s="613"/>
      <c r="C16" s="613"/>
      <c r="D16" s="615"/>
      <c r="E16" s="617"/>
      <c r="F16" s="623"/>
      <c r="G16" s="443"/>
      <c r="H16" s="619"/>
      <c r="I16" s="619"/>
      <c r="J16" s="619"/>
      <c r="K16" s="619"/>
      <c r="L16" s="619"/>
      <c r="M16" s="62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11"/>
      <c r="B17" s="613"/>
      <c r="C17" s="613"/>
      <c r="D17" s="615"/>
      <c r="E17" s="617"/>
      <c r="F17" s="623"/>
      <c r="G17" s="443"/>
      <c r="H17" s="619"/>
      <c r="I17" s="619"/>
      <c r="J17" s="619"/>
      <c r="K17" s="619"/>
      <c r="L17" s="619"/>
      <c r="M17" s="62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11"/>
      <c r="B18" s="613"/>
      <c r="C18" s="613"/>
      <c r="D18" s="615"/>
      <c r="E18" s="617"/>
      <c r="F18" s="623"/>
      <c r="G18" s="443"/>
      <c r="H18" s="619"/>
      <c r="I18" s="619"/>
      <c r="J18" s="619"/>
      <c r="K18" s="619"/>
      <c r="L18" s="619"/>
      <c r="M18" s="62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11"/>
      <c r="B19" s="613"/>
      <c r="C19" s="613"/>
      <c r="D19" s="615"/>
      <c r="E19" s="617"/>
      <c r="F19" s="623"/>
      <c r="G19" s="443"/>
      <c r="H19" s="619"/>
      <c r="I19" s="619"/>
      <c r="J19" s="619"/>
      <c r="K19" s="619"/>
      <c r="L19" s="619"/>
      <c r="M19" s="62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10">
        <f>'7- Mapa Final'!A14</f>
        <v>2</v>
      </c>
      <c r="B20" s="612" t="str">
        <f>'7- Mapa Final'!B14</f>
        <v>Pérdida o deterioro de expedientes (físico y/o digital)</v>
      </c>
      <c r="C20" s="612" t="str">
        <f>'7- Mapa Final'!C14</f>
        <v>Posibilidad de la afectación en la Prestación del Servicio de Justicia   por el extravío o deterioro de los expedientes en el proceso de custodia y archivo de los mismos.</v>
      </c>
      <c r="D20" s="614" t="str">
        <f>'7- Mapa Final'!J14</f>
        <v>Muy Baja - 1</v>
      </c>
      <c r="E20" s="616" t="str">
        <f>'7- Mapa Final'!K14</f>
        <v>Menor - 2</v>
      </c>
      <c r="F20" s="622" t="str">
        <f>'7- Mapa Final'!M14</f>
        <v>Bajo - 2</v>
      </c>
      <c r="G20" s="426" t="s">
        <v>110</v>
      </c>
      <c r="H20" s="618"/>
      <c r="I20" s="618"/>
      <c r="J20" s="618"/>
      <c r="K20" s="618"/>
      <c r="L20" s="618"/>
      <c r="M20" s="650"/>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11"/>
      <c r="B21" s="613"/>
      <c r="C21" s="613"/>
      <c r="D21" s="615"/>
      <c r="E21" s="617"/>
      <c r="F21" s="623"/>
      <c r="G21" s="443"/>
      <c r="H21" s="619"/>
      <c r="I21" s="619"/>
      <c r="J21" s="619"/>
      <c r="K21" s="619"/>
      <c r="L21" s="619"/>
      <c r="M21" s="62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11"/>
      <c r="B22" s="613"/>
      <c r="C22" s="613"/>
      <c r="D22" s="615"/>
      <c r="E22" s="617"/>
      <c r="F22" s="623"/>
      <c r="G22" s="443"/>
      <c r="H22" s="619"/>
      <c r="I22" s="619"/>
      <c r="J22" s="619"/>
      <c r="K22" s="619"/>
      <c r="L22" s="619"/>
      <c r="M22" s="62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11"/>
      <c r="B23" s="613"/>
      <c r="C23" s="613"/>
      <c r="D23" s="615"/>
      <c r="E23" s="617"/>
      <c r="F23" s="623"/>
      <c r="G23" s="443"/>
      <c r="H23" s="619"/>
      <c r="I23" s="619"/>
      <c r="J23" s="619"/>
      <c r="K23" s="619"/>
      <c r="L23" s="619"/>
      <c r="M23" s="62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11"/>
      <c r="B24" s="613"/>
      <c r="C24" s="613"/>
      <c r="D24" s="615"/>
      <c r="E24" s="617"/>
      <c r="F24" s="623"/>
      <c r="G24" s="443"/>
      <c r="H24" s="619"/>
      <c r="I24" s="619"/>
      <c r="J24" s="619"/>
      <c r="K24" s="619"/>
      <c r="L24" s="619"/>
      <c r="M24" s="62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11"/>
      <c r="B25" s="613"/>
      <c r="C25" s="613"/>
      <c r="D25" s="615"/>
      <c r="E25" s="617"/>
      <c r="F25" s="623"/>
      <c r="G25" s="443"/>
      <c r="H25" s="619"/>
      <c r="I25" s="619"/>
      <c r="J25" s="619"/>
      <c r="K25" s="619"/>
      <c r="L25" s="619"/>
      <c r="M25" s="621"/>
      <c r="N25" s="33"/>
      <c r="O25" s="33"/>
    </row>
    <row r="26" spans="1:169">
      <c r="A26" s="611"/>
      <c r="B26" s="613"/>
      <c r="C26" s="613"/>
      <c r="D26" s="615"/>
      <c r="E26" s="617"/>
      <c r="F26" s="623"/>
      <c r="G26" s="443"/>
      <c r="H26" s="619"/>
      <c r="I26" s="619"/>
      <c r="J26" s="619"/>
      <c r="K26" s="619"/>
      <c r="L26" s="619"/>
      <c r="M26" s="621"/>
      <c r="N26" s="33"/>
      <c r="O26" s="33"/>
    </row>
    <row r="27" spans="1:169">
      <c r="A27" s="611"/>
      <c r="B27" s="613"/>
      <c r="C27" s="613"/>
      <c r="D27" s="615"/>
      <c r="E27" s="617"/>
      <c r="F27" s="623"/>
      <c r="G27" s="443"/>
      <c r="H27" s="619"/>
      <c r="I27" s="619"/>
      <c r="J27" s="619"/>
      <c r="K27" s="619"/>
      <c r="L27" s="619"/>
      <c r="M27" s="621"/>
      <c r="N27" s="33"/>
      <c r="O27" s="33"/>
    </row>
    <row r="28" spans="1:169">
      <c r="A28" s="611"/>
      <c r="B28" s="613"/>
      <c r="C28" s="613"/>
      <c r="D28" s="615"/>
      <c r="E28" s="617"/>
      <c r="F28" s="623"/>
      <c r="G28" s="443"/>
      <c r="H28" s="619"/>
      <c r="I28" s="619"/>
      <c r="J28" s="619"/>
      <c r="K28" s="619"/>
      <c r="L28" s="619"/>
      <c r="M28" s="621"/>
      <c r="N28" s="33"/>
      <c r="O28" s="33"/>
    </row>
    <row r="29" spans="1:169" ht="15" thickBot="1">
      <c r="A29" s="611"/>
      <c r="B29" s="613"/>
      <c r="C29" s="613"/>
      <c r="D29" s="615"/>
      <c r="E29" s="617"/>
      <c r="F29" s="623"/>
      <c r="G29" s="443"/>
      <c r="H29" s="619"/>
      <c r="I29" s="619"/>
      <c r="J29" s="619"/>
      <c r="K29" s="619"/>
      <c r="L29" s="619"/>
      <c r="M29" s="621"/>
      <c r="N29" s="33"/>
      <c r="O29" s="33"/>
    </row>
    <row r="30" spans="1:169" s="25" customFormat="1" ht="12.75" customHeight="1">
      <c r="A30" s="610">
        <f>'7- Mapa Final'!A20</f>
        <v>3</v>
      </c>
      <c r="B30" s="612" t="str">
        <f>'7- Mapa Final'!B20</f>
        <v>Incumplimiento de los términos procesales</v>
      </c>
      <c r="C30" s="612" t="str">
        <f>'7- Mapa Final'!C20</f>
        <v>Falta de observancia en los tiempos establecidos en el procedimiento legal, por parte de los despachos.</v>
      </c>
      <c r="D30" s="614" t="str">
        <f>'7- Mapa Final'!J20</f>
        <v>Media - 3</v>
      </c>
      <c r="E30" s="616" t="str">
        <f>'7- Mapa Final'!K20</f>
        <v>Menor - 2</v>
      </c>
      <c r="F30" s="622" t="str">
        <f>'7- Mapa Final'!M20</f>
        <v>Moderado - 6</v>
      </c>
      <c r="G30" s="426" t="s">
        <v>110</v>
      </c>
      <c r="H30" s="618"/>
      <c r="I30" s="618"/>
      <c r="J30" s="618"/>
      <c r="K30" s="618"/>
      <c r="L30" s="618"/>
      <c r="M30" s="650"/>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11"/>
      <c r="B31" s="613"/>
      <c r="C31" s="613"/>
      <c r="D31" s="615"/>
      <c r="E31" s="617"/>
      <c r="F31" s="623"/>
      <c r="G31" s="443"/>
      <c r="H31" s="619"/>
      <c r="I31" s="619"/>
      <c r="J31" s="619"/>
      <c r="K31" s="619"/>
      <c r="L31" s="619"/>
      <c r="M31" s="62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11"/>
      <c r="B32" s="613"/>
      <c r="C32" s="613"/>
      <c r="D32" s="615"/>
      <c r="E32" s="617"/>
      <c r="F32" s="623"/>
      <c r="G32" s="443"/>
      <c r="H32" s="619"/>
      <c r="I32" s="619"/>
      <c r="J32" s="619"/>
      <c r="K32" s="619"/>
      <c r="L32" s="619"/>
      <c r="M32" s="62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11"/>
      <c r="B33" s="613"/>
      <c r="C33" s="613"/>
      <c r="D33" s="615"/>
      <c r="E33" s="617"/>
      <c r="F33" s="623"/>
      <c r="G33" s="443"/>
      <c r="H33" s="619"/>
      <c r="I33" s="619"/>
      <c r="J33" s="619"/>
      <c r="K33" s="619"/>
      <c r="L33" s="619"/>
      <c r="M33" s="62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11"/>
      <c r="B34" s="613"/>
      <c r="C34" s="613"/>
      <c r="D34" s="615"/>
      <c r="E34" s="617"/>
      <c r="F34" s="623"/>
      <c r="G34" s="443"/>
      <c r="H34" s="619"/>
      <c r="I34" s="619"/>
      <c r="J34" s="619"/>
      <c r="K34" s="619"/>
      <c r="L34" s="619"/>
      <c r="M34" s="62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11"/>
      <c r="B35" s="613"/>
      <c r="C35" s="613"/>
      <c r="D35" s="615"/>
      <c r="E35" s="617"/>
      <c r="F35" s="623"/>
      <c r="G35" s="443"/>
      <c r="H35" s="619"/>
      <c r="I35" s="619"/>
      <c r="J35" s="619"/>
      <c r="K35" s="619"/>
      <c r="L35" s="619"/>
      <c r="M35" s="621"/>
      <c r="N35" s="33"/>
      <c r="O35" s="33"/>
    </row>
    <row r="36" spans="1:169">
      <c r="A36" s="611"/>
      <c r="B36" s="613"/>
      <c r="C36" s="613"/>
      <c r="D36" s="615"/>
      <c r="E36" s="617"/>
      <c r="F36" s="623"/>
      <c r="G36" s="443"/>
      <c r="H36" s="619"/>
      <c r="I36" s="619"/>
      <c r="J36" s="619"/>
      <c r="K36" s="619"/>
      <c r="L36" s="619"/>
      <c r="M36" s="621"/>
      <c r="N36" s="33"/>
      <c r="O36" s="33"/>
    </row>
    <row r="37" spans="1:169">
      <c r="A37" s="611"/>
      <c r="B37" s="613"/>
      <c r="C37" s="613"/>
      <c r="D37" s="615"/>
      <c r="E37" s="617"/>
      <c r="F37" s="623"/>
      <c r="G37" s="443"/>
      <c r="H37" s="619"/>
      <c r="I37" s="619"/>
      <c r="J37" s="619"/>
      <c r="K37" s="619"/>
      <c r="L37" s="619"/>
      <c r="M37" s="621"/>
      <c r="N37" s="33"/>
      <c r="O37" s="33"/>
    </row>
    <row r="38" spans="1:169">
      <c r="A38" s="611"/>
      <c r="B38" s="613"/>
      <c r="C38" s="613"/>
      <c r="D38" s="615"/>
      <c r="E38" s="617"/>
      <c r="F38" s="623"/>
      <c r="G38" s="443"/>
      <c r="H38" s="619"/>
      <c r="I38" s="619"/>
      <c r="J38" s="619"/>
      <c r="K38" s="619"/>
      <c r="L38" s="619"/>
      <c r="M38" s="621"/>
      <c r="N38" s="33"/>
      <c r="O38" s="33"/>
    </row>
    <row r="39" spans="1:169" ht="15" thickBot="1">
      <c r="A39" s="611"/>
      <c r="B39" s="613"/>
      <c r="C39" s="613"/>
      <c r="D39" s="615"/>
      <c r="E39" s="617"/>
      <c r="F39" s="623"/>
      <c r="G39" s="443"/>
      <c r="H39" s="619"/>
      <c r="I39" s="619"/>
      <c r="J39" s="619"/>
      <c r="K39" s="619"/>
      <c r="L39" s="619"/>
      <c r="M39" s="621"/>
      <c r="N39" s="33"/>
      <c r="O39" s="33"/>
    </row>
    <row r="40" spans="1:169" s="25" customFormat="1" ht="12.75" customHeight="1">
      <c r="A40" s="610">
        <f>'7- Mapa Final'!A27</f>
        <v>4</v>
      </c>
      <c r="B40" s="612" t="str">
        <f>'7- Mapa Final'!B27</f>
        <v>Pago indebido de depósitos judiciales</v>
      </c>
      <c r="C40" s="612" t="str">
        <f>'7- Mapa Final'!C27</f>
        <v>Entrega de dineros a quien no le asiste el derecho de reclamar los mismos.</v>
      </c>
      <c r="D40" s="614" t="str">
        <f>'7- Mapa Final'!J27</f>
        <v>Muy Baja - 1</v>
      </c>
      <c r="E40" s="616" t="str">
        <f>'7- Mapa Final'!K27</f>
        <v>Menor - 2</v>
      </c>
      <c r="F40" s="622" t="str">
        <f>'7- Mapa Final'!M27</f>
        <v>Bajo - 2</v>
      </c>
      <c r="G40" s="426" t="s">
        <v>110</v>
      </c>
      <c r="H40" s="618"/>
      <c r="I40" s="618"/>
      <c r="J40" s="618"/>
      <c r="K40" s="618"/>
      <c r="L40" s="618"/>
      <c r="M40" s="650"/>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11"/>
      <c r="B41" s="613"/>
      <c r="C41" s="613"/>
      <c r="D41" s="615"/>
      <c r="E41" s="617"/>
      <c r="F41" s="623"/>
      <c r="G41" s="443"/>
      <c r="H41" s="619"/>
      <c r="I41" s="619"/>
      <c r="J41" s="619"/>
      <c r="K41" s="619"/>
      <c r="L41" s="619"/>
      <c r="M41" s="62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11"/>
      <c r="B42" s="613"/>
      <c r="C42" s="613"/>
      <c r="D42" s="615"/>
      <c r="E42" s="617"/>
      <c r="F42" s="623"/>
      <c r="G42" s="443"/>
      <c r="H42" s="619"/>
      <c r="I42" s="619"/>
      <c r="J42" s="619"/>
      <c r="K42" s="619"/>
      <c r="L42" s="619"/>
      <c r="M42" s="62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11"/>
      <c r="B43" s="613"/>
      <c r="C43" s="613"/>
      <c r="D43" s="615"/>
      <c r="E43" s="617"/>
      <c r="F43" s="623"/>
      <c r="G43" s="443"/>
      <c r="H43" s="619"/>
      <c r="I43" s="619"/>
      <c r="J43" s="619"/>
      <c r="K43" s="619"/>
      <c r="L43" s="619"/>
      <c r="M43" s="62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11"/>
      <c r="B44" s="613"/>
      <c r="C44" s="613"/>
      <c r="D44" s="615"/>
      <c r="E44" s="617"/>
      <c r="F44" s="623"/>
      <c r="G44" s="443"/>
      <c r="H44" s="619"/>
      <c r="I44" s="619"/>
      <c r="J44" s="619"/>
      <c r="K44" s="619"/>
      <c r="L44" s="619"/>
      <c r="M44" s="62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11"/>
      <c r="B45" s="613"/>
      <c r="C45" s="613"/>
      <c r="D45" s="615"/>
      <c r="E45" s="617"/>
      <c r="F45" s="623"/>
      <c r="G45" s="443"/>
      <c r="H45" s="619"/>
      <c r="I45" s="619"/>
      <c r="J45" s="619"/>
      <c r="K45" s="619"/>
      <c r="L45" s="619"/>
      <c r="M45" s="621"/>
      <c r="N45" s="33"/>
      <c r="O45" s="33"/>
    </row>
    <row r="46" spans="1:169">
      <c r="A46" s="611"/>
      <c r="B46" s="613"/>
      <c r="C46" s="613"/>
      <c r="D46" s="615"/>
      <c r="E46" s="617"/>
      <c r="F46" s="623"/>
      <c r="G46" s="443"/>
      <c r="H46" s="619"/>
      <c r="I46" s="619"/>
      <c r="J46" s="619"/>
      <c r="K46" s="619"/>
      <c r="L46" s="619"/>
      <c r="M46" s="621"/>
      <c r="N46" s="33"/>
      <c r="O46" s="33"/>
    </row>
    <row r="47" spans="1:169">
      <c r="A47" s="611"/>
      <c r="B47" s="613"/>
      <c r="C47" s="613"/>
      <c r="D47" s="615"/>
      <c r="E47" s="617"/>
      <c r="F47" s="623"/>
      <c r="G47" s="443"/>
      <c r="H47" s="619"/>
      <c r="I47" s="619"/>
      <c r="J47" s="619"/>
      <c r="K47" s="619"/>
      <c r="L47" s="619"/>
      <c r="M47" s="621"/>
      <c r="N47" s="33"/>
      <c r="O47" s="33"/>
    </row>
    <row r="48" spans="1:169">
      <c r="A48" s="611"/>
      <c r="B48" s="613"/>
      <c r="C48" s="613"/>
      <c r="D48" s="615"/>
      <c r="E48" s="617"/>
      <c r="F48" s="623"/>
      <c r="G48" s="443"/>
      <c r="H48" s="619"/>
      <c r="I48" s="619"/>
      <c r="J48" s="619"/>
      <c r="K48" s="619"/>
      <c r="L48" s="619"/>
      <c r="M48" s="621"/>
      <c r="N48" s="33"/>
      <c r="O48" s="33"/>
    </row>
    <row r="49" spans="1:169">
      <c r="A49" s="611"/>
      <c r="B49" s="613"/>
      <c r="C49" s="613"/>
      <c r="D49" s="615"/>
      <c r="E49" s="617"/>
      <c r="F49" s="623"/>
      <c r="G49" s="443"/>
      <c r="H49" s="619"/>
      <c r="I49" s="619"/>
      <c r="J49" s="619"/>
      <c r="K49" s="619"/>
      <c r="L49" s="619"/>
      <c r="M49" s="621"/>
      <c r="N49" s="33"/>
      <c r="O49" s="33"/>
    </row>
    <row r="50" spans="1:169" s="25" customFormat="1" ht="12.75" hidden="1" customHeight="1">
      <c r="A50" s="610">
        <f>'7- Mapa Final'!A30</f>
        <v>5</v>
      </c>
      <c r="B50" s="612" t="str">
        <f>'7- Mapa Final'!B30</f>
        <v xml:space="preserve">Recibir , ofrecer, prometer , entregar o aceptar dádivas o beneficios a nombre propio o de terceros para  expedir, alterar,retener , extraviar o entregar  documentos  sin el lleno de requisitos legales </v>
      </c>
      <c r="C50" s="612" t="str">
        <f>'7- Mapa Final'!C30</f>
        <v xml:space="preserve"> Realizar trámites sin el cumplimiento de los requisitos legales  o  con informacion falsa</v>
      </c>
      <c r="D50" s="614" t="str">
        <f>'7- Mapa Final'!J30</f>
        <v>Muy Baja - 1</v>
      </c>
      <c r="E50" s="616" t="str">
        <f>'7- Mapa Final'!K30</f>
        <v>Mayor - 4</v>
      </c>
      <c r="F50" s="622" t="str">
        <f>'7- Mapa Final'!M30</f>
        <v>Alto  - 4</v>
      </c>
      <c r="G50" s="426" t="s">
        <v>193</v>
      </c>
      <c r="H50" s="618"/>
      <c r="I50" s="618"/>
      <c r="J50" s="618"/>
      <c r="K50" s="618"/>
      <c r="L50" s="618"/>
      <c r="M50" s="650"/>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hidden="1" customHeight="1">
      <c r="A51" s="611"/>
      <c r="B51" s="613"/>
      <c r="C51" s="613"/>
      <c r="D51" s="615"/>
      <c r="E51" s="617"/>
      <c r="F51" s="623"/>
      <c r="G51" s="443"/>
      <c r="H51" s="619"/>
      <c r="I51" s="619"/>
      <c r="J51" s="619"/>
      <c r="K51" s="619"/>
      <c r="L51" s="619"/>
      <c r="M51" s="62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hidden="1" customHeight="1">
      <c r="A52" s="611"/>
      <c r="B52" s="613"/>
      <c r="C52" s="613"/>
      <c r="D52" s="615"/>
      <c r="E52" s="617"/>
      <c r="F52" s="623"/>
      <c r="G52" s="443"/>
      <c r="H52" s="619"/>
      <c r="I52" s="619"/>
      <c r="J52" s="619"/>
      <c r="K52" s="619"/>
      <c r="L52" s="619"/>
      <c r="M52" s="62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hidden="1" customHeight="1">
      <c r="A53" s="611"/>
      <c r="B53" s="613"/>
      <c r="C53" s="613"/>
      <c r="D53" s="615"/>
      <c r="E53" s="617"/>
      <c r="F53" s="623"/>
      <c r="G53" s="443"/>
      <c r="H53" s="619"/>
      <c r="I53" s="619"/>
      <c r="J53" s="619"/>
      <c r="K53" s="619"/>
      <c r="L53" s="619"/>
      <c r="M53" s="62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hidden="1" customHeight="1">
      <c r="A54" s="611"/>
      <c r="B54" s="613"/>
      <c r="C54" s="613"/>
      <c r="D54" s="615"/>
      <c r="E54" s="617"/>
      <c r="F54" s="623"/>
      <c r="G54" s="443"/>
      <c r="H54" s="619"/>
      <c r="I54" s="619"/>
      <c r="J54" s="619"/>
      <c r="K54" s="619"/>
      <c r="L54" s="619"/>
      <c r="M54" s="62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idden="1">
      <c r="A55" s="611"/>
      <c r="B55" s="613"/>
      <c r="C55" s="613"/>
      <c r="D55" s="615"/>
      <c r="E55" s="617"/>
      <c r="F55" s="623"/>
      <c r="G55" s="443"/>
      <c r="H55" s="619"/>
      <c r="I55" s="619"/>
      <c r="J55" s="619"/>
      <c r="K55" s="619"/>
      <c r="L55" s="619"/>
      <c r="M55" s="621"/>
      <c r="N55" s="33"/>
      <c r="O55" s="33"/>
    </row>
    <row r="56" spans="1:169" hidden="1">
      <c r="A56" s="611"/>
      <c r="B56" s="613"/>
      <c r="C56" s="613"/>
      <c r="D56" s="615"/>
      <c r="E56" s="617"/>
      <c r="F56" s="623"/>
      <c r="G56" s="443"/>
      <c r="H56" s="619"/>
      <c r="I56" s="619"/>
      <c r="J56" s="619"/>
      <c r="K56" s="619"/>
      <c r="L56" s="619"/>
      <c r="M56" s="621"/>
      <c r="N56" s="33"/>
      <c r="O56" s="33"/>
    </row>
    <row r="57" spans="1:169" hidden="1">
      <c r="A57" s="611"/>
      <c r="B57" s="613"/>
      <c r="C57" s="613"/>
      <c r="D57" s="615"/>
      <c r="E57" s="617"/>
      <c r="F57" s="623"/>
      <c r="G57" s="443"/>
      <c r="H57" s="619"/>
      <c r="I57" s="619"/>
      <c r="J57" s="619"/>
      <c r="K57" s="619"/>
      <c r="L57" s="619"/>
      <c r="M57" s="621"/>
      <c r="N57" s="33"/>
      <c r="O57" s="33"/>
    </row>
    <row r="58" spans="1:169" hidden="1">
      <c r="A58" s="611"/>
      <c r="B58" s="613"/>
      <c r="C58" s="613"/>
      <c r="D58" s="615"/>
      <c r="E58" s="617"/>
      <c r="F58" s="623"/>
      <c r="G58" s="443"/>
      <c r="H58" s="619"/>
      <c r="I58" s="619"/>
      <c r="J58" s="619"/>
      <c r="K58" s="619"/>
      <c r="L58" s="619"/>
      <c r="M58" s="621"/>
      <c r="N58" s="33"/>
      <c r="O58" s="33"/>
    </row>
    <row r="59" spans="1:169" ht="15" hidden="1" thickBot="1">
      <c r="A59" s="611"/>
      <c r="B59" s="613"/>
      <c r="C59" s="613"/>
      <c r="D59" s="615"/>
      <c r="E59" s="617"/>
      <c r="F59" s="623"/>
      <c r="G59" s="443"/>
      <c r="H59" s="619"/>
      <c r="I59" s="619"/>
      <c r="J59" s="619"/>
      <c r="K59" s="619"/>
      <c r="L59" s="619"/>
      <c r="M59" s="621"/>
      <c r="N59" s="33"/>
      <c r="O59" s="33"/>
    </row>
    <row r="60" spans="1:169" s="25" customFormat="1" ht="12.75" hidden="1" customHeight="1">
      <c r="A60" s="610">
        <f>'7- Mapa Final'!A32</f>
        <v>6</v>
      </c>
      <c r="B60" s="612" t="str">
        <f>'7- Mapa Final'!B32</f>
        <v xml:space="preserve">Recibir, ofrecer, prometer, entregar o aceptar dadivas  o beneficios a nombre propio o de terceros para  demorar, retener, alterar o direccionar fallos judiciales </v>
      </c>
      <c r="C60" s="612" t="str">
        <f>'7- Mapa Final'!C32</f>
        <v xml:space="preserve">Proferir  sentencias judiciales incumpliendo los principios de la administracion de justicia o sin la observancia de los Codigos  Procesales en la materia </v>
      </c>
      <c r="D60" s="614" t="str">
        <f>'7- Mapa Final'!J32</f>
        <v>Muy Baja - 1</v>
      </c>
      <c r="E60" s="616" t="str">
        <f>'7- Mapa Final'!K32</f>
        <v>Mayor - 4</v>
      </c>
      <c r="F60" s="622" t="str">
        <f>'7- Mapa Final'!M32</f>
        <v>Alto  - 4</v>
      </c>
      <c r="G60" s="426" t="s">
        <v>193</v>
      </c>
      <c r="H60" s="618"/>
      <c r="I60" s="618"/>
      <c r="J60" s="618"/>
      <c r="K60" s="618"/>
      <c r="L60" s="618"/>
      <c r="M60" s="650"/>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hidden="1" customHeight="1">
      <c r="A61" s="611"/>
      <c r="B61" s="613"/>
      <c r="C61" s="613"/>
      <c r="D61" s="615"/>
      <c r="E61" s="617"/>
      <c r="F61" s="623"/>
      <c r="G61" s="443"/>
      <c r="H61" s="619"/>
      <c r="I61" s="619"/>
      <c r="J61" s="619"/>
      <c r="K61" s="619"/>
      <c r="L61" s="619"/>
      <c r="M61" s="621"/>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hidden="1" customHeight="1">
      <c r="A62" s="611"/>
      <c r="B62" s="613"/>
      <c r="C62" s="613"/>
      <c r="D62" s="615"/>
      <c r="E62" s="617"/>
      <c r="F62" s="623"/>
      <c r="G62" s="443"/>
      <c r="H62" s="619"/>
      <c r="I62" s="619"/>
      <c r="J62" s="619"/>
      <c r="K62" s="619"/>
      <c r="L62" s="619"/>
      <c r="M62" s="621"/>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hidden="1" customHeight="1">
      <c r="A63" s="611"/>
      <c r="B63" s="613"/>
      <c r="C63" s="613"/>
      <c r="D63" s="615"/>
      <c r="E63" s="617"/>
      <c r="F63" s="623"/>
      <c r="G63" s="443"/>
      <c r="H63" s="619"/>
      <c r="I63" s="619"/>
      <c r="J63" s="619"/>
      <c r="K63" s="619"/>
      <c r="L63" s="619"/>
      <c r="M63" s="621"/>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hidden="1" customHeight="1">
      <c r="A64" s="611"/>
      <c r="B64" s="613"/>
      <c r="C64" s="613"/>
      <c r="D64" s="615"/>
      <c r="E64" s="617"/>
      <c r="F64" s="623"/>
      <c r="G64" s="443"/>
      <c r="H64" s="619"/>
      <c r="I64" s="619"/>
      <c r="J64" s="619"/>
      <c r="K64" s="619"/>
      <c r="L64" s="619"/>
      <c r="M64" s="621"/>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5" hidden="1">
      <c r="A65" s="611"/>
      <c r="B65" s="613"/>
      <c r="C65" s="613"/>
      <c r="D65" s="615"/>
      <c r="E65" s="617"/>
      <c r="F65" s="623"/>
      <c r="G65" s="443"/>
      <c r="H65" s="619"/>
      <c r="I65" s="619"/>
      <c r="J65" s="619"/>
      <c r="K65" s="619"/>
      <c r="L65" s="619"/>
      <c r="M65" s="621"/>
      <c r="N65" s="33"/>
      <c r="O65" s="33"/>
    </row>
    <row r="66" spans="1:15" hidden="1">
      <c r="A66" s="611"/>
      <c r="B66" s="613"/>
      <c r="C66" s="613"/>
      <c r="D66" s="615"/>
      <c r="E66" s="617"/>
      <c r="F66" s="623"/>
      <c r="G66" s="443"/>
      <c r="H66" s="619"/>
      <c r="I66" s="619"/>
      <c r="J66" s="619"/>
      <c r="K66" s="619"/>
      <c r="L66" s="619"/>
      <c r="M66" s="621"/>
      <c r="N66" s="33"/>
      <c r="O66" s="33"/>
    </row>
    <row r="67" spans="1:15" hidden="1">
      <c r="A67" s="611"/>
      <c r="B67" s="613"/>
      <c r="C67" s="613"/>
      <c r="D67" s="615"/>
      <c r="E67" s="617"/>
      <c r="F67" s="623"/>
      <c r="G67" s="443"/>
      <c r="H67" s="619"/>
      <c r="I67" s="619"/>
      <c r="J67" s="619"/>
      <c r="K67" s="619"/>
      <c r="L67" s="619"/>
      <c r="M67" s="621"/>
      <c r="N67" s="33"/>
      <c r="O67" s="33"/>
    </row>
    <row r="68" spans="1:15" hidden="1">
      <c r="A68" s="611"/>
      <c r="B68" s="613"/>
      <c r="C68" s="613"/>
      <c r="D68" s="615"/>
      <c r="E68" s="617"/>
      <c r="F68" s="623"/>
      <c r="G68" s="443"/>
      <c r="H68" s="619"/>
      <c r="I68" s="619"/>
      <c r="J68" s="619"/>
      <c r="K68" s="619"/>
      <c r="L68" s="619"/>
      <c r="M68" s="621"/>
      <c r="N68" s="33"/>
      <c r="O68" s="33"/>
    </row>
    <row r="69" spans="1:15" hidden="1">
      <c r="A69" s="611"/>
      <c r="B69" s="613"/>
      <c r="C69" s="613"/>
      <c r="D69" s="615"/>
      <c r="E69" s="617"/>
      <c r="F69" s="623"/>
      <c r="G69" s="443"/>
      <c r="H69" s="619"/>
      <c r="I69" s="619"/>
      <c r="J69" s="619"/>
      <c r="K69" s="619"/>
      <c r="L69" s="619"/>
      <c r="M69" s="621"/>
      <c r="N69" s="33"/>
      <c r="O69" s="33"/>
    </row>
  </sheetData>
  <mergeCells count="95">
    <mergeCell ref="M30:M39"/>
    <mergeCell ref="A40:A49"/>
    <mergeCell ref="B40:B49"/>
    <mergeCell ref="C40:C49"/>
    <mergeCell ref="D40:D49"/>
    <mergeCell ref="E40:E49"/>
    <mergeCell ref="F40:F49"/>
    <mergeCell ref="M40:M49"/>
    <mergeCell ref="J40:J49"/>
    <mergeCell ref="K40:K49"/>
    <mergeCell ref="L40:L49"/>
    <mergeCell ref="G40:G49"/>
    <mergeCell ref="H40:H49"/>
    <mergeCell ref="A20:A29"/>
    <mergeCell ref="B20:B29"/>
    <mergeCell ref="C20:C29"/>
    <mergeCell ref="D20:D29"/>
    <mergeCell ref="E20:E29"/>
    <mergeCell ref="F20:F29"/>
    <mergeCell ref="D50:D59"/>
    <mergeCell ref="E50:E59"/>
    <mergeCell ref="L10:L19"/>
    <mergeCell ref="L20:L29"/>
    <mergeCell ref="I40:I49"/>
    <mergeCell ref="K30:K39"/>
    <mergeCell ref="K50:K59"/>
    <mergeCell ref="L50:L59"/>
    <mergeCell ref="H50:H59"/>
    <mergeCell ref="I50:I59"/>
    <mergeCell ref="J50:J59"/>
    <mergeCell ref="L30:L3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C10:C19"/>
    <mergeCell ref="D10:D19"/>
    <mergeCell ref="A5:B5"/>
    <mergeCell ref="C5:M5"/>
    <mergeCell ref="A1:B2"/>
    <mergeCell ref="C1:J3"/>
    <mergeCell ref="K1:M3"/>
    <mergeCell ref="A4:B4"/>
    <mergeCell ref="C4:M4"/>
    <mergeCell ref="A6:B6"/>
    <mergeCell ref="C6:M6"/>
    <mergeCell ref="A7:C7"/>
    <mergeCell ref="D7:F7"/>
    <mergeCell ref="G7:G8"/>
    <mergeCell ref="H7:H8"/>
    <mergeCell ref="I7:J7"/>
    <mergeCell ref="M60:M69"/>
    <mergeCell ref="F50:F59"/>
    <mergeCell ref="G50:G59"/>
    <mergeCell ref="K7:L7"/>
    <mergeCell ref="M7:M8"/>
    <mergeCell ref="M10:M19"/>
    <mergeCell ref="A9:G9"/>
    <mergeCell ref="A10:A19"/>
    <mergeCell ref="B10:B19"/>
    <mergeCell ref="G10:G19"/>
    <mergeCell ref="H10:H19"/>
    <mergeCell ref="I10:I19"/>
    <mergeCell ref="J10:J19"/>
    <mergeCell ref="K10:K19"/>
    <mergeCell ref="E10:E19"/>
    <mergeCell ref="F10:F19"/>
    <mergeCell ref="A50:A59"/>
    <mergeCell ref="B50:B59"/>
    <mergeCell ref="C50:C59"/>
    <mergeCell ref="M50:M59"/>
    <mergeCell ref="A60:A69"/>
    <mergeCell ref="B60:B69"/>
    <mergeCell ref="C60:C69"/>
    <mergeCell ref="D60:D69"/>
    <mergeCell ref="E60:E69"/>
    <mergeCell ref="F60:F69"/>
    <mergeCell ref="G60:G69"/>
    <mergeCell ref="H60:H69"/>
    <mergeCell ref="I60:I69"/>
    <mergeCell ref="J60:J69"/>
    <mergeCell ref="K60:K69"/>
    <mergeCell ref="L60:L69"/>
  </mergeCells>
  <conditionalFormatting sqref="A7:B7">
    <cfRule type="containsText" dxfId="61" priority="479" operator="containsText" text="4- Bajo">
      <formula>NOT(ISERROR(SEARCH("4- Bajo",A7)))</formula>
    </cfRule>
    <cfRule type="containsText" dxfId="60" priority="476" operator="containsText" text="6- Moderado">
      <formula>NOT(ISERROR(SEARCH("6- Moderado",A7)))</formula>
    </cfRule>
    <cfRule type="containsText" dxfId="59" priority="480" operator="containsText" text="1- Bajo">
      <formula>NOT(ISERROR(SEARCH("1- Bajo",A7)))</formula>
    </cfRule>
    <cfRule type="containsText" dxfId="58" priority="475" operator="containsText" text="3- Moderado">
      <formula>NOT(ISERROR(SEARCH("3- Moderado",A7)))</formula>
    </cfRule>
    <cfRule type="containsText" dxfId="57" priority="477" operator="containsText" text="4- Moderado">
      <formula>NOT(ISERROR(SEARCH("4- Moderado",A7)))</formula>
    </cfRule>
    <cfRule type="containsText" dxfId="56" priority="478" operator="containsText" text="3- Bajo">
      <formula>NOT(ISERROR(SEARCH("3- Bajo",A7)))</formula>
    </cfRule>
  </conditionalFormatting>
  <conditionalFormatting sqref="A10:E10">
    <cfRule type="containsText" dxfId="55" priority="393" operator="containsText" text="3- Moderado">
      <formula>NOT(ISERROR(SEARCH("3- Moderado",A10)))</formula>
    </cfRule>
    <cfRule type="containsText" dxfId="54" priority="395" operator="containsText" text="4- Moderado">
      <formula>NOT(ISERROR(SEARCH("4- Moderado",A10)))</formula>
    </cfRule>
    <cfRule type="containsText" dxfId="53" priority="396" operator="containsText" text="3- Bajo">
      <formula>NOT(ISERROR(SEARCH("3- Bajo",A10)))</formula>
    </cfRule>
    <cfRule type="containsText" dxfId="52" priority="397" operator="containsText" text="4- Bajo">
      <formula>NOT(ISERROR(SEARCH("4- Bajo",A10)))</formula>
    </cfRule>
    <cfRule type="containsText" dxfId="51" priority="398" operator="containsText" text="1- Bajo">
      <formula>NOT(ISERROR(SEARCH("1- Bajo",A10)))</formula>
    </cfRule>
    <cfRule type="containsText" dxfId="50" priority="394" operator="containsText" text="6- Moderado">
      <formula>NOT(ISERROR(SEARCH("6- Moderado",A10)))</formula>
    </cfRule>
  </conditionalFormatting>
  <conditionalFormatting sqref="A20:E20">
    <cfRule type="containsText" dxfId="49" priority="375" operator="containsText" text="3- Bajo">
      <formula>NOT(ISERROR(SEARCH("3- Bajo",A20)))</formula>
    </cfRule>
    <cfRule type="containsText" dxfId="48" priority="374" operator="containsText" text="4- Moderado">
      <formula>NOT(ISERROR(SEARCH("4- Moderado",A20)))</formula>
    </cfRule>
    <cfRule type="containsText" dxfId="47" priority="373" operator="containsText" text="6- Moderado">
      <formula>NOT(ISERROR(SEARCH("6- Moderado",A20)))</formula>
    </cfRule>
    <cfRule type="containsText" dxfId="46" priority="377" operator="containsText" text="1- Bajo">
      <formula>NOT(ISERROR(SEARCH("1- Bajo",A20)))</formula>
    </cfRule>
    <cfRule type="containsText" dxfId="45" priority="376" operator="containsText" text="4- Bajo">
      <formula>NOT(ISERROR(SEARCH("4- Bajo",A20)))</formula>
    </cfRule>
    <cfRule type="containsText" dxfId="44" priority="372" operator="containsText" text="3- Moderado">
      <formula>NOT(ISERROR(SEARCH("3- Moderado",A20)))</formula>
    </cfRule>
  </conditionalFormatting>
  <conditionalFormatting sqref="A30:E30">
    <cfRule type="containsText" dxfId="43" priority="354" operator="containsText" text="3- Bajo">
      <formula>NOT(ISERROR(SEARCH("3- Bajo",A30)))</formula>
    </cfRule>
    <cfRule type="containsText" dxfId="42" priority="353" operator="containsText" text="4- Moderado">
      <formula>NOT(ISERROR(SEARCH("4- Moderado",A30)))</formula>
    </cfRule>
    <cfRule type="containsText" dxfId="41" priority="352" operator="containsText" text="6- Moderado">
      <formula>NOT(ISERROR(SEARCH("6- Moderado",A30)))</formula>
    </cfRule>
    <cfRule type="containsText" dxfId="40" priority="351" operator="containsText" text="3- Moderado">
      <formula>NOT(ISERROR(SEARCH("3- Moderado",A30)))</formula>
    </cfRule>
    <cfRule type="containsText" dxfId="39" priority="356" operator="containsText" text="1- Bajo">
      <formula>NOT(ISERROR(SEARCH("1- Bajo",A30)))</formula>
    </cfRule>
    <cfRule type="containsText" dxfId="38" priority="355" operator="containsText" text="4- Bajo">
      <formula>NOT(ISERROR(SEARCH("4- Bajo",A30)))</formula>
    </cfRule>
  </conditionalFormatting>
  <conditionalFormatting sqref="A40:E40">
    <cfRule type="containsText" dxfId="37" priority="333" operator="containsText" text="3- Bajo">
      <formula>NOT(ISERROR(SEARCH("3- Bajo",A40)))</formula>
    </cfRule>
    <cfRule type="containsText" dxfId="36" priority="335" operator="containsText" text="1- Bajo">
      <formula>NOT(ISERROR(SEARCH("1- Bajo",A40)))</formula>
    </cfRule>
    <cfRule type="containsText" dxfId="35" priority="334" operator="containsText" text="4- Bajo">
      <formula>NOT(ISERROR(SEARCH("4- Bajo",A40)))</formula>
    </cfRule>
    <cfRule type="containsText" dxfId="34" priority="332" operator="containsText" text="4- Moderado">
      <formula>NOT(ISERROR(SEARCH("4- Moderado",A40)))</formula>
    </cfRule>
    <cfRule type="containsText" dxfId="33" priority="331" operator="containsText" text="6- Moderado">
      <formula>NOT(ISERROR(SEARCH("6- Moderado",A40)))</formula>
    </cfRule>
    <cfRule type="containsText" dxfId="32" priority="330" operator="containsText" text="3- Moderado">
      <formula>NOT(ISERROR(SEARCH("3- Moderado",A40)))</formula>
    </cfRule>
  </conditionalFormatting>
  <conditionalFormatting sqref="A50:E50">
    <cfRule type="containsText" dxfId="31" priority="288" operator="containsText" text="3- Moderado">
      <formula>NOT(ISERROR(SEARCH("3- Moderado",A50)))</formula>
    </cfRule>
    <cfRule type="containsText" dxfId="30" priority="289" operator="containsText" text="6- Moderado">
      <formula>NOT(ISERROR(SEARCH("6- Moderado",A50)))</formula>
    </cfRule>
    <cfRule type="containsText" dxfId="29" priority="290" operator="containsText" text="4- Moderado">
      <formula>NOT(ISERROR(SEARCH("4- Moderado",A50)))</formula>
    </cfRule>
    <cfRule type="containsText" dxfId="28" priority="291" operator="containsText" text="3- Bajo">
      <formula>NOT(ISERROR(SEARCH("3- Bajo",A50)))</formula>
    </cfRule>
    <cfRule type="containsText" dxfId="27" priority="292" operator="containsText" text="4- Bajo">
      <formula>NOT(ISERROR(SEARCH("4- Bajo",A50)))</formula>
    </cfRule>
    <cfRule type="containsText" dxfId="26" priority="293" operator="containsText" text="1- Bajo">
      <formula>NOT(ISERROR(SEARCH("1- Bajo",A50)))</formula>
    </cfRule>
  </conditionalFormatting>
  <conditionalFormatting sqref="A60:E60">
    <cfRule type="containsText" dxfId="25" priority="272" operator="containsText" text="1- Bajo">
      <formula>NOT(ISERROR(SEARCH("1- Bajo",A60)))</formula>
    </cfRule>
    <cfRule type="containsText" dxfId="24" priority="271" operator="containsText" text="4- Bajo">
      <formula>NOT(ISERROR(SEARCH("4- Bajo",A60)))</formula>
    </cfRule>
    <cfRule type="containsText" dxfId="23" priority="269" operator="containsText" text="4- Moderado">
      <formula>NOT(ISERROR(SEARCH("4- Moderado",A60)))</formula>
    </cfRule>
    <cfRule type="containsText" dxfId="22" priority="268" operator="containsText" text="6- Moderado">
      <formula>NOT(ISERROR(SEARCH("6- Moderado",A60)))</formula>
    </cfRule>
    <cfRule type="containsText" dxfId="21" priority="267" operator="containsText" text="3- Moderado">
      <formula>NOT(ISERROR(SEARCH("3- Moderado",A60)))</formula>
    </cfRule>
    <cfRule type="containsText" dxfId="20" priority="270" operator="containsText" text="3- Bajo">
      <formula>NOT(ISERROR(SEARCH("3- Bajo",A60)))</formula>
    </cfRule>
  </conditionalFormatting>
  <conditionalFormatting sqref="C8:F8">
    <cfRule type="containsText" dxfId="19" priority="468" operator="containsText" text="1- Bajo">
      <formula>NOT(ISERROR(SEARCH("1- Bajo",C8)))</formula>
    </cfRule>
    <cfRule type="containsText" dxfId="18" priority="467" operator="containsText" text="4- Bajo">
      <formula>NOT(ISERROR(SEARCH("4- Bajo",C8)))</formula>
    </cfRule>
    <cfRule type="containsText" dxfId="17" priority="466" operator="containsText" text="3- Bajo">
      <formula>NOT(ISERROR(SEARCH("3- Bajo",C8)))</formula>
    </cfRule>
    <cfRule type="containsText" dxfId="16" priority="465" operator="containsText" text="4- Moderado">
      <formula>NOT(ISERROR(SEARCH("4- Moderado",C8)))</formula>
    </cfRule>
    <cfRule type="containsText" dxfId="15" priority="464" operator="containsText" text="6- Moderado">
      <formula>NOT(ISERROR(SEARCH("6- Moderado",C8)))</formula>
    </cfRule>
    <cfRule type="containsText" dxfId="14" priority="463" operator="containsText" text="3- Moderado">
      <formula>NOT(ISERROR(SEARCH("3- Moderado",C8)))</formula>
    </cfRule>
  </conditionalFormatting>
  <conditionalFormatting sqref="D10:D69">
    <cfRule type="containsText" dxfId="13" priority="257" operator="containsText" text="Muy Alta">
      <formula>NOT(ISERROR(SEARCH("Muy Alta",D10)))</formula>
    </cfRule>
    <cfRule type="containsText" dxfId="12" priority="258" operator="containsText" text="Alta">
      <formula>NOT(ISERROR(SEARCH("Alta",D10)))</formula>
    </cfRule>
    <cfRule type="containsText" dxfId="11" priority="260" operator="containsText" text="Muy Baja">
      <formula>NOT(ISERROR(SEARCH("Muy Baja",D10)))</formula>
    </cfRule>
    <cfRule type="containsText" dxfId="10" priority="259" operator="containsText" text="Baja">
      <formula>NOT(ISERROR(SEARCH("Baja",D10)))</formula>
    </cfRule>
    <cfRule type="containsText" dxfId="9" priority="262" operator="containsText" text="Media">
      <formula>NOT(ISERROR(SEARCH("Media",D10)))</formula>
    </cfRule>
  </conditionalFormatting>
  <conditionalFormatting sqref="E10:E69">
    <cfRule type="containsText" dxfId="8" priority="254" operator="containsText" text="Mayor">
      <formula>NOT(ISERROR(SEARCH("Mayor",E10)))</formula>
    </cfRule>
    <cfRule type="containsText" dxfId="7" priority="255" operator="containsText" text="Menor">
      <formula>NOT(ISERROR(SEARCH("Menor",E10)))</formula>
    </cfRule>
    <cfRule type="containsText" dxfId="6" priority="256" operator="containsText" text="Leve">
      <formula>NOT(ISERROR(SEARCH("Leve",E10)))</formula>
    </cfRule>
    <cfRule type="containsText" dxfId="5" priority="253" operator="containsText" text="Catastrófico">
      <formula>NOT(ISERROR(SEARCH("Catastrófico",E10)))</formula>
    </cfRule>
  </conditionalFormatting>
  <conditionalFormatting sqref="E10:F69">
    <cfRule type="containsText" dxfId="4" priority="261" operator="containsText" text="Moderado">
      <formula>NOT(ISERROR(SEARCH("Moderado",E10)))</formula>
    </cfRule>
  </conditionalFormatting>
  <conditionalFormatting sqref="F10:F19">
    <cfRule type="colorScale" priority="399">
      <colorScale>
        <cfvo type="min"/>
        <cfvo type="max"/>
        <color rgb="FFFF7128"/>
        <color rgb="FFFFEF9C"/>
      </colorScale>
    </cfRule>
  </conditionalFormatting>
  <conditionalFormatting sqref="F10:F69">
    <cfRule type="containsText" dxfId="3" priority="263" operator="containsText" text="Bajo">
      <formula>NOT(ISERROR(SEARCH("Bajo",F10)))</formula>
    </cfRule>
    <cfRule type="containsText" dxfId="2" priority="264" operator="containsText" text="Moderado">
      <formula>NOT(ISERROR(SEARCH("Moderado",F10)))</formula>
    </cfRule>
    <cfRule type="containsText" dxfId="1" priority="265" operator="containsText" text="Alto">
      <formula>NOT(ISERROR(SEARCH("Alto",F10)))</formula>
    </cfRule>
    <cfRule type="containsText" dxfId="0" priority="266" operator="containsText" text="Extremo">
      <formula>NOT(ISERROR(SEARCH("Extremo",F10)))</formula>
    </cfRule>
  </conditionalFormatting>
  <conditionalFormatting sqref="F20:F29">
    <cfRule type="colorScale" priority="378">
      <colorScale>
        <cfvo type="min"/>
        <cfvo type="max"/>
        <color rgb="FFFF7128"/>
        <color rgb="FFFFEF9C"/>
      </colorScale>
    </cfRule>
  </conditionalFormatting>
  <conditionalFormatting sqref="F30:F39">
    <cfRule type="colorScale" priority="357">
      <colorScale>
        <cfvo type="min"/>
        <cfvo type="max"/>
        <color rgb="FFFF7128"/>
        <color rgb="FFFFEF9C"/>
      </colorScale>
    </cfRule>
  </conditionalFormatting>
  <conditionalFormatting sqref="F40:F49">
    <cfRule type="colorScale" priority="336">
      <colorScale>
        <cfvo type="min"/>
        <cfvo type="max"/>
        <color rgb="FFFF7128"/>
        <color rgb="FFFFEF9C"/>
      </colorScale>
    </cfRule>
  </conditionalFormatting>
  <conditionalFormatting sqref="F50:F59">
    <cfRule type="colorScale" priority="294">
      <colorScale>
        <cfvo type="min"/>
        <cfvo type="max"/>
        <color rgb="FFFF7128"/>
        <color rgb="FFFFEF9C"/>
      </colorScale>
    </cfRule>
  </conditionalFormatting>
  <conditionalFormatting sqref="F60:F69">
    <cfRule type="colorScale" priority="273">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Rodrigo Batanero Urueña</cp:lastModifiedBy>
  <cp:lastPrinted>2021-12-15T18:00:55Z</cp:lastPrinted>
  <dcterms:created xsi:type="dcterms:W3CDTF">2021-04-16T16:11:31Z</dcterms:created>
  <dcterms:modified xsi:type="dcterms:W3CDTF">2024-04-19T16:49:08Z</dcterms:modified>
</cp:coreProperties>
</file>