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hidePivotFieldList="1"/>
  <mc:AlternateContent xmlns:mc="http://schemas.openxmlformats.org/markup-compatibility/2006">
    <mc:Choice Requires="x15">
      <x15ac:absPath xmlns:x15ac="http://schemas.microsoft.com/office/spreadsheetml/2010/11/ac" url="C:\Users\carme\Desktop\"/>
    </mc:Choice>
  </mc:AlternateContent>
  <xr:revisionPtr revIDLastSave="0" documentId="13_ncr:1_{5FB219EA-FB90-4272-BE6E-B03AFDDE89F8}" xr6:coauthVersionLast="47" xr6:coauthVersionMax="47" xr10:uidLastSave="{00000000-0000-0000-0000-000000000000}"/>
  <bookViews>
    <workbookView xWindow="-120" yWindow="-120" windowWidth="20730" windowHeight="11040" tabRatio="898" firstSheet="5" activeTab="5" xr2:uid="{00000000-000D-0000-FFFF-FFFF00000000}"/>
  </bookViews>
  <sheets>
    <sheet name="1- Presentación " sheetId="10" r:id="rId1"/>
    <sheet name="Conceptos 37001 " sheetId="37" r:id="rId2"/>
    <sheet name="2- Análisis de Contexto " sheetId="14" r:id="rId3"/>
    <sheet name="3- Estrategias" sheetId="15"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s>
  <definedNames>
    <definedName name="_xlnm.Print_Area" localSheetId="5">'5- Identificación de Riesgos'!$A$1:$N$29</definedName>
    <definedName name="_xlnm.Print_Area" localSheetId="6">'6- Valoración Controles'!$A$1:$V$29</definedName>
    <definedName name="_xlnm.Print_Area" localSheetId="7">'7- Mapa Final'!$A$1:$N$29</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[3]Hoja2!$H$3:$H$7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1" i="28" l="1"/>
  <c r="C92" i="28"/>
  <c r="C93" i="28"/>
  <c r="L92" i="28"/>
  <c r="L93" i="28"/>
  <c r="L81" i="28"/>
  <c r="L82" i="28"/>
  <c r="L83" i="28"/>
  <c r="L84" i="28"/>
  <c r="L85" i="28"/>
  <c r="L80" i="28"/>
  <c r="L71" i="28"/>
  <c r="L72" i="28"/>
  <c r="L73" i="28"/>
  <c r="L74" i="28"/>
  <c r="L68" i="28"/>
  <c r="L67" i="28"/>
  <c r="L69" i="28"/>
  <c r="C63" i="28"/>
  <c r="C64" i="28"/>
  <c r="C65" i="28"/>
  <c r="C66" i="28"/>
  <c r="C67" i="28"/>
  <c r="C68" i="28"/>
  <c r="L61" i="28"/>
  <c r="L53" i="28"/>
  <c r="L54" i="28"/>
  <c r="L55" i="28"/>
  <c r="L56" i="28"/>
  <c r="L57" i="28"/>
  <c r="L58" i="28"/>
  <c r="L59" i="28"/>
  <c r="L52" i="28"/>
  <c r="L51" i="28"/>
  <c r="L41" i="28"/>
  <c r="L42" i="28"/>
  <c r="L43" i="28"/>
  <c r="L44" i="28"/>
  <c r="L45" i="28"/>
  <c r="L46" i="28"/>
  <c r="L47" i="28"/>
  <c r="L48" i="28"/>
  <c r="L22" i="28"/>
  <c r="L23" i="28"/>
  <c r="L24" i="28"/>
  <c r="L25" i="28"/>
  <c r="L26" i="28"/>
  <c r="L27" i="28"/>
  <c r="L28" i="28"/>
  <c r="L13" i="28"/>
  <c r="L14" i="28"/>
  <c r="L15" i="28"/>
  <c r="L16" i="28"/>
  <c r="L10" i="28"/>
  <c r="L11" i="28"/>
  <c r="L12" i="28"/>
  <c r="C83" i="28"/>
  <c r="C84" i="28"/>
  <c r="C85" i="28"/>
  <c r="C86" i="28"/>
  <c r="C87" i="28"/>
  <c r="C72" i="28"/>
  <c r="C73" i="28"/>
  <c r="C74" i="28"/>
  <c r="C75" i="28"/>
  <c r="C76" i="28"/>
  <c r="C77" i="28"/>
  <c r="C78" i="28"/>
  <c r="C79" i="28"/>
  <c r="C94" i="28"/>
  <c r="C95" i="28"/>
  <c r="C96" i="28"/>
  <c r="C97" i="28"/>
  <c r="C98" i="28"/>
  <c r="C99" i="28"/>
  <c r="C51" i="28"/>
  <c r="C50" i="28" l="1"/>
  <c r="B90" i="29"/>
  <c r="B90" i="34" s="1"/>
  <c r="C90" i="29"/>
  <c r="C90" i="34" s="1"/>
  <c r="E90" i="29"/>
  <c r="L90" i="29"/>
  <c r="E91" i="29"/>
  <c r="E92" i="29"/>
  <c r="E93" i="29"/>
  <c r="E94" i="29"/>
  <c r="E95" i="29"/>
  <c r="E96" i="29"/>
  <c r="E97" i="29"/>
  <c r="E98" i="29"/>
  <c r="E99" i="29"/>
  <c r="B80" i="29"/>
  <c r="B80" i="35" s="1"/>
  <c r="C80" i="29"/>
  <c r="C80" i="34" s="1"/>
  <c r="E80" i="29"/>
  <c r="L80" i="29"/>
  <c r="E81" i="29"/>
  <c r="E82" i="29"/>
  <c r="E83" i="29"/>
  <c r="E84" i="29"/>
  <c r="E85" i="29"/>
  <c r="E86" i="29"/>
  <c r="E87" i="29"/>
  <c r="E88" i="29"/>
  <c r="E89" i="29"/>
  <c r="B90" i="28"/>
  <c r="C90" i="28"/>
  <c r="J90" i="28"/>
  <c r="L90" i="28"/>
  <c r="R90" i="28"/>
  <c r="J91" i="28"/>
  <c r="L91" i="28"/>
  <c r="R91" i="28"/>
  <c r="J92" i="28"/>
  <c r="R92" i="28"/>
  <c r="J93" i="28"/>
  <c r="R93" i="28"/>
  <c r="J94" i="28"/>
  <c r="L94" i="28"/>
  <c r="R94" i="28"/>
  <c r="J95" i="28"/>
  <c r="L95" i="28"/>
  <c r="R95" i="28"/>
  <c r="J96" i="28"/>
  <c r="L96" i="28"/>
  <c r="R96" i="28"/>
  <c r="J97" i="28"/>
  <c r="L97" i="28"/>
  <c r="R97" i="28"/>
  <c r="L98" i="28"/>
  <c r="R98" i="28"/>
  <c r="L99" i="28"/>
  <c r="R99" i="28"/>
  <c r="C81" i="28"/>
  <c r="C82" i="28"/>
  <c r="C88" i="28"/>
  <c r="B80" i="28"/>
  <c r="C80" i="28"/>
  <c r="J80" i="28"/>
  <c r="R80" i="28"/>
  <c r="J81" i="28"/>
  <c r="R81" i="28"/>
  <c r="J82" i="28"/>
  <c r="R82" i="28"/>
  <c r="J83" i="28"/>
  <c r="R83" i="28"/>
  <c r="J84" i="28"/>
  <c r="R84" i="28"/>
  <c r="J85" i="28"/>
  <c r="R85" i="28"/>
  <c r="J86" i="28"/>
  <c r="L86" i="28"/>
  <c r="R86" i="28"/>
  <c r="J87" i="28"/>
  <c r="L87" i="28"/>
  <c r="R87" i="28"/>
  <c r="L88" i="28"/>
  <c r="R88" i="28"/>
  <c r="C89" i="28"/>
  <c r="L89" i="28"/>
  <c r="R89" i="28"/>
  <c r="C43" i="28"/>
  <c r="C40" i="28"/>
  <c r="C41" i="28"/>
  <c r="C42" i="28"/>
  <c r="C44" i="28"/>
  <c r="C31" i="28"/>
  <c r="C32" i="28"/>
  <c r="C33" i="28"/>
  <c r="C16" i="28"/>
  <c r="C17" i="28"/>
  <c r="C18" i="28"/>
  <c r="C19" i="28"/>
  <c r="C13" i="28"/>
  <c r="C14" i="28"/>
  <c r="C15" i="28"/>
  <c r="C11" i="28"/>
  <c r="C12" i="28"/>
  <c r="C10" i="28"/>
  <c r="C30" i="28"/>
  <c r="C21" i="28"/>
  <c r="C22" i="28"/>
  <c r="C23" i="28"/>
  <c r="C24" i="28"/>
  <c r="C34" i="28"/>
  <c r="S98" i="28" l="1"/>
  <c r="K90" i="28"/>
  <c r="S80" i="28"/>
  <c r="S90" i="28"/>
  <c r="B80" i="34"/>
  <c r="C80" i="36"/>
  <c r="C80" i="18"/>
  <c r="C80" i="35"/>
  <c r="B80" i="36"/>
  <c r="B80" i="18"/>
  <c r="B90" i="35"/>
  <c r="B90" i="18"/>
  <c r="C90" i="35"/>
  <c r="C90" i="36"/>
  <c r="C90" i="18"/>
  <c r="B90" i="36"/>
  <c r="K80" i="28"/>
  <c r="G90" i="27" l="1"/>
  <c r="H90" i="27" s="1"/>
  <c r="L90" i="27"/>
  <c r="L91" i="27"/>
  <c r="K91" i="27" s="1"/>
  <c r="L92" i="27"/>
  <c r="K92" i="27" s="1"/>
  <c r="L93" i="27"/>
  <c r="K93" i="27" s="1"/>
  <c r="L94" i="27"/>
  <c r="K94" i="27" s="1"/>
  <c r="L95" i="27"/>
  <c r="K95" i="27" s="1"/>
  <c r="L96" i="27"/>
  <c r="K96" i="27" s="1"/>
  <c r="L97" i="27"/>
  <c r="K97" i="27" s="1"/>
  <c r="L98" i="27"/>
  <c r="K98" i="27" s="1"/>
  <c r="L99" i="27"/>
  <c r="K99" i="27" s="1"/>
  <c r="G100" i="27"/>
  <c r="H100" i="27"/>
  <c r="L100" i="27"/>
  <c r="L101" i="27"/>
  <c r="K101" i="27" s="1"/>
  <c r="L102" i="27"/>
  <c r="K102" i="27" s="1"/>
  <c r="L103" i="27"/>
  <c r="K103" i="27" s="1"/>
  <c r="L104" i="27"/>
  <c r="K104" i="27" s="1"/>
  <c r="L105" i="27"/>
  <c r="K105" i="27" s="1"/>
  <c r="L106" i="27"/>
  <c r="K106" i="27" s="1"/>
  <c r="L107" i="27"/>
  <c r="K107" i="27" s="1"/>
  <c r="L108" i="27"/>
  <c r="K108" i="27" s="1"/>
  <c r="L109" i="27"/>
  <c r="K109" i="27" s="1"/>
  <c r="G80" i="27"/>
  <c r="H80" i="27" s="1"/>
  <c r="L80" i="27"/>
  <c r="K80" i="27" s="1"/>
  <c r="L81" i="27"/>
  <c r="K81" i="27" s="1"/>
  <c r="L82" i="27"/>
  <c r="K82" i="27" s="1"/>
  <c r="L83" i="27"/>
  <c r="K83" i="27" s="1"/>
  <c r="L84" i="27"/>
  <c r="K84" i="27" s="1"/>
  <c r="L85" i="27"/>
  <c r="K85" i="27" s="1"/>
  <c r="L86" i="27"/>
  <c r="K86" i="27" s="1"/>
  <c r="L87" i="27"/>
  <c r="K87" i="27" s="1"/>
  <c r="L88" i="27"/>
  <c r="K88" i="27" s="1"/>
  <c r="L89" i="27"/>
  <c r="F80" i="29" l="1"/>
  <c r="T80" i="28"/>
  <c r="F90" i="29"/>
  <c r="T90" i="28"/>
  <c r="J90" i="29" s="1"/>
  <c r="M100" i="27"/>
  <c r="N100" i="27" s="1"/>
  <c r="M90" i="27"/>
  <c r="G90" i="29" s="1"/>
  <c r="K100" i="27"/>
  <c r="K90" i="27"/>
  <c r="M80" i="27"/>
  <c r="K89" i="27"/>
  <c r="C70" i="29"/>
  <c r="C70" i="18" s="1"/>
  <c r="B70" i="29"/>
  <c r="B70" i="34" s="1"/>
  <c r="E70" i="29"/>
  <c r="R79" i="28"/>
  <c r="L79" i="28"/>
  <c r="R78" i="28"/>
  <c r="L78" i="28"/>
  <c r="R77" i="28"/>
  <c r="L77" i="28"/>
  <c r="J77" i="28"/>
  <c r="R76" i="28"/>
  <c r="L76" i="28"/>
  <c r="J76" i="28"/>
  <c r="R75" i="28"/>
  <c r="L75" i="28"/>
  <c r="J75" i="28"/>
  <c r="R74" i="28"/>
  <c r="J74" i="28"/>
  <c r="R73" i="28"/>
  <c r="J73" i="28"/>
  <c r="R72" i="28"/>
  <c r="J72" i="28"/>
  <c r="R71" i="28"/>
  <c r="J71" i="28"/>
  <c r="C71" i="28"/>
  <c r="R70" i="28"/>
  <c r="S70" i="28" s="1"/>
  <c r="L70" i="28"/>
  <c r="J70" i="28"/>
  <c r="C70" i="28"/>
  <c r="B70" i="28"/>
  <c r="L79" i="27"/>
  <c r="K79" i="27" s="1"/>
  <c r="L78" i="27"/>
  <c r="K78" i="27" s="1"/>
  <c r="L77" i="27"/>
  <c r="K77" i="27" s="1"/>
  <c r="L76" i="27"/>
  <c r="K76" i="27" s="1"/>
  <c r="L75" i="27"/>
  <c r="K75" i="27" s="1"/>
  <c r="L74" i="27"/>
  <c r="K74" i="27" s="1"/>
  <c r="L73" i="27"/>
  <c r="K73" i="27" s="1"/>
  <c r="L72" i="27"/>
  <c r="K72" i="27" s="1"/>
  <c r="L71" i="27"/>
  <c r="K71" i="27" s="1"/>
  <c r="L70" i="27"/>
  <c r="K70" i="27" s="1"/>
  <c r="G70" i="27"/>
  <c r="H70" i="27" s="1"/>
  <c r="F70" i="29" s="1"/>
  <c r="D90" i="36" l="1"/>
  <c r="D90" i="34"/>
  <c r="D90" i="35"/>
  <c r="D90" i="18"/>
  <c r="J80" i="29"/>
  <c r="N80" i="27"/>
  <c r="H80" i="29" s="1"/>
  <c r="G80" i="29"/>
  <c r="U80" i="28"/>
  <c r="K80" i="29" s="1"/>
  <c r="N90" i="27"/>
  <c r="H90" i="29" s="1"/>
  <c r="U90" i="28"/>
  <c r="C70" i="34"/>
  <c r="B70" i="18"/>
  <c r="K70" i="28"/>
  <c r="T70" i="28" s="1"/>
  <c r="J70" i="29" s="1"/>
  <c r="M70" i="27"/>
  <c r="V90" i="28" l="1"/>
  <c r="M90" i="29" s="1"/>
  <c r="K90" i="29"/>
  <c r="V80" i="28"/>
  <c r="M80" i="29" s="1"/>
  <c r="E80" i="36"/>
  <c r="E80" i="34"/>
  <c r="E80" i="18"/>
  <c r="E80" i="35"/>
  <c r="D80" i="36"/>
  <c r="D80" i="35"/>
  <c r="D80" i="34"/>
  <c r="D80" i="18"/>
  <c r="U70" i="28"/>
  <c r="K70" i="29" s="1"/>
  <c r="E70" i="18" s="1"/>
  <c r="N70" i="27"/>
  <c r="H70" i="29" s="1"/>
  <c r="G70" i="29"/>
  <c r="D70" i="18"/>
  <c r="D70" i="34"/>
  <c r="F80" i="36" l="1"/>
  <c r="F80" i="18"/>
  <c r="F80" i="34"/>
  <c r="F80" i="35"/>
  <c r="E90" i="36"/>
  <c r="E90" i="18"/>
  <c r="E90" i="34"/>
  <c r="E90" i="35"/>
  <c r="F90" i="36"/>
  <c r="F90" i="35"/>
  <c r="F90" i="34"/>
  <c r="F90" i="18"/>
  <c r="E70" i="34"/>
  <c r="V70" i="28"/>
  <c r="M70" i="29" s="1"/>
  <c r="F70" i="34" s="1"/>
  <c r="E79" i="29"/>
  <c r="E78" i="29"/>
  <c r="E77" i="29"/>
  <c r="E76" i="29"/>
  <c r="E75" i="29"/>
  <c r="E74" i="29"/>
  <c r="E73" i="29"/>
  <c r="E72" i="29"/>
  <c r="E71" i="29"/>
  <c r="L70" i="29"/>
  <c r="C70" i="36"/>
  <c r="R69" i="28"/>
  <c r="C69" i="28"/>
  <c r="R68" i="28"/>
  <c r="E69" i="29"/>
  <c r="E68" i="29"/>
  <c r="E67" i="29"/>
  <c r="E66" i="29"/>
  <c r="E65" i="29"/>
  <c r="E64" i="29"/>
  <c r="E63" i="29"/>
  <c r="E62" i="29"/>
  <c r="E61" i="29"/>
  <c r="L60" i="29"/>
  <c r="E60" i="29"/>
  <c r="C60" i="29"/>
  <c r="B60" i="29"/>
  <c r="B60" i="36" s="1"/>
  <c r="C60" i="36" l="1"/>
  <c r="C60" i="18"/>
  <c r="F70" i="18"/>
  <c r="B60" i="18"/>
  <c r="B60" i="34"/>
  <c r="B60" i="35"/>
  <c r="C60" i="34"/>
  <c r="C60" i="35"/>
  <c r="B70" i="35"/>
  <c r="B70" i="36"/>
  <c r="C70" i="35"/>
  <c r="E70" i="36" l="1"/>
  <c r="E70" i="35"/>
  <c r="D70" i="36"/>
  <c r="D70" i="35"/>
  <c r="B60" i="28"/>
  <c r="C60" i="28"/>
  <c r="J60" i="28"/>
  <c r="L60" i="28"/>
  <c r="R60" i="28"/>
  <c r="C61" i="28"/>
  <c r="J61" i="28"/>
  <c r="R61" i="28"/>
  <c r="C62" i="28"/>
  <c r="J62" i="28"/>
  <c r="L62" i="28"/>
  <c r="R62" i="28"/>
  <c r="J63" i="28"/>
  <c r="L63" i="28"/>
  <c r="R63" i="28"/>
  <c r="J64" i="28"/>
  <c r="L64" i="28"/>
  <c r="R64" i="28"/>
  <c r="J65" i="28"/>
  <c r="L65" i="28"/>
  <c r="R65" i="28"/>
  <c r="J66" i="28"/>
  <c r="L66" i="28"/>
  <c r="R66" i="28"/>
  <c r="J67" i="28"/>
  <c r="R67" i="28"/>
  <c r="L69" i="27"/>
  <c r="L68" i="27"/>
  <c r="L67" i="27"/>
  <c r="K67" i="27" s="1"/>
  <c r="L66" i="27"/>
  <c r="K66" i="27" s="1"/>
  <c r="L65" i="27"/>
  <c r="K65" i="27" s="1"/>
  <c r="L64" i="27"/>
  <c r="K64" i="27" s="1"/>
  <c r="L63" i="27"/>
  <c r="K63" i="27" s="1"/>
  <c r="L62" i="27"/>
  <c r="K62" i="27" s="1"/>
  <c r="L61" i="27"/>
  <c r="K61" i="27" s="1"/>
  <c r="L60" i="27"/>
  <c r="G60" i="27"/>
  <c r="H60" i="27" s="1"/>
  <c r="F60" i="29" s="1"/>
  <c r="L59" i="27"/>
  <c r="K59" i="27" s="1"/>
  <c r="L58" i="27"/>
  <c r="K58" i="27" s="1"/>
  <c r="L57" i="27"/>
  <c r="K57" i="27" s="1"/>
  <c r="L56" i="27"/>
  <c r="K56" i="27" s="1"/>
  <c r="L55" i="27"/>
  <c r="K55" i="27" s="1"/>
  <c r="L54" i="27"/>
  <c r="K54" i="27" s="1"/>
  <c r="L53" i="27"/>
  <c r="K53" i="27" s="1"/>
  <c r="L52" i="27"/>
  <c r="K52" i="27" s="1"/>
  <c r="L51" i="27"/>
  <c r="K51" i="27" s="1"/>
  <c r="L50" i="27"/>
  <c r="K50" i="27" s="1"/>
  <c r="L49" i="27"/>
  <c r="K49" i="27" s="1"/>
  <c r="L48" i="27"/>
  <c r="K48" i="27" s="1"/>
  <c r="L47" i="27"/>
  <c r="K47" i="27" s="1"/>
  <c r="L46" i="27"/>
  <c r="K46" i="27" s="1"/>
  <c r="L45" i="27"/>
  <c r="K45" i="27" s="1"/>
  <c r="L44" i="27"/>
  <c r="K44" i="27" s="1"/>
  <c r="L43" i="27"/>
  <c r="K43" i="27" s="1"/>
  <c r="L42" i="27"/>
  <c r="K42" i="27" s="1"/>
  <c r="L41" i="27"/>
  <c r="K41" i="27" s="1"/>
  <c r="L40" i="27"/>
  <c r="K40" i="27" s="1"/>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S60" i="28" l="1"/>
  <c r="F70" i="36"/>
  <c r="F70" i="35"/>
  <c r="K60" i="27"/>
  <c r="M60" i="27"/>
  <c r="G60" i="29" s="1"/>
  <c r="K69" i="27"/>
  <c r="K60" i="28"/>
  <c r="T60" i="28" s="1"/>
  <c r="J60" i="29" s="1"/>
  <c r="K68" i="27"/>
  <c r="M50" i="27"/>
  <c r="M40" i="27"/>
  <c r="A40" i="28"/>
  <c r="A30" i="28"/>
  <c r="A20" i="28"/>
  <c r="N60" i="27" l="1"/>
  <c r="H60" i="29" s="1"/>
  <c r="D60" i="18"/>
  <c r="D60" i="36"/>
  <c r="D60" i="35"/>
  <c r="D60" i="34"/>
  <c r="U60" i="28"/>
  <c r="L50" i="28"/>
  <c r="B20" i="28"/>
  <c r="B30" i="28"/>
  <c r="B40" i="28"/>
  <c r="L40" i="28"/>
  <c r="L32" i="28"/>
  <c r="L31" i="28"/>
  <c r="L30" i="28"/>
  <c r="L29" i="28"/>
  <c r="L21" i="28"/>
  <c r="L20" i="28"/>
  <c r="L17" i="28"/>
  <c r="L18" i="28"/>
  <c r="L19" i="28"/>
  <c r="L30" i="29"/>
  <c r="C50" i="29"/>
  <c r="B50" i="29"/>
  <c r="L40" i="29"/>
  <c r="C40" i="29"/>
  <c r="B40" i="29"/>
  <c r="A40" i="29"/>
  <c r="C30" i="29"/>
  <c r="B30" i="29"/>
  <c r="A30" i="29"/>
  <c r="C52" i="28"/>
  <c r="C53" i="28"/>
  <c r="C54" i="28"/>
  <c r="C55" i="28"/>
  <c r="C56" i="28"/>
  <c r="C57" i="28"/>
  <c r="C58" i="28"/>
  <c r="C59" i="28"/>
  <c r="C45" i="28"/>
  <c r="C46" i="28"/>
  <c r="C47" i="28"/>
  <c r="C48" i="28"/>
  <c r="C49" i="28"/>
  <c r="C35" i="28"/>
  <c r="C36" i="28"/>
  <c r="C37" i="28"/>
  <c r="C38" i="28"/>
  <c r="C39" i="28"/>
  <c r="B40" i="36" l="1"/>
  <c r="B40" i="35"/>
  <c r="B40" i="34"/>
  <c r="C40" i="34"/>
  <c r="C40" i="36"/>
  <c r="C40" i="35"/>
  <c r="A40" i="35"/>
  <c r="A40" i="34"/>
  <c r="A40" i="36"/>
  <c r="B50" i="36"/>
  <c r="B50" i="35"/>
  <c r="B50" i="34"/>
  <c r="C30" i="35"/>
  <c r="C30" i="36"/>
  <c r="C30" i="34"/>
  <c r="C50" i="36"/>
  <c r="C50" i="35"/>
  <c r="C50" i="34"/>
  <c r="A30" i="36"/>
  <c r="A30" i="35"/>
  <c r="A30" i="34"/>
  <c r="B30" i="36"/>
  <c r="B30" i="35"/>
  <c r="B30" i="34"/>
  <c r="V60" i="28"/>
  <c r="M60" i="29" s="1"/>
  <c r="K60" i="29"/>
  <c r="B40" i="18"/>
  <c r="C50" i="18"/>
  <c r="C30" i="18"/>
  <c r="A30" i="18"/>
  <c r="B50" i="18"/>
  <c r="B30" i="18"/>
  <c r="C40" i="18"/>
  <c r="A40" i="18"/>
  <c r="G50" i="29"/>
  <c r="E60" i="36" l="1"/>
  <c r="E60" i="34"/>
  <c r="E60" i="35"/>
  <c r="E60" i="18"/>
  <c r="F60" i="36"/>
  <c r="F60" i="35"/>
  <c r="F60" i="34"/>
  <c r="F60" i="18"/>
  <c r="G40" i="29"/>
  <c r="G30" i="27" l="1"/>
  <c r="H30" i="27" s="1"/>
  <c r="F30" i="29" l="1"/>
  <c r="M30" i="27"/>
  <c r="G10" i="27"/>
  <c r="G20" i="27"/>
  <c r="O30" i="27" l="1"/>
  <c r="G30" i="29"/>
  <c r="N30" i="27"/>
  <c r="H30" i="29" s="1"/>
  <c r="C20" i="28" l="1"/>
  <c r="J20" i="28"/>
  <c r="R20" i="28"/>
  <c r="J21" i="28"/>
  <c r="R21" i="28"/>
  <c r="J22" i="28"/>
  <c r="R22" i="28"/>
  <c r="J23" i="28"/>
  <c r="R23" i="28"/>
  <c r="J24" i="28"/>
  <c r="R24" i="28"/>
  <c r="C25" i="28"/>
  <c r="J25" i="28"/>
  <c r="R25" i="28"/>
  <c r="C26" i="28"/>
  <c r="J26" i="28"/>
  <c r="R26" i="28"/>
  <c r="C27" i="28"/>
  <c r="J27" i="28"/>
  <c r="R27" i="28"/>
  <c r="C28" i="28"/>
  <c r="J28" i="28"/>
  <c r="R28" i="28"/>
  <c r="C29" i="28"/>
  <c r="J29" i="28"/>
  <c r="R29" i="28"/>
  <c r="J30" i="28"/>
  <c r="R30" i="28"/>
  <c r="J31" i="28"/>
  <c r="R31" i="28"/>
  <c r="J32" i="28"/>
  <c r="R32" i="28"/>
  <c r="J33" i="28"/>
  <c r="R33" i="28"/>
  <c r="J34" i="28"/>
  <c r="R34" i="28"/>
  <c r="J35" i="28"/>
  <c r="R35" i="28"/>
  <c r="J36" i="28"/>
  <c r="R36" i="28"/>
  <c r="J37" i="28"/>
  <c r="R37" i="28"/>
  <c r="J38" i="28"/>
  <c r="R38" i="28"/>
  <c r="J39" i="28"/>
  <c r="R39" i="28"/>
  <c r="J40" i="28"/>
  <c r="R40" i="28"/>
  <c r="J41" i="28"/>
  <c r="R41" i="28"/>
  <c r="J42" i="28"/>
  <c r="R42" i="28"/>
  <c r="J43" i="28"/>
  <c r="R43" i="28"/>
  <c r="J44" i="28"/>
  <c r="R44" i="28"/>
  <c r="J45" i="28"/>
  <c r="R45" i="28"/>
  <c r="J46" i="28"/>
  <c r="R46" i="28"/>
  <c r="J47" i="28"/>
  <c r="R47" i="28"/>
  <c r="J48" i="28"/>
  <c r="R48" i="28"/>
  <c r="J49" i="28"/>
  <c r="R49" i="28"/>
  <c r="R59" i="28"/>
  <c r="J59" i="28"/>
  <c r="R58" i="28"/>
  <c r="J58" i="28"/>
  <c r="R57" i="28"/>
  <c r="J57" i="28"/>
  <c r="R56" i="28"/>
  <c r="J56" i="28"/>
  <c r="R55" i="28"/>
  <c r="J55" i="28"/>
  <c r="R54" i="28"/>
  <c r="J54" i="28"/>
  <c r="R53" i="28"/>
  <c r="J53" i="28"/>
  <c r="R52" i="28"/>
  <c r="J52" i="28"/>
  <c r="R51" i="28"/>
  <c r="J51" i="28"/>
  <c r="R50" i="28"/>
  <c r="J50" i="28"/>
  <c r="B50" i="28"/>
  <c r="K30" i="28" l="1"/>
  <c r="T30" i="28" s="1"/>
  <c r="S40" i="28"/>
  <c r="U40" i="28" s="1"/>
  <c r="S30" i="28"/>
  <c r="U30" i="28" s="1"/>
  <c r="K20" i="28"/>
  <c r="K40" i="28"/>
  <c r="S20" i="28"/>
  <c r="S50" i="28"/>
  <c r="K50" i="28"/>
  <c r="G40" i="27" l="1"/>
  <c r="N40" i="27" s="1"/>
  <c r="F40" i="29" l="1"/>
  <c r="T40" i="28"/>
  <c r="H40" i="29"/>
  <c r="O40" i="27" l="1"/>
  <c r="G50" i="27" l="1"/>
  <c r="H50" i="27" s="1"/>
  <c r="N50" i="27" s="1"/>
  <c r="H50" i="29" l="1"/>
  <c r="F50" i="29"/>
  <c r="J30" i="29"/>
  <c r="T50" i="28"/>
  <c r="J50" i="29" s="1"/>
  <c r="D50" i="34" l="1"/>
  <c r="D50" i="36"/>
  <c r="D50" i="35"/>
  <c r="D30" i="34"/>
  <c r="D30" i="36"/>
  <c r="D30" i="35"/>
  <c r="D30" i="18"/>
  <c r="D50" i="18"/>
  <c r="J40" i="29"/>
  <c r="U50" i="28"/>
  <c r="K50" i="29" s="1"/>
  <c r="K30" i="29"/>
  <c r="O50" i="27"/>
  <c r="E50" i="34" l="1"/>
  <c r="E50" i="36"/>
  <c r="E50" i="35"/>
  <c r="E30" i="36"/>
  <c r="E30" i="35"/>
  <c r="E30" i="34"/>
  <c r="D40" i="36"/>
  <c r="D40" i="35"/>
  <c r="D40" i="34"/>
  <c r="E50" i="18"/>
  <c r="E30" i="18"/>
  <c r="D40" i="18"/>
  <c r="V50" i="28"/>
  <c r="M50" i="29" s="1"/>
  <c r="K40" i="29"/>
  <c r="V30" i="28"/>
  <c r="M30" i="29" s="1"/>
  <c r="F50" i="36" l="1"/>
  <c r="F50" i="35"/>
  <c r="F50" i="34"/>
  <c r="F30" i="36"/>
  <c r="F30" i="35"/>
  <c r="F30" i="34"/>
  <c r="E40" i="35"/>
  <c r="E40" i="34"/>
  <c r="E40" i="36"/>
  <c r="F50" i="18"/>
  <c r="F30" i="18"/>
  <c r="E40" i="18"/>
  <c r="V40" i="28"/>
  <c r="M40" i="29" s="1"/>
  <c r="A10" i="28"/>
  <c r="B10" i="28"/>
  <c r="I33" i="5" a="1"/>
  <c r="I33" i="5" s="1"/>
  <c r="F40" i="36" l="1"/>
  <c r="F40" i="35"/>
  <c r="F40" i="34"/>
  <c r="F40" i="18"/>
  <c r="C20" i="29"/>
  <c r="C10" i="29"/>
  <c r="I27" i="5" a="1"/>
  <c r="C10" i="36" l="1"/>
  <c r="C10" i="35"/>
  <c r="C10" i="34"/>
  <c r="C20" i="36"/>
  <c r="C20" i="35"/>
  <c r="C20" i="34"/>
  <c r="I27" i="5"/>
  <c r="L10" i="27" l="1"/>
  <c r="K10" i="27" s="1"/>
  <c r="I21" i="5"/>
  <c r="I22" i="5"/>
  <c r="C20" i="18" l="1"/>
  <c r="C10" i="18"/>
  <c r="M20" i="27" l="1"/>
  <c r="M10" i="27"/>
  <c r="G20" i="29" l="1"/>
  <c r="U20" i="28"/>
  <c r="G10" i="29"/>
  <c r="L20" i="29"/>
  <c r="E11" i="29"/>
  <c r="E12" i="29"/>
  <c r="A20" i="29"/>
  <c r="B20" i="29"/>
  <c r="R11" i="28"/>
  <c r="R12" i="28"/>
  <c r="R13" i="28"/>
  <c r="R14" i="28"/>
  <c r="R15" i="28"/>
  <c r="R16" i="28"/>
  <c r="R17" i="28"/>
  <c r="R18" i="28"/>
  <c r="R19" i="28"/>
  <c r="R10" i="28"/>
  <c r="J11" i="28"/>
  <c r="J12" i="28"/>
  <c r="J13" i="28"/>
  <c r="J14" i="28"/>
  <c r="J15" i="28"/>
  <c r="J16" i="28"/>
  <c r="J17" i="28"/>
  <c r="J18" i="28"/>
  <c r="J19" i="28"/>
  <c r="J10" i="28"/>
  <c r="A20" i="36" l="1"/>
  <c r="A20" i="35"/>
  <c r="A20" i="34"/>
  <c r="B20" i="36"/>
  <c r="B20" i="35"/>
  <c r="B20" i="34"/>
  <c r="B20" i="18"/>
  <c r="A20" i="18"/>
  <c r="K10" i="28"/>
  <c r="S10" i="28"/>
  <c r="U10" i="28" s="1"/>
  <c r="H10" i="27" l="1"/>
  <c r="H20" i="27"/>
  <c r="N20" i="27" l="1"/>
  <c r="H20" i="29" s="1"/>
  <c r="T20" i="28"/>
  <c r="V20" i="28" s="1"/>
  <c r="M20" i="29" s="1"/>
  <c r="O10" i="27"/>
  <c r="N10" i="27"/>
  <c r="H10" i="29" s="1"/>
  <c r="T10" i="28"/>
  <c r="V10" i="28" s="1"/>
  <c r="M10" i="29" s="1"/>
  <c r="O20"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J10" i="29" l="1"/>
  <c r="D10" i="34" l="1"/>
  <c r="D10" i="36"/>
  <c r="D10" i="35"/>
  <c r="D10" i="18"/>
  <c r="I37" i="5"/>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5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sharedStrings.xml><?xml version="1.0" encoding="utf-8"?>
<sst xmlns="http://schemas.openxmlformats.org/spreadsheetml/2006/main" count="993" uniqueCount="564">
  <si>
    <t xml:space="preserve"> MAPA DE RIESGOS SIGCMA</t>
  </si>
  <si>
    <t>DEPENDENCIA (Unidad misional del CSJ o Unidad de la DEAJ o Seccional o CSJ en caso de despachos judiciales certificados)</t>
  </si>
  <si>
    <t>PROCESO (indique el tipo de proceso si es Estratégico. Misional, Apoyo, Evaluación y Mejora y especifique el nombre del proceso)</t>
  </si>
  <si>
    <t>CONSEJO SUPERIOR DE LA JUDICATURA</t>
  </si>
  <si>
    <t>CONSEJO SECCIONAL DE LA JUDICATURA</t>
  </si>
  <si>
    <t>DIRECCIÓN SECCIONAL DE ADMINISTRACIÓN JUDICIAL</t>
  </si>
  <si>
    <t>DESPACHO JUDICIAL CERTIFICADO</t>
  </si>
  <si>
    <t>FECHA</t>
  </si>
  <si>
    <t>CÓDIGO</t>
  </si>
  <si>
    <t>ELABORÓ</t>
  </si>
  <si>
    <t>REVISÓ</t>
  </si>
  <si>
    <t>APROBÓ</t>
  </si>
  <si>
    <t>F-EVSG-11</t>
  </si>
  <si>
    <t>Líder de Proceso</t>
  </si>
  <si>
    <t xml:space="preserve">Coordinación Nacional SIGCMA </t>
  </si>
  <si>
    <t>Comité Nacional SIGCMA</t>
  </si>
  <si>
    <t>VERSIÓN</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</si>
  <si>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</si>
  <si>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</si>
  <si>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</si>
  <si>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</si>
  <si>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t>
  </si>
  <si>
    <t>CONSEJO SECCIONAL/DIRECCIÓN SECCIONAL DE ADMINISTRACIÓN JUDICIAL Y/O DISTRITO JUDICIAL SEGÚN SEA EL CASO</t>
  </si>
  <si>
    <t xml:space="preserve">PROCESO </t>
  </si>
  <si>
    <t xml:space="preserve">DEPENDENCIA ADMINISTRATIVA O JUDICIAL CERTIFICADA </t>
  </si>
  <si>
    <t>OBJETIVO DEL PROCESO</t>
  </si>
  <si>
    <t>MAPA DE PROCESOS CONSEJO SUPERIOR DE LA JUDICATURA</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</si>
  <si>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</si>
  <si>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</si>
  <si>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</si>
  <si>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</si>
  <si>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</si>
  <si>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</si>
  <si>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</si>
  <si>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</si>
  <si>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Decreto 806 de 2020 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</si>
  <si>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</si>
  <si>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</si>
  <si>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2023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</si>
  <si>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</si>
  <si>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</si>
  <si>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</si>
  <si>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</si>
  <si>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</si>
  <si>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</si>
  <si>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Interrupción del servicio público de Administrar Justicia a causa del pandemias y sus variantes.</t>
  </si>
  <si>
    <t>Visibilizacion de la Administración de Justicia  entre los actores no formales de la justicia (Grupos y minorías Indígenas, género)</t>
  </si>
  <si>
    <t>Interrupción del servicio público de Administrar Justicia por razones de orden público</t>
  </si>
  <si>
    <t xml:space="preserve">Limitaciones en  la movilidad asociados a factores del orden público </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</si>
  <si>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</si>
  <si>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</si>
  <si>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</si>
  <si>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</si>
  <si>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</si>
  <si>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</si>
  <si>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</si>
  <si>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</si>
  <si>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</si>
  <si>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</si>
  <si>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</si>
  <si>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</si>
  <si>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</si>
  <si>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</si>
  <si>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</si>
  <si>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</si>
  <si>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</si>
  <si>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</si>
  <si>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</si>
  <si>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</si>
  <si>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</si>
  <si>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</si>
  <si>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</si>
  <si>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</si>
  <si>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</si>
  <si>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</si>
  <si>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</si>
  <si>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</si>
  <si>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</si>
  <si>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Encuentro nacional e internacional del SIGCMA</t>
  </si>
  <si>
    <t>Recursos financieros (presupuesto de funcionamiento, recursos de inversión</t>
  </si>
  <si>
    <t>Recursos insuficientes para atender el Plan de necesidades formulado</t>
  </si>
  <si>
    <t>Presupuesto asignado para el desarrollo de proyecto de inversión del SIGCMA</t>
  </si>
  <si>
    <t>Conocimiento de la reglamentación que establece el procedimiento para el manejo de los recursos presupuestales, financieros y de contratación estatal</t>
  </si>
  <si>
    <t>Estandarización de procesos y procedimientos para el desarrollo del proceso contractual</t>
  </si>
  <si>
    <t>Manual de contratación actualizado</t>
  </si>
  <si>
    <t>Personal (competencia del personal, disponibilidad, suficiencia, seguridad y salud  en el trabajo)</t>
  </si>
  <si>
    <t>No contar con el recurso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</si>
  <si>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</si>
  <si>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</si>
  <si>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Extensión en los horarios laborales de trabajo en casa y presencial, que afecta el bienestar físico, mental y emocional en los servidores judiciales y su entorno familiar</t>
  </si>
  <si>
    <t>Desarrollo y fortalecimiento de competencias de los servidores judiciales en modelos de gestión</t>
  </si>
  <si>
    <t xml:space="preserve">Carencia  de manual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</si>
  <si>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</si>
  <si>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</si>
  <si>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</si>
  <si>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en el desarrollo de competencias propias para el desarrollo de las actividades asignadas</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</si>
  <si>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</si>
  <si>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</si>
  <si>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informática, normas antisoborno, normas de bioseguridad etc.  </t>
  </si>
  <si>
    <t>Actualización de la plataforma estratégica para responder a los cambios normativos y legales</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</si>
  <si>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</si>
  <si>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</si>
  <si>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</si>
  <si>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t>Fortalecimiento en los procesos de contratación por el uso adecuado del SECOP II</t>
  </si>
  <si>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</si>
  <si>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</si>
  <si>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</si>
  <si>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</si>
  <si>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Capacitación para el uso de herramientas tecnológicas  </t>
  </si>
  <si>
    <t>Carencia de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</si>
  <si>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</si>
  <si>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</si>
  <si>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Carencia de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</si>
  <si>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</si>
  <si>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</si>
  <si>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</si>
  <si>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</si>
  <si>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</si>
  <si>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</si>
  <si>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</si>
  <si>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</si>
  <si>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</si>
  <si>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</si>
  <si>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Infraestructura física (suficiencia, comodidad)</t>
  </si>
  <si>
    <t>Sedes Judiciales arrendadas, en comodato y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</si>
  <si>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</si>
  <si>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</si>
  <si>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</si>
  <si>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</si>
  <si>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</si>
  <si>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</si>
  <si>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</si>
  <si>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</si>
  <si>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</si>
  <si>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</si>
  <si>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</si>
  <si>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del micrositio asignado al Consejo Seccional de la Judicatura</t>
  </si>
  <si>
    <t>Uso adecuado de los correos electrónicos</t>
  </si>
  <si>
    <t>Uso adecuado del aplicativo SIGOBIUS</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</si>
  <si>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</si>
  <si>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</si>
  <si>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</si>
  <si>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</si>
  <si>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</si>
  <si>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</si>
  <si>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</si>
  <si>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</si>
  <si>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Mantener la certificación operaciones inseguras: Sellos de bioseguridad huella de confianza</t>
  </si>
  <si>
    <t>Falta en la separación adecuada de residuos en la fuente </t>
  </si>
  <si>
    <t>Formación de Auditores en la Norma NTC ISO 14001:2015 y en la Norma Técnica de la Rama Judicial NTC 6256 :2018</t>
  </si>
  <si>
    <t xml:space="preserve">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</si>
  <si>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</si>
  <si>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</si>
  <si>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</si>
  <si>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</si>
  <si>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</si>
  <si>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</si>
  <si>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</si>
  <si>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</si>
  <si>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</si>
  <si>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</si>
  <si>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</si>
  <si>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Desarrollar el plan de formación de la Escuela Judicial para el fortalecimiento de competencias de los servidores judiciales </t>
  </si>
  <si>
    <t xml:space="preserve">Plan de acción </t>
  </si>
  <si>
    <t xml:space="preserve">Asistir y participar activamente en los procesos de sensibilización, capacitación y formación en los procesos SIGCMA </t>
  </si>
  <si>
    <t>6,16, 36</t>
  </si>
  <si>
    <t>Realizar seguimiento al plan de acción y realizar el reporte oportuno</t>
  </si>
  <si>
    <t>6, 12, 23</t>
  </si>
  <si>
    <t>Implementar mecanismos para la retroalimentación de las  partes interesadas</t>
  </si>
  <si>
    <t>1, 12, 34</t>
  </si>
  <si>
    <t>27,28,29,34</t>
  </si>
  <si>
    <t>Mantener, actualizar y documentar  el Sistema Integrado de Gestión SIGCMA, en el contexto especifico</t>
  </si>
  <si>
    <t>13,14,15</t>
  </si>
  <si>
    <t>1,10,13,16,17,19</t>
  </si>
  <si>
    <t>4,6,7,8,5,10,17,1820,22,23,37</t>
  </si>
  <si>
    <t>Solicitar apoyo al CENDOJ para realización de capacitaciones en tablas de retención documental (TRD)</t>
  </si>
  <si>
    <t>24,25,29</t>
  </si>
  <si>
    <t>Hacer uso de la información y de las herramientas tecnológicas dispuestas para la prestación del servicios</t>
  </si>
  <si>
    <t>13,14,15,16,28</t>
  </si>
  <si>
    <t>Motivar a los servidores judiciales en la Implementación del plan de gestión ambiental en cada sede administrativa o judicial</t>
  </si>
  <si>
    <t>30,31,32,33,34</t>
  </si>
  <si>
    <t>35,36,38,39</t>
  </si>
  <si>
    <t>Realizar identificación y cumplimiento de los requisitos legales y reglamentarios</t>
  </si>
  <si>
    <t>3,9,17</t>
  </si>
  <si>
    <t>Matriz de riesgos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</si>
  <si>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</si>
  <si>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</si>
  <si>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</si>
  <si>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</si>
  <si>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</si>
  <si>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</si>
  <si>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</si>
  <si>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</si>
  <si>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</si>
  <si>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</si>
  <si>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</si>
  <si>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</si>
  <si>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</si>
  <si>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</si>
  <si>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</si>
  <si>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</si>
  <si>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</si>
  <si>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</si>
  <si>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</si>
  <si>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</si>
  <si>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</si>
  <si>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</si>
  <si>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</si>
  <si>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</si>
  <si>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</si>
  <si>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</si>
  <si>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</si>
  <si>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</si>
  <si>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</si>
  <si>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</si>
  <si>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</si>
  <si>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</si>
  <si>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</si>
  <si>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</si>
  <si>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</si>
  <si>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</si>
  <si>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</si>
  <si>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</si>
  <si>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</si>
  <si>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</si>
  <si>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</si>
  <si>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</si>
  <si>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</si>
  <si>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</si>
  <si>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</si>
  <si>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</si>
  <si>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</si>
  <si>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</si>
  <si>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</si>
  <si>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</si>
  <si>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</si>
  <si>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</si>
  <si>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</si>
  <si>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</si>
  <si>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</si>
  <si>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</si>
  <si>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</si>
  <si>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</si>
  <si>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</si>
  <si>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</si>
  <si>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</si>
  <si>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</si>
  <si>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</si>
  <si>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</si>
  <si>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</si>
  <si>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</si>
  <si>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</si>
  <si>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</si>
  <si>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</si>
  <si>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</si>
  <si>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</si>
  <si>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</si>
  <si>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</si>
  <si>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</si>
  <si>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</si>
  <si>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</si>
  <si>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</si>
  <si>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</si>
  <si>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</si>
  <si>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</si>
  <si>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</si>
  <si>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</si>
  <si>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</si>
  <si>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</si>
  <si>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</si>
  <si>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</si>
  <si>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</si>
  <si>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</si>
  <si>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</si>
  <si>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</si>
  <si>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</si>
  <si>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</si>
  <si>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</si>
  <si>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</si>
  <si>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</si>
  <si>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</si>
  <si>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1. Mayor demanda de justicia.</t>
  </si>
  <si>
    <t>Afectación de reputacion,imagén,  credibilidad, satisfacción de usuarios y PI</t>
  </si>
  <si>
    <t xml:space="preserve">De la entidad, seccional, despachos a nivel local o municipal </t>
  </si>
  <si>
    <t>2. Insuficiencia de  personal  para atender la función misional y la atención a las partes interesadas en los despachos judiciales y centro de servicios</t>
  </si>
  <si>
    <t>Afectación Económica</t>
  </si>
  <si>
    <t>Afectación al presupuesto en un valor ≥50%.</t>
  </si>
  <si>
    <t>3. Complejidad de los procesos judiciales y solicitudes, lo cual incrementa los tiempos para su resolución.</t>
  </si>
  <si>
    <t>Interrupción o afectación en la prestación del servicio judicial</t>
  </si>
  <si>
    <t>Entre  0 a 48 horas habiles al año o afectación mínima</t>
  </si>
  <si>
    <t>4.Fallas en la planeación  para el desarrollo de las tareas propias del despacho.</t>
  </si>
  <si>
    <t>Incumplimiento de las metas establecidas</t>
  </si>
  <si>
    <t>Incumplimiento del 60% de los indicadores del proceso</t>
  </si>
  <si>
    <t>5.  Fallas e insuficiencia de las herramientas tecnológicas.</t>
  </si>
  <si>
    <t xml:space="preserve">No se atiende la  solicitud  de un fiscal o parte interesada para la realización de una audiencia preliminar o no se cumple  la programción de audiencias de Conocimiento. </t>
  </si>
  <si>
    <t xml:space="preserve">1. Inasistencia del Juez </t>
  </si>
  <si>
    <t>Incumplimiento del 40% de los indicadores del proceso</t>
  </si>
  <si>
    <t>Entre 49 a 96 horas  habiles al año  o afectación baja</t>
  </si>
  <si>
    <t>Entre e 97 a 192 horas  habiles al año o afectación baja</t>
  </si>
  <si>
    <t xml:space="preserve">3. Falta de personal para atender el  volúmen de solicitudes recibidas. </t>
  </si>
  <si>
    <t xml:space="preserve">1.  Direcciones físicas o electrónicas  de las partes interesadas erradas. </t>
  </si>
  <si>
    <t>Muy Baja - 1</t>
  </si>
  <si>
    <t>Interrupción o afectación en la prestación del servicio administrativo</t>
  </si>
  <si>
    <t>Pérdida de documentos</t>
  </si>
  <si>
    <t>Extravío temporal o definitivo de los  documentos de los procesos judiciales</t>
  </si>
  <si>
    <t xml:space="preserve">1. Falta de implementación del expediente electrónico en todas las dependencias y juzgados.
</t>
  </si>
  <si>
    <t xml:space="preserve">Entre  145 a 192 horas  hábiles al año o afectación alta </t>
  </si>
  <si>
    <t>4.Volumen excesivo de ingreso de expedientes para el personal asignado,  generando demoras en la organización de los expedientes.</t>
  </si>
  <si>
    <t xml:space="preserve">De la entidad y sector justicia a nivel internacional </t>
  </si>
  <si>
    <t>Afectación al presupuesto  en un valor  &lt;1% y ≥5%.</t>
  </si>
  <si>
    <t xml:space="preserve">2. Desconocimiento del Código de Etica y Buen Gobierno.   </t>
  </si>
  <si>
    <t xml:space="preserve">De la entidad y sector justicia a nivel nacional </t>
  </si>
  <si>
    <t>Afectación al  presupuesto en un valor  &lt;5% y  ≥20%.</t>
  </si>
  <si>
    <t xml:space="preserve">MATRIZ DE RIESGOS </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</si>
  <si>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</si>
  <si>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</si>
  <si>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</si>
  <si>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</si>
  <si>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</si>
  <si>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</si>
  <si>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</si>
  <si>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</si>
  <si>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</si>
  <si>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</si>
  <si>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</si>
  <si>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</si>
  <si>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</si>
  <si>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</si>
  <si>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</si>
  <si>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</si>
  <si>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NO</t>
  </si>
  <si>
    <t>SI</t>
  </si>
  <si>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</si>
  <si>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</si>
  <si>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</si>
  <si>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</si>
  <si>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</si>
  <si>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</si>
  <si>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</si>
  <si>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</si>
  <si>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</si>
  <si>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</si>
  <si>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</si>
  <si>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</si>
  <si>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</si>
  <si>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</si>
  <si>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</si>
  <si>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</si>
  <si>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</si>
  <si>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</si>
  <si>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</si>
  <si>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</si>
  <si>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</si>
  <si>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</si>
  <si>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</si>
  <si>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</si>
  <si>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</si>
  <si>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</si>
  <si>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</si>
  <si>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</si>
  <si>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</si>
  <si>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</si>
  <si>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</si>
  <si>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</si>
  <si>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</si>
  <si>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</si>
  <si>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</si>
  <si>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</si>
  <si>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Afectación Ambiental</t>
  </si>
  <si>
    <t>Tabla Criterios para definir el nivel de impacto</t>
  </si>
  <si>
    <t>Leve</t>
  </si>
  <si>
    <t xml:space="preserve">De un área del nivel central, seccional o despacho judicial </t>
  </si>
  <si>
    <t>Menor</t>
  </si>
  <si>
    <t>Moderado</t>
  </si>
  <si>
    <t xml:space="preserve">De la entidad, seccional, despachos a nivel departamental </t>
  </si>
  <si>
    <t>Mayor</t>
  </si>
  <si>
    <t>Catastrófico</t>
  </si>
  <si>
    <t>Afectación al presupuesto en un valor ≥0,5%.</t>
  </si>
  <si>
    <t>Afectación al presupuesto en un valor &lt;0,5% y ≥1%.</t>
  </si>
  <si>
    <t>Incumplimiento del 20% de los indicadores del proceso</t>
  </si>
  <si>
    <t>Incumplimiento del 80% de los indicadores del proceso</t>
  </si>
  <si>
    <t>Incumplimiento del 100% de los indicadores del proceso</t>
  </si>
  <si>
    <t>Entre  97 a 144 horas   habiles al año  o afectación media</t>
  </si>
  <si>
    <t xml:space="preserve">Entre e 193 a 240 horas  habiles al año   o afectación extrema </t>
  </si>
  <si>
    <t xml:space="preserve">     El riesgo afecta la imagen de la entidad con algunos usuarios de relevancia frente al logro de los objetivos</t>
  </si>
  <si>
    <t>Entre 0 a 96 horas habiles al año  o afectación minima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</si>
  <si>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</si>
  <si>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</si>
  <si>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</si>
  <si>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</si>
  <si>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</si>
  <si>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</si>
  <si>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</si>
  <si>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</si>
  <si>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</si>
  <si>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</si>
  <si>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</si>
  <si>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</si>
  <si>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</si>
  <si>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</si>
  <si>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</si>
  <si>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</si>
  <si>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</si>
  <si>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</si>
  <si>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</si>
  <si>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</si>
  <si>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</si>
  <si>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</si>
  <si>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</si>
  <si>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</si>
  <si>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</si>
  <si>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</si>
  <si>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</si>
  <si>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</si>
  <si>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</si>
  <si>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</si>
  <si>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</si>
  <si>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</si>
  <si>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</si>
  <si>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</si>
  <si>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</si>
  <si>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</si>
  <si>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</si>
  <si>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</si>
  <si>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</si>
  <si>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</si>
  <si>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</si>
  <si>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</si>
  <si>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</si>
  <si>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</si>
  <si>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</si>
  <si>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</si>
  <si>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</si>
  <si>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</si>
  <si>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</si>
  <si>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</si>
  <si>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</si>
  <si>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</si>
  <si>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</si>
  <si>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</si>
  <si>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</si>
  <si>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</si>
  <si>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</si>
  <si>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</si>
  <si>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</si>
  <si>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</si>
  <si>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</si>
  <si>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</si>
  <si>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</si>
  <si>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</si>
  <si>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</si>
  <si>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</si>
  <si>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</si>
  <si>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</si>
  <si>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</si>
  <si>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ANÁLISIS DEL RESULTADO FINAL 
2 TRIMESTRE</t>
  </si>
  <si>
    <t>ANÁLISIS DEL RESULTADO FINAL 
3 TRIMESTRE</t>
  </si>
  <si>
    <t>ANÁLISIS DEL RESULTADO FINAL 
4 TRIMESTRE</t>
  </si>
  <si>
    <t>Misionales</t>
  </si>
  <si>
    <t>Apoyo</t>
  </si>
  <si>
    <t>SISTEMA PENAL ACUSATORIO DE BOGOTÁ</t>
  </si>
  <si>
    <t>PROCESO ACCIONES CONSTITUCIONALES 
PROCESO PENAL</t>
  </si>
  <si>
    <t>ATENCIÓN AL USUARIO
GESTIÓN DE SERVICIOS JUDICIALES
GESTIÓN DE SERVICIOS ADMINISTRATIVOS</t>
  </si>
  <si>
    <t>X</t>
  </si>
  <si>
    <r>
      <t xml:space="preserve">Sin lugar a duda la </t>
    </r>
    <r>
      <rPr>
        <sz val="11"/>
        <color rgb="FFFF0000"/>
        <rFont val="Calibri"/>
        <family val="2"/>
        <scheme val="minor"/>
      </rPr>
      <t xml:space="preserve">causa raíz </t>
    </r>
    <r>
      <rPr>
        <sz val="11"/>
        <color theme="1"/>
        <rFont val="Calibri"/>
        <family val="2"/>
        <scheme val="minor"/>
      </rPr>
      <t xml:space="preserve">de cualquier situacion de soborno es la </t>
    </r>
    <r>
      <rPr>
        <sz val="11"/>
        <color rgb="FFFF0000"/>
        <rFont val="Calibri"/>
        <family val="2"/>
        <scheme val="minor"/>
      </rPr>
      <t xml:space="preserve">ausencia o debilidad de principios y valores </t>
    </r>
    <r>
      <rPr>
        <sz val="11"/>
        <color theme="1"/>
        <rFont val="Calibri"/>
        <family val="2"/>
        <scheme val="minor"/>
      </rPr>
      <t xml:space="preserve">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r>
  </si>
  <si>
    <t>Se realizan  actuaciones procesales o se da  respuesta a las solicitudes de los usuarios de la administración de justicia en materia penal, después del  término legal establecido para decidir sobre los conflictos presentados a los jueces.</t>
  </si>
  <si>
    <r>
      <t xml:space="preserve">Recibir , ofrecer, prometer , entregar o aceptar dádivas o beneficios a nombre propio o de terceros para  </t>
    </r>
    <r>
      <rPr>
        <b/>
        <u/>
        <sz val="11"/>
        <color rgb="FFFF0000"/>
        <rFont val="Calibri"/>
        <family val="2"/>
        <scheme val="minor"/>
      </rPr>
      <t>expedir, alterar, retener , extraviar o entregar  documentos</t>
    </r>
    <r>
      <rPr>
        <b/>
        <sz val="11"/>
        <color rgb="FFFF0000"/>
        <rFont val="Calibri"/>
        <family val="2"/>
        <scheme val="minor"/>
      </rPr>
      <t xml:space="preserve">  sin el lleno de requisitos legales.</t>
    </r>
  </si>
  <si>
    <r>
      <t xml:space="preserve">Recibir, ofrecer, prometer, entregar o aceptar dádivas  o beneficios a nombre propio o de terceros </t>
    </r>
    <r>
      <rPr>
        <b/>
        <u/>
        <sz val="11"/>
        <color rgb="FFFF0000"/>
        <rFont val="Calibri"/>
        <family val="2"/>
        <scheme val="minor"/>
      </rPr>
      <t>para  demorar, retener, alterar o direccionar fallos judiciales</t>
    </r>
    <r>
      <rPr>
        <b/>
        <sz val="11"/>
        <color rgb="FFFF0000"/>
        <rFont val="Calibri"/>
        <family val="2"/>
        <scheme val="minor"/>
      </rPr>
      <t xml:space="preserve"> </t>
    </r>
  </si>
  <si>
    <r>
      <t xml:space="preserve">Incumplimientos en la </t>
    </r>
    <r>
      <rPr>
        <b/>
        <u/>
        <sz val="11"/>
        <color rgb="FFFF0000"/>
        <rFont val="Calibri"/>
        <family val="2"/>
        <scheme val="minor"/>
      </rPr>
      <t>realizacion de audiencias</t>
    </r>
    <r>
      <rPr>
        <b/>
        <sz val="11"/>
        <color rgb="FFFF0000"/>
        <rFont val="Calibri"/>
        <family val="2"/>
        <scheme val="minor"/>
      </rPr>
      <t xml:space="preserve"> </t>
    </r>
  </si>
  <si>
    <r>
      <rPr>
        <b/>
        <sz val="14"/>
        <color theme="1"/>
        <rFont val="Arial Narrow"/>
        <family val="2"/>
      </rPr>
      <t>MISIONALES:</t>
    </r>
    <r>
      <rPr>
        <sz val="14"/>
        <color theme="1"/>
        <rFont val="Arial Narrow"/>
        <family val="2"/>
      </rPr>
      <t xml:space="preserve">  ACCIONES CONSTITUCIONALES y PROCESO PENAL
</t>
    </r>
    <r>
      <rPr>
        <b/>
        <sz val="14"/>
        <color theme="1"/>
        <rFont val="Arial Narrow"/>
        <family val="2"/>
      </rPr>
      <t xml:space="preserve">DE APOYO: </t>
    </r>
    <r>
      <rPr>
        <sz val="14"/>
        <color theme="1"/>
        <rFont val="Arial Narrow"/>
        <family val="2"/>
      </rPr>
      <t>ATENCIÓN AL USUARIO; GESTIÓN DE SERVICIOS JUDICIALES; GESTIÓN DE SERVICIOS ADMINISTRATIVOS</t>
    </r>
  </si>
  <si>
    <r>
      <rPr>
        <b/>
        <u/>
        <sz val="11"/>
        <color rgb="FF000000"/>
        <rFont val="Calibri"/>
        <family val="2"/>
        <scheme val="minor"/>
      </rPr>
      <t xml:space="preserve">Proferir  sentencias judiciales </t>
    </r>
    <r>
      <rPr>
        <sz val="11"/>
        <color rgb="FF000000"/>
        <rFont val="Calibri"/>
        <family val="2"/>
        <scheme val="minor"/>
      </rPr>
      <t xml:space="preserve">incumpliendo los principios de la administracion de justicia o sin la observancia de los Codigos Procesales en la materia. </t>
    </r>
  </si>
  <si>
    <r>
      <t xml:space="preserve"> </t>
    </r>
    <r>
      <rPr>
        <b/>
        <u/>
        <sz val="11"/>
        <color theme="1"/>
        <rFont val="Calibri"/>
        <family val="2"/>
        <scheme val="minor"/>
      </rPr>
      <t>Realizar trámites</t>
    </r>
    <r>
      <rPr>
        <sz val="11"/>
        <color theme="1"/>
        <rFont val="Calibri"/>
        <family val="2"/>
        <scheme val="minor"/>
      </rPr>
      <t xml:space="preserve"> sin el cumplimiento de los requisitos legales  o  con informacion falsa.</t>
    </r>
  </si>
  <si>
    <t>Se presenta interrupción en la conexión a internet en las instalaciones del SPA.
Se presenta lentitud  al realizar trabajo cotidiano en los equipos.</t>
  </si>
  <si>
    <t>Interrupción o fallas Tecnológicas en hardware o software</t>
  </si>
  <si>
    <r>
      <t>No se realizan las  notificaciones , no se erfectuan  oportunamente o no se aplica la normatividad.
 (</t>
    </r>
    <r>
      <rPr>
        <sz val="11"/>
        <color rgb="FF00B050"/>
        <rFont val="Calibri"/>
        <family val="2"/>
        <scheme val="minor"/>
      </rPr>
      <t>Aca esta como riesgo porque es el producto de este proceso)</t>
    </r>
  </si>
  <si>
    <t>4. Falta de comunicación oportuna a los grupos de reparto de las novedades de los juzgados.</t>
  </si>
  <si>
    <t>2.  Falta de seguimiento y control al cumplimiento efectivo de la actividad de notificación.</t>
  </si>
  <si>
    <t>3. Dificultad para realizar las notificaciones físicas por razones de seguridad.</t>
  </si>
  <si>
    <t xml:space="preserve"> No efectuar las notificaciones
o efectuarlas  sin el cumplimiento de los requisitos</t>
  </si>
  <si>
    <t xml:space="preserve">No realizar el reparto o hacerlo incumpliendo los principios  y condiciones reglamentarias establecidas.
</t>
  </si>
  <si>
    <t>No efectuar el reparto judicial o hacerlo incumpliendo los requisitos</t>
  </si>
  <si>
    <t xml:space="preserve">1.Falta de ética  de los servidores judiciales 
</t>
  </si>
  <si>
    <t>2.Fallas en los controles de los procesos.</t>
  </si>
  <si>
    <t>1.Falta de ética  de los servidores judiciales.</t>
  </si>
  <si>
    <t>1. Falta de software actualizado</t>
  </si>
  <si>
    <t xml:space="preserve">2. Equipos obsoletos </t>
  </si>
  <si>
    <t>3. Ciberataques</t>
  </si>
  <si>
    <t>5. Ciberataques</t>
  </si>
  <si>
    <t xml:space="preserve">2.  Programación de audiencias sin tener en cuenta tiempos de duración para su realización.
</t>
  </si>
  <si>
    <t>3. Notificaciones judiciales erradas o inoportunas.</t>
  </si>
  <si>
    <t>4. Fallas en el servicio de internet,  conectividad  irregular.</t>
  </si>
  <si>
    <t>1.Incumplimiento de los procedimientos de reparto.</t>
  </si>
  <si>
    <t>2. Falta de seguimiento en el correo electrónico de las solicitudes o escritos de acusación recibidos.</t>
  </si>
  <si>
    <t>Acciones de comunicación institucional</t>
  </si>
  <si>
    <t>3. Acceso a información reservada sin autorización</t>
  </si>
  <si>
    <t>5. Errores humanos</t>
  </si>
  <si>
    <t>Acceso a información reservada</t>
  </si>
  <si>
    <t xml:space="preserve">La  información de procesos judiciales en etapa de reserva puede ser accesada por personas  no autorizadas. </t>
  </si>
  <si>
    <t>PROCESOS DEPENDENCIAS JUDICIALES CERTIFICADAS</t>
  </si>
  <si>
    <r>
      <t xml:space="preserve">MISIONALES 
</t>
    </r>
    <r>
      <rPr>
        <b/>
        <u/>
        <sz val="11"/>
        <rFont val="Azo Sans Medium"/>
      </rPr>
      <t>Acciones Constitucionales:</t>
    </r>
    <r>
      <rPr>
        <b/>
        <sz val="11"/>
        <rFont val="Azo Sans Medium"/>
      </rPr>
      <t xml:space="preserve">
</t>
    </r>
    <r>
      <rPr>
        <sz val="11"/>
        <rFont val="Azo Sans Medium"/>
      </rPr>
      <t xml:space="preserve">Propender por el cumplimiento de los derechos fundamentales de la población, a partir de la aplicación de los instrumentos contemplados en la Constitucional Nacional y la Ley. </t>
    </r>
    <r>
      <rPr>
        <b/>
        <sz val="11"/>
        <rFont val="Azo Sans Medium"/>
      </rPr>
      <t xml:space="preserve">	
</t>
    </r>
    <r>
      <rPr>
        <b/>
        <u/>
        <sz val="11"/>
        <rFont val="Azo Sans Medium"/>
      </rPr>
      <t>Proceso Penal:</t>
    </r>
    <r>
      <rPr>
        <b/>
        <sz val="11"/>
        <rFont val="Azo Sans Medium"/>
      </rPr>
      <t xml:space="preserve">				
</t>
    </r>
    <r>
      <rPr>
        <sz val="11"/>
        <rFont val="Azo Sans Medium"/>
      </rPr>
      <t xml:space="preserve">Administrar justicia en materia penal, dirigiendo las actuaciones procesales orientadas a la emisión de una decisión de carácter definitivo mediante la aplicación de la normatividad sustancial y procedimental vigente. </t>
    </r>
  </si>
  <si>
    <r>
      <rPr>
        <b/>
        <sz val="11"/>
        <rFont val="Azo Sans Medium"/>
      </rPr>
      <t xml:space="preserve">DE APOYO
</t>
    </r>
    <r>
      <rPr>
        <b/>
        <u/>
        <sz val="11"/>
        <rFont val="Azo Sans Medium"/>
      </rPr>
      <t>Atención al Usuario:</t>
    </r>
    <r>
      <rPr>
        <sz val="11"/>
        <rFont val="Azo Sans Medium"/>
      </rPr>
      <t xml:space="preserve">
Orientar, recibir, radicar y entregar oportunamente al grupo que corresponda las solicitudes de los ciudadanos, usuarios y partes interesadas relacionadas con procesos Judiciales del Sistema Penal Acusatorio de Bogotá,  a través de los mecanismos y procedimientos establecidos, buscando la satisfacción de los mismos de acuerdo con sus requerimientos.
</t>
    </r>
    <r>
      <rPr>
        <b/>
        <u/>
        <sz val="11"/>
        <rFont val="Azo Sans Medium"/>
      </rPr>
      <t>Gestión de Servicios Judiciales:</t>
    </r>
    <r>
      <rPr>
        <sz val="11"/>
        <rFont val="Azo Sans Medium"/>
      </rPr>
      <t xml:space="preserve">
Dar trámite oportuno y eficaz a lo ordenado por los Jueces del Sistema Penal Acusatorio de Bogotá en sus providencias, de acuerdo con los términos y requisitos establecidos en la Constitución y la Ley.
</t>
    </r>
    <r>
      <rPr>
        <b/>
        <u/>
        <sz val="11"/>
        <rFont val="Azo Sans Medium"/>
      </rPr>
      <t>Gestión de Servicios Administrativos:</t>
    </r>
    <r>
      <rPr>
        <sz val="11"/>
        <rFont val="Azo Sans Medium"/>
      </rPr>
      <t xml:space="preserve">
Gestionar y coordinar con la Dirección Ejecutiva Seccional Bogotá, el suministro  oportuno  de los recursos para la atención de los servicios administrativos para el normal funcionamiento del Sistema Penal Acusatorio de Bogotá,  y administrar el Sistema de Gestión Documental Judicial y Administrativo.</t>
    </r>
  </si>
  <si>
    <r>
      <rPr>
        <b/>
        <sz val="11"/>
        <rFont val="Azo Sans Medium"/>
      </rPr>
      <t>MISIONALES</t>
    </r>
    <r>
      <rPr>
        <sz val="11"/>
        <rFont val="Azo Sans Medium"/>
      </rPr>
      <t xml:space="preserve">
Acciones Constitucionales
Proceso Penal
</t>
    </r>
    <r>
      <rPr>
        <b/>
        <sz val="11"/>
        <rFont val="Azo Sans Medium"/>
      </rPr>
      <t>DE APOYO</t>
    </r>
    <r>
      <rPr>
        <sz val="11"/>
        <rFont val="Azo Sans Medium"/>
      </rPr>
      <t xml:space="preserve">
Atención al Usuario
Gestión de Servicios Judiciales
Gestión de Servicios Administrativos</t>
    </r>
  </si>
  <si>
    <t>SISTEMA PENAL ACUSATORIO DE BOGOTÁ (PALOQUEMAO)</t>
  </si>
  <si>
    <r>
      <t xml:space="preserve"> - </t>
    </r>
    <r>
      <rPr>
        <b/>
        <sz val="9"/>
        <rFont val="Arial"/>
        <family val="2"/>
      </rPr>
      <t xml:space="preserve"> Hoja 6: Valoración Controles:</t>
    </r>
    <r>
      <rPr>
        <sz val="9"/>
        <rFont val="Arial"/>
        <family val="2"/>
      </rPr>
      <t xml:space="preserve"> Información pertinente refente a los controles y mitigación del riesgo</t>
    </r>
  </si>
  <si>
    <t>Acciones Constitucionales: 
Propender por el cumplimiento de los derechos fundamentales de la población, a partir de la aplicación de los instrumentos contemplados en la Constitucional Nacional y la Ley. 	
Proceso Penal: 
Administrar justicia en materia penal, dirigiendo las actuaciones procesales orientadas a la emisión de una decisión de carácter definitivo mediante la aplicación de la normatividad sustancial y procedimental vigente. 
Atención al Usuario:
Orientar, recibir, radicar y entregar oportunamente al grupo que corresponda las solicitudes de los ciudadanos, usuarios y partes interesadas relacionadas con procesos Judiciales del Sistema Penal Acusatorio de Bogotá,  a través de los mecanismos y procedimientos establecidos, buscando la satisfacción de los mismos de acuerdo con sus requerimientos.
Gestión de Servicios Judiciales:
Dar trámite oportuno y eficaz a lo ordenado por los Jueces del Sistema Penal Acusatorio de Bogotá en sus providencias, de acuerdo con los términos y requisitos establecidos en la Constitución y la Ley.
Gestión de Servicios Administrativos:
Gestionar y coordinar con la Dirección Ejecutiva Seccional Bogotá, el suministro  oportuno  de los recursos para la atención de los servicios administrativos para el normal funcionamiento del Sistema Penal Acusatorio de Bogotá,  y administrar el Sistema de Gestión Documental Judicial y Administrativo.</t>
  </si>
  <si>
    <t xml:space="preserve">Acciones Constitucionales: 
El proceso inicia con la recepción de la acción constitucional asignada por reparto (Habeas Corpus-Tutela)  y finaliza con la emisión del fallo de la acción.
Proceso Penal: 
El proceso inicia con la recepción de la solicitud de audiencia preliminar y finaliza con la admisión de los recursos de ley que procedan contra la sentencia.
Atención al Usuario:
Grupos del Centro de Servicios Judiciales  que conforman el proceso.Inicia con la recepción de una solicitud y finaliza con la entrega de lo requerido.	
Gestión de Servicios Judiciales:
Grupos del Centro de Servicios judiciales  que conforman el proceso.Inicia con la recepción de la orden para ejecutar un trámite  y finaliza con la ejecución del trámite que corresponda.	
Gestión de Servicios Administrativos:
Aplica a los Juzgados y Centro de Servicios Judiciales del Sistema Penal Acusatorio de Bogotá. </t>
  </si>
  <si>
    <r>
      <rPr>
        <sz val="10"/>
        <color rgb="FFFF0000"/>
        <rFont val="Calibri"/>
        <family val="2"/>
        <scheme val="minor"/>
      </rPr>
      <t xml:space="preserve">Responsable: </t>
    </r>
    <r>
      <rPr>
        <sz val="10"/>
        <rFont val="Calibri"/>
        <family val="2"/>
        <scheme val="minor"/>
      </rPr>
      <t xml:space="preserve"> Los líderes de los  grupos de reparto.</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Qué hace:</t>
    </r>
    <r>
      <rPr>
        <sz val="10"/>
        <rFont val="Calibri"/>
        <family val="2"/>
        <scheme val="minor"/>
      </rPr>
      <t xml:space="preserve"> Actualizan los procedimientos y verifican su cumplimiento 
</t>
    </r>
    <r>
      <rPr>
        <sz val="10"/>
        <color rgb="FFFF0000"/>
        <rFont val="Calibri"/>
        <family val="2"/>
        <scheme val="minor"/>
      </rPr>
      <t xml:space="preserve">Cómo lo hace: </t>
    </r>
    <r>
      <rPr>
        <sz val="10"/>
        <rFont val="Calibri"/>
        <family val="2"/>
        <scheme val="minor"/>
      </rPr>
      <t xml:space="preserve">ajustando e integrando en el procedimiento los cambios en  métodos de trabajo.
</t>
    </r>
    <r>
      <rPr>
        <sz val="10"/>
        <color rgb="FFFF0000"/>
        <rFont val="Calibri"/>
        <family val="2"/>
        <scheme val="minor"/>
      </rPr>
      <t>Desviación :</t>
    </r>
    <r>
      <rPr>
        <sz val="10"/>
        <rFont val="Calibri"/>
        <family val="2"/>
        <scheme val="minor"/>
      </rPr>
      <t xml:space="preserve"> capacitar a los integrantes del grupo
</t>
    </r>
    <r>
      <rPr>
        <sz val="10"/>
        <color rgb="FFFF0000"/>
        <rFont val="Calibri"/>
        <family val="2"/>
        <scheme val="minor"/>
      </rPr>
      <t xml:space="preserve">Evidencia: </t>
    </r>
    <r>
      <rPr>
        <sz val="10"/>
        <rFont val="Calibri"/>
        <family val="2"/>
        <scheme val="minor"/>
      </rPr>
      <t>acta de capacitación</t>
    </r>
  </si>
  <si>
    <t>2.Falta de software institucional estandarizado para  el control del archivo de expedientes físicos en las bodegas del SPA Bogotá.</t>
  </si>
  <si>
    <t>3.Inaplicabilidad de las Tablas de Retención Documental (TRD) para el archivo de expedientes físicos en el SPA Bogotá.</t>
  </si>
  <si>
    <r>
      <t xml:space="preserve">Responsable: </t>
    </r>
    <r>
      <rPr>
        <sz val="10"/>
        <rFont val="Calibri"/>
        <family val="2"/>
        <scheme val="minor"/>
      </rPr>
      <t>Juez</t>
    </r>
    <r>
      <rPr>
        <sz val="10"/>
        <color rgb="FFFF0000"/>
        <rFont val="Calibri"/>
        <family val="2"/>
        <scheme val="minor"/>
      </rPr>
      <t xml:space="preserve">
Periodicidad:</t>
    </r>
    <r>
      <rPr>
        <sz val="10"/>
        <rFont val="Calibri"/>
        <family val="2"/>
        <scheme val="minor"/>
      </rPr>
      <t xml:space="preserve"> Cada vez que ocurra</t>
    </r>
    <r>
      <rPr>
        <sz val="10"/>
        <color rgb="FFFF0000"/>
        <rFont val="Calibri"/>
        <family val="2"/>
        <scheme val="minor"/>
      </rPr>
      <t xml:space="preserve">
Qué hace:</t>
    </r>
    <r>
      <rPr>
        <sz val="10"/>
        <rFont val="Calibri"/>
        <family val="2"/>
        <scheme val="minor"/>
      </rPr>
      <t xml:space="preserve"> Reprogramar la audiencia </t>
    </r>
    <r>
      <rPr>
        <sz val="10"/>
        <color rgb="FFFF0000"/>
        <rFont val="Calibri"/>
        <family val="2"/>
        <scheme val="minor"/>
      </rPr>
      <t xml:space="preserve">
Cómo lo hace:</t>
    </r>
    <r>
      <rPr>
        <sz val="10"/>
        <rFont val="Calibri"/>
        <family val="2"/>
        <scheme val="minor"/>
      </rPr>
      <t xml:space="preserve"> Revisando con  el secretario el planificador y asignando nueva fecha.</t>
    </r>
    <r>
      <rPr>
        <sz val="10"/>
        <color rgb="FFFF0000"/>
        <rFont val="Calibri"/>
        <family val="2"/>
        <scheme val="minor"/>
      </rPr>
      <t xml:space="preserve">
Desviación:</t>
    </r>
    <r>
      <rPr>
        <sz val="10"/>
        <rFont val="Calibri"/>
        <family val="2"/>
        <scheme val="minor"/>
      </rPr>
      <t xml:space="preserve"> Si no se puede reprogramar,se busca un espacio en la agenda dependiendo de la prioridad </t>
    </r>
    <r>
      <rPr>
        <sz val="10"/>
        <color rgb="FFFF0000"/>
        <rFont val="Calibri"/>
        <family val="2"/>
        <scheme val="minor"/>
      </rPr>
      <t xml:space="preserve">
Evidencia:</t>
    </r>
    <r>
      <rPr>
        <sz val="10"/>
        <rFont val="Calibri"/>
        <family val="2"/>
        <scheme val="minor"/>
      </rPr>
      <t xml:space="preserve"> planificador de audiencia.</t>
    </r>
    <r>
      <rPr>
        <sz val="10"/>
        <color rgb="FFFF0000"/>
        <rFont val="Calibri"/>
        <family val="2"/>
        <scheme val="minor"/>
      </rPr>
      <t xml:space="preserve">
</t>
    </r>
  </si>
  <si>
    <r>
      <rPr>
        <sz val="10"/>
        <color rgb="FFFF0000"/>
        <rFont val="Calibri"/>
        <family val="2"/>
        <scheme val="minor"/>
      </rPr>
      <t xml:space="preserve">Responsable:  </t>
    </r>
    <r>
      <rPr>
        <sz val="10"/>
        <rFont val="Calibri"/>
        <family val="2"/>
        <scheme val="minor"/>
      </rPr>
      <t>El Juez director del despacho, o el secretario</t>
    </r>
    <r>
      <rPr>
        <sz val="10"/>
        <color rgb="FFFF0000"/>
        <rFont val="Calibri"/>
        <family val="2"/>
        <scheme val="minor"/>
      </rPr>
      <t xml:space="preserve">
Periodicidad: </t>
    </r>
    <r>
      <rPr>
        <sz val="10"/>
        <rFont val="Calibri"/>
        <family val="2"/>
        <scheme val="minor"/>
      </rPr>
      <t>trimestralmente</t>
    </r>
    <r>
      <rPr>
        <sz val="10"/>
        <color rgb="FFFF0000"/>
        <rFont val="Calibri"/>
        <family val="2"/>
        <scheme val="minor"/>
      </rPr>
      <t xml:space="preserve">
Qué hace: </t>
    </r>
    <r>
      <rPr>
        <sz val="10"/>
        <rFont val="Calibri"/>
        <family val="2"/>
        <scheme val="minor"/>
      </rPr>
      <t>totalizan cantidad de audiencias realizadas.</t>
    </r>
    <r>
      <rPr>
        <sz val="10"/>
        <color rgb="FFFF0000"/>
        <rFont val="Calibri"/>
        <family val="2"/>
        <scheme val="minor"/>
      </rPr>
      <t xml:space="preserve">
Cómo lo hace: </t>
    </r>
    <r>
      <rPr>
        <sz val="10"/>
        <rFont val="Calibri"/>
        <family val="2"/>
        <scheme val="minor"/>
      </rPr>
      <t>por medio de las estadisticas que reportan al SIERJU</t>
    </r>
    <r>
      <rPr>
        <sz val="10"/>
        <color rgb="FFFF0000"/>
        <rFont val="Calibri"/>
        <family val="2"/>
        <scheme val="minor"/>
      </rPr>
      <t xml:space="preserve">
Desviación: </t>
    </r>
    <r>
      <rPr>
        <sz val="10"/>
        <rFont val="Calibri"/>
        <family val="2"/>
        <scheme val="minor"/>
      </rPr>
      <t xml:space="preserve"> ajustando la programación para el mes siguiente
</t>
    </r>
    <r>
      <rPr>
        <sz val="10"/>
        <color rgb="FFFF0000"/>
        <rFont val="Calibri"/>
        <family val="2"/>
        <scheme val="minor"/>
      </rPr>
      <t xml:space="preserve">Evidencia: </t>
    </r>
    <r>
      <rPr>
        <sz val="10"/>
        <rFont val="Calibri"/>
        <family val="2"/>
        <scheme val="minor"/>
      </rPr>
      <t>planificador.</t>
    </r>
  </si>
  <si>
    <r>
      <rPr>
        <sz val="10"/>
        <color rgb="FFFF0000"/>
        <rFont val="Calibri"/>
        <family val="2"/>
        <scheme val="minor"/>
      </rPr>
      <t xml:space="preserve">Responsable: </t>
    </r>
    <r>
      <rPr>
        <sz val="10"/>
        <rFont val="Calibri"/>
        <family val="2"/>
        <scheme val="minor"/>
      </rPr>
      <t xml:space="preserve"> Líderes de los  grupos de reparto.</t>
    </r>
    <r>
      <rPr>
        <sz val="10"/>
        <color rgb="FFFF0000"/>
        <rFont val="Calibri"/>
        <family val="2"/>
        <scheme val="minor"/>
      </rPr>
      <t xml:space="preserve">
Periodicidad: </t>
    </r>
    <r>
      <rPr>
        <sz val="10"/>
        <rFont val="Calibri"/>
        <family val="2"/>
        <scheme val="minor"/>
      </rPr>
      <t xml:space="preserve"> mensualmente 
</t>
    </r>
    <r>
      <rPr>
        <sz val="10"/>
        <color rgb="FFFF0000"/>
        <rFont val="Calibri"/>
        <family val="2"/>
        <scheme val="minor"/>
      </rPr>
      <t>Qué hace:</t>
    </r>
    <r>
      <rPr>
        <sz val="10"/>
        <rFont val="Calibri"/>
        <family val="2"/>
        <scheme val="minor"/>
      </rPr>
      <t xml:space="preserve"> diligencian en el informe de indicadores la cantidad de personal del grupo y analiza si la capacidad instalada es suficiente. 
</t>
    </r>
    <r>
      <rPr>
        <sz val="10"/>
        <color rgb="FFFF0000"/>
        <rFont val="Calibri"/>
        <family val="2"/>
        <scheme val="minor"/>
      </rPr>
      <t>Cómo lo hace:</t>
    </r>
    <r>
      <rPr>
        <sz val="10"/>
        <rFont val="Calibri"/>
        <family val="2"/>
        <scheme val="minor"/>
      </rPr>
      <t xml:space="preserve"> Registrando en la base de indicadores.
</t>
    </r>
    <r>
      <rPr>
        <sz val="10"/>
        <color rgb="FFFF0000"/>
        <rFont val="Calibri"/>
        <family val="2"/>
        <scheme val="minor"/>
      </rPr>
      <t>Desviación:</t>
    </r>
    <r>
      <rPr>
        <sz val="10"/>
        <rFont val="Calibri"/>
        <family val="2"/>
        <scheme val="minor"/>
      </rPr>
      <t xml:space="preserve"> Si requiere más</t>
    </r>
    <r>
      <rPr>
        <sz val="10"/>
        <color rgb="FFFF0000"/>
        <rFont val="Calibri"/>
        <family val="2"/>
        <scheme val="minor"/>
      </rPr>
      <t xml:space="preserve"> </t>
    </r>
    <r>
      <rPr>
        <sz val="10"/>
        <rFont val="Calibri"/>
        <family val="2"/>
        <scheme val="minor"/>
      </rPr>
      <t xml:space="preserve">personal  lo solicita al  grupo de talento humano.
</t>
    </r>
    <r>
      <rPr>
        <sz val="10"/>
        <color rgb="FFFF0000"/>
        <rFont val="Calibri"/>
        <family val="2"/>
        <scheme val="minor"/>
      </rPr>
      <t xml:space="preserve">Evidencia: </t>
    </r>
    <r>
      <rPr>
        <sz val="10"/>
        <rFont val="Calibri"/>
        <family val="2"/>
        <scheme val="minor"/>
      </rPr>
      <t>correo electrónico institucional. Base de indicadores.</t>
    </r>
  </si>
  <si>
    <r>
      <rPr>
        <sz val="10"/>
        <color rgb="FFFF0000"/>
        <rFont val="Calibri"/>
        <family val="2"/>
        <scheme val="minor"/>
      </rPr>
      <t xml:space="preserve">Responsable: </t>
    </r>
    <r>
      <rPr>
        <sz val="10"/>
        <rFont val="Calibri"/>
        <family val="2"/>
        <scheme val="minor"/>
      </rPr>
      <t xml:space="preserve"> Líderes de  grupos .</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Qué hace:</t>
    </r>
    <r>
      <rPr>
        <sz val="10"/>
        <rFont val="Calibri"/>
        <family val="2"/>
        <scheme val="minor"/>
      </rPr>
      <t xml:space="preserve"> Actualizan y verifican el cumplimiento de los  procedimientos
</t>
    </r>
    <r>
      <rPr>
        <sz val="10"/>
        <color rgb="FFFF0000"/>
        <rFont val="Calibri"/>
        <family val="2"/>
        <scheme val="minor"/>
      </rPr>
      <t xml:space="preserve">Cómo lo hace: </t>
    </r>
    <r>
      <rPr>
        <sz val="10"/>
        <rFont val="Calibri"/>
        <family val="2"/>
        <scheme val="minor"/>
      </rPr>
      <t xml:space="preserve">a través de capacitación a los integrantes del grupo
</t>
    </r>
    <r>
      <rPr>
        <sz val="10"/>
        <color rgb="FFFF0000"/>
        <rFont val="Calibri"/>
        <family val="2"/>
        <scheme val="minor"/>
      </rPr>
      <t>Desviación:</t>
    </r>
    <r>
      <rPr>
        <sz val="10"/>
        <rFont val="Calibri"/>
        <family val="2"/>
        <scheme val="minor"/>
      </rPr>
      <t xml:space="preserve"> investigación, reinducción y capacitación
</t>
    </r>
    <r>
      <rPr>
        <sz val="10"/>
        <color rgb="FFFF0000"/>
        <rFont val="Calibri"/>
        <family val="2"/>
        <scheme val="minor"/>
      </rPr>
      <t>Evidencia:</t>
    </r>
    <r>
      <rPr>
        <sz val="10"/>
        <rFont val="Calibri"/>
        <family val="2"/>
        <scheme val="minor"/>
      </rPr>
      <t xml:space="preserve"> informes a Coordinación y</t>
    </r>
    <r>
      <rPr>
        <sz val="10"/>
        <color rgb="FFFF0000"/>
        <rFont val="Calibri"/>
        <family val="2"/>
        <scheme val="minor"/>
      </rPr>
      <t xml:space="preserve"> </t>
    </r>
    <r>
      <rPr>
        <sz val="10"/>
        <rFont val="Calibri"/>
        <family val="2"/>
        <scheme val="minor"/>
      </rPr>
      <t>actas de  de capacitación</t>
    </r>
  </si>
  <si>
    <r>
      <rPr>
        <sz val="10"/>
        <color rgb="FFFF0000"/>
        <rFont val="Calibri"/>
        <family val="2"/>
        <scheme val="minor"/>
      </rPr>
      <t xml:space="preserve">Responsable: </t>
    </r>
    <r>
      <rPr>
        <sz val="10"/>
        <rFont val="Calibri"/>
        <family val="2"/>
        <scheme val="minor"/>
      </rPr>
      <t xml:space="preserve"> Servidore encargado  grupo  apoyo tecnológico .</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 xml:space="preserve">Qué hace: </t>
    </r>
    <r>
      <rPr>
        <sz val="10"/>
        <rFont val="Calibri"/>
        <family val="2"/>
        <scheme val="minor"/>
      </rPr>
      <t xml:space="preserve">Controla el acceso a los expedientes judiciales.
</t>
    </r>
    <r>
      <rPr>
        <sz val="10"/>
        <color rgb="FFFF0000"/>
        <rFont val="Calibri"/>
        <family val="2"/>
        <scheme val="minor"/>
      </rPr>
      <t xml:space="preserve">Cómo lo hace: </t>
    </r>
    <r>
      <rPr>
        <sz val="10"/>
        <rFont val="Calibri"/>
        <family val="2"/>
        <scheme val="minor"/>
      </rPr>
      <t xml:space="preserve">otorgando permisos temporales  a quien solicita acceso para realizar  trámites por razón de su función. 
</t>
    </r>
    <r>
      <rPr>
        <sz val="10"/>
        <color rgb="FFFF0000"/>
        <rFont val="Calibri"/>
        <family val="2"/>
        <scheme val="minor"/>
      </rPr>
      <t xml:space="preserve">Desviación: </t>
    </r>
    <r>
      <rPr>
        <sz val="10"/>
        <rFont val="Calibri"/>
        <family val="2"/>
        <scheme val="minor"/>
      </rPr>
      <t xml:space="preserve">si encuentra o le informan de irregularidades realiza  investigación
</t>
    </r>
    <r>
      <rPr>
        <sz val="10"/>
        <color rgb="FFFF0000"/>
        <rFont val="Calibri"/>
        <family val="2"/>
        <scheme val="minor"/>
      </rPr>
      <t>Evidencia:</t>
    </r>
    <r>
      <rPr>
        <sz val="10"/>
        <rFont val="Calibri"/>
        <family val="2"/>
        <scheme val="minor"/>
      </rPr>
      <t xml:space="preserve"> informes a Coordinación.</t>
    </r>
  </si>
  <si>
    <t>Acciones en la Unidad de Informática del Consejo Superior</t>
  </si>
  <si>
    <r>
      <t>Responsable:</t>
    </r>
    <r>
      <rPr>
        <sz val="10"/>
        <rFont val="Calibri"/>
        <family val="2"/>
        <scheme val="minor"/>
      </rPr>
      <t xml:space="preserve">  Cada servidor judicial y su Jefe</t>
    </r>
    <r>
      <rPr>
        <sz val="10"/>
        <color rgb="FFFF0000"/>
        <rFont val="Calibri"/>
        <family val="2"/>
        <scheme val="minor"/>
      </rPr>
      <t xml:space="preserve">
Periodicidad:</t>
    </r>
    <r>
      <rPr>
        <sz val="10"/>
        <rFont val="Calibri"/>
        <family val="2"/>
        <scheme val="minor"/>
      </rPr>
      <t xml:space="preserve"> Permanente </t>
    </r>
    <r>
      <rPr>
        <sz val="10"/>
        <color rgb="FFFF0000"/>
        <rFont val="Calibri"/>
        <family val="2"/>
        <scheme val="minor"/>
      </rPr>
      <t xml:space="preserve">
Qué hace:</t>
    </r>
    <r>
      <rPr>
        <sz val="10"/>
        <rFont val="Calibri"/>
        <family val="2"/>
        <scheme val="minor"/>
      </rPr>
      <t xml:space="preserve"> Conocer reforzar y aplicar los valores institucionales.</t>
    </r>
    <r>
      <rPr>
        <sz val="10"/>
        <color rgb="FFFF0000"/>
        <rFont val="Calibri"/>
        <family val="2"/>
        <scheme val="minor"/>
      </rPr>
      <t xml:space="preserve">
Cómo lo hace:</t>
    </r>
    <r>
      <rPr>
        <sz val="10"/>
        <rFont val="Calibri"/>
        <family val="2"/>
        <scheme val="minor"/>
      </rPr>
      <t xml:space="preserve"> Conocer, tomar conciencia y dar cumplimiento al Código de Ética y Buen Gobierno;
Cumplir lo estipulado en la ley 270 especialmente lo relacionado con Deberes;
Aplicar los controles de los procedimientos en las actividades diarias que le competen.</t>
    </r>
    <r>
      <rPr>
        <sz val="10"/>
        <color rgb="FFFF0000"/>
        <rFont val="Calibri"/>
        <family val="2"/>
        <scheme val="minor"/>
      </rPr>
      <t xml:space="preserve">
Desviación:</t>
    </r>
    <r>
      <rPr>
        <sz val="10"/>
        <rFont val="Calibri"/>
        <family val="2"/>
        <scheme val="minor"/>
      </rPr>
      <t xml:space="preserve"> investigaciones disciplianrias.</t>
    </r>
    <r>
      <rPr>
        <sz val="10"/>
        <color rgb="FFFF0000"/>
        <rFont val="Calibri"/>
        <family val="2"/>
        <scheme val="minor"/>
      </rPr>
      <t xml:space="preserve">
Evidencia:</t>
    </r>
    <r>
      <rPr>
        <sz val="10"/>
        <rFont val="Calibri"/>
        <family val="2"/>
        <scheme val="minor"/>
      </rPr>
      <t xml:space="preserve"> Proceso de investigación .</t>
    </r>
    <r>
      <rPr>
        <sz val="10"/>
        <color rgb="FFFF0000"/>
        <rFont val="Calibri"/>
        <family val="2"/>
        <scheme val="minor"/>
      </rPr>
      <t xml:space="preserve">
</t>
    </r>
  </si>
  <si>
    <r>
      <rPr>
        <b/>
        <sz val="14"/>
        <color theme="1"/>
        <rFont val="Arial Narrow"/>
        <family val="2"/>
      </rPr>
      <t>MISIONALES</t>
    </r>
    <r>
      <rPr>
        <sz val="14"/>
        <color theme="1"/>
        <rFont val="Arial Narrow"/>
        <family val="2"/>
      </rPr>
      <t xml:space="preserve">:  ACCIONES CONSTITUCIONALES y PROCESO PENAL
</t>
    </r>
    <r>
      <rPr>
        <b/>
        <sz val="14"/>
        <color theme="1"/>
        <rFont val="Arial Narrow"/>
        <family val="2"/>
      </rPr>
      <t>DE APOYO:</t>
    </r>
    <r>
      <rPr>
        <sz val="14"/>
        <color theme="1"/>
        <rFont val="Arial Narrow"/>
        <family val="2"/>
      </rPr>
      <t xml:space="preserve"> ATENCIÓN AL USUARIO; GESTIÓN DE SERVICIOS JUDICIALES; GESTIÓN DE SERVICIOS ADMINISTRATIVOS</t>
    </r>
  </si>
  <si>
    <r>
      <rPr>
        <b/>
        <sz val="14"/>
        <color theme="1"/>
        <rFont val="Arial Narrow"/>
        <family val="2"/>
      </rPr>
      <t xml:space="preserve">Acciones Constitucionales: </t>
    </r>
    <r>
      <rPr>
        <sz val="14"/>
        <color theme="1"/>
        <rFont val="Arial Narrow"/>
        <family val="2"/>
      </rPr>
      <t xml:space="preserve">
Propender por el cumplimiento de los derechos fundamentales de la población, a partir de la aplicación de los instrumentos contemplados en la Constitucional Nacional y la Ley. 	
</t>
    </r>
    <r>
      <rPr>
        <b/>
        <sz val="14"/>
        <color theme="1"/>
        <rFont val="Arial Narrow"/>
        <family val="2"/>
      </rPr>
      <t xml:space="preserve">Proceso Penal: </t>
    </r>
    <r>
      <rPr>
        <sz val="14"/>
        <color theme="1"/>
        <rFont val="Arial Narrow"/>
        <family val="2"/>
      </rPr>
      <t xml:space="preserve">
Administrar justicia en materia penal, dirigiendo las actuaciones procesales orientadas a la emisión de una decisión de carácter definitivo mediante la aplicación de la normatividad sustancial y procedimental vigente. 
</t>
    </r>
    <r>
      <rPr>
        <b/>
        <sz val="14"/>
        <color theme="1"/>
        <rFont val="Arial Narrow"/>
        <family val="2"/>
      </rPr>
      <t>Atención al Usuario:</t>
    </r>
    <r>
      <rPr>
        <sz val="14"/>
        <color theme="1"/>
        <rFont val="Arial Narrow"/>
        <family val="2"/>
      </rPr>
      <t xml:space="preserve">
Orientar, recibir, radicar y entregar oportunamente al grupo que corresponda las solicitudes de los ciudadanos, usuarios y partes interesadas relacionadas con procesos Judiciales del Sistema Penal Acusatorio de Bogotá,  a través de los mecanismos y procedimientos establecidos, buscando la satisfacción de los mismos de acuerdo con sus requerimientos.
</t>
    </r>
    <r>
      <rPr>
        <b/>
        <sz val="14"/>
        <color theme="1"/>
        <rFont val="Arial Narrow"/>
        <family val="2"/>
      </rPr>
      <t>Gestión de Servicios Judiciales:</t>
    </r>
    <r>
      <rPr>
        <sz val="14"/>
        <color theme="1"/>
        <rFont val="Arial Narrow"/>
        <family val="2"/>
      </rPr>
      <t xml:space="preserve">
Dar trámite oportuno y eficaz a lo ordenado por los Jueces del Sistema Penal Acusatorio de Bogotá en sus providencias, de acuerdo con los términos y requisitos establecidos en la Constitución y la Ley.
</t>
    </r>
    <r>
      <rPr>
        <b/>
        <sz val="14"/>
        <color theme="1"/>
        <rFont val="Arial Narrow"/>
        <family val="2"/>
      </rPr>
      <t>Gestión de Servicios Administrativos:</t>
    </r>
    <r>
      <rPr>
        <sz val="14"/>
        <color theme="1"/>
        <rFont val="Arial Narrow"/>
        <family val="2"/>
      </rPr>
      <t xml:space="preserve">
Gestionar y coordinar con la Dirección Ejecutiva Seccional Bogotá, el suministro  oportuno  de los recursos para la atención de los servicios administrativos para el normal funcionamiento del Sistema Penal Acusatorio de Bogotá,  y administrar el Sistema de Gestión Documental Judicial y Administrativo.</t>
    </r>
  </si>
  <si>
    <r>
      <rPr>
        <b/>
        <sz val="14"/>
        <color theme="1"/>
        <rFont val="Arial Narrow"/>
        <family val="2"/>
      </rPr>
      <t xml:space="preserve">Acciones Constitucionales: </t>
    </r>
    <r>
      <rPr>
        <sz val="14"/>
        <color theme="1"/>
        <rFont val="Arial Narrow"/>
        <family val="2"/>
      </rPr>
      <t xml:space="preserve">
El proceso inicia con la recepción de la acción constitucional asignada por reparto (Habeas Corpus-Tutela)  y finaliza con la emisión del fallo de la acción.
</t>
    </r>
    <r>
      <rPr>
        <b/>
        <sz val="14"/>
        <color theme="1"/>
        <rFont val="Arial Narrow"/>
        <family val="2"/>
      </rPr>
      <t xml:space="preserve">Proceso Penal: </t>
    </r>
    <r>
      <rPr>
        <sz val="14"/>
        <color theme="1"/>
        <rFont val="Arial Narrow"/>
        <family val="2"/>
      </rPr>
      <t xml:space="preserve">
El proceso inicia con la recepción de la solicitud de audiencia preliminar y finaliza con la admisión de los recursos de ley que procedan contra la sentencia.
</t>
    </r>
    <r>
      <rPr>
        <b/>
        <sz val="14"/>
        <color theme="1"/>
        <rFont val="Arial Narrow"/>
        <family val="2"/>
      </rPr>
      <t>Atención al Usuario:</t>
    </r>
    <r>
      <rPr>
        <sz val="14"/>
        <color theme="1"/>
        <rFont val="Arial Narrow"/>
        <family val="2"/>
      </rPr>
      <t xml:space="preserve">
Grupos del Centro de Servicios Judiciales  que conforman el proceso.Inicia con la recepción de una solicitud y finaliza con la entrega de lo requerido.	
</t>
    </r>
    <r>
      <rPr>
        <b/>
        <sz val="14"/>
        <color theme="1"/>
        <rFont val="Arial Narrow"/>
        <family val="2"/>
      </rPr>
      <t>Gestión de Servicios Judiciales:</t>
    </r>
    <r>
      <rPr>
        <sz val="14"/>
        <color theme="1"/>
        <rFont val="Arial Narrow"/>
        <family val="2"/>
      </rPr>
      <t xml:space="preserve">
Grupos del Centro de Servicios judiciales  que conforman el proceso.Inicia con la recepción de la orden para ejecutar un trámite  y finaliza con la ejecución del trámite que corresponda.	
</t>
    </r>
    <r>
      <rPr>
        <b/>
        <sz val="14"/>
        <color theme="1"/>
        <rFont val="Arial Narrow"/>
        <family val="2"/>
      </rPr>
      <t>Gestión de Servicios Administrativos:</t>
    </r>
    <r>
      <rPr>
        <sz val="14"/>
        <color theme="1"/>
        <rFont val="Arial Narrow"/>
        <family val="2"/>
      </rPr>
      <t xml:space="preserve">
Aplica a los Juzgados y Centro de Servicios Judiciales del Sistema Penal Acusatorio de Bogotá. </t>
    </r>
  </si>
  <si>
    <r>
      <rPr>
        <sz val="10"/>
        <color rgb="FFFF0000"/>
        <rFont val="Calibri"/>
        <family val="2"/>
        <scheme val="minor"/>
      </rPr>
      <t xml:space="preserve">Responsable:  </t>
    </r>
    <r>
      <rPr>
        <sz val="10"/>
        <rFont val="Calibri"/>
        <family val="2"/>
        <scheme val="minor"/>
      </rPr>
      <t>El Juez</t>
    </r>
    <r>
      <rPr>
        <sz val="10"/>
        <color rgb="FFFF0000"/>
        <rFont val="Calibri"/>
        <family val="2"/>
        <scheme val="minor"/>
      </rPr>
      <t xml:space="preserve">
Periodicidad: </t>
    </r>
    <r>
      <rPr>
        <sz val="10"/>
        <rFont val="Calibri"/>
        <family val="2"/>
        <scheme val="minor"/>
      </rPr>
      <t>Mensualmente</t>
    </r>
    <r>
      <rPr>
        <sz val="10"/>
        <color rgb="FFFF0000"/>
        <rFont val="Calibri"/>
        <family val="2"/>
        <scheme val="minor"/>
      </rPr>
      <t xml:space="preserve">
Qué hace:</t>
    </r>
    <r>
      <rPr>
        <sz val="10"/>
        <rFont val="Calibri"/>
        <family val="2"/>
        <scheme val="minor"/>
      </rPr>
      <t xml:space="preserve">  revisa el plan de acción</t>
    </r>
    <r>
      <rPr>
        <sz val="10"/>
        <color rgb="FFFF0000"/>
        <rFont val="Calibri"/>
        <family val="2"/>
        <scheme val="minor"/>
      </rPr>
      <t xml:space="preserve">
Cómo lo hace:</t>
    </r>
    <r>
      <rPr>
        <sz val="10"/>
        <rFont val="Calibri"/>
        <family val="2"/>
        <scheme val="minor"/>
      </rPr>
      <t xml:space="preserve"> haciendo seguimiento a las actividades planificadas.</t>
    </r>
    <r>
      <rPr>
        <sz val="10"/>
        <color rgb="FFFF0000"/>
        <rFont val="Calibri"/>
        <family val="2"/>
        <scheme val="minor"/>
      </rPr>
      <t xml:space="preserve">
Desviación:</t>
    </r>
    <r>
      <rPr>
        <sz val="10"/>
        <rFont val="Calibri"/>
        <family val="2"/>
        <scheme val="minor"/>
      </rPr>
      <t xml:space="preserve"> reprograma las actividades no realizadas o que requieren ajuste.</t>
    </r>
    <r>
      <rPr>
        <sz val="10"/>
        <color rgb="FFFF0000"/>
        <rFont val="Calibri"/>
        <family val="2"/>
        <scheme val="minor"/>
      </rPr>
      <t xml:space="preserve">
Evidencia:</t>
    </r>
    <r>
      <rPr>
        <sz val="10"/>
        <rFont val="Calibri"/>
        <family val="2"/>
        <scheme val="minor"/>
      </rPr>
      <t xml:space="preserve"> actas de reuniones en el  juzgado. 
</t>
    </r>
    <r>
      <rPr>
        <sz val="10"/>
        <color rgb="FFFF0000"/>
        <rFont val="Calibri"/>
        <family val="2"/>
        <scheme val="minor"/>
      </rPr>
      <t xml:space="preserve">
</t>
    </r>
    <r>
      <rPr>
        <sz val="10"/>
        <rFont val="Calibri"/>
        <family val="2"/>
        <scheme val="minor"/>
      </rPr>
      <t xml:space="preserve">
</t>
    </r>
  </si>
  <si>
    <r>
      <rPr>
        <sz val="10"/>
        <color rgb="FFFF0000"/>
        <rFont val="Calibri"/>
        <family val="2"/>
        <scheme val="minor"/>
      </rPr>
      <t xml:space="preserve">Responsable:  </t>
    </r>
    <r>
      <rPr>
        <sz val="10"/>
        <rFont val="Calibri"/>
        <family val="2"/>
        <scheme val="minor"/>
      </rPr>
      <t>El Juez director del despacho, o el secretario</t>
    </r>
    <r>
      <rPr>
        <sz val="10"/>
        <color rgb="FFFF0000"/>
        <rFont val="Calibri"/>
        <family val="2"/>
        <scheme val="minor"/>
      </rPr>
      <t xml:space="preserve">
Periodicidad: </t>
    </r>
    <r>
      <rPr>
        <sz val="10"/>
        <rFont val="Calibri"/>
        <family val="2"/>
        <scheme val="minor"/>
      </rPr>
      <t>diariamente</t>
    </r>
    <r>
      <rPr>
        <sz val="10"/>
        <color rgb="FFFF0000"/>
        <rFont val="Calibri"/>
        <family val="2"/>
        <scheme val="minor"/>
      </rPr>
      <t xml:space="preserve">
Qué hace: </t>
    </r>
    <r>
      <rPr>
        <sz val="10"/>
        <rFont val="Calibri"/>
        <family val="2"/>
        <scheme val="minor"/>
      </rPr>
      <t>controlan el tiempo de cada audiencia.</t>
    </r>
    <r>
      <rPr>
        <sz val="10"/>
        <color rgb="FFFF0000"/>
        <rFont val="Calibri"/>
        <family val="2"/>
        <scheme val="minor"/>
      </rPr>
      <t xml:space="preserve">
Cómo lo hace: </t>
    </r>
    <r>
      <rPr>
        <sz val="10"/>
        <rFont val="Calibri"/>
        <family val="2"/>
        <scheme val="minor"/>
      </rPr>
      <t xml:space="preserve"> revisando el tipo de audiencias a realizar  y los tiempos programados para cada una.</t>
    </r>
    <r>
      <rPr>
        <sz val="10"/>
        <color rgb="FFFF0000"/>
        <rFont val="Calibri"/>
        <family val="2"/>
        <scheme val="minor"/>
      </rPr>
      <t xml:space="preserve">
Desviación: </t>
    </r>
    <r>
      <rPr>
        <sz val="10"/>
        <rFont val="Calibri"/>
        <family val="2"/>
        <scheme val="minor"/>
      </rPr>
      <t xml:space="preserve"> ajustar la programación si requiere incluir o hacer cambios imprevistos.   
</t>
    </r>
    <r>
      <rPr>
        <sz val="10"/>
        <color rgb="FFFF0000"/>
        <rFont val="Calibri"/>
        <family val="2"/>
        <scheme val="minor"/>
      </rPr>
      <t xml:space="preserve">Evidencia: </t>
    </r>
    <r>
      <rPr>
        <sz val="10"/>
        <rFont val="Calibri"/>
        <family val="2"/>
        <scheme val="minor"/>
      </rPr>
      <t>planificador y actas de audiencia con hora de inicio y finalización.</t>
    </r>
  </si>
  <si>
    <r>
      <rPr>
        <sz val="10"/>
        <color rgb="FFFF0000"/>
        <rFont val="Calibri"/>
        <family val="2"/>
        <scheme val="minor"/>
      </rPr>
      <t>Responsable</t>
    </r>
    <r>
      <rPr>
        <sz val="10"/>
        <rFont val="Calibri"/>
        <family val="2"/>
        <scheme val="minor"/>
      </rPr>
      <t xml:space="preserve">: EL secretario del despacho,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ingresa los datos para la realización de citaciones y notificaciones 
</t>
    </r>
    <r>
      <rPr>
        <sz val="10"/>
        <color rgb="FFFF0000"/>
        <rFont val="Calibri"/>
        <family val="2"/>
        <scheme val="minor"/>
      </rPr>
      <t>Cómo lo hace:</t>
    </r>
    <r>
      <rPr>
        <sz val="10"/>
        <rFont val="Calibri"/>
        <family val="2"/>
        <scheme val="minor"/>
      </rPr>
      <t xml:space="preserve"> registrando en el aplicativo CSJCOM, los datos de la audencia y los de los intervinientes.
Revisando antes de ordenar al centro de servicios  la elaboración que los datos sean correctos.
</t>
    </r>
    <r>
      <rPr>
        <sz val="10"/>
        <color rgb="FFFF0000"/>
        <rFont val="Calibri"/>
        <family val="2"/>
        <scheme val="minor"/>
      </rPr>
      <t>Desviación:</t>
    </r>
    <r>
      <rPr>
        <sz val="10"/>
        <rFont val="Calibri"/>
        <family val="2"/>
        <scheme val="minor"/>
      </rPr>
      <t xml:space="preserve"> Corrige los datos y da la orden nuevamente.
</t>
    </r>
    <r>
      <rPr>
        <sz val="10"/>
        <color rgb="FFFF0000"/>
        <rFont val="Calibri"/>
        <family val="2"/>
        <scheme val="minor"/>
      </rPr>
      <t>Evidencia:</t>
    </r>
    <r>
      <rPr>
        <sz val="10"/>
        <rFont val="Calibri"/>
        <family val="2"/>
        <scheme val="minor"/>
      </rPr>
      <t xml:space="preserve">  Como registro del control quedan los datos en el aplicativo ingresados por el secretario, los cuales no pueden ser cambiados.</t>
    </r>
  </si>
  <si>
    <r>
      <rPr>
        <sz val="10"/>
        <color rgb="FFFF0000"/>
        <rFont val="Calibri"/>
        <family val="2"/>
        <scheme val="minor"/>
      </rPr>
      <t>Responsable</t>
    </r>
    <r>
      <rPr>
        <sz val="10"/>
        <rFont val="Calibri"/>
        <family val="2"/>
        <scheme val="minor"/>
      </rPr>
      <t xml:space="preserve">: Líder grupo notificaciones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Revisar lo realizado contra lo programado diariamente; 
</t>
    </r>
    <r>
      <rPr>
        <sz val="10"/>
        <color rgb="FFFF0000"/>
        <rFont val="Calibri"/>
        <family val="2"/>
        <scheme val="minor"/>
      </rPr>
      <t>Cómo lo hace:</t>
    </r>
    <r>
      <rPr>
        <sz val="10"/>
        <rFont val="Calibri"/>
        <family val="2"/>
        <scheme val="minor"/>
      </rPr>
      <t xml:space="preserve"> Según lo descritos en el procedimiento y los registros en las basesde notificaciones y su seguimiento.
</t>
    </r>
    <r>
      <rPr>
        <sz val="10"/>
        <color rgb="FFFF0000"/>
        <rFont val="Calibri"/>
        <family val="2"/>
        <scheme val="minor"/>
      </rPr>
      <t xml:space="preserve">Desviación: </t>
    </r>
    <r>
      <rPr>
        <sz val="10"/>
        <rFont val="Calibri"/>
        <family val="2"/>
        <scheme val="minor"/>
      </rPr>
      <t xml:space="preserve">si hay desviación se reprocesa la notificación.
</t>
    </r>
    <r>
      <rPr>
        <sz val="10"/>
        <color rgb="FFFF0000"/>
        <rFont val="Calibri"/>
        <family val="2"/>
        <scheme val="minor"/>
      </rPr>
      <t>Evidencia:</t>
    </r>
    <r>
      <rPr>
        <sz val="10"/>
        <rFont val="Calibri"/>
        <family val="2"/>
        <scheme val="minor"/>
      </rPr>
      <t xml:space="preserve">  Bases de control descritas en el procedimiento.</t>
    </r>
  </si>
  <si>
    <r>
      <rPr>
        <sz val="10"/>
        <color rgb="FFFF0000"/>
        <rFont val="Calibri"/>
        <family val="2"/>
        <scheme val="minor"/>
      </rPr>
      <t>Responsable</t>
    </r>
    <r>
      <rPr>
        <sz val="10"/>
        <rFont val="Calibri"/>
        <family val="2"/>
        <scheme val="minor"/>
      </rPr>
      <t xml:space="preserve">: Notificadores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En el sitio de notificación, evalua la zona y sus riesgos.
</t>
    </r>
    <r>
      <rPr>
        <sz val="10"/>
        <color rgb="FFFF0000"/>
        <rFont val="Calibri"/>
        <family val="2"/>
        <scheme val="minor"/>
      </rPr>
      <t>Cómo lo hace:</t>
    </r>
    <r>
      <rPr>
        <sz val="10"/>
        <rFont val="Calibri"/>
        <family val="2"/>
        <scheme val="minor"/>
      </rPr>
      <t xml:space="preserve"> Elabora informe registrando los datos por los cuales no fue posible  realizar la notificación y anexa evidencia.
</t>
    </r>
    <r>
      <rPr>
        <sz val="10"/>
        <color rgb="FFFF0000"/>
        <rFont val="Calibri"/>
        <family val="2"/>
        <scheme val="minor"/>
      </rPr>
      <t xml:space="preserve">Desviación: </t>
    </r>
    <r>
      <rPr>
        <sz val="10"/>
        <rFont val="Calibri"/>
        <family val="2"/>
        <scheme val="minor"/>
      </rPr>
      <t xml:space="preserve">  si no es posible hacer la notificación, reune evidencia física o digital y se utiliza otro medio diferente al presencial.
</t>
    </r>
    <r>
      <rPr>
        <sz val="10"/>
        <color rgb="FFFF0000"/>
        <rFont val="Calibri"/>
        <family val="2"/>
        <scheme val="minor"/>
      </rPr>
      <t>Evidencia:</t>
    </r>
    <r>
      <rPr>
        <sz val="10"/>
        <rFont val="Calibri"/>
        <family val="2"/>
        <scheme val="minor"/>
      </rPr>
      <t xml:space="preserve">  Informe, fotos, etc.</t>
    </r>
  </si>
  <si>
    <r>
      <rPr>
        <sz val="10"/>
        <color rgb="FFFF0000"/>
        <rFont val="Calibri"/>
        <family val="2"/>
        <scheme val="minor"/>
      </rPr>
      <t xml:space="preserve">Responsable: </t>
    </r>
    <r>
      <rPr>
        <sz val="10"/>
        <rFont val="Calibri"/>
        <family val="2"/>
        <scheme val="minor"/>
      </rPr>
      <t>El líder de los grupos de reparto y los   encargados de reparto.</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 xml:space="preserve">Qué hace: </t>
    </r>
    <r>
      <rPr>
        <sz val="10"/>
        <rFont val="Calibri"/>
        <family val="2"/>
        <scheme val="minor"/>
      </rPr>
      <t xml:space="preserve">Seguimiento a la atención de solicitudes 
</t>
    </r>
    <r>
      <rPr>
        <sz val="10"/>
        <color rgb="FFFF0000"/>
        <rFont val="Calibri"/>
        <family val="2"/>
        <scheme val="minor"/>
      </rPr>
      <t>Cómo lo hace</t>
    </r>
    <r>
      <rPr>
        <sz val="10"/>
        <rFont val="Calibri"/>
        <family val="2"/>
        <scheme val="minor"/>
      </rPr>
      <t xml:space="preserve">: Revisando  el correo institucional del grupo y verificando que todas las solicitudes sean atendidas en órden cronológico de ingreso. 
</t>
    </r>
    <r>
      <rPr>
        <sz val="10"/>
        <color rgb="FFFF0000"/>
        <rFont val="Calibri"/>
        <family val="2"/>
        <scheme val="minor"/>
      </rPr>
      <t>Desviación:</t>
    </r>
    <r>
      <rPr>
        <sz val="10"/>
        <rFont val="Calibri"/>
        <family val="2"/>
        <scheme val="minor"/>
      </rPr>
      <t xml:space="preserve"> Se atiende la solicitud de forma prioritaria
</t>
    </r>
    <r>
      <rPr>
        <sz val="10"/>
        <color rgb="FFFF0000"/>
        <rFont val="Calibri"/>
        <family val="2"/>
        <scheme val="minor"/>
      </rPr>
      <t xml:space="preserve">Evidencia: </t>
    </r>
    <r>
      <rPr>
        <sz val="10"/>
        <rFont val="Calibri"/>
        <family val="2"/>
        <scheme val="minor"/>
      </rPr>
      <t>Como registro  queda la información en el aplicativo de reparto y el acta de reparto.</t>
    </r>
  </si>
  <si>
    <r>
      <rPr>
        <sz val="10"/>
        <color rgb="FFFF0000"/>
        <rFont val="Calibri"/>
        <family val="2"/>
        <scheme val="minor"/>
      </rPr>
      <t xml:space="preserve">Responsable: </t>
    </r>
    <r>
      <rPr>
        <sz val="10"/>
        <rFont val="Calibri"/>
        <family val="2"/>
        <scheme val="minor"/>
      </rPr>
      <t xml:space="preserve"> Encargado de novedades</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Qué hace:</t>
    </r>
    <r>
      <rPr>
        <sz val="10"/>
        <rFont val="Calibri"/>
        <family val="2"/>
        <scheme val="minor"/>
      </rPr>
      <t xml:space="preserve"> comunica al grupo de reparto garantías las novedades  que presentan los Jueces.
</t>
    </r>
    <r>
      <rPr>
        <sz val="10"/>
        <color rgb="FFFF0000"/>
        <rFont val="Calibri"/>
        <family val="2"/>
        <scheme val="minor"/>
      </rPr>
      <t xml:space="preserve">Cómo lo hace:  </t>
    </r>
    <r>
      <rPr>
        <sz val="10"/>
        <rFont val="Calibri"/>
        <family val="2"/>
        <scheme val="minor"/>
      </rPr>
      <t>enviando cuadro de novedades por</t>
    </r>
    <r>
      <rPr>
        <sz val="10"/>
        <color rgb="FFFF0000"/>
        <rFont val="Calibri"/>
        <family val="2"/>
        <scheme val="minor"/>
      </rPr>
      <t xml:space="preserve"> </t>
    </r>
    <r>
      <rPr>
        <sz val="10"/>
        <rFont val="Calibri"/>
        <family val="2"/>
        <scheme val="minor"/>
      </rPr>
      <t xml:space="preserve">correo electrónico institucional.
</t>
    </r>
    <r>
      <rPr>
        <sz val="10"/>
        <color rgb="FFFF0000"/>
        <rFont val="Calibri"/>
        <family val="2"/>
        <scheme val="minor"/>
      </rPr>
      <t>Desviación :</t>
    </r>
    <r>
      <rPr>
        <sz val="10"/>
        <rFont val="Calibri"/>
        <family val="2"/>
        <scheme val="minor"/>
      </rPr>
      <t xml:space="preserve"> si no se informan las novedades solicita autorización al Juez Coordinador para proceder en consecuencia.
</t>
    </r>
    <r>
      <rPr>
        <sz val="10"/>
        <color rgb="FFFF0000"/>
        <rFont val="Calibri"/>
        <family val="2"/>
        <scheme val="minor"/>
      </rPr>
      <t xml:space="preserve">Evidencia: </t>
    </r>
    <r>
      <rPr>
        <sz val="10"/>
        <rFont val="Calibri"/>
        <family val="2"/>
        <scheme val="minor"/>
      </rPr>
      <t>correo electrónico institucional.</t>
    </r>
  </si>
  <si>
    <r>
      <rPr>
        <b/>
        <sz val="10"/>
        <color theme="1"/>
        <rFont val="Arial Narrow"/>
        <family val="2"/>
      </rPr>
      <t xml:space="preserve">Acciones Constitucionales: </t>
    </r>
    <r>
      <rPr>
        <sz val="10"/>
        <color theme="1"/>
        <rFont val="Arial Narrow"/>
        <family val="2"/>
      </rPr>
      <t xml:space="preserve">
Propender por el cumplimiento de los derechos fundamentales de la población, a partir de la aplicación de los instrumentos contemplados en la Constitucional Nacional y la Ley. 	
</t>
    </r>
    <r>
      <rPr>
        <b/>
        <sz val="10"/>
        <color theme="1"/>
        <rFont val="Arial Narrow"/>
        <family val="2"/>
      </rPr>
      <t xml:space="preserve">Proceso Penal: </t>
    </r>
    <r>
      <rPr>
        <sz val="10"/>
        <color theme="1"/>
        <rFont val="Arial Narrow"/>
        <family val="2"/>
      </rPr>
      <t xml:space="preserve">
Administrar justicia en materia penal, dirigiendo las actuaciones procesales orientadas a la emisión de una decisión de carácter definitivo mediante la aplicación de la normatividad sustancial y procedimental vigente. 
</t>
    </r>
    <r>
      <rPr>
        <b/>
        <sz val="10"/>
        <color theme="1"/>
        <rFont val="Arial Narrow"/>
        <family val="2"/>
      </rPr>
      <t>Atención al Usuario:</t>
    </r>
    <r>
      <rPr>
        <sz val="10"/>
        <color theme="1"/>
        <rFont val="Arial Narrow"/>
        <family val="2"/>
      </rPr>
      <t xml:space="preserve">
Orientar, recibir, radicar y entregar oportunamente al grupo que corresponda las solicitudes de los ciudadanos, usuarios y partes interesadas relacionadas con procesos Judiciales del Sistema Penal Acusatorio de Bogotá,  a través de los mecanismos y procedimientos establecidos, buscando la satisfacción de los mismos de acuerdo con sus requerimientos.
</t>
    </r>
    <r>
      <rPr>
        <b/>
        <sz val="10"/>
        <color theme="1"/>
        <rFont val="Arial Narrow"/>
        <family val="2"/>
      </rPr>
      <t xml:space="preserve">Gestión de Servicios Judiciales:
</t>
    </r>
    <r>
      <rPr>
        <sz val="10"/>
        <color theme="1"/>
        <rFont val="Arial Narrow"/>
        <family val="2"/>
      </rPr>
      <t xml:space="preserve">Dar trámite oportuno y eficaz a lo ordenado por los Jueces del Sistema Penal Acusatorio de Bogotá en sus providencias, de acuerdo con los términos y requisitos establecidos en la Constitución y la Ley.
</t>
    </r>
    <r>
      <rPr>
        <b/>
        <sz val="10"/>
        <color theme="1"/>
        <rFont val="Arial Narrow"/>
        <family val="2"/>
      </rPr>
      <t>Gestión de Servicios Administrativos:</t>
    </r>
    <r>
      <rPr>
        <sz val="10"/>
        <color theme="1"/>
        <rFont val="Arial Narrow"/>
        <family val="2"/>
      </rPr>
      <t xml:space="preserve">
Gestionar y coordinar con la Dirección Ejecutiva Seccional Bogotá, el suministro  oportuno  de los recursos para la atención de los servicios administrativos para el normal funcionamiento del Sistema Penal Acusatorio de Bogotá,  y administrar el Sistema de Gestión Documental Judicial y Administrativo.</t>
    </r>
  </si>
  <si>
    <r>
      <rPr>
        <b/>
        <sz val="10"/>
        <color theme="1"/>
        <rFont val="Arial Narrow"/>
        <family val="2"/>
      </rPr>
      <t xml:space="preserve">Acciones Constitucionales: </t>
    </r>
    <r>
      <rPr>
        <sz val="10"/>
        <color theme="1"/>
        <rFont val="Arial Narrow"/>
        <family val="2"/>
      </rPr>
      <t xml:space="preserve">
El proceso inicia con la recepción de la acción constitucional asignada por reparto (Habeas Corpus-Tutela)  y finaliza con la emisión del fallo de la acción.
</t>
    </r>
    <r>
      <rPr>
        <b/>
        <sz val="10"/>
        <color theme="1"/>
        <rFont val="Arial Narrow"/>
        <family val="2"/>
      </rPr>
      <t xml:space="preserve">Proceso Penal: </t>
    </r>
    <r>
      <rPr>
        <sz val="10"/>
        <color theme="1"/>
        <rFont val="Arial Narrow"/>
        <family val="2"/>
      </rPr>
      <t xml:space="preserve">
El proceso inicia con la recepción de la solicitud de audiencia preliminar y finaliza con la admisión de los recursos de ley que procedan contra la sentencia.
</t>
    </r>
    <r>
      <rPr>
        <b/>
        <sz val="10"/>
        <color theme="1"/>
        <rFont val="Arial Narrow"/>
        <family val="2"/>
      </rPr>
      <t>Atención al Usuario:</t>
    </r>
    <r>
      <rPr>
        <sz val="10"/>
        <color theme="1"/>
        <rFont val="Arial Narrow"/>
        <family val="2"/>
      </rPr>
      <t xml:space="preserve">
Grupos del Centro de Servicios Judiciales  que conforman el proceso.Inicia con la recepción de una solicitud y finaliza con la entrega de lo requerido.	
</t>
    </r>
    <r>
      <rPr>
        <b/>
        <sz val="10"/>
        <color theme="1"/>
        <rFont val="Arial Narrow"/>
        <family val="2"/>
      </rPr>
      <t>Gestión de Servicios Judiciales:</t>
    </r>
    <r>
      <rPr>
        <sz val="10"/>
        <color theme="1"/>
        <rFont val="Arial Narrow"/>
        <family val="2"/>
      </rPr>
      <t xml:space="preserve">
Grupos del Centro de Servicios judiciales  que conforman el proceso.Inicia con la recepción de la orden para ejecutar un trámite  y finaliza con la ejecución del trámite que corresponda.	
</t>
    </r>
    <r>
      <rPr>
        <b/>
        <sz val="10"/>
        <color theme="1"/>
        <rFont val="Arial Narrow"/>
        <family val="2"/>
      </rPr>
      <t xml:space="preserve">Gestión de Servicios Administrativos:
</t>
    </r>
    <r>
      <rPr>
        <sz val="10"/>
        <color theme="1"/>
        <rFont val="Arial Narrow"/>
        <family val="2"/>
      </rPr>
      <t xml:space="preserve">Aplica a los Juzgados y Centro de Servicios Judiciales del Sistema Penal Acusatorio de Bogotá. </t>
    </r>
  </si>
  <si>
    <r>
      <rPr>
        <sz val="10"/>
        <color rgb="FFFF0000"/>
        <rFont val="Calibri"/>
        <family val="2"/>
        <scheme val="minor"/>
      </rPr>
      <t xml:space="preserve">Responsable:  </t>
    </r>
    <r>
      <rPr>
        <sz val="10"/>
        <rFont val="Calibri"/>
        <family val="2"/>
        <scheme val="minor"/>
      </rPr>
      <t>El  servidor encargado</t>
    </r>
    <r>
      <rPr>
        <sz val="10"/>
        <color rgb="FFFF0000"/>
        <rFont val="Calibri"/>
        <family val="2"/>
        <scheme val="minor"/>
      </rPr>
      <t xml:space="preserve">
Periodicidad: </t>
    </r>
    <r>
      <rPr>
        <sz val="10"/>
        <rFont val="Calibri"/>
        <family val="2"/>
        <scheme val="minor"/>
      </rPr>
      <t xml:space="preserve">Cuando se presente la situación.  </t>
    </r>
    <r>
      <rPr>
        <sz val="10"/>
        <color rgb="FFFF0000"/>
        <rFont val="Calibri"/>
        <family val="2"/>
        <scheme val="minor"/>
      </rPr>
      <t xml:space="preserve">
Qué hace:</t>
    </r>
    <r>
      <rPr>
        <sz val="10"/>
        <rFont val="Calibri"/>
        <family val="2"/>
        <scheme val="minor"/>
      </rPr>
      <t xml:space="preserve"> Comunicación con el usuario.</t>
    </r>
    <r>
      <rPr>
        <sz val="10"/>
        <color rgb="FFFF0000"/>
        <rFont val="Calibri"/>
        <family val="2"/>
        <scheme val="minor"/>
      </rPr>
      <t xml:space="preserve">
Cómo lo hace:</t>
    </r>
    <r>
      <rPr>
        <sz val="10"/>
        <rFont val="Calibri"/>
        <family val="2"/>
        <scheme val="minor"/>
      </rPr>
      <t xml:space="preserve"> Explicar la situación que origina el vencimiento.
</t>
    </r>
    <r>
      <rPr>
        <sz val="10"/>
        <color rgb="FFFF0000"/>
        <rFont val="Calibri"/>
        <family val="2"/>
        <scheme val="minor"/>
      </rPr>
      <t xml:space="preserve">Desviación: </t>
    </r>
    <r>
      <rPr>
        <sz val="10"/>
        <rFont val="Calibri"/>
        <family val="2"/>
        <scheme val="minor"/>
      </rPr>
      <t xml:space="preserve"> acuerda nuevas fechas de entrega.
</t>
    </r>
    <r>
      <rPr>
        <sz val="10"/>
        <color rgb="FFFF0000"/>
        <rFont val="Calibri"/>
        <family val="2"/>
        <scheme val="minor"/>
      </rPr>
      <t xml:space="preserve">Evidencia: </t>
    </r>
    <r>
      <rPr>
        <sz val="10"/>
        <rFont val="Calibri"/>
        <family val="2"/>
        <scheme val="minor"/>
      </rPr>
      <t>Oficios, Autos, correos electrónicos institucionales.</t>
    </r>
  </si>
  <si>
    <r>
      <rPr>
        <sz val="10"/>
        <color rgb="FFFF0000"/>
        <rFont val="Calibri"/>
        <family val="2"/>
        <scheme val="minor"/>
      </rPr>
      <t>Responsable</t>
    </r>
    <r>
      <rPr>
        <sz val="10"/>
        <rFont val="Calibri"/>
        <family val="2"/>
        <scheme val="minor"/>
      </rPr>
      <t xml:space="preserve">: Líder grupo notificaciones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reprograma la notificación. 
</t>
    </r>
    <r>
      <rPr>
        <sz val="10"/>
        <color rgb="FFFF0000"/>
        <rFont val="Calibri"/>
        <family val="2"/>
        <scheme val="minor"/>
      </rPr>
      <t>Cómo lo hace:</t>
    </r>
    <r>
      <rPr>
        <sz val="10"/>
        <rFont val="Calibri"/>
        <family val="2"/>
        <scheme val="minor"/>
      </rPr>
      <t xml:space="preserve"> registrando los datos requeridos para realizar la notificación en las bases para y su seguimiento.
</t>
    </r>
    <r>
      <rPr>
        <sz val="10"/>
        <color rgb="FFFF0000"/>
        <rFont val="Calibri"/>
        <family val="2"/>
        <scheme val="minor"/>
      </rPr>
      <t xml:space="preserve">Desviación: </t>
    </r>
    <r>
      <rPr>
        <sz val="10"/>
        <rFont val="Calibri"/>
        <family val="2"/>
        <scheme val="minor"/>
      </rPr>
      <t xml:space="preserve">revisa lo realizado contra lo reprogramado.
</t>
    </r>
    <r>
      <rPr>
        <sz val="10"/>
        <color rgb="FFFF0000"/>
        <rFont val="Calibri"/>
        <family val="2"/>
        <scheme val="minor"/>
      </rPr>
      <t>Evidencia:</t>
    </r>
    <r>
      <rPr>
        <sz val="10"/>
        <rFont val="Calibri"/>
        <family val="2"/>
        <scheme val="minor"/>
      </rPr>
      <t xml:space="preserve">  Bases de control descritas en el procedimiento.</t>
    </r>
  </si>
  <si>
    <r>
      <rPr>
        <sz val="10"/>
        <color rgb="FFFF0000"/>
        <rFont val="Calibri"/>
        <family val="2"/>
        <scheme val="minor"/>
      </rPr>
      <t>Responsable</t>
    </r>
    <r>
      <rPr>
        <sz val="10"/>
        <rFont val="Calibri"/>
        <family val="2"/>
        <scheme val="minor"/>
      </rPr>
      <t xml:space="preserve">: Líder grupo notificaciones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Prioriza la notificación. 
</t>
    </r>
    <r>
      <rPr>
        <sz val="10"/>
        <color rgb="FFFF0000"/>
        <rFont val="Calibri"/>
        <family val="2"/>
        <scheme val="minor"/>
      </rPr>
      <t>Cómo lo hace:</t>
    </r>
    <r>
      <rPr>
        <sz val="10"/>
        <rFont val="Calibri"/>
        <family val="2"/>
        <scheme val="minor"/>
      </rPr>
      <t xml:space="preserve"> haciendo seguimiento al cumplimiento de la notificación.
</t>
    </r>
    <r>
      <rPr>
        <sz val="10"/>
        <color rgb="FFFF0000"/>
        <rFont val="Calibri"/>
        <family val="2"/>
        <scheme val="minor"/>
      </rPr>
      <t xml:space="preserve">Desviación: </t>
    </r>
    <r>
      <rPr>
        <sz val="10"/>
        <rFont val="Calibri"/>
        <family val="2"/>
        <scheme val="minor"/>
      </rPr>
      <t xml:space="preserve">Comunica al juzgado o grupo.
</t>
    </r>
    <r>
      <rPr>
        <sz val="10"/>
        <color rgb="FFFF0000"/>
        <rFont val="Calibri"/>
        <family val="2"/>
        <scheme val="minor"/>
      </rPr>
      <t>Evidencia:</t>
    </r>
    <r>
      <rPr>
        <sz val="10"/>
        <rFont val="Calibri"/>
        <family val="2"/>
        <scheme val="minor"/>
      </rPr>
      <t xml:space="preserve">  informes.</t>
    </r>
  </si>
  <si>
    <r>
      <rPr>
        <sz val="10"/>
        <color rgb="FFFF0000"/>
        <rFont val="Calibri"/>
        <family val="2"/>
        <scheme val="minor"/>
      </rPr>
      <t>Responsable</t>
    </r>
    <r>
      <rPr>
        <sz val="10"/>
        <rFont val="Calibri"/>
        <family val="2"/>
        <scheme val="minor"/>
      </rPr>
      <t xml:space="preserve">: Líderes grupos Reparto 
</t>
    </r>
    <r>
      <rPr>
        <sz val="10"/>
        <color rgb="FFFF0000"/>
        <rFont val="Calibri"/>
        <family val="2"/>
        <scheme val="minor"/>
      </rPr>
      <t>Periodicidad</t>
    </r>
    <r>
      <rPr>
        <sz val="10"/>
        <rFont val="Calibri"/>
        <family val="2"/>
        <scheme val="minor"/>
      </rPr>
      <t xml:space="preserve">: cuando se presente el caso
</t>
    </r>
    <r>
      <rPr>
        <sz val="10"/>
        <color rgb="FFFF0000"/>
        <rFont val="Calibri"/>
        <family val="2"/>
        <scheme val="minor"/>
      </rPr>
      <t>Qué hace</t>
    </r>
    <r>
      <rPr>
        <sz val="10"/>
        <rFont val="Calibri"/>
        <family val="2"/>
        <scheme val="minor"/>
      </rPr>
      <t xml:space="preserve">: Corregir el error 
</t>
    </r>
    <r>
      <rPr>
        <sz val="10"/>
        <color rgb="FFFF0000"/>
        <rFont val="Calibri"/>
        <family val="2"/>
        <scheme val="minor"/>
      </rPr>
      <t>Cómo lo hace:</t>
    </r>
    <r>
      <rPr>
        <sz val="10"/>
        <rFont val="Calibri"/>
        <family val="2"/>
        <scheme val="minor"/>
      </rPr>
      <t xml:space="preserve"> haciendo reparto vigilado.
</t>
    </r>
    <r>
      <rPr>
        <sz val="10"/>
        <color rgb="FFFF0000"/>
        <rFont val="Calibri"/>
        <family val="2"/>
        <scheme val="minor"/>
      </rPr>
      <t xml:space="preserve">Desviación: </t>
    </r>
    <r>
      <rPr>
        <sz val="10"/>
        <rFont val="Calibri"/>
        <family val="2"/>
        <scheme val="minor"/>
      </rPr>
      <t xml:space="preserve">Comunica al juzgado.
</t>
    </r>
    <r>
      <rPr>
        <sz val="10"/>
        <color rgb="FFFF0000"/>
        <rFont val="Calibri"/>
        <family val="2"/>
        <scheme val="minor"/>
      </rPr>
      <t>Evidencia:</t>
    </r>
    <r>
      <rPr>
        <sz val="10"/>
        <rFont val="Calibri"/>
        <family val="2"/>
        <scheme val="minor"/>
      </rPr>
      <t xml:space="preserve">  informes, acta de reparto.</t>
    </r>
  </si>
  <si>
    <r>
      <rPr>
        <sz val="10"/>
        <color rgb="FFFF0000"/>
        <rFont val="Calibri"/>
        <family val="2"/>
        <scheme val="minor"/>
      </rPr>
      <t>Responsable</t>
    </r>
    <r>
      <rPr>
        <sz val="10"/>
        <rFont val="Calibri"/>
        <family val="2"/>
        <scheme val="minor"/>
      </rPr>
      <t xml:space="preserve">:  Líderes grupos Reparto 
</t>
    </r>
    <r>
      <rPr>
        <sz val="10"/>
        <color rgb="FFFF0000"/>
        <rFont val="Calibri"/>
        <family val="2"/>
        <scheme val="minor"/>
      </rPr>
      <t>Periodicidad</t>
    </r>
    <r>
      <rPr>
        <sz val="10"/>
        <rFont val="Calibri"/>
        <family val="2"/>
        <scheme val="minor"/>
      </rPr>
      <t xml:space="preserve">: Cuando se presente el caso
</t>
    </r>
    <r>
      <rPr>
        <sz val="10"/>
        <color rgb="FFFF0000"/>
        <rFont val="Calibri"/>
        <family val="2"/>
        <scheme val="minor"/>
      </rPr>
      <t>Qué hace</t>
    </r>
    <r>
      <rPr>
        <sz val="10"/>
        <rFont val="Calibri"/>
        <family val="2"/>
        <scheme val="minor"/>
      </rPr>
      <t xml:space="preserve">: Prioriza trámite 
</t>
    </r>
    <r>
      <rPr>
        <sz val="10"/>
        <color rgb="FFFF0000"/>
        <rFont val="Calibri"/>
        <family val="2"/>
        <scheme val="minor"/>
      </rPr>
      <t>Cómo lo hace:</t>
    </r>
    <r>
      <rPr>
        <sz val="10"/>
        <rFont val="Calibri"/>
        <family val="2"/>
        <scheme val="minor"/>
      </rPr>
      <t xml:space="preserve"> ordena realizar reparto inmediatamente.
</t>
    </r>
    <r>
      <rPr>
        <sz val="10"/>
        <color rgb="FFFF0000"/>
        <rFont val="Calibri"/>
        <family val="2"/>
        <scheme val="minor"/>
      </rPr>
      <t xml:space="preserve">Desviación: </t>
    </r>
    <r>
      <rPr>
        <sz val="10"/>
        <rFont val="Calibri"/>
        <family val="2"/>
        <scheme val="minor"/>
      </rPr>
      <t xml:space="preserve">Comunica al juzgado y a la Coordinación.
</t>
    </r>
    <r>
      <rPr>
        <sz val="10"/>
        <color rgb="FFFF0000"/>
        <rFont val="Calibri"/>
        <family val="2"/>
        <scheme val="minor"/>
      </rPr>
      <t>Evidencia:</t>
    </r>
    <r>
      <rPr>
        <sz val="10"/>
        <rFont val="Calibri"/>
        <family val="2"/>
        <scheme val="minor"/>
      </rPr>
      <t xml:space="preserve">  Acta de reparto.</t>
    </r>
  </si>
  <si>
    <r>
      <rPr>
        <sz val="10"/>
        <color rgb="FFFF0000"/>
        <rFont val="Calibri"/>
        <family val="2"/>
        <scheme val="minor"/>
      </rPr>
      <t>Responsable</t>
    </r>
    <r>
      <rPr>
        <sz val="10"/>
        <rFont val="Calibri"/>
        <family val="2"/>
        <scheme val="minor"/>
      </rPr>
      <t xml:space="preserve">: Líderes grupos Reparto 
</t>
    </r>
    <r>
      <rPr>
        <sz val="10"/>
        <color rgb="FFFF0000"/>
        <rFont val="Calibri"/>
        <family val="2"/>
        <scheme val="minor"/>
      </rPr>
      <t>Periodicidad</t>
    </r>
    <r>
      <rPr>
        <sz val="10"/>
        <rFont val="Calibri"/>
        <family val="2"/>
        <scheme val="minor"/>
      </rPr>
      <t xml:space="preserve">: mensualmente
</t>
    </r>
    <r>
      <rPr>
        <sz val="10"/>
        <color rgb="FFFF0000"/>
        <rFont val="Calibri"/>
        <family val="2"/>
        <scheme val="minor"/>
      </rPr>
      <t>Qué hace</t>
    </r>
    <r>
      <rPr>
        <sz val="10"/>
        <rFont val="Calibri"/>
        <family val="2"/>
        <scheme val="minor"/>
      </rPr>
      <t xml:space="preserve">: tomar acciones correctivas
</t>
    </r>
    <r>
      <rPr>
        <sz val="10"/>
        <color rgb="FFFF0000"/>
        <rFont val="Calibri"/>
        <family val="2"/>
        <scheme val="minor"/>
      </rPr>
      <t>Cómo lo hace:</t>
    </r>
    <r>
      <rPr>
        <sz val="10"/>
        <rFont val="Calibri"/>
        <family val="2"/>
        <scheme val="minor"/>
      </rPr>
      <t xml:space="preserve"> revisando las causas y generando plan de mejora
</t>
    </r>
    <r>
      <rPr>
        <sz val="10"/>
        <color rgb="FFFF0000"/>
        <rFont val="Calibri"/>
        <family val="2"/>
        <scheme val="minor"/>
      </rPr>
      <t>Desviación:</t>
    </r>
    <r>
      <rPr>
        <sz val="10"/>
        <rFont val="Calibri"/>
        <family val="2"/>
        <scheme val="minor"/>
      </rPr>
      <t xml:space="preserve"> si persiste revisar la acción
</t>
    </r>
    <r>
      <rPr>
        <sz val="10"/>
        <color rgb="FFFF0000"/>
        <rFont val="Calibri"/>
        <family val="2"/>
        <scheme val="minor"/>
      </rPr>
      <t>Evidencia:</t>
    </r>
    <r>
      <rPr>
        <sz val="10"/>
        <rFont val="Calibri"/>
        <family val="2"/>
        <scheme val="minor"/>
      </rPr>
      <t xml:space="preserve">  acción correctiva documentada.</t>
    </r>
  </si>
  <si>
    <r>
      <rPr>
        <sz val="10"/>
        <color rgb="FFFF0000"/>
        <rFont val="Calibri"/>
        <family val="2"/>
        <scheme val="minor"/>
      </rPr>
      <t>Responsable</t>
    </r>
    <r>
      <rPr>
        <sz val="10"/>
        <rFont val="Calibri"/>
        <family val="2"/>
        <scheme val="minor"/>
      </rPr>
      <t xml:space="preserve">: Líder grupo notificaciones 
</t>
    </r>
    <r>
      <rPr>
        <sz val="10"/>
        <color rgb="FFFF0000"/>
        <rFont val="Calibri"/>
        <family val="2"/>
        <scheme val="minor"/>
      </rPr>
      <t>Periodicidad</t>
    </r>
    <r>
      <rPr>
        <sz val="10"/>
        <rFont val="Calibri"/>
        <family val="2"/>
        <scheme val="minor"/>
      </rPr>
      <t xml:space="preserve">: mensualmente
</t>
    </r>
    <r>
      <rPr>
        <sz val="10"/>
        <color rgb="FFFF0000"/>
        <rFont val="Calibri"/>
        <family val="2"/>
        <scheme val="minor"/>
      </rPr>
      <t>Qué hace</t>
    </r>
    <r>
      <rPr>
        <sz val="10"/>
        <rFont val="Calibri"/>
        <family val="2"/>
        <scheme val="minor"/>
      </rPr>
      <t xml:space="preserve">: tomar acciones correctivas
</t>
    </r>
    <r>
      <rPr>
        <sz val="10"/>
        <color rgb="FFFF0000"/>
        <rFont val="Calibri"/>
        <family val="2"/>
        <scheme val="minor"/>
      </rPr>
      <t>Cómo lo hace:</t>
    </r>
    <r>
      <rPr>
        <sz val="10"/>
        <rFont val="Calibri"/>
        <family val="2"/>
        <scheme val="minor"/>
      </rPr>
      <t xml:space="preserve"> revisando las causas y generando plan de mejora
</t>
    </r>
    <r>
      <rPr>
        <sz val="10"/>
        <color rgb="FFFF0000"/>
        <rFont val="Calibri"/>
        <family val="2"/>
        <scheme val="minor"/>
      </rPr>
      <t>Desviación:</t>
    </r>
    <r>
      <rPr>
        <sz val="10"/>
        <rFont val="Calibri"/>
        <family val="2"/>
        <scheme val="minor"/>
      </rPr>
      <t xml:space="preserve"> si persiste revisar la acción
</t>
    </r>
    <r>
      <rPr>
        <sz val="10"/>
        <color rgb="FFFF0000"/>
        <rFont val="Calibri"/>
        <family val="2"/>
        <scheme val="minor"/>
      </rPr>
      <t>Evidencia:</t>
    </r>
    <r>
      <rPr>
        <sz val="10"/>
        <rFont val="Calibri"/>
        <family val="2"/>
        <scheme val="minor"/>
      </rPr>
      <t xml:space="preserve">  acción correctiva documentada.</t>
    </r>
  </si>
  <si>
    <r>
      <t>Responsable:</t>
    </r>
    <r>
      <rPr>
        <sz val="10"/>
        <rFont val="Calibri"/>
        <family val="2"/>
        <scheme val="minor"/>
      </rPr>
      <t xml:space="preserve">  El  servidor encargado.</t>
    </r>
    <r>
      <rPr>
        <sz val="10"/>
        <color rgb="FFFF0000"/>
        <rFont val="Calibri"/>
        <family val="2"/>
        <scheme val="minor"/>
      </rPr>
      <t xml:space="preserve">
Periodicidad:</t>
    </r>
    <r>
      <rPr>
        <sz val="10"/>
        <rFont val="Calibri"/>
        <family val="2"/>
        <scheme val="minor"/>
      </rPr>
      <t xml:space="preserve"> Cada vez que se detecte la pérdida.  </t>
    </r>
    <r>
      <rPr>
        <sz val="10"/>
        <color rgb="FFFF0000"/>
        <rFont val="Calibri"/>
        <family val="2"/>
        <scheme val="minor"/>
      </rPr>
      <t xml:space="preserve">
Qué hace:</t>
    </r>
    <r>
      <rPr>
        <sz val="10"/>
        <rFont val="Calibri"/>
        <family val="2"/>
        <scheme val="minor"/>
      </rPr>
      <t xml:space="preserve"> busqueda o reconstrucción del documento</t>
    </r>
    <r>
      <rPr>
        <sz val="10"/>
        <color rgb="FFFF0000"/>
        <rFont val="Calibri"/>
        <family val="2"/>
        <scheme val="minor"/>
      </rPr>
      <t xml:space="preserve">
Cómo lo hace:</t>
    </r>
    <r>
      <rPr>
        <sz val="10"/>
        <rFont val="Calibri"/>
        <family val="2"/>
        <scheme val="minor"/>
      </rPr>
      <t xml:space="preserve"> solicitando copias  en archivo o en el juzgado que generó el documento.</t>
    </r>
    <r>
      <rPr>
        <sz val="10"/>
        <color rgb="FFFF0000"/>
        <rFont val="Calibri"/>
        <family val="2"/>
        <scheme val="minor"/>
      </rPr>
      <t xml:space="preserve">
Desviación:</t>
    </r>
    <r>
      <rPr>
        <sz val="10"/>
        <rFont val="Calibri"/>
        <family val="2"/>
        <scheme val="minor"/>
      </rPr>
      <t xml:space="preserve"> si no encuentra el documento realiza informe a coordinación quien da las directrices para proceder en cada caso.</t>
    </r>
    <r>
      <rPr>
        <sz val="10"/>
        <color rgb="FFFF0000"/>
        <rFont val="Calibri"/>
        <family val="2"/>
        <scheme val="minor"/>
      </rPr>
      <t xml:space="preserve">
Evidencia:</t>
    </r>
    <r>
      <rPr>
        <sz val="10"/>
        <rFont val="Calibri"/>
        <family val="2"/>
        <scheme val="minor"/>
      </rPr>
      <t xml:space="preserve"> informe a Coordinación de la pérdida del documento.</t>
    </r>
    <r>
      <rPr>
        <sz val="10"/>
        <color rgb="FFFF0000"/>
        <rFont val="Calibri"/>
        <family val="2"/>
        <scheme val="minor"/>
      </rPr>
      <t xml:space="preserve">
</t>
    </r>
  </si>
  <si>
    <r>
      <t>Responsable:</t>
    </r>
    <r>
      <rPr>
        <sz val="10"/>
        <rFont val="Calibri"/>
        <family val="2"/>
        <scheme val="minor"/>
      </rPr>
      <t xml:space="preserve"> Funcionarios o servidores judiciales.</t>
    </r>
    <r>
      <rPr>
        <sz val="10"/>
        <color rgb="FFFF0000"/>
        <rFont val="Calibri"/>
        <family val="2"/>
        <scheme val="minor"/>
      </rPr>
      <t xml:space="preserve">
Periodicidad:</t>
    </r>
    <r>
      <rPr>
        <sz val="10"/>
        <rFont val="Calibri"/>
        <family val="2"/>
        <scheme val="minor"/>
      </rPr>
      <t xml:space="preserve"> Cuando ingresa a la entidad. </t>
    </r>
    <r>
      <rPr>
        <sz val="10"/>
        <color rgb="FFFF0000"/>
        <rFont val="Calibri"/>
        <family val="2"/>
        <scheme val="minor"/>
      </rPr>
      <t xml:space="preserve">
Qué hace:</t>
    </r>
    <r>
      <rPr>
        <sz val="10"/>
        <rFont val="Calibri"/>
        <family val="2"/>
        <scheme val="minor"/>
      </rPr>
      <t xml:space="preserve"> Recibir inducción en la Escuela Judicial Rodrigo Lara Bonilla.</t>
    </r>
    <r>
      <rPr>
        <sz val="10"/>
        <color rgb="FFFF0000"/>
        <rFont val="Calibri"/>
        <family val="2"/>
        <scheme val="minor"/>
      </rPr>
      <t xml:space="preserve">
Cómo lo hace:</t>
    </r>
    <r>
      <rPr>
        <sz val="10"/>
        <rFont val="Calibri"/>
        <family val="2"/>
        <scheme val="minor"/>
      </rPr>
      <t xml:space="preserve">  Estudiar y aplicar Código de Ética y Buen Gobierno;
</t>
    </r>
    <r>
      <rPr>
        <sz val="10"/>
        <color rgb="FFFF0000"/>
        <rFont val="Calibri"/>
        <family val="2"/>
        <scheme val="minor"/>
      </rPr>
      <t>Desviación:</t>
    </r>
    <r>
      <rPr>
        <sz val="10"/>
        <rFont val="Calibri"/>
        <family val="2"/>
        <scheme val="minor"/>
      </rPr>
      <t xml:space="preserve"> Actuaslizarse en la normatividad de la entidad.</t>
    </r>
    <r>
      <rPr>
        <sz val="10"/>
        <color rgb="FFFF0000"/>
        <rFont val="Calibri"/>
        <family val="2"/>
        <scheme val="minor"/>
      </rPr>
      <t xml:space="preserve">
Evidencia:</t>
    </r>
    <r>
      <rPr>
        <sz val="10"/>
        <rFont val="Calibri"/>
        <family val="2"/>
        <scheme val="minor"/>
      </rPr>
      <t xml:space="preserve"> Certificados, calificaciones.</t>
    </r>
    <r>
      <rPr>
        <sz val="10"/>
        <color rgb="FFFF0000"/>
        <rFont val="Calibri"/>
        <family val="2"/>
        <scheme val="minor"/>
      </rPr>
      <t xml:space="preserve">
</t>
    </r>
  </si>
  <si>
    <t>2. Ciberataques</t>
  </si>
  <si>
    <t>1. Fallas de seguridad de la información en el diseño de aplicativos internos.</t>
  </si>
  <si>
    <r>
      <t>Responsable:</t>
    </r>
    <r>
      <rPr>
        <sz val="10"/>
        <rFont val="Calibri"/>
        <family val="2"/>
        <scheme val="minor"/>
      </rPr>
      <t xml:space="preserve">  Mesa de ayuda</t>
    </r>
    <r>
      <rPr>
        <sz val="10"/>
        <color rgb="FFFF0000"/>
        <rFont val="Calibri"/>
        <family val="2"/>
        <scheme val="minor"/>
      </rPr>
      <t xml:space="preserve">
Periodicidad:</t>
    </r>
    <r>
      <rPr>
        <sz val="10"/>
        <rFont val="Calibri"/>
        <family val="2"/>
        <scheme val="minor"/>
      </rPr>
      <t xml:space="preserve"> Según solicitud o programa.</t>
    </r>
    <r>
      <rPr>
        <sz val="10"/>
        <color rgb="FFFF0000"/>
        <rFont val="Calibri"/>
        <family val="2"/>
        <scheme val="minor"/>
      </rPr>
      <t xml:space="preserve">
Qué hace:</t>
    </r>
    <r>
      <rPr>
        <sz val="10"/>
        <rFont val="Calibri"/>
        <family val="2"/>
        <scheme val="minor"/>
      </rPr>
      <t xml:space="preserve"> Hacer mantenimiento o cambiar los equipos.  </t>
    </r>
    <r>
      <rPr>
        <sz val="10"/>
        <color rgb="FFFF0000"/>
        <rFont val="Calibri"/>
        <family val="2"/>
        <scheme val="minor"/>
      </rPr>
      <t xml:space="preserve">
Cómo lo hace:</t>
    </r>
    <r>
      <rPr>
        <sz val="10"/>
        <rFont val="Calibri"/>
        <family val="2"/>
        <scheme val="minor"/>
      </rPr>
      <t xml:space="preserve"> Revisa los equipos y procede según estado del equipo.</t>
    </r>
    <r>
      <rPr>
        <sz val="10"/>
        <color rgb="FFFF0000"/>
        <rFont val="Calibri"/>
        <family val="2"/>
        <scheme val="minor"/>
      </rPr>
      <t xml:space="preserve">
Desviación:</t>
    </r>
    <r>
      <rPr>
        <sz val="10"/>
        <rFont val="Calibri"/>
        <family val="2"/>
        <scheme val="minor"/>
      </rPr>
      <t xml:space="preserve"> </t>
    </r>
    <r>
      <rPr>
        <sz val="10"/>
        <color rgb="FFFF0000"/>
        <rFont val="Calibri"/>
        <family val="2"/>
        <scheme val="minor"/>
      </rPr>
      <t xml:space="preserve">
Evidencia:</t>
    </r>
    <r>
      <rPr>
        <sz val="10"/>
        <rFont val="Calibri"/>
        <family val="2"/>
        <scheme val="minor"/>
      </rPr>
      <t xml:space="preserve"> Acta de entrega o mantenimiento.</t>
    </r>
    <r>
      <rPr>
        <sz val="10"/>
        <color rgb="FFFF0000"/>
        <rFont val="Calibri"/>
        <family val="2"/>
        <scheme val="minor"/>
      </rPr>
      <t xml:space="preserve">
</t>
    </r>
  </si>
  <si>
    <r>
      <t>Responsable:</t>
    </r>
    <r>
      <rPr>
        <sz val="10"/>
        <rFont val="Calibri"/>
        <family val="2"/>
        <scheme val="minor"/>
      </rPr>
      <t xml:space="preserve">  Grupo Apoyo Tecnológico</t>
    </r>
    <r>
      <rPr>
        <sz val="10"/>
        <color rgb="FFFF0000"/>
        <rFont val="Calibri"/>
        <family val="2"/>
        <scheme val="minor"/>
      </rPr>
      <t xml:space="preserve">
Periodicidad:</t>
    </r>
    <r>
      <rPr>
        <sz val="10"/>
        <rFont val="Calibri"/>
        <family val="2"/>
        <scheme val="minor"/>
      </rPr>
      <t xml:space="preserve"> mensual</t>
    </r>
    <r>
      <rPr>
        <sz val="10"/>
        <color rgb="FFFF0000"/>
        <rFont val="Calibri"/>
        <family val="2"/>
        <scheme val="minor"/>
      </rPr>
      <t xml:space="preserve">
Qué hace:</t>
    </r>
    <r>
      <rPr>
        <sz val="10"/>
        <rFont val="Calibri"/>
        <family val="2"/>
        <scheme val="minor"/>
      </rPr>
      <t xml:space="preserve"> mantenimiento preventivo</t>
    </r>
    <r>
      <rPr>
        <sz val="10"/>
        <color rgb="FFFF0000"/>
        <rFont val="Calibri"/>
        <family val="2"/>
        <scheme val="minor"/>
      </rPr>
      <t xml:space="preserve">
Cómo lo hace:</t>
    </r>
    <r>
      <rPr>
        <sz val="10"/>
        <rFont val="Calibri"/>
        <family val="2"/>
        <scheme val="minor"/>
      </rPr>
      <t xml:space="preserve"> De acuerdo con los programas de la unidad de informática. </t>
    </r>
    <r>
      <rPr>
        <sz val="10"/>
        <color rgb="FFFF0000"/>
        <rFont val="Calibri"/>
        <family val="2"/>
        <scheme val="minor"/>
      </rPr>
      <t xml:space="preserve">
Desviación:</t>
    </r>
    <r>
      <rPr>
        <sz val="10"/>
        <rFont val="Calibri"/>
        <family val="2"/>
        <scheme val="minor"/>
      </rPr>
      <t xml:space="preserve"> Atender las fallas que se presenten en el complejo para restablecimiento del servicio.</t>
    </r>
    <r>
      <rPr>
        <sz val="10"/>
        <color rgb="FFFF0000"/>
        <rFont val="Calibri"/>
        <family val="2"/>
        <scheme val="minor"/>
      </rPr>
      <t xml:space="preserve">
Evidencia:</t>
    </r>
    <r>
      <rPr>
        <sz val="10"/>
        <rFont val="Calibri"/>
        <family val="2"/>
        <scheme val="minor"/>
      </rPr>
      <t xml:space="preserve"> bases de control de actividades.</t>
    </r>
    <r>
      <rPr>
        <sz val="10"/>
        <color rgb="FFFF0000"/>
        <rFont val="Calibri"/>
        <family val="2"/>
        <scheme val="minor"/>
      </rPr>
      <t xml:space="preserve">
</t>
    </r>
  </si>
  <si>
    <t xml:space="preserve">Hacer seguimiento por medio de los indicadores de eficacia y tiempo de respuesta </t>
  </si>
  <si>
    <t>En el primer bimestre se dio respuestas al 73% de las solicitudes y el promedio en el tiempo de respuesta fue de  cinco (5) días en el grupo de respuesta a ususarios.
Las solicitudes no respondidas a causa de la dificultad en el archivo para suministrar la información de los expedientes físicos se coordina con el grupo de archivo quienes estan priorizando solicitudes y escanenado expedientes para agilizar el envío.
Se continua materializando el riesgo de error en las ordenes para pago de títulos judiciales lo que demora la entrega.</t>
  </si>
  <si>
    <t>Control en cada juzgado.</t>
  </si>
  <si>
    <r>
      <rPr>
        <sz val="10"/>
        <color rgb="FFFF0000"/>
        <rFont val="Calibri"/>
        <family val="2"/>
        <scheme val="minor"/>
      </rPr>
      <t xml:space="preserve">Responsable:  </t>
    </r>
    <r>
      <rPr>
        <sz val="10"/>
        <rFont val="Calibri"/>
        <family val="2"/>
        <scheme val="minor"/>
      </rPr>
      <t>El  servidor encargado</t>
    </r>
    <r>
      <rPr>
        <sz val="10"/>
        <color rgb="FFFF0000"/>
        <rFont val="Calibri"/>
        <family val="2"/>
        <scheme val="minor"/>
      </rPr>
      <t xml:space="preserve">
Periodicidad: </t>
    </r>
    <r>
      <rPr>
        <sz val="10"/>
        <rFont val="Calibri"/>
        <family val="2"/>
        <scheme val="minor"/>
      </rPr>
      <t xml:space="preserve">diariamente  </t>
    </r>
    <r>
      <rPr>
        <sz val="10"/>
        <color rgb="FFFF0000"/>
        <rFont val="Calibri"/>
        <family val="2"/>
        <scheme val="minor"/>
      </rPr>
      <t xml:space="preserve">
Qué hace:</t>
    </r>
    <r>
      <rPr>
        <sz val="10"/>
        <rFont val="Calibri"/>
        <family val="2"/>
        <scheme val="minor"/>
      </rPr>
      <t xml:space="preserve"> Prioriza las solicitudes y trámites vencidos.</t>
    </r>
    <r>
      <rPr>
        <sz val="10"/>
        <color rgb="FFFF0000"/>
        <rFont val="Calibri"/>
        <family val="2"/>
        <scheme val="minor"/>
      </rPr>
      <t xml:space="preserve">
Cómo lo hace:</t>
    </r>
    <r>
      <rPr>
        <sz val="10"/>
        <rFont val="Calibri"/>
        <family val="2"/>
        <scheme val="minor"/>
      </rPr>
      <t xml:space="preserve"> Busca la información que requiere y tramita las solicitudes de forma prioritaria.
</t>
    </r>
    <r>
      <rPr>
        <sz val="10"/>
        <color rgb="FFFF0000"/>
        <rFont val="Calibri"/>
        <family val="2"/>
        <scheme val="minor"/>
      </rPr>
      <t xml:space="preserve">Desviación: </t>
    </r>
    <r>
      <rPr>
        <sz val="10"/>
        <rFont val="Calibri"/>
        <family val="2"/>
        <scheme val="minor"/>
      </rPr>
      <t xml:space="preserve"> Si no cuenta con la información se comunica con el solicitante y le informa la situación.
</t>
    </r>
    <r>
      <rPr>
        <sz val="10"/>
        <color rgb="FFFF0000"/>
        <rFont val="Calibri"/>
        <family val="2"/>
        <scheme val="minor"/>
      </rPr>
      <t xml:space="preserve">Evidencia: </t>
    </r>
    <r>
      <rPr>
        <sz val="10"/>
        <rFont val="Calibri"/>
        <family val="2"/>
        <scheme val="minor"/>
      </rPr>
      <t>Oficios, Autos, correos electrónicos institucionales.</t>
    </r>
  </si>
  <si>
    <t>Planificación de audiencias en cada juzgado.
Reportes en SIERJU</t>
  </si>
  <si>
    <t>Actualizar controles en los procedimientos 
Generar permisos para acceder a información reservada</t>
  </si>
  <si>
    <r>
      <t>Responsable:</t>
    </r>
    <r>
      <rPr>
        <sz val="10"/>
        <rFont val="Calibri"/>
        <family val="2"/>
        <scheme val="minor"/>
      </rPr>
      <t xml:space="preserve">  Grupo Apoyo tecnológico</t>
    </r>
    <r>
      <rPr>
        <sz val="10"/>
        <color rgb="FFFF0000"/>
        <rFont val="Calibri"/>
        <family val="2"/>
        <scheme val="minor"/>
      </rPr>
      <t xml:space="preserve">
Periodicidad:</t>
    </r>
    <r>
      <rPr>
        <sz val="10"/>
        <rFont val="Calibri"/>
        <family val="2"/>
        <scheme val="minor"/>
      </rPr>
      <t xml:space="preserve"> Permanente</t>
    </r>
    <r>
      <rPr>
        <sz val="10"/>
        <color rgb="FFFF0000"/>
        <rFont val="Calibri"/>
        <family val="2"/>
        <scheme val="minor"/>
      </rPr>
      <t xml:space="preserve">
Qué hace:</t>
    </r>
    <r>
      <rPr>
        <sz val="10"/>
        <rFont val="Calibri"/>
        <family val="2"/>
        <scheme val="minor"/>
      </rPr>
      <t xml:space="preserve"> Solucionar la falla presentada.</t>
    </r>
    <r>
      <rPr>
        <sz val="10"/>
        <color rgb="FFFF0000"/>
        <rFont val="Calibri"/>
        <family val="2"/>
        <scheme val="minor"/>
      </rPr>
      <t xml:space="preserve">
Cómo lo hace:</t>
    </r>
    <r>
      <rPr>
        <sz val="10"/>
        <rFont val="Calibri"/>
        <family val="2"/>
        <scheme val="minor"/>
      </rPr>
      <t xml:space="preserve"> Coordinando con mesa de ayuda o unidad de informática.</t>
    </r>
    <r>
      <rPr>
        <sz val="10"/>
        <color rgb="FFFF0000"/>
        <rFont val="Calibri"/>
        <family val="2"/>
        <scheme val="minor"/>
      </rPr>
      <t xml:space="preserve">
Desviación:</t>
    </r>
    <r>
      <rPr>
        <sz val="10"/>
        <rFont val="Calibri"/>
        <family val="2"/>
        <scheme val="minor"/>
      </rPr>
      <t xml:space="preserve">  Estar informando el avance en la solución.</t>
    </r>
    <r>
      <rPr>
        <sz val="10"/>
        <color rgb="FFFF0000"/>
        <rFont val="Calibri"/>
        <family val="2"/>
        <scheme val="minor"/>
      </rPr>
      <t xml:space="preserve">
Evidencia: </t>
    </r>
    <r>
      <rPr>
        <sz val="10"/>
        <rFont val="Calibri"/>
        <family val="2"/>
        <scheme val="minor"/>
      </rPr>
      <t>comunicados.</t>
    </r>
    <r>
      <rPr>
        <sz val="10"/>
        <color rgb="FFFF0000"/>
        <rFont val="Calibri"/>
        <family val="2"/>
        <scheme val="minor"/>
      </rPr>
      <t xml:space="preserve">
</t>
    </r>
  </si>
  <si>
    <t>El grupo de apoyo tecnológico atiende y soluciona  cada falla que se presenta o gestiona con la in stancia correspondiente  para su solución.</t>
  </si>
  <si>
    <t>Atender o gestionar para dar  solucion a  cada falla que se presenta.</t>
  </si>
  <si>
    <t xml:space="preserve">Controlar el acceso a los expedientes en etapa de reserva </t>
  </si>
  <si>
    <t xml:space="preserve">El  Grupo de Apoyo Tecnológico lleva el control de acceso a información reservada en los expedientes del anaquel virtual., concediendo los permisos de acceso  a los servidores del centro de servicios.
</t>
  </si>
  <si>
    <r>
      <t>Responsable:</t>
    </r>
    <r>
      <rPr>
        <sz val="10"/>
        <rFont val="Calibri"/>
        <family val="2"/>
        <scheme val="minor"/>
      </rPr>
      <t xml:space="preserve">  Grupo Apoyo Tecnológico</t>
    </r>
    <r>
      <rPr>
        <sz val="10"/>
        <color rgb="FFFF0000"/>
        <rFont val="Calibri"/>
        <family val="2"/>
        <scheme val="minor"/>
      </rPr>
      <t xml:space="preserve">
Periodicidad:</t>
    </r>
    <r>
      <rPr>
        <sz val="10"/>
        <rFont val="Calibri"/>
        <family val="2"/>
        <scheme val="minor"/>
      </rPr>
      <t xml:space="preserve"> Permanente</t>
    </r>
    <r>
      <rPr>
        <sz val="10"/>
        <color rgb="FFFF0000"/>
        <rFont val="Calibri"/>
        <family val="2"/>
        <scheme val="minor"/>
      </rPr>
      <t xml:space="preserve">
Qué hace:</t>
    </r>
    <r>
      <rPr>
        <sz val="10"/>
        <rFont val="Calibri"/>
        <family val="2"/>
        <scheme val="minor"/>
      </rPr>
      <t xml:space="preserve"> Controla acceso a información reservada en los expedientes del anaquel virtual. </t>
    </r>
    <r>
      <rPr>
        <sz val="10"/>
        <color rgb="FFFF0000"/>
        <rFont val="Calibri"/>
        <family val="2"/>
        <scheme val="minor"/>
      </rPr>
      <t xml:space="preserve">
Cómo lo hace:</t>
    </r>
    <r>
      <rPr>
        <sz val="10"/>
        <rFont val="Calibri"/>
        <family val="2"/>
        <scheme val="minor"/>
      </rPr>
      <t xml:space="preserve"> Dando permisos de acceso a los expedientes  virtuales, previa solicitud o enviando el enlace al servidor que debe realizar trámites en los diferentes grupos.</t>
    </r>
    <r>
      <rPr>
        <sz val="10"/>
        <color rgb="FFFF0000"/>
        <rFont val="Calibri"/>
        <family val="2"/>
        <scheme val="minor"/>
      </rPr>
      <t xml:space="preserve">
Desviación:</t>
    </r>
    <r>
      <rPr>
        <sz val="10"/>
        <rFont val="Calibri"/>
        <family val="2"/>
        <scheme val="minor"/>
      </rPr>
      <t xml:space="preserve"> Revisar filtración de información reservada. </t>
    </r>
    <r>
      <rPr>
        <sz val="10"/>
        <color rgb="FFFF0000"/>
        <rFont val="Calibri"/>
        <family val="2"/>
        <scheme val="minor"/>
      </rPr>
      <t xml:space="preserve">
Evidencia:</t>
    </r>
    <r>
      <rPr>
        <sz val="10"/>
        <rFont val="Calibri"/>
        <family val="2"/>
        <scheme val="minor"/>
      </rPr>
      <t xml:space="preserve"> Diseño de aplicativos; Permisos concedidos.</t>
    </r>
    <r>
      <rPr>
        <sz val="10"/>
        <color rgb="FFFF0000"/>
        <rFont val="Calibri"/>
        <family val="2"/>
        <scheme val="minor"/>
      </rPr>
      <t xml:space="preserve">
</t>
    </r>
  </si>
  <si>
    <r>
      <t>Responsable:</t>
    </r>
    <r>
      <rPr>
        <sz val="10"/>
        <rFont val="Calibri"/>
        <family val="2"/>
        <scheme val="minor"/>
      </rPr>
      <t xml:space="preserve">  Servidores de los juzgados. </t>
    </r>
    <r>
      <rPr>
        <sz val="10"/>
        <color rgb="FFFF0000"/>
        <rFont val="Calibri"/>
        <family val="2"/>
        <scheme val="minor"/>
      </rPr>
      <t xml:space="preserve">
Periodicidad:</t>
    </r>
    <r>
      <rPr>
        <sz val="10"/>
        <rFont val="Calibri"/>
        <family val="2"/>
        <scheme val="minor"/>
      </rPr>
      <t xml:space="preserve"> Permanente</t>
    </r>
    <r>
      <rPr>
        <sz val="10"/>
        <color rgb="FFFF0000"/>
        <rFont val="Calibri"/>
        <family val="2"/>
        <scheme val="minor"/>
      </rPr>
      <t xml:space="preserve">
Qué hace:</t>
    </r>
    <r>
      <rPr>
        <sz val="10"/>
        <rFont val="Calibri"/>
        <family val="2"/>
        <scheme val="minor"/>
      </rPr>
      <t xml:space="preserve"> Proteger u ocultar la  información resevada de los expedientes judiciales. </t>
    </r>
    <r>
      <rPr>
        <sz val="10"/>
        <color rgb="FFFF0000"/>
        <rFont val="Calibri"/>
        <family val="2"/>
        <scheme val="minor"/>
      </rPr>
      <t xml:space="preserve">
Cómo lo hace:</t>
    </r>
    <r>
      <rPr>
        <sz val="10"/>
        <rFont val="Calibri"/>
        <family val="2"/>
        <scheme val="minor"/>
      </rPr>
      <t xml:space="preserve"> No haciendo públicos los documentos o enlaces a los mismos, hasta que se  supere la etapa de reserva.</t>
    </r>
    <r>
      <rPr>
        <sz val="10"/>
        <color rgb="FFFF0000"/>
        <rFont val="Calibri"/>
        <family val="2"/>
        <scheme val="minor"/>
      </rPr>
      <t xml:space="preserve">
Desviación:</t>
    </r>
    <r>
      <rPr>
        <sz val="10"/>
        <rFont val="Calibri"/>
        <family val="2"/>
        <scheme val="minor"/>
      </rPr>
      <t xml:space="preserve"> retirar la información reservada que se publicó o filtró inmediatamente se detecte el error </t>
    </r>
    <r>
      <rPr>
        <sz val="10"/>
        <color rgb="FFFF0000"/>
        <rFont val="Calibri"/>
        <family val="2"/>
        <scheme val="minor"/>
      </rPr>
      <t xml:space="preserve">
Evidencia:</t>
    </r>
    <r>
      <rPr>
        <sz val="10"/>
        <rFont val="Calibri"/>
        <family val="2"/>
        <scheme val="minor"/>
      </rPr>
      <t xml:space="preserve"> documentos reservados protegidos en los expedientes virtuales y físicos.</t>
    </r>
    <r>
      <rPr>
        <sz val="10"/>
        <color rgb="FFFF0000"/>
        <rFont val="Calibri"/>
        <family val="2"/>
        <scheme val="minor"/>
      </rPr>
      <t xml:space="preserve">
</t>
    </r>
  </si>
  <si>
    <r>
      <t>Responsable:</t>
    </r>
    <r>
      <rPr>
        <sz val="10"/>
        <rFont val="Calibri"/>
        <family val="2"/>
        <scheme val="minor"/>
      </rPr>
      <t xml:space="preserve">  Servidores de juzgados y grupos del centro de servicios.</t>
    </r>
    <r>
      <rPr>
        <sz val="10"/>
        <color rgb="FFFF0000"/>
        <rFont val="Calibri"/>
        <family val="2"/>
        <scheme val="minor"/>
      </rPr>
      <t xml:space="preserve">
Periodicidad:</t>
    </r>
    <r>
      <rPr>
        <sz val="10"/>
        <rFont val="Calibri"/>
        <family val="2"/>
        <scheme val="minor"/>
      </rPr>
      <t xml:space="preserve"> Permanente </t>
    </r>
    <r>
      <rPr>
        <sz val="10"/>
        <color rgb="FFFF0000"/>
        <rFont val="Calibri"/>
        <family val="2"/>
        <scheme val="minor"/>
      </rPr>
      <t xml:space="preserve">
Qué hace:</t>
    </r>
    <r>
      <rPr>
        <sz val="10"/>
        <color rgb="FF0070C0"/>
        <rFont val="Calibri"/>
        <family val="2"/>
        <scheme val="minor"/>
      </rPr>
      <t xml:space="preserve"> </t>
    </r>
    <r>
      <rPr>
        <sz val="10"/>
        <rFont val="Calibri"/>
        <family val="2"/>
        <scheme val="minor"/>
      </rPr>
      <t>Actualizar el expediente  electrónico creado en share point para el SPA Bogotá.</t>
    </r>
    <r>
      <rPr>
        <sz val="10"/>
        <color rgb="FFFF0000"/>
        <rFont val="Calibri"/>
        <family val="2"/>
        <scheme val="minor"/>
      </rPr>
      <t xml:space="preserve">
Cómo lo hace:</t>
    </r>
    <r>
      <rPr>
        <sz val="10"/>
        <rFont val="Calibri"/>
        <family val="2"/>
        <scheme val="minor"/>
      </rPr>
      <t xml:space="preserve"> ingresando toda la documentación que se genere en cada expediente creado en el anaquel virtual, clasificandolos según el protocolo de conformación del expediente electrónico.</t>
    </r>
    <r>
      <rPr>
        <sz val="10"/>
        <color rgb="FFFF0000"/>
        <rFont val="Calibri"/>
        <family val="2"/>
        <scheme val="minor"/>
      </rPr>
      <t xml:space="preserve">
Desviación</t>
    </r>
    <r>
      <rPr>
        <sz val="10"/>
        <rFont val="Calibri"/>
        <family val="2"/>
        <scheme val="minor"/>
      </rPr>
      <t>: si no tiene acceso al expediente solicita acceso a apoyo tecnológico quien concede el permiso a través de enlace.</t>
    </r>
    <r>
      <rPr>
        <sz val="10"/>
        <color rgb="FFFF0000"/>
        <rFont val="Calibri"/>
        <family val="2"/>
        <scheme val="minor"/>
      </rPr>
      <t xml:space="preserve">
Evidencia:</t>
    </r>
    <r>
      <rPr>
        <sz val="10"/>
        <rFont val="Calibri"/>
        <family val="2"/>
        <scheme val="minor"/>
      </rPr>
      <t xml:space="preserve"> Expediente electrónico en share point.</t>
    </r>
    <r>
      <rPr>
        <sz val="10"/>
        <color rgb="FFFF0000"/>
        <rFont val="Calibri"/>
        <family val="2"/>
        <scheme val="minor"/>
      </rPr>
      <t xml:space="preserve">
</t>
    </r>
  </si>
  <si>
    <r>
      <t>Responsable:</t>
    </r>
    <r>
      <rPr>
        <sz val="10"/>
        <rFont val="Calibri"/>
        <family val="2"/>
        <scheme val="minor"/>
      </rPr>
      <t xml:space="preserve">  Líder grupo archivo y servidores del grupo</t>
    </r>
    <r>
      <rPr>
        <sz val="10"/>
        <color rgb="FFFF0000"/>
        <rFont val="Calibri"/>
        <family val="2"/>
        <scheme val="minor"/>
      </rPr>
      <t xml:space="preserve">
Periodicidad:</t>
    </r>
    <r>
      <rPr>
        <sz val="10"/>
        <rFont val="Calibri"/>
        <family val="2"/>
        <scheme val="minor"/>
      </rPr>
      <t xml:space="preserve"> Cada vez que se presente  movimiento de expedientes físicos</t>
    </r>
    <r>
      <rPr>
        <sz val="10"/>
        <color rgb="FFFF0000"/>
        <rFont val="Calibri"/>
        <family val="2"/>
        <scheme val="minor"/>
      </rPr>
      <t xml:space="preserve">
Qué hace: </t>
    </r>
    <r>
      <rPr>
        <sz val="10"/>
        <rFont val="Calibri"/>
        <family val="2"/>
        <scheme val="minor"/>
      </rPr>
      <t xml:space="preserve">Registra en Justicia XXI la ubicación del proceso  y en base excel las entradas y salidas de expedientes </t>
    </r>
    <r>
      <rPr>
        <sz val="10"/>
        <color rgb="FFFF0000"/>
        <rFont val="Calibri"/>
        <family val="2"/>
        <scheme val="minor"/>
      </rPr>
      <t xml:space="preserve">
Cómo lo hace:</t>
    </r>
    <r>
      <rPr>
        <sz val="10"/>
        <rFont val="Calibri"/>
        <family val="2"/>
        <scheme val="minor"/>
      </rPr>
      <t>ingresando los items solicitados tanto en Justicia XXI  como en la base.</t>
    </r>
    <r>
      <rPr>
        <sz val="10"/>
        <color rgb="FFFF0000"/>
        <rFont val="Calibri"/>
        <family val="2"/>
        <scheme val="minor"/>
      </rPr>
      <t xml:space="preserve">
Desviación:</t>
    </r>
    <r>
      <rPr>
        <sz val="10"/>
        <color rgb="FF0070C0"/>
        <rFont val="Calibri"/>
        <family val="2"/>
        <scheme val="minor"/>
      </rPr>
      <t xml:space="preserve"> </t>
    </r>
    <r>
      <rPr>
        <sz val="10"/>
        <rFont val="Calibri"/>
        <family val="2"/>
        <scheme val="minor"/>
      </rPr>
      <t xml:space="preserve">Si se registra el movimiento con errores se debe corregir tan pronto se detecta el error </t>
    </r>
    <r>
      <rPr>
        <sz val="10"/>
        <color rgb="FFFF0000"/>
        <rFont val="Calibri"/>
        <family val="2"/>
        <scheme val="minor"/>
      </rPr>
      <t xml:space="preserve">
Evidencia: </t>
    </r>
    <r>
      <rPr>
        <sz val="10"/>
        <rFont val="Calibri"/>
        <family val="2"/>
        <scheme val="minor"/>
      </rPr>
      <t>Ubicación del expediente en justicia XXI actualizada. Base excel actualizada.</t>
    </r>
  </si>
  <si>
    <t>Hacer seguimiento por medio de los indicadores de eficacia y tiempo de respuesta.
Coordinar con el grupo de archivo la entrega agil y oportuna de expedientes físicos para responder solicitudes. 
Comunicación con los juzgados para que suministran  información  correcH10:H89ta.</t>
  </si>
  <si>
    <t xml:space="preserve">Mantener actualizado cada expediente judicial  en el anaquel virtual, clasificando los documentos según el protocolo de conformación del expediente electrónico.
 Registra en Justicia XXI  la ubicación del expediente  y en la base excel las entradas y salidas. </t>
  </si>
  <si>
    <t xml:space="preserve">Se mantiene actualizado y se controla  cada expediente judicial  en el anaquel virtual, con la documentación que se va generando durante el proceso judicial en cada instancia.
 En el grupo de archivo se lleva control de los expedientes físicos  registrando  en Justicia XXI  la ubicación del expediente  y en la base excel  de control del grupo las entradas y salidas. </t>
  </si>
  <si>
    <t>No se tiene información de la materialización de este riesgo.
Se lleva a cabo programa de actualización de procedimientos en todos los grupos del centro de servicios.
El grupo de apoyo tecnológico genera los permisos para  los servidores que deben acceder a los expedientes para realizar trámites.</t>
  </si>
  <si>
    <t>Revisión de los datos parta efectuar las notificaciones o las citaciones 
Hacer seguimiento por medio de los indicadores de eficacia y tiempo de respuesta.</t>
  </si>
  <si>
    <t>Los  grupos de reparto tramitaron el 100%  de las solicitudes de audiencias en garantías y escritos para los juzgados de conocimiento.</t>
  </si>
  <si>
    <t>El grupo de notificaciones tramita el 100%  de las notificaciones ordenadas por los juzgados, con un  tiempo promedio de entrega de 12 horas.
Para lograr el cumplimiento se realiza la revisión de la información suministrada como direcciones físicas y correos electrónicos. 
Si se encuentran errores se realiza comunicación inmediata con el juzgado que corresponda para corregir el error. Si el error persiste se hace informe de notificación al juzgado explicando la situación presentada.</t>
  </si>
  <si>
    <r>
      <rPr>
        <sz val="10"/>
        <color rgb="FFFF0000"/>
        <rFont val="Calibri"/>
        <family val="2"/>
        <scheme val="minor"/>
      </rPr>
      <t>Responsable</t>
    </r>
    <r>
      <rPr>
        <sz val="10"/>
        <rFont val="Calibri"/>
        <family val="2"/>
        <scheme val="minor"/>
      </rPr>
      <t xml:space="preserve">: EL secretario del despacho,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Suministra  los datos para la realización de citaciones y notificaciones 
</t>
    </r>
    <r>
      <rPr>
        <sz val="10"/>
        <color rgb="FFFF0000"/>
        <rFont val="Calibri"/>
        <family val="2"/>
        <scheme val="minor"/>
      </rPr>
      <t>Cómo lo hace:</t>
    </r>
    <r>
      <rPr>
        <sz val="10"/>
        <rFont val="Calibri"/>
        <family val="2"/>
        <scheme val="minor"/>
      </rPr>
      <t xml:space="preserve"> En el aplicativo CSJCOM, los datos de los intervinientes para citaciones a audencia y por correo electrónico institucional o en físico, al grupo de notificaciones, revisando que los datos sean correctos, antes de ordenar al centro de servicios .
</t>
    </r>
    <r>
      <rPr>
        <sz val="10"/>
        <color rgb="FFFF0000"/>
        <rFont val="Calibri"/>
        <family val="2"/>
        <scheme val="minor"/>
      </rPr>
      <t>Desviación:</t>
    </r>
    <r>
      <rPr>
        <sz val="10"/>
        <rFont val="Calibri"/>
        <family val="2"/>
        <scheme val="minor"/>
      </rPr>
      <t xml:space="preserve"> Corrige los datos y da la orden nuevamente.
</t>
    </r>
    <r>
      <rPr>
        <sz val="10"/>
        <color rgb="FFFF0000"/>
        <rFont val="Calibri"/>
        <family val="2"/>
        <scheme val="minor"/>
      </rPr>
      <t>Evidencia:</t>
    </r>
    <r>
      <rPr>
        <sz val="10"/>
        <rFont val="Calibri"/>
        <family val="2"/>
        <scheme val="minor"/>
      </rPr>
      <t xml:space="preserve">  Como registro quedan los datos ique ingresó el juzgado en el aplicativo  los cuales no pueden ser cambiados. Para las notificaciones los documentos enviados al grupo de notificaciones.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</si>
</sst>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112">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0"/>
      <color rgb="FF00B050"/>
      <name val="Calibri"/>
      <family val="2"/>
      <scheme val="minor"/>
    </font>
    <font>
      <sz val="11"/>
      <color rgb="FF92D05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sz val="11"/>
      <color rgb="FF000000"/>
      <name val="Calibri"/>
      <family val="2"/>
      <scheme val="minor"/>
    </font>
    <font>
      <sz val="11"/>
      <color rgb="FFFFFFFF"/>
      <name val="Calibri"/>
      <family val="2"/>
      <scheme val="minor"/>
    </font>
    <font>
      <b/>
      <sz val="8"/>
      <color rgb="FF000000"/>
      <name val="Times New Roman"/>
      <family val="1"/>
    </font>
    <font>
      <b/>
      <sz val="8"/>
      <color rgb="FF767171"/>
      <name val="Times New Roman"/>
      <family val="1"/>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1"/>
      <color rgb="FFFF0000"/>
      <name val="Calibri"/>
      <family val="2"/>
      <scheme val="minor"/>
    </font>
    <font>
      <sz val="12"/>
      <color rgb="FFFF0000"/>
      <name val="Azo Sans Medium"/>
    </font>
    <font>
      <sz val="12"/>
      <color rgb="FFFF0000"/>
      <name val="Azo Sans Light"/>
    </font>
    <font>
      <b/>
      <sz val="11"/>
      <color rgb="FFFF0000"/>
      <name val="Calibri"/>
      <family val="2"/>
      <scheme val="minor"/>
    </font>
    <font>
      <b/>
      <u/>
      <sz val="11"/>
      <color rgb="FFFF0000"/>
      <name val="Calibri"/>
      <family val="2"/>
      <scheme val="minor"/>
    </font>
    <font>
      <b/>
      <sz val="14"/>
      <color theme="1"/>
      <name val="Arial Narrow"/>
      <family val="2"/>
    </font>
    <font>
      <sz val="12"/>
      <name val="Calibri"/>
      <family val="2"/>
      <scheme val="minor"/>
    </font>
    <font>
      <b/>
      <u/>
      <sz val="11"/>
      <color rgb="FF000000"/>
      <name val="Calibri"/>
      <family val="2"/>
      <scheme val="minor"/>
    </font>
    <font>
      <b/>
      <u/>
      <sz val="11"/>
      <color theme="1"/>
      <name val="Calibri"/>
      <family val="2"/>
      <scheme val="minor"/>
    </font>
    <font>
      <sz val="9"/>
      <color theme="1"/>
      <name val="Arial"/>
      <family val="2"/>
    </font>
    <font>
      <b/>
      <sz val="12"/>
      <color theme="1"/>
      <name val="Arial"/>
      <family val="2"/>
    </font>
    <font>
      <b/>
      <sz val="11"/>
      <name val="Azo Sans Medium"/>
    </font>
    <font>
      <b/>
      <sz val="11"/>
      <color rgb="FF004D6D"/>
      <name val="Azo Sans Medium"/>
    </font>
    <font>
      <b/>
      <u/>
      <sz val="11"/>
      <name val="Azo Sans Medium"/>
    </font>
    <font>
      <b/>
      <sz val="11"/>
      <color theme="0"/>
      <name val="Azo Sans Medium"/>
    </font>
    <font>
      <sz val="10"/>
      <color theme="1"/>
      <name val="Arial Narrow"/>
      <family val="2"/>
    </font>
    <font>
      <sz val="10"/>
      <color rgb="FF0070C0"/>
      <name val="Calibri"/>
      <family val="2"/>
      <scheme val="minor"/>
    </font>
    <font>
      <b/>
      <sz val="10"/>
      <color theme="1"/>
      <name val="Arial Narrow"/>
      <family val="2"/>
    </font>
  </fonts>
  <fills count="2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0084B6"/>
        <bgColor indexed="64"/>
      </patternFill>
    </fill>
    <fill>
      <patternFill patternType="solid">
        <fgColor rgb="FF4DC0E3"/>
        <bgColor indexed="64"/>
      </patternFill>
    </fill>
    <fill>
      <patternFill patternType="solid">
        <fgColor rgb="FFFFFFFF"/>
        <bgColor indexed="64"/>
      </patternFill>
    </fill>
  </fills>
  <borders count="138">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style="dotted">
        <color rgb="FF4DC0E3"/>
      </left>
      <right style="dotted">
        <color rgb="FF4DC0E3"/>
      </right>
      <top/>
      <bottom style="dotted">
        <color rgb="FF00B0F0"/>
      </bottom>
      <diagonal/>
    </border>
    <border>
      <left style="thin">
        <color indexed="64"/>
      </left>
      <right style="thin">
        <color indexed="64"/>
      </right>
      <top style="thin">
        <color theme="0"/>
      </top>
      <bottom/>
      <diagonal/>
    </border>
    <border>
      <left style="thick">
        <color theme="0"/>
      </left>
      <right/>
      <top style="thin">
        <color theme="0"/>
      </top>
      <bottom style="thick">
        <color theme="0"/>
      </bottom>
      <diagonal/>
    </border>
    <border>
      <left/>
      <right/>
      <top style="thin">
        <color theme="0"/>
      </top>
      <bottom style="thick">
        <color theme="0"/>
      </bottom>
      <diagonal/>
    </border>
    <border>
      <left style="thin">
        <color theme="0"/>
      </left>
      <right/>
      <top style="thin">
        <color theme="0"/>
      </top>
      <bottom/>
      <diagonal/>
    </border>
    <border>
      <left style="thick">
        <color theme="0"/>
      </left>
      <right/>
      <top style="thick">
        <color theme="0"/>
      </top>
      <bottom style="dashed">
        <color theme="9" tint="-0.24994659260841701"/>
      </bottom>
      <diagonal/>
    </border>
    <border>
      <left style="thick">
        <color theme="0"/>
      </left>
      <right/>
      <top style="dashed">
        <color theme="9" tint="-0.24994659260841701"/>
      </top>
      <bottom/>
      <diagonal/>
    </border>
    <border>
      <left style="thin">
        <color theme="0"/>
      </left>
      <right/>
      <top/>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725">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4" fillId="0" borderId="0" xfId="0" applyFont="1" applyAlignment="1" applyProtection="1">
      <alignment horizontal="center" vertical="center" wrapText="1" readingOrder="1"/>
      <protection hidden="1"/>
    </xf>
    <xf numFmtId="0" fontId="57"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5"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7" fillId="3" borderId="0" xfId="1" quotePrefix="1" applyFont="1" applyFill="1" applyAlignment="1">
      <alignment horizontal="center" vertical="center" wrapText="1"/>
    </xf>
    <xf numFmtId="0" fontId="58" fillId="3" borderId="0" xfId="1" quotePrefix="1" applyFont="1" applyFill="1" applyAlignment="1">
      <alignment horizontal="center" vertical="center" wrapText="1"/>
    </xf>
    <xf numFmtId="0" fontId="58"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3" fillId="3" borderId="11" xfId="1" applyFont="1" applyFill="1" applyBorder="1" applyAlignment="1">
      <alignment horizontal="left" vertical="center" wrapText="1"/>
    </xf>
    <xf numFmtId="0" fontId="18" fillId="3" borderId="11" xfId="0" applyFont="1" applyFill="1" applyBorder="1"/>
    <xf numFmtId="0" fontId="59" fillId="3" borderId="0" xfId="0" applyFont="1" applyFill="1" applyAlignment="1">
      <alignment horizontal="center" vertical="center" wrapText="1"/>
    </xf>
    <xf numFmtId="0" fontId="59" fillId="3" borderId="0" xfId="0" applyFont="1" applyFill="1" applyAlignment="1">
      <alignment horizontal="left" vertical="center" wrapText="1"/>
    </xf>
    <xf numFmtId="0" fontId="53"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24" fillId="0" borderId="21" xfId="0" applyFont="1" applyBorder="1" applyAlignment="1" applyProtection="1">
      <alignment horizontal="justify" vertical="center" wrapText="1"/>
      <protection locked="0"/>
    </xf>
    <xf numFmtId="0" fontId="12" fillId="0" borderId="21"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2" fontId="0" fillId="0" borderId="6" xfId="3" applyNumberFormat="1" applyFont="1" applyBorder="1" applyAlignment="1">
      <alignment horizontal="justify" vertical="center" wrapText="1"/>
    </xf>
    <xf numFmtId="2" fontId="0" fillId="0" borderId="21"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0" borderId="20" xfId="0" applyBorder="1" applyAlignment="1">
      <alignment horizontal="left" vertical="center" wrapText="1"/>
    </xf>
    <xf numFmtId="0" fontId="0" fillId="0" borderId="87" xfId="0" applyBorder="1" applyAlignment="1">
      <alignment horizontal="justify" vertical="center" wrapText="1"/>
    </xf>
    <xf numFmtId="0" fontId="12" fillId="0" borderId="87" xfId="0" applyFont="1" applyBorder="1" applyAlignment="1">
      <alignment horizontal="justify" vertical="center" wrapText="1"/>
    </xf>
    <xf numFmtId="0" fontId="0" fillId="0" borderId="11" xfId="0" applyBorder="1" applyAlignment="1">
      <alignment horizontal="left"/>
    </xf>
    <xf numFmtId="0" fontId="0" fillId="0" borderId="88" xfId="0" applyBorder="1" applyAlignment="1">
      <alignment horizontal="justify" vertical="center" wrapText="1"/>
    </xf>
    <xf numFmtId="0" fontId="0" fillId="0" borderId="32" xfId="0" applyBorder="1" applyAlignment="1">
      <alignment horizontal="left" vertical="center" wrapText="1"/>
    </xf>
    <xf numFmtId="0" fontId="0" fillId="0" borderId="29" xfId="0" applyBorder="1" applyAlignment="1">
      <alignment vertical="center" wrapText="1"/>
    </xf>
    <xf numFmtId="0" fontId="0" fillId="0" borderId="20" xfId="0" applyBorder="1" applyAlignment="1">
      <alignment vertical="center" wrapText="1"/>
    </xf>
    <xf numFmtId="0" fontId="67" fillId="0" borderId="6" xfId="0" applyFont="1" applyBorder="1" applyAlignment="1">
      <alignment horizontal="justify" vertical="center" wrapText="1"/>
    </xf>
    <xf numFmtId="0" fontId="0" fillId="0" borderId="29" xfId="0" applyBorder="1" applyAlignment="1">
      <alignment horizontal="center" vertical="center" wrapText="1"/>
    </xf>
    <xf numFmtId="0" fontId="0" fillId="0" borderId="29" xfId="0" applyBorder="1" applyAlignment="1">
      <alignment horizontal="justify" vertical="center" wrapText="1"/>
    </xf>
    <xf numFmtId="2" fontId="69" fillId="0" borderId="6"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0" fontId="68" fillId="0" borderId="6" xfId="0" applyFont="1" applyBorder="1" applyAlignment="1" applyProtection="1">
      <alignment horizontal="justify" vertical="center" wrapText="1"/>
      <protection locked="0"/>
    </xf>
    <xf numFmtId="1" fontId="0" fillId="0" borderId="20" xfId="4" applyNumberFormat="1" applyFont="1" applyBorder="1" applyAlignment="1">
      <alignment horizontal="center" vertical="center" wrapText="1"/>
    </xf>
    <xf numFmtId="2" fontId="0" fillId="0" borderId="29" xfId="3" applyNumberFormat="1" applyFont="1" applyBorder="1" applyAlignment="1">
      <alignment horizontal="center" vertical="center" wrapText="1"/>
    </xf>
    <xf numFmtId="0" fontId="12" fillId="0" borderId="29" xfId="0" applyFont="1" applyBorder="1" applyAlignment="1" applyProtection="1">
      <alignment horizontal="justify" vertical="center" wrapText="1"/>
      <protection locked="0"/>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59" fillId="3" borderId="116" xfId="0" applyFont="1" applyFill="1" applyBorder="1" applyAlignment="1">
      <alignment vertical="center" wrapText="1"/>
    </xf>
    <xf numFmtId="0" fontId="59" fillId="3" borderId="112" xfId="0" applyFont="1" applyFill="1" applyBorder="1" applyAlignment="1">
      <alignment vertical="center" wrapText="1"/>
    </xf>
    <xf numFmtId="0" fontId="11" fillId="3" borderId="76" xfId="0" applyFont="1" applyFill="1" applyBorder="1"/>
    <xf numFmtId="0" fontId="11" fillId="0" borderId="76" xfId="0" applyFont="1" applyBorder="1"/>
    <xf numFmtId="0" fontId="11" fillId="3" borderId="16" xfId="0" applyFont="1" applyFill="1" applyBorder="1"/>
    <xf numFmtId="0" fontId="11" fillId="0" borderId="16" xfId="0" applyFont="1" applyBorder="1"/>
    <xf numFmtId="2" fontId="69" fillId="0" borderId="21" xfId="3" applyNumberFormat="1" applyFont="1" applyBorder="1" applyAlignment="1">
      <alignment horizontal="justify" vertical="center" wrapText="1"/>
    </xf>
    <xf numFmtId="1" fontId="0" fillId="0" borderId="29" xfId="4" applyNumberFormat="1" applyFont="1" applyBorder="1" applyAlignment="1">
      <alignment horizontal="center" vertical="center" wrapText="1"/>
    </xf>
    <xf numFmtId="0" fontId="0" fillId="0" borderId="21" xfId="0" applyBorder="1" applyAlignment="1">
      <alignment horizontal="left" vertical="top" wrapText="1"/>
    </xf>
    <xf numFmtId="0" fontId="28" fillId="4" borderId="10" xfId="0" applyFont="1" applyFill="1" applyBorder="1" applyAlignment="1">
      <alignment horizontal="center" vertical="center"/>
    </xf>
    <xf numFmtId="0" fontId="0" fillId="0" borderId="0" xfId="0" applyAlignment="1">
      <alignment horizontal="center"/>
    </xf>
    <xf numFmtId="2" fontId="0" fillId="0" borderId="6" xfId="3" applyNumberFormat="1" applyFont="1" applyBorder="1" applyAlignment="1">
      <alignment vertical="center" wrapText="1"/>
    </xf>
    <xf numFmtId="2" fontId="0" fillId="0" borderId="21" xfId="3" applyNumberFormat="1" applyFont="1" applyBorder="1" applyAlignment="1">
      <alignment vertical="center" wrapText="1"/>
    </xf>
    <xf numFmtId="0" fontId="62" fillId="3" borderId="0" xfId="0" applyFont="1" applyFill="1"/>
    <xf numFmtId="0" fontId="66" fillId="0" borderId="0" xfId="0" applyFont="1" applyAlignment="1">
      <alignment horizontal="center" vertical="center" wrapText="1"/>
    </xf>
    <xf numFmtId="0" fontId="63" fillId="3" borderId="0" xfId="0" applyFont="1" applyFill="1"/>
    <xf numFmtId="0" fontId="64" fillId="0" borderId="0" xfId="0" applyFont="1" applyAlignment="1">
      <alignment horizontal="justify" vertical="center" wrapText="1" readingOrder="1"/>
    </xf>
    <xf numFmtId="0" fontId="64" fillId="0" borderId="0" xfId="0" applyFont="1" applyAlignment="1">
      <alignment horizontal="left" vertical="center" wrapText="1"/>
    </xf>
    <xf numFmtId="0" fontId="62" fillId="0" borderId="0" xfId="0" applyFont="1"/>
    <xf numFmtId="0" fontId="76" fillId="0" borderId="6" xfId="0" applyFont="1" applyBorder="1" applyAlignment="1">
      <alignment horizontal="justify" vertical="center" wrapText="1"/>
    </xf>
    <xf numFmtId="0" fontId="76" fillId="0" borderId="6" xfId="0" applyFont="1" applyBorder="1" applyAlignment="1">
      <alignment horizontal="left" vertical="top" wrapText="1"/>
    </xf>
    <xf numFmtId="0" fontId="77" fillId="0" borderId="6" xfId="0" applyFont="1" applyBorder="1" applyAlignment="1">
      <alignment horizontal="justify" vertical="center" wrapText="1"/>
    </xf>
    <xf numFmtId="0" fontId="76" fillId="0" borderId="21" xfId="0" applyFont="1" applyBorder="1" applyAlignment="1">
      <alignment horizontal="justify" vertical="center" wrapText="1"/>
    </xf>
    <xf numFmtId="0" fontId="69" fillId="0" borderId="0" xfId="0" applyFont="1" applyAlignment="1">
      <alignment wrapText="1"/>
    </xf>
    <xf numFmtId="0" fontId="12" fillId="3" borderId="20" xfId="0" applyFont="1" applyFill="1" applyBorder="1" applyAlignment="1">
      <alignment horizontal="center" vertical="center" wrapText="1"/>
    </xf>
    <xf numFmtId="0" fontId="78" fillId="3" borderId="121" xfId="0" applyFont="1" applyFill="1" applyBorder="1" applyAlignment="1">
      <alignment horizontal="center" vertical="center" wrapText="1"/>
    </xf>
    <xf numFmtId="0" fontId="78" fillId="3" borderId="77" xfId="0" applyFont="1" applyFill="1" applyBorder="1" applyAlignment="1">
      <alignment horizontal="center" vertical="center" wrapText="1"/>
    </xf>
    <xf numFmtId="0" fontId="79" fillId="3" borderId="75" xfId="0" applyFont="1" applyFill="1" applyBorder="1" applyAlignment="1">
      <alignment horizontal="center" vertical="center" wrapText="1"/>
    </xf>
    <xf numFmtId="0" fontId="79" fillId="3" borderId="17" xfId="0" applyFont="1" applyFill="1" applyBorder="1" applyAlignment="1">
      <alignment horizontal="center" vertical="center" wrapText="1"/>
    </xf>
    <xf numFmtId="0" fontId="78" fillId="3" borderId="122" xfId="0" applyFont="1" applyFill="1" applyBorder="1" applyAlignment="1">
      <alignment horizontal="center" vertical="center" wrapText="1"/>
    </xf>
    <xf numFmtId="0" fontId="78" fillId="3" borderId="12" xfId="0" applyFont="1" applyFill="1" applyBorder="1" applyAlignment="1">
      <alignment horizontal="center" vertical="center" wrapText="1"/>
    </xf>
    <xf numFmtId="14" fontId="79" fillId="3" borderId="17" xfId="0" applyNumberFormat="1" applyFont="1" applyFill="1" applyBorder="1" applyAlignment="1">
      <alignment horizontal="center" vertical="center" wrapText="1"/>
    </xf>
    <xf numFmtId="0" fontId="80" fillId="0" borderId="0" xfId="0" applyFont="1" applyAlignment="1" applyProtection="1">
      <alignment vertical="center"/>
      <protection locked="0"/>
    </xf>
    <xf numFmtId="0" fontId="80" fillId="0" borderId="0" xfId="0" applyFont="1" applyProtection="1">
      <protection locked="0"/>
    </xf>
    <xf numFmtId="0" fontId="80" fillId="0" borderId="0" xfId="0" applyFont="1"/>
    <xf numFmtId="0" fontId="82" fillId="19" borderId="123" xfId="0" applyFont="1" applyFill="1" applyBorder="1" applyAlignment="1" applyProtection="1">
      <alignment horizontal="left" vertical="center" wrapText="1"/>
      <protection locked="0"/>
    </xf>
    <xf numFmtId="0" fontId="82" fillId="19" borderId="123" xfId="0" applyFont="1" applyFill="1" applyBorder="1" applyAlignment="1" applyProtection="1">
      <alignment horizontal="center" vertical="center"/>
      <protection locked="0"/>
    </xf>
    <xf numFmtId="0" fontId="80" fillId="0" borderId="0" xfId="0" applyFont="1" applyAlignment="1" applyProtection="1">
      <alignment horizontal="left" vertical="center"/>
      <protection locked="0"/>
    </xf>
    <xf numFmtId="0" fontId="82" fillId="0" borderId="0" xfId="0" applyFont="1" applyAlignment="1" applyProtection="1">
      <alignment horizontal="center" vertical="center"/>
      <protection locked="0"/>
    </xf>
    <xf numFmtId="0" fontId="80" fillId="0" borderId="0" xfId="0" applyFont="1" applyAlignment="1" applyProtection="1">
      <alignment horizontal="center" vertical="center"/>
      <protection locked="0"/>
    </xf>
    <xf numFmtId="0" fontId="80" fillId="0" borderId="0" xfId="0" applyFont="1" applyAlignment="1" applyProtection="1">
      <alignment horizontal="left"/>
      <protection locked="0"/>
    </xf>
    <xf numFmtId="0" fontId="80" fillId="0" borderId="0" xfId="0" applyFont="1" applyAlignment="1" applyProtection="1">
      <alignment horizontal="center"/>
      <protection locked="0"/>
    </xf>
    <xf numFmtId="0" fontId="84" fillId="20" borderId="126" xfId="0" applyFont="1" applyFill="1" applyBorder="1" applyAlignment="1">
      <alignment horizontal="center" vertical="center" wrapText="1" readingOrder="1"/>
    </xf>
    <xf numFmtId="0" fontId="86" fillId="3" borderId="126" xfId="0" applyFont="1" applyFill="1" applyBorder="1" applyAlignment="1">
      <alignment horizontal="center" vertical="center" wrapText="1" readingOrder="1"/>
    </xf>
    <xf numFmtId="0" fontId="86" fillId="3" borderId="126" xfId="0" applyFont="1" applyFill="1" applyBorder="1" applyAlignment="1">
      <alignment horizontal="left" vertical="center" wrapText="1"/>
    </xf>
    <xf numFmtId="0" fontId="86" fillId="3" borderId="126" xfId="0" applyFont="1" applyFill="1" applyBorder="1" applyAlignment="1">
      <alignment horizontal="center" vertical="center" wrapText="1"/>
    </xf>
    <xf numFmtId="0" fontId="80" fillId="3" borderId="0" xfId="0" applyFont="1" applyFill="1"/>
    <xf numFmtId="0" fontId="86" fillId="0" borderId="126" xfId="0" applyFont="1" applyBorder="1" applyAlignment="1">
      <alignment horizontal="center" vertical="center" wrapText="1" readingOrder="1"/>
    </xf>
    <xf numFmtId="0" fontId="86" fillId="0" borderId="126" xfId="0" applyFont="1" applyBorder="1" applyAlignment="1">
      <alignment horizontal="left" vertical="center" wrapText="1"/>
    </xf>
    <xf numFmtId="0" fontId="86" fillId="21" borderId="126" xfId="0" applyFont="1" applyFill="1" applyBorder="1" applyAlignment="1">
      <alignment horizontal="left" vertical="center" wrapText="1"/>
    </xf>
    <xf numFmtId="0" fontId="83" fillId="0" borderId="0" xfId="0" applyFont="1" applyAlignment="1">
      <alignment vertical="center" wrapText="1"/>
    </xf>
    <xf numFmtId="0" fontId="84" fillId="0" borderId="126" xfId="0" applyFont="1" applyBorder="1" applyAlignment="1">
      <alignment vertical="center" wrapText="1" readingOrder="1"/>
    </xf>
    <xf numFmtId="0" fontId="86" fillId="3" borderId="126" xfId="0" applyFont="1" applyFill="1" applyBorder="1" applyAlignment="1">
      <alignment horizontal="left" vertical="center" wrapText="1" readingOrder="1"/>
    </xf>
    <xf numFmtId="0" fontId="82" fillId="0" borderId="0" xfId="0" applyFont="1"/>
    <xf numFmtId="0" fontId="86" fillId="3" borderId="126" xfId="0" applyFont="1" applyFill="1" applyBorder="1" applyAlignment="1">
      <alignment horizontal="left" vertical="center"/>
    </xf>
    <xf numFmtId="0" fontId="86" fillId="3" borderId="126" xfId="0" applyFont="1" applyFill="1" applyBorder="1" applyAlignment="1">
      <alignment vertical="center" wrapText="1"/>
    </xf>
    <xf numFmtId="0" fontId="86" fillId="3" borderId="126" xfId="0" applyFont="1" applyFill="1" applyBorder="1" applyAlignment="1">
      <alignment vertical="center" wrapText="1" readingOrder="1"/>
    </xf>
    <xf numFmtId="0" fontId="86" fillId="3" borderId="126" xfId="0" applyFont="1" applyFill="1" applyBorder="1" applyAlignment="1">
      <alignment vertical="center"/>
    </xf>
    <xf numFmtId="0" fontId="86" fillId="3" borderId="126" xfId="0" applyFont="1" applyFill="1" applyBorder="1" applyAlignment="1">
      <alignment horizontal="center" vertical="center"/>
    </xf>
    <xf numFmtId="0" fontId="84" fillId="0" borderId="0" xfId="0" applyFont="1" applyAlignment="1">
      <alignment vertical="center" wrapText="1" readingOrder="1"/>
    </xf>
    <xf numFmtId="0" fontId="86" fillId="3" borderId="0" xfId="0" applyFont="1" applyFill="1" applyAlignment="1">
      <alignment horizontal="center" vertical="center" wrapText="1" readingOrder="1"/>
    </xf>
    <xf numFmtId="0" fontId="86" fillId="0" borderId="0" xfId="0" applyFont="1" applyAlignment="1">
      <alignment vertical="center"/>
    </xf>
    <xf numFmtId="0" fontId="80" fillId="0" borderId="0" xfId="0" applyFont="1" applyAlignment="1">
      <alignment horizontal="left"/>
    </xf>
    <xf numFmtId="0" fontId="80" fillId="0" borderId="0" xfId="0" applyFont="1" applyAlignment="1">
      <alignment horizontal="center"/>
    </xf>
    <xf numFmtId="0" fontId="87" fillId="0" borderId="0" xfId="0" applyFont="1" applyAlignment="1">
      <alignment wrapText="1"/>
    </xf>
    <xf numFmtId="0" fontId="89" fillId="0" borderId="0" xfId="0" applyFont="1"/>
    <xf numFmtId="0" fontId="91" fillId="20" borderId="123" xfId="0" applyFont="1" applyFill="1" applyBorder="1" applyAlignment="1">
      <alignment horizontal="center" vertical="center"/>
    </xf>
    <xf numFmtId="0" fontId="91" fillId="5" borderId="123" xfId="0" applyFont="1" applyFill="1" applyBorder="1" applyAlignment="1">
      <alignment horizontal="center" vertical="center"/>
    </xf>
    <xf numFmtId="0" fontId="91" fillId="5" borderId="123" xfId="0" applyFont="1" applyFill="1" applyBorder="1" applyAlignment="1">
      <alignment vertical="center" wrapText="1"/>
    </xf>
    <xf numFmtId="0" fontId="91" fillId="3" borderId="123" xfId="0" applyFont="1" applyFill="1" applyBorder="1" applyAlignment="1">
      <alignment horizontal="left" vertical="top" wrapText="1"/>
    </xf>
    <xf numFmtId="0" fontId="92" fillId="3" borderId="123" xfId="0" applyFont="1" applyFill="1" applyBorder="1" applyAlignment="1">
      <alignment horizontal="center" vertical="center" wrapText="1"/>
    </xf>
    <xf numFmtId="0" fontId="93" fillId="3" borderId="123" xfId="0" applyFont="1" applyFill="1" applyBorder="1" applyAlignment="1">
      <alignment horizontal="center" vertical="center" wrapText="1"/>
    </xf>
    <xf numFmtId="0" fontId="93" fillId="3" borderId="123" xfId="0" applyFont="1" applyFill="1" applyBorder="1" applyAlignment="1">
      <alignment horizontal="left" vertical="center"/>
    </xf>
    <xf numFmtId="0" fontId="91" fillId="0" borderId="123" xfId="0" applyFont="1" applyBorder="1" applyAlignment="1">
      <alignment vertical="top" wrapText="1"/>
    </xf>
    <xf numFmtId="0" fontId="92" fillId="3" borderId="123" xfId="0" applyFont="1" applyFill="1" applyBorder="1" applyAlignment="1">
      <alignment horizontal="center" vertical="center"/>
    </xf>
    <xf numFmtId="0" fontId="93" fillId="3" borderId="123" xfId="0" applyFont="1" applyFill="1" applyBorder="1" applyAlignment="1">
      <alignment horizontal="center" vertical="center"/>
    </xf>
    <xf numFmtId="0" fontId="91" fillId="3" borderId="123" xfId="0" applyFont="1" applyFill="1" applyBorder="1" applyAlignment="1">
      <alignment horizontal="left" vertical="center" wrapText="1"/>
    </xf>
    <xf numFmtId="0" fontId="91" fillId="0" borderId="123" xfId="0" applyFont="1" applyBorder="1" applyAlignment="1">
      <alignment horizontal="left" vertical="center" wrapText="1"/>
    </xf>
    <xf numFmtId="0" fontId="93" fillId="0" borderId="123" xfId="0" applyFont="1" applyBorder="1" applyAlignment="1">
      <alignment horizontal="left" vertical="center"/>
    </xf>
    <xf numFmtId="0" fontId="89" fillId="0" borderId="0" xfId="0" applyFont="1" applyAlignment="1">
      <alignment horizontal="left"/>
    </xf>
    <xf numFmtId="0" fontId="87" fillId="0" borderId="0" xfId="0" applyFont="1" applyAlignment="1">
      <alignment horizontal="center"/>
    </xf>
    <xf numFmtId="0" fontId="89" fillId="0" borderId="0" xfId="0" applyFont="1" applyAlignment="1">
      <alignment horizontal="center"/>
    </xf>
    <xf numFmtId="0" fontId="20" fillId="4" borderId="26" xfId="0" applyFont="1" applyFill="1" applyBorder="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95" fillId="0" borderId="123" xfId="0" applyFont="1" applyBorder="1" applyAlignment="1">
      <alignment horizontal="left" vertical="center" wrapText="1"/>
    </xf>
    <xf numFmtId="0" fontId="96" fillId="3" borderId="123" xfId="0" applyFont="1" applyFill="1" applyBorder="1" applyAlignment="1">
      <alignment horizontal="center" vertical="center"/>
    </xf>
    <xf numFmtId="0" fontId="96" fillId="0" borderId="123" xfId="0" applyFont="1" applyBorder="1" applyAlignment="1">
      <alignment horizontal="left" vertical="center"/>
    </xf>
    <xf numFmtId="0" fontId="11" fillId="0" borderId="6" xfId="0" applyFont="1" applyBorder="1" applyAlignment="1">
      <alignment horizontal="justify" vertical="center" wrapText="1"/>
    </xf>
    <xf numFmtId="0" fontId="4" fillId="4" borderId="135" xfId="0" applyFont="1" applyFill="1" applyBorder="1" applyAlignment="1">
      <alignment horizontal="center" vertical="center"/>
    </xf>
    <xf numFmtId="0" fontId="4" fillId="4" borderId="136" xfId="0" applyFont="1" applyFill="1" applyBorder="1" applyAlignment="1">
      <alignment horizontal="center" vertical="center"/>
    </xf>
    <xf numFmtId="0" fontId="0" fillId="0" borderId="28" xfId="0" applyBorder="1" applyAlignment="1">
      <alignment horizontal="center" vertical="center" wrapText="1"/>
    </xf>
    <xf numFmtId="0" fontId="67" fillId="0" borderId="6" xfId="0" applyFont="1" applyBorder="1" applyAlignment="1">
      <alignment horizontal="left" vertical="center" wrapText="1"/>
    </xf>
    <xf numFmtId="0" fontId="61" fillId="0" borderId="6" xfId="0" applyFont="1" applyBorder="1" applyAlignment="1" applyProtection="1">
      <alignment horizontal="justify" vertical="center" wrapText="1"/>
      <protection locked="0"/>
    </xf>
    <xf numFmtId="3" fontId="0" fillId="0" borderId="41" xfId="0" applyNumberFormat="1" applyBorder="1" applyAlignment="1">
      <alignment horizontal="justify" vertical="center" wrapText="1"/>
    </xf>
    <xf numFmtId="0" fontId="0" fillId="0" borderId="26" xfId="0" applyBorder="1" applyAlignment="1">
      <alignment horizontal="center" vertical="center" wrapText="1"/>
    </xf>
    <xf numFmtId="2" fontId="12" fillId="0" borderId="32" xfId="3" applyNumberFormat="1" applyFont="1" applyBorder="1" applyAlignment="1">
      <alignment horizontal="justify" vertical="center" wrapText="1"/>
    </xf>
    <xf numFmtId="0" fontId="103" fillId="0" borderId="0" xfId="0" applyFont="1" applyAlignment="1">
      <alignment horizontal="center" vertical="center" wrapText="1"/>
    </xf>
    <xf numFmtId="0" fontId="103" fillId="0" borderId="0" xfId="0" applyFont="1" applyAlignment="1">
      <alignment horizontal="center" vertical="center"/>
    </xf>
    <xf numFmtId="0" fontId="83" fillId="5" borderId="123" xfId="0" applyFont="1" applyFill="1" applyBorder="1" applyAlignment="1" applyProtection="1">
      <alignment horizontal="left" vertical="top" wrapText="1"/>
      <protection locked="0"/>
    </xf>
    <xf numFmtId="0" fontId="105" fillId="5" borderId="123" xfId="0" applyFont="1" applyFill="1" applyBorder="1" applyAlignment="1" applyProtection="1">
      <alignment horizontal="left" vertical="top" wrapText="1"/>
      <protection locked="0"/>
    </xf>
    <xf numFmtId="0" fontId="0" fillId="0" borderId="41" xfId="0" applyBorder="1" applyAlignment="1">
      <alignment horizontal="center" vertical="center" wrapText="1"/>
    </xf>
    <xf numFmtId="0" fontId="24" fillId="0" borderId="6" xfId="0" applyFont="1" applyBorder="1" applyAlignment="1" applyProtection="1">
      <alignment horizontal="justify" vertical="top" wrapText="1"/>
      <protection locked="0"/>
    </xf>
    <xf numFmtId="0" fontId="24" fillId="0" borderId="20" xfId="0" applyFont="1" applyBorder="1" applyAlignment="1" applyProtection="1">
      <alignment horizontal="justify" vertical="center" wrapText="1"/>
      <protection locked="0"/>
    </xf>
    <xf numFmtId="0" fontId="12" fillId="3" borderId="26" xfId="0" applyFont="1" applyFill="1" applyBorder="1" applyAlignment="1">
      <alignment horizontal="center" vertical="center" wrapText="1"/>
    </xf>
    <xf numFmtId="1" fontId="0" fillId="0" borderId="28" xfId="4" applyNumberFormat="1" applyFont="1" applyBorder="1" applyAlignment="1">
      <alignment horizontal="center" vertical="center" wrapText="1"/>
    </xf>
    <xf numFmtId="2" fontId="12" fillId="0" borderId="25" xfId="3" applyNumberFormat="1" applyFont="1" applyBorder="1" applyAlignment="1">
      <alignment horizontal="justify" vertical="center" wrapText="1"/>
    </xf>
    <xf numFmtId="2" fontId="12" fillId="0" borderId="20" xfId="3" applyNumberFormat="1" applyFont="1" applyBorder="1" applyAlignment="1">
      <alignment horizontal="justify" vertical="center"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04" fillId="15" borderId="0" xfId="0" applyFont="1" applyFill="1" applyAlignment="1" applyProtection="1">
      <alignment horizontal="center" vertical="center"/>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84" fillId="0" borderId="127" xfId="0" applyFont="1" applyBorder="1" applyAlignment="1">
      <alignment horizontal="center" vertical="center" wrapText="1" readingOrder="1"/>
    </xf>
    <xf numFmtId="0" fontId="84" fillId="0" borderId="128" xfId="0" applyFont="1" applyBorder="1" applyAlignment="1">
      <alignment horizontal="center" vertical="center" wrapText="1" readingOrder="1"/>
    </xf>
    <xf numFmtId="0" fontId="84" fillId="0" borderId="126" xfId="0" applyFont="1" applyBorder="1" applyAlignment="1">
      <alignment horizontal="center" vertical="center" wrapText="1" readingOrder="1"/>
    </xf>
    <xf numFmtId="0" fontId="86" fillId="3" borderId="127" xfId="0" applyFont="1" applyFill="1" applyBorder="1" applyAlignment="1">
      <alignment horizontal="center" vertical="center" wrapText="1" readingOrder="1"/>
    </xf>
    <xf numFmtId="0" fontId="86" fillId="3" borderId="129" xfId="0" applyFont="1" applyFill="1" applyBorder="1" applyAlignment="1">
      <alignment horizontal="center" vertical="center" wrapText="1" readingOrder="1"/>
    </xf>
    <xf numFmtId="0" fontId="86" fillId="3" borderId="130" xfId="0" applyFont="1" applyFill="1" applyBorder="1" applyAlignment="1">
      <alignment horizontal="center" vertical="center" wrapText="1" readingOrder="1"/>
    </xf>
    <xf numFmtId="0" fontId="85" fillId="19" borderId="126" xfId="0" applyFont="1" applyFill="1" applyBorder="1" applyAlignment="1">
      <alignment horizontal="center" vertical="center" wrapText="1" readingOrder="1"/>
    </xf>
    <xf numFmtId="0" fontId="84" fillId="3" borderId="126" xfId="0" applyFont="1" applyFill="1" applyBorder="1" applyAlignment="1">
      <alignment horizontal="center" vertical="center" wrapText="1" readingOrder="1"/>
    </xf>
    <xf numFmtId="0" fontId="84" fillId="0" borderId="126" xfId="0" applyFont="1" applyBorder="1" applyAlignment="1">
      <alignment horizontal="left" vertical="center" wrapText="1" readingOrder="1"/>
    </xf>
    <xf numFmtId="0" fontId="81" fillId="0" borderId="0" xfId="0" applyFont="1" applyAlignment="1" applyProtection="1">
      <alignment horizontal="center" vertical="center" wrapText="1"/>
      <protection locked="0"/>
    </xf>
    <xf numFmtId="0" fontId="83" fillId="5" borderId="124" xfId="0" applyFont="1" applyFill="1" applyBorder="1" applyAlignment="1" applyProtection="1">
      <alignment horizontal="center" vertical="center" wrapText="1"/>
      <protection locked="0"/>
    </xf>
    <xf numFmtId="0" fontId="83" fillId="5" borderId="125" xfId="0" applyFont="1" applyFill="1" applyBorder="1" applyAlignment="1" applyProtection="1">
      <alignment horizontal="center" vertical="center" wrapText="1"/>
      <protection locked="0"/>
    </xf>
    <xf numFmtId="0" fontId="105" fillId="5" borderId="123" xfId="0" applyFont="1" applyFill="1" applyBorder="1" applyAlignment="1" applyProtection="1">
      <alignment horizontal="center" vertical="center"/>
      <protection locked="0"/>
    </xf>
    <xf numFmtId="0" fontId="108" fillId="5" borderId="123" xfId="0" applyFont="1" applyFill="1" applyBorder="1" applyAlignment="1" applyProtection="1">
      <alignment horizontal="center" vertical="center"/>
      <protection locked="0"/>
    </xf>
    <xf numFmtId="0" fontId="84" fillId="0" borderId="123" xfId="0" applyFont="1" applyBorder="1" applyAlignment="1" applyProtection="1">
      <alignment horizontal="center" vertical="center"/>
      <protection locked="0"/>
    </xf>
    <xf numFmtId="0" fontId="84" fillId="20" borderId="123" xfId="0" applyFont="1" applyFill="1" applyBorder="1" applyAlignment="1" applyProtection="1">
      <alignment horizontal="center" vertical="center"/>
      <protection locked="0"/>
    </xf>
    <xf numFmtId="0" fontId="106" fillId="20" borderId="123" xfId="0" applyFont="1" applyFill="1" applyBorder="1" applyAlignment="1" applyProtection="1">
      <alignment horizontal="center" vertical="center"/>
      <protection locked="0"/>
    </xf>
    <xf numFmtId="0" fontId="83" fillId="5" borderId="123" xfId="0" applyFont="1" applyFill="1" applyBorder="1" applyAlignment="1" applyProtection="1">
      <alignment horizontal="center" vertical="center" wrapText="1"/>
      <protection locked="0"/>
    </xf>
    <xf numFmtId="0" fontId="82" fillId="5" borderId="123" xfId="0" applyFont="1" applyFill="1" applyBorder="1" applyAlignment="1" applyProtection="1">
      <alignment horizontal="center" vertical="center" wrapText="1"/>
      <protection locked="0"/>
    </xf>
    <xf numFmtId="0" fontId="90" fillId="19" borderId="123" xfId="0" applyFont="1" applyFill="1" applyBorder="1" applyAlignment="1">
      <alignment horizontal="center"/>
    </xf>
    <xf numFmtId="0" fontId="88" fillId="0" borderId="0" xfId="0" applyFont="1" applyAlignment="1">
      <alignment horizontal="center" vertical="center" wrapText="1"/>
    </xf>
    <xf numFmtId="0" fontId="91" fillId="20" borderId="123" xfId="0" applyFont="1" applyFill="1" applyBorder="1" applyAlignment="1">
      <alignment horizontal="center" vertical="center" wrapText="1"/>
    </xf>
    <xf numFmtId="0" fontId="91" fillId="20" borderId="123" xfId="0" applyFont="1" applyFill="1" applyBorder="1" applyAlignment="1">
      <alignment horizontal="center" vertical="center"/>
    </xf>
    <xf numFmtId="0" fontId="56" fillId="4" borderId="7" xfId="1" applyFont="1" applyFill="1" applyBorder="1" applyAlignment="1">
      <alignment horizontal="center" vertical="center" wrapText="1"/>
    </xf>
    <xf numFmtId="0" fontId="56" fillId="4" borderId="8" xfId="1" applyFont="1" applyFill="1" applyBorder="1" applyAlignment="1">
      <alignment horizontal="center" vertical="center" wrapText="1"/>
    </xf>
    <xf numFmtId="0" fontId="56" fillId="4" borderId="89" xfId="1" applyFont="1" applyFill="1" applyBorder="1" applyAlignment="1">
      <alignment horizontal="center" vertical="center" wrapText="1"/>
    </xf>
    <xf numFmtId="0" fontId="57" fillId="3" borderId="9" xfId="1" quotePrefix="1" applyFont="1" applyFill="1" applyBorder="1" applyAlignment="1">
      <alignment horizontal="left" vertical="top" wrapText="1"/>
    </xf>
    <xf numFmtId="0" fontId="57" fillId="3" borderId="10"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8" fillId="3" borderId="90" xfId="1" quotePrefix="1" applyFont="1" applyFill="1" applyBorder="1" applyAlignment="1">
      <alignment horizontal="left" vertical="top" wrapText="1"/>
    </xf>
    <xf numFmtId="0" fontId="52" fillId="3" borderId="13" xfId="1" quotePrefix="1" applyFont="1" applyFill="1" applyBorder="1" applyAlignment="1">
      <alignment horizontal="justify" vertical="center" wrapText="1"/>
    </xf>
    <xf numFmtId="0" fontId="52" fillId="3" borderId="14" xfId="1" quotePrefix="1" applyFont="1" applyFill="1" applyBorder="1" applyAlignment="1">
      <alignment horizontal="justify" vertical="center" wrapText="1"/>
    </xf>
    <xf numFmtId="0" fontId="52" fillId="3" borderId="91" xfId="1" quotePrefix="1" applyFont="1" applyFill="1" applyBorder="1" applyAlignment="1">
      <alignment horizontal="justify" vertical="center" wrapText="1"/>
    </xf>
    <xf numFmtId="0" fontId="53" fillId="0" borderId="11" xfId="1" quotePrefix="1" applyFont="1" applyBorder="1" applyAlignment="1">
      <alignment horizontal="left" vertical="top" wrapText="1"/>
    </xf>
    <xf numFmtId="0" fontId="53" fillId="0" borderId="0" xfId="1" quotePrefix="1" applyFont="1" applyAlignment="1">
      <alignment horizontal="left" vertical="top" wrapText="1"/>
    </xf>
    <xf numFmtId="0" fontId="53" fillId="0" borderId="12" xfId="1" quotePrefix="1" applyFont="1" applyBorder="1" applyAlignment="1">
      <alignment horizontal="left" vertical="top" wrapText="1"/>
    </xf>
    <xf numFmtId="0" fontId="60" fillId="4" borderId="76" xfId="2" applyFont="1" applyFill="1" applyBorder="1" applyAlignment="1">
      <alignment horizontal="center" vertical="center" wrapText="1"/>
    </xf>
    <xf numFmtId="0" fontId="60" fillId="4" borderId="92" xfId="2" applyFont="1" applyFill="1" applyBorder="1" applyAlignment="1">
      <alignment horizontal="center" vertical="center" wrapText="1"/>
    </xf>
    <xf numFmtId="0" fontId="60" fillId="4" borderId="111" xfId="1" applyFont="1" applyFill="1" applyBorder="1" applyAlignment="1">
      <alignment horizontal="center" vertical="center"/>
    </xf>
    <xf numFmtId="0" fontId="60" fillId="4" borderId="89" xfId="1" applyFont="1" applyFill="1" applyBorder="1" applyAlignment="1">
      <alignment horizontal="center" vertical="center"/>
    </xf>
    <xf numFmtId="0" fontId="59" fillId="3" borderId="112" xfId="0" applyFont="1" applyFill="1" applyBorder="1" applyAlignment="1">
      <alignment horizontal="left" vertical="center" wrapText="1"/>
    </xf>
    <xf numFmtId="0" fontId="59" fillId="3" borderId="113" xfId="0" applyFont="1" applyFill="1" applyBorder="1" applyAlignment="1">
      <alignment horizontal="left" vertical="center" wrapText="1"/>
    </xf>
    <xf numFmtId="0" fontId="53" fillId="3" borderId="114" xfId="1" applyFont="1" applyFill="1" applyBorder="1" applyAlignment="1">
      <alignment horizontal="justify" vertical="center" wrapText="1"/>
    </xf>
    <xf numFmtId="0" fontId="53" fillId="3" borderId="115" xfId="1" applyFont="1" applyFill="1" applyBorder="1" applyAlignment="1">
      <alignment horizontal="justify" vertical="center" wrapText="1"/>
    </xf>
    <xf numFmtId="0" fontId="59" fillId="3" borderId="116" xfId="0" applyFont="1" applyFill="1" applyBorder="1" applyAlignment="1">
      <alignment vertical="center" wrapText="1"/>
    </xf>
    <xf numFmtId="0" fontId="59" fillId="3" borderId="112" xfId="0" applyFont="1" applyFill="1" applyBorder="1" applyAlignment="1">
      <alignment vertical="center" wrapText="1"/>
    </xf>
    <xf numFmtId="0" fontId="59" fillId="3" borderId="117" xfId="0" applyFont="1" applyFill="1" applyBorder="1" applyAlignment="1">
      <alignment vertical="center" wrapText="1"/>
    </xf>
    <xf numFmtId="0" fontId="59" fillId="3" borderId="118" xfId="0" applyFont="1" applyFill="1" applyBorder="1" applyAlignment="1">
      <alignment vertical="center" wrapText="1"/>
    </xf>
    <xf numFmtId="0" fontId="59" fillId="3" borderId="113" xfId="0" applyFont="1" applyFill="1" applyBorder="1" applyAlignment="1">
      <alignment vertical="center" wrapText="1"/>
    </xf>
    <xf numFmtId="0" fontId="53"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3" fillId="3" borderId="11" xfId="1" applyFont="1" applyFill="1" applyBorder="1" applyAlignment="1">
      <alignment horizontal="left" vertical="top" wrapText="1"/>
    </xf>
    <xf numFmtId="0" fontId="53" fillId="3" borderId="0" xfId="1" applyFont="1" applyFill="1" applyAlignment="1">
      <alignment horizontal="left" vertical="top" wrapText="1"/>
    </xf>
    <xf numFmtId="0" fontId="53" fillId="3" borderId="12" xfId="1" applyFont="1" applyFill="1" applyBorder="1" applyAlignment="1">
      <alignment horizontal="left" vertical="top" wrapText="1"/>
    </xf>
    <xf numFmtId="0" fontId="60" fillId="4" borderId="81" xfId="2" applyFont="1" applyFill="1" applyBorder="1" applyAlignment="1">
      <alignment horizontal="center" vertical="center" wrapText="1"/>
    </xf>
    <xf numFmtId="0" fontId="60" fillId="4" borderId="81" xfId="1" applyFont="1" applyFill="1" applyBorder="1" applyAlignment="1">
      <alignment horizontal="center" vertical="center"/>
    </xf>
    <xf numFmtId="0" fontId="60" fillId="4" borderId="94" xfId="1" applyFont="1" applyFill="1" applyBorder="1" applyAlignment="1">
      <alignment horizontal="center" vertical="center"/>
    </xf>
    <xf numFmtId="0" fontId="59" fillId="3" borderId="6" xfId="0" applyFont="1" applyFill="1" applyBorder="1" applyAlignment="1">
      <alignment horizontal="left" vertical="center" wrapText="1"/>
    </xf>
    <xf numFmtId="0" fontId="53" fillId="3" borderId="6" xfId="1" applyFont="1" applyFill="1" applyBorder="1" applyAlignment="1">
      <alignment horizontal="justify" vertical="center" wrapText="1"/>
    </xf>
    <xf numFmtId="0" fontId="53" fillId="3" borderId="72" xfId="1" applyFont="1" applyFill="1" applyBorder="1" applyAlignment="1">
      <alignment horizontal="justify" vertical="center" wrapText="1"/>
    </xf>
    <xf numFmtId="0" fontId="59" fillId="7" borderId="6" xfId="0" applyFont="1" applyFill="1" applyBorder="1" applyAlignment="1">
      <alignment horizontal="left" vertical="center" wrapText="1"/>
    </xf>
    <xf numFmtId="0" fontId="53" fillId="3" borderId="119" xfId="1" applyFont="1" applyFill="1" applyBorder="1" applyAlignment="1">
      <alignment horizontal="justify" vertical="center" wrapText="1"/>
    </xf>
    <xf numFmtId="0" fontId="59" fillId="7" borderId="26" xfId="0" applyFont="1" applyFill="1" applyBorder="1" applyAlignment="1">
      <alignment horizontal="left" vertical="center" wrapText="1"/>
    </xf>
    <xf numFmtId="0" fontId="59" fillId="7" borderId="28" xfId="0" applyFont="1" applyFill="1" applyBorder="1" applyAlignment="1">
      <alignment horizontal="left" vertical="center" wrapText="1"/>
    </xf>
    <xf numFmtId="0" fontId="74" fillId="3" borderId="6" xfId="1" applyFont="1" applyFill="1" applyBorder="1" applyAlignment="1">
      <alignment horizontal="justify" vertical="center" wrapText="1"/>
    </xf>
    <xf numFmtId="0" fontId="74" fillId="3" borderId="72" xfId="1" applyFont="1" applyFill="1" applyBorder="1" applyAlignment="1">
      <alignment horizontal="justify" vertical="center" wrapText="1"/>
    </xf>
    <xf numFmtId="0" fontId="59" fillId="3" borderId="26" xfId="0" applyFont="1" applyFill="1" applyBorder="1" applyAlignment="1">
      <alignment horizontal="left" vertical="center" wrapText="1"/>
    </xf>
    <xf numFmtId="0" fontId="59" fillId="3" borderId="28" xfId="0" applyFont="1" applyFill="1" applyBorder="1" applyAlignment="1">
      <alignment horizontal="left" vertical="center" wrapText="1"/>
    </xf>
    <xf numFmtId="0" fontId="74" fillId="3" borderId="0" xfId="1" applyFont="1" applyFill="1" applyAlignment="1">
      <alignment horizontal="left"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3" fillId="3" borderId="26" xfId="1" applyFont="1" applyFill="1" applyBorder="1" applyAlignment="1">
      <alignment horizontal="justify" vertical="center" wrapText="1"/>
    </xf>
    <xf numFmtId="0" fontId="53" fillId="3" borderId="95" xfId="1" applyFont="1" applyFill="1" applyBorder="1" applyAlignment="1">
      <alignment horizontal="justify" vertical="center" wrapText="1"/>
    </xf>
    <xf numFmtId="0" fontId="74" fillId="3" borderId="0" xfId="1" applyFont="1" applyFill="1" applyAlignment="1">
      <alignment horizontal="center" vertical="center" wrapText="1"/>
    </xf>
    <xf numFmtId="0" fontId="74" fillId="3" borderId="0" xfId="1" applyFont="1" applyFill="1" applyAlignment="1">
      <alignment horizontal="justify"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94" fillId="0" borderId="86" xfId="0" applyFont="1" applyBorder="1" applyAlignment="1">
      <alignment horizontal="center" vertical="center" wrapText="1"/>
    </xf>
    <xf numFmtId="0" fontId="94" fillId="0" borderId="87" xfId="0" applyFont="1" applyBorder="1" applyAlignment="1">
      <alignment horizontal="center" vertical="center" wrapText="1"/>
    </xf>
    <xf numFmtId="0" fontId="94" fillId="0" borderId="88" xfId="0" applyFont="1" applyBorder="1" applyAlignment="1">
      <alignment horizontal="center"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105" xfId="0" applyBorder="1" applyAlignment="1">
      <alignment horizontal="center" vertical="center" wrapText="1"/>
    </xf>
    <xf numFmtId="0" fontId="27" fillId="0" borderId="41"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43" xfId="0" applyFont="1" applyBorder="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97" fillId="0" borderId="42" xfId="0" applyFont="1" applyBorder="1" applyAlignment="1">
      <alignment horizontal="center" vertical="center" wrapText="1"/>
    </xf>
    <xf numFmtId="0" fontId="97" fillId="0" borderId="120"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43" xfId="0" applyFont="1" applyBorder="1" applyAlignment="1">
      <alignment horizontal="center" vertical="center" wrapText="1"/>
    </xf>
    <xf numFmtId="165" fontId="0" fillId="0" borderId="103" xfId="3" applyNumberFormat="1" applyFont="1" applyBorder="1" applyAlignment="1">
      <alignment horizontal="center" vertical="center" wrapText="1"/>
    </xf>
    <xf numFmtId="165" fontId="0" fillId="0" borderId="104" xfId="3" applyNumberFormat="1" applyFont="1" applyBorder="1" applyAlignment="1">
      <alignment horizontal="center" vertical="center" wrapText="1"/>
    </xf>
    <xf numFmtId="165" fontId="0" fillId="0" borderId="105" xfId="3" applyNumberFormat="1" applyFont="1" applyBorder="1" applyAlignment="1">
      <alignment horizontal="center" vertical="center" wrapText="1"/>
    </xf>
    <xf numFmtId="9" fontId="0" fillId="0" borderId="41" xfId="4" applyFont="1" applyBorder="1" applyAlignment="1">
      <alignment horizontal="center" vertical="center" wrapText="1"/>
    </xf>
    <xf numFmtId="9" fontId="0" fillId="0" borderId="25" xfId="4" applyFont="1" applyBorder="1" applyAlignment="1">
      <alignment horizontal="center" vertical="center" wrapText="1"/>
    </xf>
    <xf numFmtId="9" fontId="0" fillId="0" borderId="43" xfId="4" applyFont="1" applyBorder="1" applyAlignment="1">
      <alignment horizontal="center" vertical="center" wrapText="1"/>
    </xf>
    <xf numFmtId="0" fontId="97" fillId="3" borderId="40" xfId="0" applyFont="1" applyFill="1" applyBorder="1" applyAlignment="1">
      <alignment horizontal="center" vertical="center" wrapText="1"/>
    </xf>
    <xf numFmtId="0" fontId="97" fillId="3" borderId="42" xfId="0" applyFont="1" applyFill="1" applyBorder="1" applyAlignment="1">
      <alignment horizontal="center" vertical="center" wrapText="1"/>
    </xf>
    <xf numFmtId="0" fontId="97" fillId="3" borderId="120" xfId="0" applyFont="1" applyFill="1"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29" xfId="0" applyFont="1" applyFill="1" applyBorder="1" applyAlignment="1">
      <alignment horizontal="center"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20"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97" fillId="0" borderId="29" xfId="0" applyFont="1" applyBorder="1" applyAlignment="1">
      <alignment horizontal="center" vertical="center" wrapText="1"/>
    </xf>
    <xf numFmtId="0" fontId="97" fillId="0" borderId="25" xfId="0" applyFont="1" applyBorder="1" applyAlignment="1">
      <alignment horizontal="center" vertical="center" wrapText="1"/>
    </xf>
    <xf numFmtId="0" fontId="97" fillId="0" borderId="43" xfId="0" applyFont="1" applyBorder="1" applyAlignment="1">
      <alignment horizontal="center" vertical="center" wrapText="1"/>
    </xf>
    <xf numFmtId="0" fontId="0" fillId="3" borderId="86" xfId="0" applyFill="1" applyBorder="1" applyAlignment="1">
      <alignment horizontal="center" vertical="center" wrapText="1"/>
    </xf>
    <xf numFmtId="0" fontId="0" fillId="3" borderId="87" xfId="0" applyFill="1" applyBorder="1" applyAlignment="1">
      <alignment horizontal="center" vertical="center" wrapText="1"/>
    </xf>
    <xf numFmtId="0" fontId="0" fillId="3" borderId="88" xfId="0" applyFill="1" applyBorder="1" applyAlignment="1">
      <alignment horizontal="center" vertical="center" wrapText="1"/>
    </xf>
    <xf numFmtId="165" fontId="100" fillId="0" borderId="32" xfId="3" applyNumberFormat="1" applyFont="1" applyBorder="1" applyAlignment="1">
      <alignment horizontal="center" vertical="center" wrapText="1"/>
    </xf>
    <xf numFmtId="165" fontId="100" fillId="0" borderId="6" xfId="3" applyNumberFormat="1" applyFont="1" applyBorder="1" applyAlignment="1">
      <alignment horizontal="center" vertical="center" wrapText="1"/>
    </xf>
    <xf numFmtId="165" fontId="100" fillId="0" borderId="21" xfId="3" applyNumberFormat="1" applyFont="1" applyBorder="1" applyAlignment="1">
      <alignment horizontal="center" vertical="center" wrapText="1"/>
    </xf>
    <xf numFmtId="0" fontId="4" fillId="4" borderId="83"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2" fillId="3" borderId="26" xfId="0" applyFont="1" applyFill="1" applyBorder="1" applyAlignment="1" applyProtection="1">
      <alignment horizontal="justify" vertical="center" wrapText="1"/>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4" fillId="4" borderId="132" xfId="0" applyFont="1" applyFill="1" applyBorder="1" applyAlignment="1">
      <alignment horizontal="center" vertical="center"/>
    </xf>
    <xf numFmtId="0" fontId="4" fillId="4" borderId="133" xfId="0" applyFont="1" applyFill="1" applyBorder="1" applyAlignment="1">
      <alignment horizontal="center" vertical="center"/>
    </xf>
    <xf numFmtId="0" fontId="5" fillId="4" borderId="131" xfId="0" applyFont="1" applyFill="1" applyBorder="1" applyAlignment="1">
      <alignment horizontal="center" vertical="center"/>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99" xfId="0" applyFont="1" applyFill="1" applyBorder="1" applyAlignment="1">
      <alignment horizontal="center" vertical="center"/>
    </xf>
    <xf numFmtId="0" fontId="4" fillId="4" borderId="134" xfId="0" applyFont="1" applyFill="1" applyBorder="1" applyAlignment="1">
      <alignment horizontal="center" vertical="center"/>
    </xf>
    <xf numFmtId="0" fontId="4" fillId="4" borderId="137" xfId="0" applyFont="1" applyFill="1" applyBorder="1" applyAlignment="1">
      <alignment horizontal="center" vertical="center"/>
    </xf>
    <xf numFmtId="0" fontId="109" fillId="3" borderId="26" xfId="0" applyFont="1" applyFill="1" applyBorder="1" applyAlignment="1" applyProtection="1">
      <alignment horizontal="justify" vertical="top" wrapText="1"/>
      <protection locked="0"/>
    </xf>
    <xf numFmtId="0" fontId="13" fillId="0" borderId="27" xfId="0" applyFont="1" applyBorder="1" applyAlignment="1">
      <alignment horizontal="justify" vertical="top"/>
    </xf>
    <xf numFmtId="0" fontId="13" fillId="0" borderId="28" xfId="0" applyFont="1" applyBorder="1" applyAlignment="1">
      <alignment horizontal="justify" vertical="top"/>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4" fillId="4" borderId="36" xfId="0" applyFont="1" applyFill="1" applyBorder="1" applyAlignment="1">
      <alignment horizontal="center" vertical="center" wrapText="1"/>
    </xf>
    <xf numFmtId="0" fontId="4" fillId="4" borderId="85"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9" fontId="12" fillId="0" borderId="32" xfId="4" applyFont="1" applyBorder="1" applyAlignment="1">
      <alignment horizontal="center" vertical="center" wrapText="1"/>
    </xf>
    <xf numFmtId="9" fontId="12" fillId="0" borderId="6" xfId="4" applyFont="1" applyBorder="1" applyAlignment="1">
      <alignment horizontal="center" vertical="center" wrapText="1"/>
    </xf>
    <xf numFmtId="9" fontId="12" fillId="0" borderId="21" xfId="4" applyFont="1"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0" fontId="97" fillId="3" borderId="41" xfId="0" applyFont="1" applyFill="1" applyBorder="1" applyAlignment="1">
      <alignment horizontal="center" vertical="center" wrapText="1"/>
    </xf>
    <xf numFmtId="0" fontId="97" fillId="3" borderId="25" xfId="0" applyFont="1" applyFill="1" applyBorder="1" applyAlignment="1">
      <alignment horizontal="center" vertical="center" wrapText="1"/>
    </xf>
    <xf numFmtId="0" fontId="97" fillId="3" borderId="43" xfId="0" applyFont="1" applyFill="1" applyBorder="1" applyAlignment="1">
      <alignment horizontal="center" vertical="center" wrapText="1"/>
    </xf>
    <xf numFmtId="0" fontId="0" fillId="0" borderId="41" xfId="0"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0" fillId="0" borderId="101" xfId="0" applyBorder="1" applyAlignment="1">
      <alignment horizontal="center" vertical="center" wrapText="1"/>
    </xf>
    <xf numFmtId="0" fontId="0" fillId="0" borderId="31" xfId="0" applyBorder="1" applyAlignment="1">
      <alignment horizontal="center" vertical="center" wrapText="1"/>
    </xf>
    <xf numFmtId="0" fontId="0" fillId="0" borderId="102" xfId="0" applyBorder="1" applyAlignment="1">
      <alignment horizontal="center" vertical="center" wrapText="1"/>
    </xf>
    <xf numFmtId="165" fontId="0" fillId="0" borderId="41" xfId="3" applyNumberFormat="1" applyFont="1" applyBorder="1" applyAlignment="1">
      <alignment horizontal="center" vertical="center" wrapText="1"/>
    </xf>
    <xf numFmtId="165" fontId="0" fillId="0" borderId="25" xfId="3" applyNumberFormat="1" applyFont="1" applyBorder="1" applyAlignment="1">
      <alignment horizontal="center" vertical="center" wrapText="1"/>
    </xf>
    <xf numFmtId="165" fontId="0" fillId="0" borderId="43" xfId="3" applyNumberFormat="1" applyFont="1" applyBorder="1" applyAlignment="1">
      <alignment horizontal="center" vertical="center" wrapText="1"/>
    </xf>
    <xf numFmtId="0" fontId="4" fillId="16" borderId="36" xfId="0" applyFont="1" applyFill="1" applyBorder="1" applyAlignment="1" applyProtection="1">
      <alignment horizontal="center" vertical="center" wrapText="1"/>
      <protection locked="0"/>
    </xf>
    <xf numFmtId="0" fontId="4" fillId="16" borderId="84"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82" xfId="0" applyBorder="1" applyAlignment="1">
      <alignment horizontal="center" vertical="center" wrapText="1"/>
    </xf>
    <xf numFmtId="0" fontId="0" fillId="0" borderId="28" xfId="0" applyBorder="1" applyAlignment="1">
      <alignment horizontal="center" vertical="center" wrapText="1"/>
    </xf>
    <xf numFmtId="0" fontId="75" fillId="10" borderId="11" xfId="0" applyFont="1" applyFill="1" applyBorder="1" applyAlignment="1">
      <alignment horizontal="center" vertical="center" wrapText="1"/>
    </xf>
    <xf numFmtId="0" fontId="75" fillId="10" borderId="0" xfId="0" applyFont="1" applyFill="1" applyAlignment="1">
      <alignment horizontal="center" vertical="center" wrapText="1"/>
    </xf>
    <xf numFmtId="0" fontId="75" fillId="10" borderId="12" xfId="0" applyFont="1" applyFill="1" applyBorder="1" applyAlignment="1">
      <alignment horizontal="center" vertical="center" wrapText="1"/>
    </xf>
    <xf numFmtId="0" fontId="97" fillId="0" borderId="96" xfId="0" applyFont="1" applyBorder="1" applyAlignment="1">
      <alignment horizontal="center" vertical="center" wrapText="1"/>
    </xf>
    <xf numFmtId="0" fontId="97" fillId="0" borderId="87" xfId="0" applyFont="1" applyBorder="1" applyAlignment="1">
      <alignment horizontal="center" vertical="center" wrapText="1"/>
    </xf>
    <xf numFmtId="0" fontId="97" fillId="0" borderId="88" xfId="0" applyFont="1" applyBorder="1" applyAlignment="1">
      <alignment horizontal="center" vertical="center" wrapText="1"/>
    </xf>
    <xf numFmtId="0" fontId="0" fillId="0" borderId="20" xfId="0" applyBorder="1" applyAlignment="1">
      <alignment horizontal="center" vertical="center" wrapText="1"/>
    </xf>
    <xf numFmtId="0" fontId="0" fillId="0" borderId="40" xfId="0" applyBorder="1" applyAlignment="1">
      <alignment horizontal="center" vertical="center" wrapText="1"/>
    </xf>
    <xf numFmtId="0" fontId="0" fillId="0" borderId="42" xfId="0" applyBorder="1" applyAlignment="1">
      <alignment horizontal="center" vertical="center" wrapText="1"/>
    </xf>
    <xf numFmtId="0" fontId="0" fillId="0" borderId="120" xfId="0" applyBorder="1" applyAlignment="1">
      <alignment horizontal="center" vertical="center" wrapText="1"/>
    </xf>
    <xf numFmtId="0" fontId="0" fillId="0" borderId="7" xfId="0" applyBorder="1" applyAlignment="1">
      <alignment horizontal="center" vertical="center" wrapText="1"/>
    </xf>
    <xf numFmtId="0" fontId="0" fillId="0" borderId="106" xfId="0" applyBorder="1" applyAlignment="1">
      <alignment horizontal="center" vertical="center" wrapText="1"/>
    </xf>
    <xf numFmtId="0" fontId="0" fillId="0" borderId="107" xfId="0" applyBorder="1" applyAlignment="1">
      <alignment horizontal="center" vertical="center" wrapText="1"/>
    </xf>
    <xf numFmtId="2" fontId="0" fillId="0" borderId="41" xfId="3" applyNumberFormat="1" applyFont="1" applyBorder="1" applyAlignment="1">
      <alignment horizontal="center" vertical="center" wrapText="1"/>
    </xf>
    <xf numFmtId="2" fontId="0" fillId="0" borderId="25" xfId="3" applyNumberFormat="1" applyFont="1" applyBorder="1" applyAlignment="1">
      <alignment horizontal="center" vertical="center" wrapText="1"/>
    </xf>
    <xf numFmtId="2" fontId="0" fillId="0" borderId="43"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0" fontId="0" fillId="3" borderId="7" xfId="0" applyFill="1" applyBorder="1" applyAlignment="1">
      <alignment horizontal="center" vertical="center" wrapText="1"/>
    </xf>
    <xf numFmtId="0" fontId="0" fillId="3" borderId="106" xfId="0" applyFill="1" applyBorder="1" applyAlignment="1">
      <alignment horizontal="center" vertical="center" wrapText="1"/>
    </xf>
    <xf numFmtId="0" fontId="0" fillId="3" borderId="107" xfId="0" applyFill="1" applyBorder="1" applyAlignment="1">
      <alignment horizontal="center" vertical="center" wrapText="1"/>
    </xf>
    <xf numFmtId="0" fontId="109" fillId="3" borderId="6" xfId="0" applyFont="1" applyFill="1" applyBorder="1" applyAlignment="1" applyProtection="1">
      <alignment horizontal="left" vertical="center" wrapText="1"/>
      <protection locked="0"/>
    </xf>
    <xf numFmtId="0" fontId="109" fillId="3" borderId="6" xfId="0" applyFont="1" applyFill="1" applyBorder="1" applyAlignment="1" applyProtection="1">
      <alignment horizontal="left" vertical="center"/>
      <protection locked="0"/>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2" fontId="0" fillId="0" borderId="73" xfId="3" applyNumberFormat="1" applyFont="1" applyBorder="1" applyAlignment="1">
      <alignment horizontal="center" vertical="center" wrapText="1"/>
    </xf>
    <xf numFmtId="0" fontId="27" fillId="0" borderId="108"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109" xfId="0" applyFont="1" applyBorder="1" applyAlignment="1">
      <alignment horizontal="center" vertical="center" wrapText="1"/>
    </xf>
    <xf numFmtId="2" fontId="0" fillId="0" borderId="21" xfId="3" applyNumberFormat="1" applyFont="1" applyBorder="1" applyAlignment="1">
      <alignment horizontal="center" vertical="center" wrapText="1"/>
    </xf>
    <xf numFmtId="0" fontId="0" fillId="3" borderId="9" xfId="0" applyFill="1" applyBorder="1" applyAlignment="1">
      <alignment horizontal="center" vertical="center" wrapText="1"/>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5" fillId="4" borderId="6" xfId="0" applyFont="1" applyFill="1" applyBorder="1" applyAlignment="1">
      <alignment horizontal="left" vertical="center"/>
    </xf>
    <xf numFmtId="0" fontId="2" fillId="3" borderId="6"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protection locked="0"/>
    </xf>
    <xf numFmtId="0" fontId="0" fillId="0" borderId="29"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29" xfId="3" applyNumberFormat="1" applyFont="1" applyBorder="1" applyAlignment="1">
      <alignment horizontal="center" vertical="center" wrapText="1"/>
    </xf>
    <xf numFmtId="0" fontId="0" fillId="0" borderId="110" xfId="0" applyBorder="1" applyAlignment="1">
      <alignment horizontal="center" vertical="center" wrapText="1"/>
    </xf>
    <xf numFmtId="0" fontId="27" fillId="0" borderId="29" xfId="0" applyFont="1" applyBorder="1" applyAlignment="1">
      <alignment horizontal="center" vertical="center" wrapText="1"/>
    </xf>
    <xf numFmtId="0" fontId="0" fillId="0" borderId="108" xfId="0" applyBorder="1" applyAlignment="1">
      <alignment horizontal="center" vertical="center" wrapText="1"/>
    </xf>
    <xf numFmtId="0" fontId="0" fillId="0" borderId="109" xfId="0"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11" borderId="96" xfId="0" applyFill="1" applyBorder="1" applyAlignment="1">
      <alignment horizontal="center" vertical="center" wrapText="1"/>
    </xf>
    <xf numFmtId="0" fontId="0" fillId="11" borderId="87" xfId="0" applyFill="1" applyBorder="1" applyAlignment="1">
      <alignment horizontal="center" vertical="center" wrapText="1"/>
    </xf>
    <xf numFmtId="0" fontId="0" fillId="11" borderId="88" xfId="0" applyFill="1" applyBorder="1" applyAlignment="1">
      <alignment horizontal="center" vertical="center" wrapText="1"/>
    </xf>
    <xf numFmtId="0" fontId="27" fillId="0" borderId="20" xfId="0" applyFont="1" applyBorder="1" applyAlignment="1">
      <alignment horizontal="center" vertical="center" wrapText="1"/>
    </xf>
    <xf numFmtId="0" fontId="28" fillId="4" borderId="6" xfId="0" applyFont="1" applyFill="1" applyBorder="1" applyAlignment="1">
      <alignment horizontal="center" vertical="center"/>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3" borderId="6"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0" fontId="0" fillId="0" borderId="96" xfId="0" applyBorder="1" applyAlignment="1">
      <alignment horizontal="center" vertical="center" wrapText="1"/>
    </xf>
    <xf numFmtId="9" fontId="0" fillId="0" borderId="41" xfId="0" applyNumberFormat="1" applyBorder="1" applyAlignment="1">
      <alignment horizontal="center" vertical="center" wrapText="1"/>
    </xf>
    <xf numFmtId="0" fontId="0" fillId="3" borderId="96" xfId="0" applyFill="1" applyBorder="1" applyAlignment="1">
      <alignment horizontal="center" vertical="center" wrapText="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49" fillId="0" borderId="6" xfId="0" applyFont="1" applyBorder="1" applyAlignment="1">
      <alignment horizontal="left" vertical="center" wrapText="1"/>
    </xf>
    <xf numFmtId="0" fontId="45" fillId="6" borderId="6" xfId="0" applyFont="1" applyFill="1" applyBorder="1" applyAlignment="1">
      <alignment horizontal="center" vertical="center" wrapText="1" readingOrder="1"/>
    </xf>
    <xf numFmtId="0" fontId="45" fillId="6" borderId="0" xfId="0" applyFont="1" applyFill="1" applyAlignment="1">
      <alignment horizontal="center" vertical="center" wrapText="1" readingOrder="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 fontId="35" fillId="0" borderId="87" xfId="0" applyNumberFormat="1" applyFont="1" applyBorder="1" applyAlignment="1" applyProtection="1">
      <alignment horizontal="center" vertical="center" wrapText="1"/>
      <protection locked="0"/>
    </xf>
    <xf numFmtId="1" fontId="35" fillId="0" borderId="88"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14" fontId="13" fillId="0" borderId="32"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29" xfId="0" applyFont="1" applyBorder="1" applyAlignment="1">
      <alignment horizontal="center" vertical="center"/>
    </xf>
    <xf numFmtId="0" fontId="13" fillId="0" borderId="72" xfId="0" applyFont="1" applyBorder="1" applyAlignment="1">
      <alignment horizontal="left" vertical="center" wrapText="1"/>
    </xf>
    <xf numFmtId="0" fontId="13" fillId="0" borderId="72" xfId="0" applyFont="1" applyBorder="1" applyAlignment="1">
      <alignment horizontal="left" vertical="center"/>
    </xf>
    <xf numFmtId="1" fontId="35" fillId="0" borderId="32" xfId="0" applyNumberFormat="1" applyFont="1" applyBorder="1" applyAlignment="1" applyProtection="1">
      <alignment horizontal="center" vertical="center" wrapText="1"/>
      <protection locked="0"/>
    </xf>
    <xf numFmtId="0" fontId="13" fillId="0" borderId="6" xfId="0" applyFont="1" applyBorder="1" applyAlignment="1" applyProtection="1">
      <alignment horizontal="center" vertical="center"/>
      <protection locked="0"/>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0" fontId="13" fillId="0" borderId="6" xfId="0" applyFont="1" applyBorder="1" applyAlignment="1">
      <alignment horizontal="center" vertical="center" wrapText="1"/>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14" fillId="0" borderId="6" xfId="0" applyFont="1" applyBorder="1" applyAlignment="1">
      <alignment horizontal="center" vertical="center"/>
    </xf>
    <xf numFmtId="14" fontId="13" fillId="0" borderId="6" xfId="0" applyNumberFormat="1" applyFont="1" applyBorder="1" applyAlignment="1">
      <alignment horizontal="center" vertical="center"/>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6" xfId="0" applyNumberFormat="1" applyFont="1" applyBorder="1" applyAlignment="1" applyProtection="1">
      <alignment horizontal="center" vertical="center" wrapText="1"/>
      <protection locked="0"/>
    </xf>
    <xf numFmtId="0" fontId="13" fillId="0" borderId="71" xfId="0" applyFont="1" applyBorder="1" applyAlignment="1">
      <alignment horizontal="left" vertical="center" wrapText="1"/>
    </xf>
    <xf numFmtId="0" fontId="13" fillId="0" borderId="32" xfId="0" applyFont="1" applyBorder="1" applyAlignment="1" applyProtection="1">
      <alignment horizontal="center" vertical="center"/>
      <protection locked="0"/>
    </xf>
    <xf numFmtId="0" fontId="13" fillId="0" borderId="6" xfId="0" applyFont="1" applyBorder="1" applyAlignment="1">
      <alignment horizontal="left" vertical="center" wrapText="1"/>
    </xf>
    <xf numFmtId="0" fontId="13" fillId="0" borderId="32" xfId="0" applyFont="1" applyBorder="1" applyAlignment="1">
      <alignment horizontal="center" vertical="center"/>
    </xf>
    <xf numFmtId="0" fontId="13" fillId="0" borderId="21" xfId="0" applyFont="1" applyBorder="1" applyAlignment="1" applyProtection="1">
      <alignment horizontal="center" vertical="center"/>
      <protection locked="0"/>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20" xfId="0" applyFont="1" applyBorder="1" applyAlignment="1">
      <alignment horizontal="left" vertical="center" wrapText="1"/>
    </xf>
    <xf numFmtId="0" fontId="13" fillId="0" borderId="21" xfId="0" applyFont="1" applyBorder="1" applyAlignment="1">
      <alignment horizontal="left" vertical="center" wrapText="1"/>
    </xf>
    <xf numFmtId="14" fontId="14" fillId="0" borderId="6" xfId="0" applyNumberFormat="1" applyFont="1" applyBorder="1" applyAlignment="1">
      <alignment horizontal="center" vertical="center"/>
    </xf>
    <xf numFmtId="0" fontId="14" fillId="0" borderId="21" xfId="0" applyFont="1" applyBorder="1" applyAlignment="1">
      <alignment horizontal="center" vertical="center"/>
    </xf>
    <xf numFmtId="14" fontId="13" fillId="0" borderId="25" xfId="0" applyNumberFormat="1" applyFont="1" applyBorder="1" applyAlignment="1">
      <alignment horizontal="center" vertical="center"/>
    </xf>
    <xf numFmtId="14" fontId="13" fillId="0" borderId="43" xfId="0" applyNumberFormat="1" applyFont="1" applyBorder="1" applyAlignment="1">
      <alignment horizontal="center" vertical="center"/>
    </xf>
    <xf numFmtId="0" fontId="13" fillId="0" borderId="73" xfId="0" applyFont="1" applyBorder="1" applyAlignment="1">
      <alignment horizontal="left" vertical="center" wrapText="1"/>
    </xf>
    <xf numFmtId="0" fontId="13" fillId="0" borderId="20" xfId="0" applyFont="1" applyBorder="1" applyAlignment="1">
      <alignment horizontal="center" vertical="center" wrapText="1"/>
    </xf>
    <xf numFmtId="0" fontId="13" fillId="0" borderId="71" xfId="0" applyFont="1" applyBorder="1" applyAlignment="1">
      <alignment horizontal="center" vertical="center"/>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05"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20"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703">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C00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ill>
        <patternFill>
          <bgColor rgb="FFFF0000"/>
        </patternFill>
      </fill>
    </dxf>
    <dxf>
      <fill>
        <patternFill>
          <bgColor rgb="FFFFC000"/>
        </patternFill>
      </fill>
    </dxf>
    <dxf>
      <font>
        <color theme="1"/>
      </font>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FFC000"/>
        </patternFill>
      </fill>
    </dxf>
    <dxf>
      <font>
        <color theme="1"/>
      </font>
      <fill>
        <patternFill>
          <bgColor rgb="FFFF0000"/>
        </patternFill>
      </fill>
    </dxf>
    <dxf>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theme="9"/>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5700"/>
      </font>
      <fill>
        <patternFill>
          <bgColor rgb="FFFFEB9C"/>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theme="1"/>
      </font>
      <fill>
        <patternFill>
          <bgColor rgb="FF92D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ill>
        <patternFill>
          <bgColor theme="9"/>
        </patternFill>
      </fill>
    </dxf>
    <dxf>
      <fill>
        <patternFill>
          <bgColor theme="9"/>
        </patternFill>
      </fill>
    </dxf>
    <dxf>
      <font>
        <color theme="1"/>
      </font>
    </dxf>
    <dxf>
      <fill>
        <patternFill>
          <bgColor rgb="FF92D050"/>
        </patternFill>
      </fill>
    </dxf>
    <dxf>
      <fill>
        <patternFill>
          <bgColor theme="9"/>
        </patternFill>
      </fill>
    </dxf>
    <dxf>
      <fill>
        <patternFill>
          <bgColor rgb="FF00B050"/>
        </patternFill>
      </fill>
    </dxf>
    <dxf>
      <font>
        <color rgb="FF9C0006"/>
      </font>
      <fill>
        <patternFill>
          <bgColor rgb="FFFFC7CE"/>
        </patternFill>
      </fill>
    </dxf>
    <dxf>
      <font>
        <color theme="1"/>
      </font>
      <fill>
        <patternFill>
          <bgColor rgb="FFFFC000"/>
        </patternFill>
      </fill>
    </dxf>
    <dxf>
      <font>
        <color theme="1"/>
      </font>
      <fill>
        <patternFill>
          <bgColor rgb="FF92D050"/>
        </patternFill>
      </fill>
    </dxf>
    <dxf>
      <font>
        <color rgb="FF9C0006"/>
      </font>
      <fill>
        <patternFill>
          <bgColor rgb="FFFFC7CE"/>
        </patternFill>
      </fill>
    </dxf>
    <dxf>
      <font>
        <color theme="1"/>
      </font>
      <fill>
        <patternFill>
          <bgColor rgb="FF00B050"/>
        </patternFill>
      </fill>
    </dxf>
    <dxf>
      <font>
        <color theme="1"/>
      </font>
      <fill>
        <patternFill>
          <bgColor rgb="FFFF0000"/>
        </patternFill>
      </fill>
    </dxf>
    <dxf>
      <fill>
        <patternFill>
          <bgColor theme="7" tint="0.39994506668294322"/>
        </patternFill>
      </fill>
    </dxf>
    <dxf>
      <font>
        <color auto="1"/>
      </font>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rgb="FF9C0006"/>
      </font>
      <fill>
        <patternFill>
          <bgColor rgb="FFFFC7CE"/>
        </patternFill>
      </fill>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theme="1"/>
      </font>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theme="9"/>
        </patternFill>
      </fill>
    </dxf>
    <dxf>
      <font>
        <color theme="1"/>
      </font>
      <fill>
        <patternFill>
          <bgColor rgb="FF92D050"/>
        </patternFill>
      </fill>
    </dxf>
    <dxf>
      <fill>
        <patternFill>
          <bgColor theme="9"/>
        </patternFill>
      </fill>
    </dxf>
    <dxf>
      <fill>
        <patternFill>
          <bgColor theme="9"/>
        </patternFill>
      </fill>
    </dxf>
    <dxf>
      <font>
        <color theme="1"/>
      </font>
    </dxf>
    <dxf>
      <fill>
        <patternFill>
          <bgColor theme="9"/>
        </patternFill>
      </fill>
    </dxf>
    <dxf>
      <font>
        <color theme="1"/>
      </font>
      <fill>
        <patternFill>
          <bgColor rgb="FF00B050"/>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92D050"/>
        </patternFill>
      </fill>
    </dxf>
    <dxf>
      <fill>
        <patternFill>
          <bgColor theme="7" tint="0.59996337778862885"/>
        </patternFill>
      </fill>
    </dxf>
    <dxf>
      <font>
        <color auto="1"/>
      </font>
    </dxf>
    <dxf>
      <font>
        <color rgb="FF9C0006"/>
      </font>
      <fill>
        <patternFill>
          <bgColor rgb="FFFFC7CE"/>
        </patternFill>
      </fill>
    </dxf>
    <dxf>
      <fill>
        <patternFill>
          <bgColor theme="7" tint="0.39994506668294322"/>
        </patternFill>
      </fill>
    </dxf>
    <dxf>
      <font>
        <color theme="1"/>
      </font>
      <fill>
        <patternFill>
          <bgColor rgb="FFFFC000"/>
        </patternFill>
      </fill>
    </dxf>
    <dxf>
      <font>
        <color theme="1"/>
      </font>
      <fill>
        <patternFill>
          <bgColor rgb="FFFF000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92D050"/>
        </patternFill>
      </fill>
    </dxf>
    <dxf>
      <font>
        <color rgb="FF9C0006"/>
      </font>
      <fill>
        <patternFill>
          <bgColor rgb="FFFFC7CE"/>
        </patternFill>
      </fill>
    </dxf>
    <dxf>
      <fill>
        <patternFill>
          <bgColor rgb="FF00B050"/>
        </patternFill>
      </fill>
    </dxf>
    <dxf>
      <font>
        <color theme="1"/>
      </font>
      <fill>
        <patternFill>
          <bgColor rgb="FF92D050"/>
        </patternFill>
      </fill>
    </dxf>
    <dxf>
      <font>
        <color theme="1"/>
      </font>
      <fill>
        <patternFill>
          <bgColor rgb="FF00B050"/>
        </patternFill>
      </fill>
    </dxf>
    <dxf>
      <font>
        <color rgb="FF9C0006"/>
      </font>
      <fill>
        <patternFill>
          <bgColor rgb="FFFFC7CE"/>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ill>
        <patternFill>
          <bgColor rgb="FFFFC000"/>
        </patternFill>
      </fill>
    </dxf>
    <dxf>
      <font>
        <color theme="1"/>
      </font>
      <fill>
        <patternFill>
          <bgColor rgb="FF92D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ont>
        <color theme="1"/>
      </font>
      <fill>
        <patternFill>
          <bgColor rgb="FFFFC000"/>
        </patternFill>
      </fill>
    </dxf>
    <dxf>
      <font>
        <color theme="1"/>
      </font>
      <fill>
        <patternFill>
          <bgColor rgb="FF00B050"/>
        </patternFill>
      </fill>
    </dxf>
    <dxf>
      <font>
        <color theme="1"/>
      </font>
      <fill>
        <patternFill>
          <bgColor rgb="FFFF0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ill>
        <patternFill>
          <bgColor theme="7" tint="0.59996337778862885"/>
        </patternFill>
      </fill>
    </dxf>
    <dxf>
      <font>
        <color theme="1"/>
      </font>
      <fill>
        <patternFill>
          <bgColor rgb="FFFFC000"/>
        </patternFill>
      </fill>
    </dxf>
    <dxf>
      <fill>
        <patternFill>
          <bgColor theme="7" tint="0.39994506668294322"/>
        </patternFill>
      </fill>
    </dxf>
    <dxf>
      <font>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auto="1"/>
      </font>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theme="1"/>
      </font>
    </dxf>
    <dxf>
      <font>
        <color rgb="FF9C0006"/>
      </font>
      <fill>
        <patternFill>
          <bgColor rgb="FFFFC7CE"/>
        </patternFill>
      </fill>
    </dxf>
    <dxf>
      <font>
        <color rgb="FF9C0006"/>
      </font>
      <fill>
        <patternFill>
          <bgColor rgb="FFFFC7CE"/>
        </patternFill>
      </fill>
    </dxf>
    <dxf>
      <font>
        <color auto="1"/>
      </font>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rgb="FF92D050"/>
        </patternFill>
      </fill>
    </dxf>
    <dxf>
      <font>
        <color theme="1"/>
      </font>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9"/>
        </patternFill>
      </fill>
    </dxf>
    <dxf>
      <fill>
        <patternFill>
          <bgColor theme="9"/>
        </patternFill>
      </fill>
    </dxf>
    <dxf>
      <fill>
        <patternFill>
          <bgColor theme="7" tint="0.59996337778862885"/>
        </patternFill>
      </fill>
    </dxf>
    <dxf>
      <fill>
        <patternFill>
          <bgColor rgb="FF92D050"/>
        </patternFill>
      </fill>
    </dxf>
    <dxf>
      <fill>
        <patternFill>
          <bgColor theme="9"/>
        </patternFill>
      </fill>
    </dxf>
    <dxf>
      <fill>
        <patternFill>
          <bgColor rgb="FFFFC7CE"/>
        </patternFill>
      </fill>
    </dxf>
    <dxf>
      <fill>
        <patternFill>
          <bgColor rgb="FF00B05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9"/>
        </patternFill>
      </fill>
    </dxf>
    <dxf>
      <font>
        <color auto="1"/>
      </font>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rgb="FF9C0006"/>
      </font>
      <fill>
        <patternFill>
          <bgColor rgb="FFFFC7CE"/>
        </patternFill>
      </fill>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theme="1"/>
      </font>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rgb="FF9C0006"/>
      </font>
      <fill>
        <patternFill>
          <bgColor rgb="FFFFC7CE"/>
        </patternFill>
      </fill>
    </dxf>
    <dxf>
      <fill>
        <patternFill>
          <bgColor theme="7" tint="0.39994506668294322"/>
        </patternFill>
      </fill>
    </dxf>
    <dxf>
      <font>
        <color auto="1"/>
      </font>
    </dxf>
    <dxf>
      <fill>
        <patternFill>
          <bgColor theme="7" tint="0.59996337778862885"/>
        </patternFill>
      </fill>
    </dxf>
    <dxf>
      <fill>
        <patternFill>
          <bgColor rgb="FF92D050"/>
        </patternFill>
      </fill>
    </dxf>
    <dxf>
      <fill>
        <patternFill>
          <bgColor theme="9"/>
        </patternFill>
      </fill>
    </dxf>
    <dxf>
      <fill>
        <patternFill>
          <bgColor rgb="FF92D050"/>
        </patternFill>
      </fill>
    </dxf>
    <dxf>
      <font>
        <color theme="1"/>
      </font>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editAs="oneCell">
    <xdr:from>
      <xdr:col>7</xdr:col>
      <xdr:colOff>58615</xdr:colOff>
      <xdr:row>1</xdr:row>
      <xdr:rowOff>43962</xdr:rowOff>
    </xdr:from>
    <xdr:to>
      <xdr:col>8</xdr:col>
      <xdr:colOff>553590</xdr:colOff>
      <xdr:row>3</xdr:row>
      <xdr:rowOff>139212</xdr:rowOff>
    </xdr:to>
    <xdr:pic>
      <xdr:nvPicPr>
        <xdr:cNvPr id="17" name="Picture 9">
          <a:extLst>
            <a:ext uri="{FF2B5EF4-FFF2-40B4-BE49-F238E27FC236}">
              <a16:creationId xmlns:a16="http://schemas.microsoft.com/office/drawing/2014/main" id="{E24DB9D3-89E2-4B84-AF61-92A2672D7A2A}"/>
            </a:ext>
          </a:extLst>
        </xdr:cNvPr>
        <xdr:cNvPicPr>
          <a:picLocks noChangeAspect="1"/>
        </xdr:cNvPicPr>
      </xdr:nvPicPr>
      <xdr:blipFill>
        <a:blip xmlns:r="http://schemas.openxmlformats.org/officeDocument/2006/relationships" r:embed="rId2"/>
        <a:stretch>
          <a:fillRect/>
        </a:stretch>
      </xdr:blipFill>
      <xdr:spPr>
        <a:xfrm>
          <a:off x="7392865" y="307731"/>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173180</xdr:colOff>
      <xdr:row>0</xdr:row>
      <xdr:rowOff>190501</xdr:rowOff>
    </xdr:from>
    <xdr:to>
      <xdr:col>1</xdr:col>
      <xdr:colOff>2008908</xdr:colOff>
      <xdr:row>1</xdr:row>
      <xdr:rowOff>899103</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0" y="190501"/>
          <a:ext cx="3065319" cy="916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398319</xdr:colOff>
      <xdr:row>1</xdr:row>
      <xdr:rowOff>69273</xdr:rowOff>
    </xdr:from>
    <xdr:to>
      <xdr:col>12</xdr:col>
      <xdr:colOff>1442345</xdr:colOff>
      <xdr:row>1</xdr:row>
      <xdr:rowOff>910648</xdr:rowOff>
    </xdr:to>
    <xdr:pic>
      <xdr:nvPicPr>
        <xdr:cNvPr id="6" name="Picture 10">
          <a:extLst>
            <a:ext uri="{FF2B5EF4-FFF2-40B4-BE49-F238E27FC236}">
              <a16:creationId xmlns:a16="http://schemas.microsoft.com/office/drawing/2014/main" id="{4E16FCE1-1CD9-4FFD-ABB1-3AB34424306B}"/>
            </a:ext>
          </a:extLst>
        </xdr:cNvPr>
        <xdr:cNvPicPr>
          <a:picLocks noChangeAspect="1"/>
        </xdr:cNvPicPr>
      </xdr:nvPicPr>
      <xdr:blipFill>
        <a:blip xmlns:r="http://schemas.openxmlformats.org/officeDocument/2006/relationships" r:embed="rId2"/>
        <a:stretch>
          <a:fillRect/>
        </a:stretch>
      </xdr:blipFill>
      <xdr:spPr>
        <a:xfrm>
          <a:off x="16919864" y="277091"/>
          <a:ext cx="2221663" cy="84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9" name="CuadroTexto 28">
          <a:extLst>
            <a:ext uri="{FF2B5EF4-FFF2-40B4-BE49-F238E27FC236}">
              <a16:creationId xmlns:a16="http://schemas.microsoft.com/office/drawing/2014/main" id="{996D1429-04EB-47EE-9CC0-84AD5F8045FE}"/>
            </a:ext>
          </a:extLst>
        </xdr:cNvPr>
        <xdr:cNvSpPr txBox="1"/>
      </xdr:nvSpPr>
      <xdr:spPr>
        <a:xfrm>
          <a:off x="13957935" y="47872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0</xdr:col>
      <xdr:colOff>92604</xdr:colOff>
      <xdr:row>0</xdr:row>
      <xdr:rowOff>79375</xdr:rowOff>
    </xdr:from>
    <xdr:to>
      <xdr:col>0</xdr:col>
      <xdr:colOff>2977311</xdr:colOff>
      <xdr:row>0</xdr:row>
      <xdr:rowOff>891449</xdr:rowOff>
    </xdr:to>
    <xdr:pic>
      <xdr:nvPicPr>
        <xdr:cNvPr id="30" name="Picture 8">
          <a:extLst>
            <a:ext uri="{FF2B5EF4-FFF2-40B4-BE49-F238E27FC236}">
              <a16:creationId xmlns:a16="http://schemas.microsoft.com/office/drawing/2014/main" id="{3754C0F4-46ED-41D7-9CE1-4C169D9D3C7C}"/>
            </a:ext>
          </a:extLst>
        </xdr:cNvPr>
        <xdr:cNvPicPr>
          <a:picLocks noChangeAspect="1"/>
        </xdr:cNvPicPr>
      </xdr:nvPicPr>
      <xdr:blipFill>
        <a:blip xmlns:r="http://schemas.openxmlformats.org/officeDocument/2006/relationships" r:embed="rId1"/>
        <a:stretch>
          <a:fillRect/>
        </a:stretch>
      </xdr:blipFill>
      <xdr:spPr>
        <a:xfrm>
          <a:off x="92604" y="79375"/>
          <a:ext cx="2880625" cy="806631"/>
        </a:xfrm>
        <a:prstGeom prst="rect">
          <a:avLst/>
        </a:prstGeom>
      </xdr:spPr>
    </xdr:pic>
    <xdr:clientData/>
  </xdr:twoCellAnchor>
  <xdr:twoCellAnchor editAs="oneCell">
    <xdr:from>
      <xdr:col>4</xdr:col>
      <xdr:colOff>2196043</xdr:colOff>
      <xdr:row>0</xdr:row>
      <xdr:rowOff>224895</xdr:rowOff>
    </xdr:from>
    <xdr:to>
      <xdr:col>4</xdr:col>
      <xdr:colOff>3711949</xdr:colOff>
      <xdr:row>0</xdr:row>
      <xdr:rowOff>762649</xdr:rowOff>
    </xdr:to>
    <xdr:pic>
      <xdr:nvPicPr>
        <xdr:cNvPr id="31" name="Picture 9">
          <a:extLst>
            <a:ext uri="{FF2B5EF4-FFF2-40B4-BE49-F238E27FC236}">
              <a16:creationId xmlns:a16="http://schemas.microsoft.com/office/drawing/2014/main" id="{A64592E9-096D-4519-BABD-A83D48A3D652}"/>
            </a:ext>
          </a:extLst>
        </xdr:cNvPr>
        <xdr:cNvPicPr>
          <a:picLocks noChangeAspect="1"/>
        </xdr:cNvPicPr>
      </xdr:nvPicPr>
      <xdr:blipFill>
        <a:blip xmlns:r="http://schemas.openxmlformats.org/officeDocument/2006/relationships" r:embed="rId2"/>
        <a:stretch>
          <a:fillRect/>
        </a:stretch>
      </xdr:blipFill>
      <xdr:spPr>
        <a:xfrm>
          <a:off x="12111568" y="224895"/>
          <a:ext cx="1506381" cy="532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41910</xdr:colOff>
      <xdr:row>1</xdr:row>
      <xdr:rowOff>285750</xdr:rowOff>
    </xdr:from>
    <xdr:ext cx="2156460" cy="5844540"/>
    <xdr:sp macro="" textlink="">
      <xdr:nvSpPr>
        <xdr:cNvPr id="30" name="CuadroTexto 29">
          <a:extLst>
            <a:ext uri="{FF2B5EF4-FFF2-40B4-BE49-F238E27FC236}">
              <a16:creationId xmlns:a16="http://schemas.microsoft.com/office/drawing/2014/main" id="{118BC876-8EA0-4F73-84F8-D1CF9A5C0792}"/>
            </a:ext>
          </a:extLst>
        </xdr:cNvPr>
        <xdr:cNvSpPr txBox="1"/>
      </xdr:nvSpPr>
      <xdr:spPr>
        <a:xfrm>
          <a:off x="11233785" y="145732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3068104</xdr:colOff>
      <xdr:row>0</xdr:row>
      <xdr:rowOff>948195</xdr:rowOff>
    </xdr:to>
    <xdr:pic>
      <xdr:nvPicPr>
        <xdr:cNvPr id="31" name="Picture 9">
          <a:extLst>
            <a:ext uri="{FF2B5EF4-FFF2-40B4-BE49-F238E27FC236}">
              <a16:creationId xmlns:a16="http://schemas.microsoft.com/office/drawing/2014/main" id="{6CAB2743-8AEA-40A8-9D63-B53A2C358875}"/>
            </a:ext>
          </a:extLst>
        </xdr:cNvPr>
        <xdr:cNvPicPr>
          <a:picLocks noChangeAspect="1"/>
        </xdr:cNvPicPr>
      </xdr:nvPicPr>
      <xdr:blipFill>
        <a:blip xmlns:r="http://schemas.openxmlformats.org/officeDocument/2006/relationships" r:embed="rId1"/>
        <a:stretch>
          <a:fillRect/>
        </a:stretch>
      </xdr:blipFill>
      <xdr:spPr>
        <a:xfrm>
          <a:off x="169336" y="98777"/>
          <a:ext cx="2898768" cy="838835"/>
        </a:xfrm>
        <a:prstGeom prst="rect">
          <a:avLst/>
        </a:prstGeom>
      </xdr:spPr>
    </xdr:pic>
    <xdr:clientData/>
  </xdr:twoCellAnchor>
  <xdr:twoCellAnchor editAs="oneCell">
    <xdr:from>
      <xdr:col>5</xdr:col>
      <xdr:colOff>606075</xdr:colOff>
      <xdr:row>0</xdr:row>
      <xdr:rowOff>271108</xdr:rowOff>
    </xdr:from>
    <xdr:to>
      <xdr:col>5</xdr:col>
      <xdr:colOff>2337729</xdr:colOff>
      <xdr:row>0</xdr:row>
      <xdr:rowOff>827156</xdr:rowOff>
    </xdr:to>
    <xdr:pic>
      <xdr:nvPicPr>
        <xdr:cNvPr id="32" name="Picture 10">
          <a:extLst>
            <a:ext uri="{FF2B5EF4-FFF2-40B4-BE49-F238E27FC236}">
              <a16:creationId xmlns:a16="http://schemas.microsoft.com/office/drawing/2014/main" id="{DB445B73-48FB-48B9-A80C-7A351BD68984}"/>
            </a:ext>
          </a:extLst>
        </xdr:cNvPr>
        <xdr:cNvPicPr>
          <a:picLocks noChangeAspect="1"/>
        </xdr:cNvPicPr>
      </xdr:nvPicPr>
      <xdr:blipFill>
        <a:blip xmlns:r="http://schemas.openxmlformats.org/officeDocument/2006/relationships" r:embed="rId2"/>
        <a:stretch>
          <a:fillRect/>
        </a:stretch>
      </xdr:blipFill>
      <xdr:spPr>
        <a:xfrm>
          <a:off x="8892825" y="271108"/>
          <a:ext cx="1731654" cy="5560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238124</xdr:colOff>
      <xdr:row>0</xdr:row>
      <xdr:rowOff>111126</xdr:rowOff>
    </xdr:from>
    <xdr:to>
      <xdr:col>1</xdr:col>
      <xdr:colOff>2079624</xdr:colOff>
      <xdr:row>1</xdr:row>
      <xdr:rowOff>968375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 y="111126"/>
          <a:ext cx="3063875" cy="1063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254000</xdr:colOff>
      <xdr:row>1</xdr:row>
      <xdr:rowOff>95250</xdr:rowOff>
    </xdr:from>
    <xdr:to>
      <xdr:col>12</xdr:col>
      <xdr:colOff>1300913</xdr:colOff>
      <xdr:row>1</xdr:row>
      <xdr:rowOff>936625</xdr:rowOff>
    </xdr:to>
    <xdr:pic>
      <xdr:nvPicPr>
        <xdr:cNvPr id="3" name="Picture 10">
          <a:extLst>
            <a:ext uri="{FF2B5EF4-FFF2-40B4-BE49-F238E27FC236}">
              <a16:creationId xmlns:a16="http://schemas.microsoft.com/office/drawing/2014/main" id="{288C446E-1C5A-4CB3-8745-C16E3B4C43A4}"/>
            </a:ext>
          </a:extLst>
        </xdr:cNvPr>
        <xdr:cNvPicPr>
          <a:picLocks noChangeAspect="1"/>
        </xdr:cNvPicPr>
      </xdr:nvPicPr>
      <xdr:blipFill>
        <a:blip xmlns:r="http://schemas.openxmlformats.org/officeDocument/2006/relationships" r:embed="rId2"/>
        <a:stretch>
          <a:fillRect/>
        </a:stretch>
      </xdr:blipFill>
      <xdr:spPr>
        <a:xfrm>
          <a:off x="16779875" y="301625"/>
          <a:ext cx="2221663" cy="841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103908</xdr:colOff>
      <xdr:row>0</xdr:row>
      <xdr:rowOff>121228</xdr:rowOff>
    </xdr:from>
    <xdr:to>
      <xdr:col>1</xdr:col>
      <xdr:colOff>2060862</xdr:colOff>
      <xdr:row>1</xdr:row>
      <xdr:rowOff>883227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908" y="121228"/>
          <a:ext cx="3186545" cy="969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450274</xdr:colOff>
      <xdr:row>0</xdr:row>
      <xdr:rowOff>155863</xdr:rowOff>
    </xdr:from>
    <xdr:to>
      <xdr:col>12</xdr:col>
      <xdr:colOff>1494300</xdr:colOff>
      <xdr:row>1</xdr:row>
      <xdr:rowOff>789420</xdr:rowOff>
    </xdr:to>
    <xdr:pic>
      <xdr:nvPicPr>
        <xdr:cNvPr id="4" name="Picture 10">
          <a:extLst>
            <a:ext uri="{FF2B5EF4-FFF2-40B4-BE49-F238E27FC236}">
              <a16:creationId xmlns:a16="http://schemas.microsoft.com/office/drawing/2014/main" id="{D10636CA-11EC-4703-BAA4-E5442C6BA06C}"/>
            </a:ext>
          </a:extLst>
        </xdr:cNvPr>
        <xdr:cNvPicPr>
          <a:picLocks noChangeAspect="1"/>
        </xdr:cNvPicPr>
      </xdr:nvPicPr>
      <xdr:blipFill>
        <a:blip xmlns:r="http://schemas.openxmlformats.org/officeDocument/2006/relationships" r:embed="rId2"/>
        <a:stretch>
          <a:fillRect/>
        </a:stretch>
      </xdr:blipFill>
      <xdr:spPr>
        <a:xfrm>
          <a:off x="16971819" y="155863"/>
          <a:ext cx="2221663" cy="841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17319</xdr:rowOff>
    </xdr:from>
    <xdr:to>
      <xdr:col>1</xdr:col>
      <xdr:colOff>2078182</xdr:colOff>
      <xdr:row>1</xdr:row>
      <xdr:rowOff>1281546</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137"/>
          <a:ext cx="3307773" cy="1264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744683</xdr:colOff>
      <xdr:row>1</xdr:row>
      <xdr:rowOff>277091</xdr:rowOff>
    </xdr:from>
    <xdr:to>
      <xdr:col>12</xdr:col>
      <xdr:colOff>1788710</xdr:colOff>
      <xdr:row>1</xdr:row>
      <xdr:rowOff>1118466</xdr:rowOff>
    </xdr:to>
    <xdr:pic>
      <xdr:nvPicPr>
        <xdr:cNvPr id="5" name="Picture 10">
          <a:extLst>
            <a:ext uri="{FF2B5EF4-FFF2-40B4-BE49-F238E27FC236}">
              <a16:creationId xmlns:a16="http://schemas.microsoft.com/office/drawing/2014/main" id="{1FBBF691-0F34-437B-8AB0-C2C1D753BB7E}"/>
            </a:ext>
          </a:extLst>
        </xdr:cNvPr>
        <xdr:cNvPicPr>
          <a:picLocks noChangeAspect="1"/>
        </xdr:cNvPicPr>
      </xdr:nvPicPr>
      <xdr:blipFill>
        <a:blip xmlns:r="http://schemas.openxmlformats.org/officeDocument/2006/relationships" r:embed="rId2"/>
        <a:stretch>
          <a:fillRect/>
        </a:stretch>
      </xdr:blipFill>
      <xdr:spPr>
        <a:xfrm>
          <a:off x="17266228" y="484909"/>
          <a:ext cx="2221663" cy="84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opLeftCell="A11" zoomScale="86" zoomScaleNormal="86" workbookViewId="0">
      <selection activeCell="B9" sqref="B9:I9"/>
    </sheetView>
  </sheetViews>
  <sheetFormatPr baseColWidth="10" defaultColWidth="11.42578125" defaultRowHeight="15"/>
  <cols>
    <col min="1" max="1" width="28.140625" customWidth="1"/>
    <col min="2" max="2" width="18" customWidth="1"/>
    <col min="3" max="3" width="28.42578125" style="6" customWidth="1"/>
    <col min="4" max="5" width="28.42578125" customWidth="1"/>
    <col min="6" max="8" width="12.42578125" customWidth="1"/>
  </cols>
  <sheetData>
    <row r="1" spans="1:9" ht="21">
      <c r="A1" s="327"/>
      <c r="B1" s="327"/>
      <c r="C1" s="327"/>
      <c r="D1" s="327"/>
      <c r="E1" s="327"/>
      <c r="F1" s="327"/>
    </row>
    <row r="5" spans="1:9">
      <c r="D5" s="14"/>
      <c r="E5" s="14"/>
      <c r="F5" s="14"/>
      <c r="G5" s="14"/>
      <c r="H5" s="14"/>
    </row>
    <row r="6" spans="1:9" ht="16.7" customHeight="1">
      <c r="D6" s="14"/>
      <c r="E6" s="14"/>
      <c r="F6" s="14"/>
      <c r="G6" s="14"/>
      <c r="H6" s="14"/>
    </row>
    <row r="7" spans="1:9" ht="33.75">
      <c r="A7" s="328" t="s">
        <v>0</v>
      </c>
      <c r="B7" s="328"/>
      <c r="C7" s="328"/>
      <c r="D7" s="328"/>
      <c r="E7" s="328"/>
      <c r="F7" s="328"/>
      <c r="G7" s="328"/>
      <c r="H7" s="328"/>
      <c r="I7" s="328"/>
    </row>
    <row r="9" spans="1:9" s="7" customFormat="1" ht="89.25" customHeight="1">
      <c r="A9" s="8" t="s">
        <v>1</v>
      </c>
      <c r="B9" s="329" t="s">
        <v>460</v>
      </c>
      <c r="C9" s="329"/>
      <c r="D9" s="329"/>
      <c r="E9" s="329"/>
      <c r="F9" s="329"/>
      <c r="G9" s="329"/>
      <c r="H9" s="329"/>
      <c r="I9" s="329"/>
    </row>
    <row r="10" spans="1:9" s="7" customFormat="1" ht="21" customHeight="1">
      <c r="A10" s="12"/>
      <c r="B10" s="13"/>
      <c r="C10" s="13"/>
      <c r="D10" s="12"/>
      <c r="E10" s="11"/>
    </row>
    <row r="11" spans="1:9" s="7" customFormat="1" ht="99.75" customHeight="1">
      <c r="A11" s="8" t="s">
        <v>2</v>
      </c>
      <c r="B11" s="300" t="s">
        <v>458</v>
      </c>
      <c r="C11" s="325" t="s">
        <v>461</v>
      </c>
      <c r="D11" s="325"/>
      <c r="E11" s="325"/>
      <c r="F11" s="325"/>
      <c r="G11" s="325"/>
      <c r="H11" s="325"/>
      <c r="I11" s="325"/>
    </row>
    <row r="12" spans="1:9" ht="78" customHeight="1">
      <c r="A12" s="299" t="s">
        <v>2</v>
      </c>
      <c r="B12" s="300" t="s">
        <v>459</v>
      </c>
      <c r="C12" s="325" t="s">
        <v>462</v>
      </c>
      <c r="D12" s="325"/>
      <c r="E12" s="325"/>
      <c r="F12" s="325"/>
      <c r="G12" s="325"/>
      <c r="H12" s="325"/>
      <c r="I12" s="325"/>
    </row>
    <row r="13" spans="1:9" ht="33" customHeight="1">
      <c r="A13" s="9" t="s">
        <v>3</v>
      </c>
      <c r="B13" s="325"/>
      <c r="C13" s="325"/>
      <c r="D13" s="325"/>
      <c r="E13" s="325"/>
      <c r="F13" s="325"/>
      <c r="G13" s="325"/>
      <c r="H13" s="325"/>
      <c r="I13" s="325"/>
    </row>
    <row r="14" spans="1:9" s="7" customFormat="1" ht="36.75" customHeight="1">
      <c r="A14" s="9" t="s">
        <v>4</v>
      </c>
      <c r="B14" s="325"/>
      <c r="C14" s="325"/>
      <c r="D14" s="325"/>
      <c r="E14" s="325"/>
      <c r="F14" s="325"/>
      <c r="G14" s="325"/>
      <c r="H14" s="325"/>
      <c r="I14" s="325"/>
    </row>
    <row r="15" spans="1:9" s="7" customFormat="1" ht="25.5">
      <c r="A15" s="9" t="s">
        <v>5</v>
      </c>
      <c r="B15" s="325"/>
      <c r="C15" s="325"/>
      <c r="D15" s="325"/>
      <c r="E15" s="325"/>
      <c r="F15" s="325"/>
      <c r="G15" s="325"/>
      <c r="H15" s="325"/>
      <c r="I15" s="325"/>
    </row>
    <row r="16" spans="1:9" s="7" customFormat="1" ht="48.75" customHeight="1">
      <c r="A16" s="8" t="s">
        <v>6</v>
      </c>
      <c r="B16" s="326" t="s">
        <v>463</v>
      </c>
      <c r="C16" s="326"/>
      <c r="D16" s="326"/>
      <c r="E16" s="326"/>
      <c r="F16" s="326"/>
      <c r="G16" s="326"/>
      <c r="H16" s="326"/>
      <c r="I16" s="326"/>
    </row>
    <row r="18" spans="1:9" s="7" customFormat="1" ht="24.75" customHeight="1">
      <c r="A18" s="8" t="s">
        <v>7</v>
      </c>
      <c r="B18" s="324">
        <v>45383</v>
      </c>
      <c r="C18" s="324"/>
      <c r="D18" s="324"/>
      <c r="E18" s="324"/>
      <c r="F18" s="324"/>
      <c r="G18" s="324"/>
      <c r="H18" s="324"/>
      <c r="I18" s="324"/>
    </row>
    <row r="20" spans="1:9" ht="15.75" thickBot="1"/>
    <row r="21" spans="1:9" ht="12.75" customHeight="1">
      <c r="B21" s="242" t="s">
        <v>8</v>
      </c>
      <c r="C21" s="243" t="s">
        <v>9</v>
      </c>
      <c r="D21" s="243" t="s">
        <v>10</v>
      </c>
      <c r="E21" s="243" t="s">
        <v>11</v>
      </c>
    </row>
    <row r="22" spans="1:9" ht="12.75" customHeight="1" thickBot="1">
      <c r="B22" s="244" t="s">
        <v>12</v>
      </c>
      <c r="C22" s="245" t="s">
        <v>13</v>
      </c>
      <c r="D22" s="245" t="s">
        <v>14</v>
      </c>
      <c r="E22" s="245" t="s">
        <v>15</v>
      </c>
    </row>
    <row r="23" spans="1:9" ht="12.75" customHeight="1">
      <c r="B23" s="246" t="s">
        <v>16</v>
      </c>
      <c r="C23" s="247" t="s">
        <v>7</v>
      </c>
      <c r="D23" s="247" t="s">
        <v>7</v>
      </c>
      <c r="E23" s="247" t="s">
        <v>7</v>
      </c>
    </row>
    <row r="24" spans="1:9" ht="12.75" customHeight="1" thickBot="1">
      <c r="B24" s="244">
        <v>1</v>
      </c>
      <c r="C24" s="248">
        <v>45243</v>
      </c>
      <c r="D24" s="248">
        <v>45272</v>
      </c>
      <c r="E24" s="248">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B2:S43"/>
  <sheetViews>
    <sheetView showGridLines="0" topLeftCell="D1" zoomScale="70" zoomScaleNormal="70" workbookViewId="0">
      <selection activeCell="Q9" sqref="Q9:R9"/>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3"/>
      <c r="C3" s="114"/>
      <c r="D3" s="114"/>
      <c r="E3" s="114"/>
      <c r="F3" s="114"/>
      <c r="G3" s="114"/>
      <c r="H3" s="114"/>
      <c r="I3" s="115"/>
    </row>
    <row r="4" spans="2:19">
      <c r="B4" s="622" t="s">
        <v>394</v>
      </c>
      <c r="C4" s="623"/>
      <c r="D4" s="623"/>
      <c r="E4" s="624" t="s">
        <v>395</v>
      </c>
      <c r="F4" s="624"/>
      <c r="G4" s="624"/>
      <c r="H4" s="624"/>
      <c r="I4" s="625"/>
      <c r="Q4" s="626" t="s">
        <v>396</v>
      </c>
      <c r="R4" s="626"/>
    </row>
    <row r="5" spans="2:19">
      <c r="B5" s="622"/>
      <c r="C5" s="623"/>
      <c r="D5" s="623"/>
      <c r="E5" s="624"/>
      <c r="F5" s="624"/>
      <c r="G5" s="624"/>
      <c r="H5" s="624"/>
      <c r="I5" s="625"/>
      <c r="Q5" s="626"/>
      <c r="R5" s="626"/>
    </row>
    <row r="6" spans="2:19">
      <c r="B6" s="622"/>
      <c r="C6" s="623"/>
      <c r="D6" s="623"/>
      <c r="E6" s="624"/>
      <c r="F6" s="624"/>
      <c r="G6" s="624"/>
      <c r="H6" s="624"/>
      <c r="I6" s="625"/>
      <c r="Q6" s="626"/>
      <c r="R6" s="626"/>
    </row>
    <row r="7" spans="2:19" ht="15.75" thickBot="1">
      <c r="B7" s="116"/>
      <c r="I7" s="117"/>
    </row>
    <row r="8" spans="2:19" ht="62.25" customHeight="1" thickBot="1">
      <c r="B8" s="627" t="s">
        <v>350</v>
      </c>
      <c r="C8" s="628"/>
      <c r="D8" s="56" t="s">
        <v>397</v>
      </c>
      <c r="E8" s="57">
        <v>5</v>
      </c>
      <c r="F8" s="57">
        <v>10</v>
      </c>
      <c r="G8" s="57">
        <v>15</v>
      </c>
      <c r="H8" s="57">
        <v>20</v>
      </c>
      <c r="I8" s="118">
        <v>25</v>
      </c>
      <c r="K8" s="629" t="s">
        <v>398</v>
      </c>
      <c r="L8" s="630"/>
      <c r="M8" s="630"/>
      <c r="N8" s="630"/>
      <c r="O8" s="630"/>
      <c r="P8" s="631"/>
      <c r="Q8" s="632" t="s">
        <v>399</v>
      </c>
      <c r="R8" s="632"/>
      <c r="S8" s="16" t="s">
        <v>400</v>
      </c>
    </row>
    <row r="9" spans="2:19" ht="62.25" customHeight="1" thickBot="1">
      <c r="B9" s="627"/>
      <c r="C9" s="628"/>
      <c r="D9" s="56" t="s">
        <v>401</v>
      </c>
      <c r="E9" s="58">
        <v>4</v>
      </c>
      <c r="F9" s="58">
        <v>8</v>
      </c>
      <c r="G9" s="57">
        <v>12</v>
      </c>
      <c r="H9" s="57">
        <v>16</v>
      </c>
      <c r="I9" s="118">
        <v>20</v>
      </c>
      <c r="K9" s="633" t="s">
        <v>402</v>
      </c>
      <c r="L9" s="634"/>
      <c r="M9" s="634"/>
      <c r="N9" s="634"/>
      <c r="O9" s="634"/>
      <c r="P9" s="634"/>
      <c r="Q9" s="635" t="s">
        <v>403</v>
      </c>
      <c r="R9" s="636"/>
      <c r="S9" s="16" t="s">
        <v>346</v>
      </c>
    </row>
    <row r="10" spans="2:19" ht="62.25" customHeight="1" thickBot="1">
      <c r="B10" s="627"/>
      <c r="C10" s="628"/>
      <c r="D10" s="56" t="s">
        <v>404</v>
      </c>
      <c r="E10" s="58">
        <v>3</v>
      </c>
      <c r="F10" s="58">
        <v>6</v>
      </c>
      <c r="G10" s="58">
        <v>9</v>
      </c>
      <c r="H10" s="57">
        <v>12</v>
      </c>
      <c r="I10" s="118">
        <v>15</v>
      </c>
      <c r="K10" s="637" t="s">
        <v>373</v>
      </c>
      <c r="L10" s="638"/>
      <c r="M10" s="638"/>
      <c r="N10" s="638"/>
      <c r="O10" s="638"/>
      <c r="P10" s="638"/>
      <c r="Q10" s="632" t="s">
        <v>405</v>
      </c>
      <c r="R10" s="632"/>
      <c r="S10" s="16" t="s">
        <v>406</v>
      </c>
    </row>
    <row r="11" spans="2:19" ht="62.25" customHeight="1">
      <c r="B11" s="627"/>
      <c r="C11" s="628"/>
      <c r="D11" s="56" t="s">
        <v>407</v>
      </c>
      <c r="E11" s="59">
        <v>2</v>
      </c>
      <c r="F11" s="58">
        <v>4</v>
      </c>
      <c r="G11" s="58">
        <v>6</v>
      </c>
      <c r="H11" s="57">
        <v>8</v>
      </c>
      <c r="I11" s="118">
        <v>10</v>
      </c>
      <c r="K11" s="639" t="s">
        <v>408</v>
      </c>
      <c r="L11" s="640"/>
      <c r="M11" s="640"/>
      <c r="N11" s="640"/>
      <c r="O11" s="640"/>
      <c r="P11" s="640"/>
      <c r="Q11" s="632" t="s">
        <v>347</v>
      </c>
      <c r="R11" s="641"/>
      <c r="S11" s="16" t="s">
        <v>347</v>
      </c>
    </row>
    <row r="12" spans="2:19" ht="62.25" customHeight="1">
      <c r="B12" s="627"/>
      <c r="C12" s="628"/>
      <c r="D12" s="56" t="s">
        <v>409</v>
      </c>
      <c r="E12" s="59">
        <v>1</v>
      </c>
      <c r="F12" s="59">
        <v>2</v>
      </c>
      <c r="G12" s="58">
        <v>3</v>
      </c>
      <c r="H12" s="57">
        <v>4</v>
      </c>
      <c r="I12" s="118">
        <v>5</v>
      </c>
    </row>
    <row r="13" spans="2:19" ht="62.25" customHeight="1" thickBot="1">
      <c r="B13" s="119"/>
      <c r="C13" s="620" t="s">
        <v>410</v>
      </c>
      <c r="D13" s="621"/>
      <c r="E13" s="120" t="s">
        <v>411</v>
      </c>
      <c r="F13" s="120" t="s">
        <v>412</v>
      </c>
      <c r="G13" s="120" t="s">
        <v>413</v>
      </c>
      <c r="H13" s="120" t="s">
        <v>414</v>
      </c>
      <c r="I13" s="121" t="s">
        <v>415</v>
      </c>
    </row>
    <row r="17" spans="4:6">
      <c r="D17" s="16"/>
      <c r="E17" s="16"/>
      <c r="F17" s="16"/>
    </row>
    <row r="18" spans="4:6" ht="15.75">
      <c r="D18" s="21" t="s">
        <v>416</v>
      </c>
      <c r="E18" s="122" t="s">
        <v>408</v>
      </c>
      <c r="F18" s="122">
        <v>1</v>
      </c>
    </row>
    <row r="19" spans="4:6">
      <c r="D19" s="21" t="s">
        <v>417</v>
      </c>
      <c r="E19" s="21" t="s">
        <v>408</v>
      </c>
      <c r="F19" s="21">
        <v>2</v>
      </c>
    </row>
    <row r="20" spans="4:6">
      <c r="D20" s="21" t="s">
        <v>418</v>
      </c>
      <c r="E20" s="21" t="s">
        <v>373</v>
      </c>
      <c r="F20" s="21">
        <v>2</v>
      </c>
    </row>
    <row r="21" spans="4:6">
      <c r="D21" s="21" t="s">
        <v>419</v>
      </c>
      <c r="E21" s="21" t="s">
        <v>420</v>
      </c>
      <c r="F21" s="21">
        <v>3</v>
      </c>
    </row>
    <row r="22" spans="4:6">
      <c r="D22" s="21" t="s">
        <v>421</v>
      </c>
      <c r="E22" s="21" t="s">
        <v>398</v>
      </c>
      <c r="F22" s="21">
        <v>4</v>
      </c>
    </row>
    <row r="23" spans="4:6">
      <c r="D23" s="21" t="s">
        <v>422</v>
      </c>
      <c r="E23" s="21" t="s">
        <v>408</v>
      </c>
      <c r="F23" s="21">
        <v>1</v>
      </c>
    </row>
    <row r="24" spans="4:6">
      <c r="D24" s="21" t="s">
        <v>423</v>
      </c>
      <c r="E24" s="21" t="s">
        <v>373</v>
      </c>
      <c r="F24" s="21">
        <v>2</v>
      </c>
    </row>
    <row r="25" spans="4:6">
      <c r="D25" s="21" t="s">
        <v>424</v>
      </c>
      <c r="E25" s="21" t="s">
        <v>373</v>
      </c>
      <c r="F25" s="21">
        <v>2</v>
      </c>
    </row>
    <row r="26" spans="4:6">
      <c r="D26" s="21" t="s">
        <v>425</v>
      </c>
      <c r="E26" s="21" t="s">
        <v>402</v>
      </c>
      <c r="F26" s="21">
        <v>3</v>
      </c>
    </row>
    <row r="27" spans="4:6">
      <c r="D27" s="21" t="s">
        <v>426</v>
      </c>
      <c r="E27" s="21" t="s">
        <v>398</v>
      </c>
      <c r="F27" s="21">
        <v>4</v>
      </c>
    </row>
    <row r="28" spans="4:6">
      <c r="D28" s="21" t="s">
        <v>427</v>
      </c>
      <c r="E28" s="21" t="s">
        <v>373</v>
      </c>
      <c r="F28" s="21">
        <v>2</v>
      </c>
    </row>
    <row r="29" spans="4:6">
      <c r="D29" s="21" t="s">
        <v>428</v>
      </c>
      <c r="E29" s="21" t="s">
        <v>373</v>
      </c>
      <c r="F29" s="21">
        <v>2</v>
      </c>
    </row>
    <row r="30" spans="4:6">
      <c r="D30" s="21" t="s">
        <v>429</v>
      </c>
      <c r="E30" s="21" t="s">
        <v>373</v>
      </c>
      <c r="F30" s="21">
        <v>2</v>
      </c>
    </row>
    <row r="31" spans="4:6">
      <c r="D31" s="21" t="s">
        <v>430</v>
      </c>
      <c r="E31" s="21" t="s">
        <v>402</v>
      </c>
      <c r="F31" s="21">
        <v>3</v>
      </c>
    </row>
    <row r="32" spans="4:6">
      <c r="D32" s="21" t="s">
        <v>431</v>
      </c>
      <c r="E32" s="21" t="s">
        <v>398</v>
      </c>
      <c r="F32" s="21">
        <v>4</v>
      </c>
    </row>
    <row r="33" spans="4:6">
      <c r="D33" s="21" t="s">
        <v>432</v>
      </c>
      <c r="E33" s="21" t="s">
        <v>373</v>
      </c>
      <c r="F33" s="21">
        <v>2</v>
      </c>
    </row>
    <row r="34" spans="4:6">
      <c r="D34" s="21" t="s">
        <v>433</v>
      </c>
      <c r="E34" s="21" t="s">
        <v>373</v>
      </c>
      <c r="F34" s="21">
        <v>2</v>
      </c>
    </row>
    <row r="35" spans="4:6">
      <c r="D35" s="21" t="s">
        <v>434</v>
      </c>
      <c r="E35" s="21" t="s">
        <v>402</v>
      </c>
      <c r="F35" s="21">
        <v>3</v>
      </c>
    </row>
    <row r="36" spans="4:6">
      <c r="D36" s="21" t="s">
        <v>435</v>
      </c>
      <c r="E36" s="21" t="s">
        <v>402</v>
      </c>
      <c r="F36" s="21">
        <v>3</v>
      </c>
    </row>
    <row r="37" spans="4:6">
      <c r="D37" s="21" t="s">
        <v>436</v>
      </c>
      <c r="E37" s="21" t="s">
        <v>398</v>
      </c>
      <c r="F37" s="21">
        <v>4</v>
      </c>
    </row>
    <row r="38" spans="4:6">
      <c r="D38" s="21" t="s">
        <v>437</v>
      </c>
      <c r="E38" s="21" t="s">
        <v>402</v>
      </c>
      <c r="F38" s="21">
        <v>3</v>
      </c>
    </row>
    <row r="39" spans="4:6">
      <c r="D39" s="21" t="s">
        <v>438</v>
      </c>
      <c r="E39" s="21" t="s">
        <v>402</v>
      </c>
      <c r="F39" s="21">
        <v>3</v>
      </c>
    </row>
    <row r="40" spans="4:6">
      <c r="D40" s="21" t="s">
        <v>439</v>
      </c>
      <c r="E40" s="21" t="s">
        <v>402</v>
      </c>
      <c r="F40" s="21">
        <v>3</v>
      </c>
    </row>
    <row r="41" spans="4:6">
      <c r="D41" s="21" t="s">
        <v>440</v>
      </c>
      <c r="E41" s="21" t="s">
        <v>402</v>
      </c>
      <c r="F41" s="21">
        <v>3</v>
      </c>
    </row>
    <row r="42" spans="4:6">
      <c r="D42" s="21" t="s">
        <v>441</v>
      </c>
      <c r="E42" s="21" t="s">
        <v>398</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99"/>
  <sheetViews>
    <sheetView showGridLines="0" topLeftCell="G1" zoomScale="70" zoomScaleNormal="70" workbookViewId="0">
      <selection activeCell="T5" sqref="T5"/>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9.14062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73"/>
      <c r="B1" s="674"/>
      <c r="C1" s="677"/>
      <c r="D1" s="677"/>
      <c r="E1" s="677"/>
      <c r="F1" s="677"/>
      <c r="G1" s="677"/>
      <c r="H1" s="677"/>
      <c r="I1" s="677"/>
      <c r="J1" s="678"/>
      <c r="K1" s="672"/>
      <c r="L1" s="672"/>
      <c r="M1" s="672"/>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92.25" customHeight="1">
      <c r="A2" s="675"/>
      <c r="B2" s="676"/>
      <c r="C2" s="679"/>
      <c r="D2" s="679"/>
      <c r="E2" s="679"/>
      <c r="F2" s="679"/>
      <c r="G2" s="679"/>
      <c r="H2" s="679"/>
      <c r="I2" s="679"/>
      <c r="J2" s="680"/>
      <c r="K2" s="672"/>
      <c r="L2" s="672"/>
      <c r="M2" s="672"/>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79"/>
      <c r="D3" s="679"/>
      <c r="E3" s="679"/>
      <c r="F3" s="679"/>
      <c r="G3" s="679"/>
      <c r="H3" s="679"/>
      <c r="I3" s="679"/>
      <c r="J3" s="680"/>
      <c r="K3" s="672"/>
      <c r="L3" s="672"/>
      <c r="M3" s="672"/>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75" t="s">
        <v>257</v>
      </c>
      <c r="B4" s="575"/>
      <c r="C4" s="576" t="s">
        <v>516</v>
      </c>
      <c r="D4" s="576"/>
      <c r="E4" s="576"/>
      <c r="F4" s="576"/>
      <c r="G4" s="576"/>
      <c r="H4" s="576"/>
      <c r="I4" s="576"/>
      <c r="J4" s="576"/>
      <c r="K4" s="576"/>
      <c r="L4" s="576"/>
      <c r="M4" s="576"/>
      <c r="N4" s="576"/>
      <c r="O4" s="576"/>
      <c r="P4" s="576"/>
      <c r="Q4" s="576"/>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299.25" customHeight="1">
      <c r="A5" s="575" t="s">
        <v>258</v>
      </c>
      <c r="B5" s="575"/>
      <c r="C5" s="576" t="s">
        <v>517</v>
      </c>
      <c r="D5" s="576"/>
      <c r="E5" s="576"/>
      <c r="F5" s="576"/>
      <c r="G5" s="576"/>
      <c r="H5" s="576"/>
      <c r="I5" s="576"/>
      <c r="J5" s="576"/>
      <c r="K5" s="576"/>
      <c r="L5" s="576"/>
      <c r="M5" s="576"/>
      <c r="N5" s="576"/>
      <c r="O5" s="576"/>
      <c r="P5" s="576"/>
      <c r="Q5" s="576"/>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267.75" customHeight="1" thickBot="1">
      <c r="A6" s="575" t="s">
        <v>259</v>
      </c>
      <c r="B6" s="575"/>
      <c r="C6" s="576" t="s">
        <v>518</v>
      </c>
      <c r="D6" s="577"/>
      <c r="E6" s="577"/>
      <c r="F6" s="577"/>
      <c r="G6" s="577"/>
      <c r="H6" s="577"/>
      <c r="I6" s="577"/>
      <c r="J6" s="577"/>
      <c r="K6" s="577"/>
      <c r="L6" s="577"/>
      <c r="M6" s="577"/>
      <c r="N6" s="577"/>
      <c r="O6" s="577"/>
      <c r="P6" s="577"/>
      <c r="Q6" s="57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67" t="s">
        <v>442</v>
      </c>
      <c r="B7" s="668"/>
      <c r="C7" s="669"/>
      <c r="D7" s="670" t="s">
        <v>443</v>
      </c>
      <c r="E7" s="670"/>
      <c r="F7" s="670"/>
      <c r="G7" s="671" t="s">
        <v>444</v>
      </c>
      <c r="H7" s="662" t="s">
        <v>445</v>
      </c>
      <c r="I7" s="664" t="s">
        <v>446</v>
      </c>
      <c r="J7" s="665"/>
      <c r="K7" s="664" t="s">
        <v>447</v>
      </c>
      <c r="L7" s="665"/>
      <c r="M7" s="666" t="s">
        <v>448</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31</v>
      </c>
      <c r="B8" s="34" t="s">
        <v>200</v>
      </c>
      <c r="C8" s="34" t="s">
        <v>202</v>
      </c>
      <c r="D8" s="27" t="s">
        <v>212</v>
      </c>
      <c r="E8" s="27" t="s">
        <v>449</v>
      </c>
      <c r="F8" s="27" t="s">
        <v>450</v>
      </c>
      <c r="G8" s="671"/>
      <c r="H8" s="663"/>
      <c r="I8" s="28" t="s">
        <v>451</v>
      </c>
      <c r="J8" s="28" t="s">
        <v>452</v>
      </c>
      <c r="K8" s="28" t="s">
        <v>453</v>
      </c>
      <c r="L8" s="28" t="s">
        <v>454</v>
      </c>
      <c r="M8" s="66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83"/>
      <c r="B9" s="684"/>
      <c r="C9" s="684"/>
      <c r="D9" s="684"/>
      <c r="E9" s="684"/>
      <c r="F9" s="684"/>
      <c r="G9" s="68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85">
        <f>'7- Mapa Final'!A10</f>
        <v>1</v>
      </c>
      <c r="B10" s="657" t="str">
        <f>'7- Mapa Final'!B10</f>
        <v>Vencimiento de Términos</v>
      </c>
      <c r="C10" s="657" t="str">
        <f>'7- Mapa Final'!C10</f>
        <v>Se realizan  actuaciones procesales o se da  respuesta a las solicitudes de los usuarios de la administración de justicia en materia penal, después del  término legal establecido para decidir sobre los conflictos presentados a los jueces.</v>
      </c>
      <c r="D10" s="659" t="str">
        <f>'7- Mapa Final'!J10</f>
        <v>Baja - 2</v>
      </c>
      <c r="E10" s="660" t="str">
        <f>'7- Mapa Final'!K10</f>
        <v>Menor - 2</v>
      </c>
      <c r="F10" s="687" t="str">
        <f>'7- Mapa Final'!M10</f>
        <v>Moderado - 4</v>
      </c>
      <c r="G10" s="432" t="s">
        <v>346</v>
      </c>
      <c r="H10" s="688" t="s">
        <v>556</v>
      </c>
      <c r="I10" s="689"/>
      <c r="J10" s="681" t="s">
        <v>463</v>
      </c>
      <c r="K10" s="652">
        <v>45293</v>
      </c>
      <c r="L10" s="652">
        <v>45382</v>
      </c>
      <c r="M10" s="686" t="s">
        <v>542</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2"/>
      <c r="B11" s="644"/>
      <c r="C11" s="644"/>
      <c r="D11" s="647"/>
      <c r="E11" s="650"/>
      <c r="F11" s="658"/>
      <c r="G11" s="433"/>
      <c r="H11" s="688"/>
      <c r="I11" s="653"/>
      <c r="J11" s="681"/>
      <c r="K11" s="653"/>
      <c r="L11" s="653"/>
      <c r="M11" s="655"/>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2"/>
      <c r="B12" s="644"/>
      <c r="C12" s="644"/>
      <c r="D12" s="647"/>
      <c r="E12" s="650"/>
      <c r="F12" s="658"/>
      <c r="G12" s="433"/>
      <c r="H12" s="688"/>
      <c r="I12" s="653"/>
      <c r="J12" s="681"/>
      <c r="K12" s="653"/>
      <c r="L12" s="653"/>
      <c r="M12" s="655"/>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2"/>
      <c r="B13" s="644"/>
      <c r="C13" s="644"/>
      <c r="D13" s="647"/>
      <c r="E13" s="650"/>
      <c r="F13" s="658"/>
      <c r="G13" s="433"/>
      <c r="H13" s="688"/>
      <c r="I13" s="653"/>
      <c r="J13" s="681"/>
      <c r="K13" s="653"/>
      <c r="L13" s="653"/>
      <c r="M13" s="655"/>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2"/>
      <c r="B14" s="644"/>
      <c r="C14" s="644"/>
      <c r="D14" s="647"/>
      <c r="E14" s="650"/>
      <c r="F14" s="658"/>
      <c r="G14" s="433"/>
      <c r="H14" s="688"/>
      <c r="I14" s="653"/>
      <c r="J14" s="681"/>
      <c r="K14" s="653"/>
      <c r="L14" s="653"/>
      <c r="M14" s="655"/>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2"/>
      <c r="B15" s="644"/>
      <c r="C15" s="644"/>
      <c r="D15" s="647"/>
      <c r="E15" s="650"/>
      <c r="F15" s="658"/>
      <c r="G15" s="433"/>
      <c r="H15" s="688"/>
      <c r="I15" s="653"/>
      <c r="J15" s="681"/>
      <c r="K15" s="653"/>
      <c r="L15" s="653"/>
      <c r="M15" s="655"/>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2"/>
      <c r="B16" s="644"/>
      <c r="C16" s="644"/>
      <c r="D16" s="647"/>
      <c r="E16" s="650"/>
      <c r="F16" s="658"/>
      <c r="G16" s="433"/>
      <c r="H16" s="688"/>
      <c r="I16" s="653"/>
      <c r="J16" s="681"/>
      <c r="K16" s="653"/>
      <c r="L16" s="653"/>
      <c r="M16" s="655"/>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2"/>
      <c r="B17" s="644"/>
      <c r="C17" s="644"/>
      <c r="D17" s="647"/>
      <c r="E17" s="650"/>
      <c r="F17" s="658"/>
      <c r="G17" s="433"/>
      <c r="H17" s="688"/>
      <c r="I17" s="653"/>
      <c r="J17" s="681"/>
      <c r="K17" s="653"/>
      <c r="L17" s="653"/>
      <c r="M17" s="655"/>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2"/>
      <c r="B18" s="644"/>
      <c r="C18" s="644"/>
      <c r="D18" s="647"/>
      <c r="E18" s="650"/>
      <c r="F18" s="658"/>
      <c r="G18" s="433"/>
      <c r="H18" s="688"/>
      <c r="I18" s="653"/>
      <c r="J18" s="681"/>
      <c r="K18" s="653"/>
      <c r="L18" s="653"/>
      <c r="M18" s="655"/>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64.5" customHeight="1" thickBot="1">
      <c r="A19" s="642"/>
      <c r="B19" s="644"/>
      <c r="C19" s="644"/>
      <c r="D19" s="647"/>
      <c r="E19" s="650"/>
      <c r="F19" s="658"/>
      <c r="G19" s="433"/>
      <c r="H19" s="688"/>
      <c r="I19" s="653"/>
      <c r="J19" s="681"/>
      <c r="K19" s="654"/>
      <c r="L19" s="654"/>
      <c r="M19" s="655"/>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ustomHeight="1">
      <c r="A20" s="642">
        <f>'7- Mapa Final'!A20</f>
        <v>2</v>
      </c>
      <c r="B20" s="644" t="str">
        <f>'7- Mapa Final'!B20</f>
        <v xml:space="preserve">Incumplimientos en la realizacion de audiencias </v>
      </c>
      <c r="C20" s="644" t="str">
        <f>'7- Mapa Final'!C20</f>
        <v xml:space="preserve">No se atiende la  solicitud  de un fiscal o parte interesada para la realización de una audiencia preliminar o no se cumple  la programción de audiencias de Conocimiento. </v>
      </c>
      <c r="D20" s="646" t="str">
        <f>'7- Mapa Final'!J20</f>
        <v>Baja - 2</v>
      </c>
      <c r="E20" s="649" t="str">
        <f>'7- Mapa Final'!K20</f>
        <v>Menor - 2</v>
      </c>
      <c r="F20" s="658" t="str">
        <f>'7- Mapa Final'!M20</f>
        <v>Moderado - 4</v>
      </c>
      <c r="G20" s="433" t="s">
        <v>400</v>
      </c>
      <c r="H20" s="661" t="s">
        <v>545</v>
      </c>
      <c r="I20" s="653"/>
      <c r="J20" s="681" t="s">
        <v>463</v>
      </c>
      <c r="K20" s="682">
        <v>45293</v>
      </c>
      <c r="L20" s="652">
        <v>45352</v>
      </c>
      <c r="M20" s="655"/>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2"/>
      <c r="B21" s="644"/>
      <c r="C21" s="644"/>
      <c r="D21" s="647"/>
      <c r="E21" s="650"/>
      <c r="F21" s="658"/>
      <c r="G21" s="433"/>
      <c r="H21" s="661"/>
      <c r="I21" s="653"/>
      <c r="J21" s="681"/>
      <c r="K21" s="653"/>
      <c r="L21" s="653"/>
      <c r="M21" s="656"/>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2"/>
      <c r="B22" s="644"/>
      <c r="C22" s="644"/>
      <c r="D22" s="647"/>
      <c r="E22" s="650"/>
      <c r="F22" s="658"/>
      <c r="G22" s="433"/>
      <c r="H22" s="661"/>
      <c r="I22" s="653"/>
      <c r="J22" s="681"/>
      <c r="K22" s="653"/>
      <c r="L22" s="653"/>
      <c r="M22" s="656"/>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2"/>
      <c r="B23" s="644"/>
      <c r="C23" s="644"/>
      <c r="D23" s="647"/>
      <c r="E23" s="650"/>
      <c r="F23" s="658"/>
      <c r="G23" s="433"/>
      <c r="H23" s="661"/>
      <c r="I23" s="653"/>
      <c r="J23" s="681"/>
      <c r="K23" s="653"/>
      <c r="L23" s="653"/>
      <c r="M23" s="656"/>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2"/>
      <c r="B24" s="644"/>
      <c r="C24" s="644"/>
      <c r="D24" s="647"/>
      <c r="E24" s="650"/>
      <c r="F24" s="658"/>
      <c r="G24" s="433"/>
      <c r="H24" s="661"/>
      <c r="I24" s="653"/>
      <c r="J24" s="681"/>
      <c r="K24" s="653"/>
      <c r="L24" s="653"/>
      <c r="M24" s="656"/>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ht="15" customHeight="1">
      <c r="A25" s="642"/>
      <c r="B25" s="644"/>
      <c r="C25" s="644"/>
      <c r="D25" s="647"/>
      <c r="E25" s="650"/>
      <c r="F25" s="658"/>
      <c r="G25" s="433"/>
      <c r="H25" s="661"/>
      <c r="I25" s="653"/>
      <c r="J25" s="681"/>
      <c r="K25" s="653"/>
      <c r="L25" s="653"/>
      <c r="M25" s="656"/>
      <c r="N25" s="33"/>
      <c r="O25" s="33"/>
    </row>
    <row r="26" spans="1:169" ht="15" customHeight="1">
      <c r="A26" s="642"/>
      <c r="B26" s="644"/>
      <c r="C26" s="644"/>
      <c r="D26" s="647"/>
      <c r="E26" s="650"/>
      <c r="F26" s="658"/>
      <c r="G26" s="433"/>
      <c r="H26" s="661"/>
      <c r="I26" s="653"/>
      <c r="J26" s="681"/>
      <c r="K26" s="653"/>
      <c r="L26" s="653"/>
      <c r="M26" s="656"/>
      <c r="N26" s="33"/>
      <c r="O26" s="33"/>
    </row>
    <row r="27" spans="1:169" ht="15" customHeight="1">
      <c r="A27" s="642"/>
      <c r="B27" s="644"/>
      <c r="C27" s="644"/>
      <c r="D27" s="647"/>
      <c r="E27" s="650"/>
      <c r="F27" s="658"/>
      <c r="G27" s="433"/>
      <c r="H27" s="661"/>
      <c r="I27" s="653"/>
      <c r="J27" s="681"/>
      <c r="K27" s="653"/>
      <c r="L27" s="653"/>
      <c r="M27" s="656"/>
      <c r="N27" s="33"/>
      <c r="O27" s="33"/>
    </row>
    <row r="28" spans="1:169" ht="15" customHeight="1">
      <c r="A28" s="642"/>
      <c r="B28" s="644"/>
      <c r="C28" s="644"/>
      <c r="D28" s="647"/>
      <c r="E28" s="650"/>
      <c r="F28" s="658"/>
      <c r="G28" s="433"/>
      <c r="H28" s="661"/>
      <c r="I28" s="653"/>
      <c r="J28" s="681"/>
      <c r="K28" s="653"/>
      <c r="L28" s="653"/>
      <c r="M28" s="656"/>
      <c r="N28" s="33"/>
      <c r="O28" s="33"/>
    </row>
    <row r="29" spans="1:169" ht="15" customHeight="1">
      <c r="A29" s="642"/>
      <c r="B29" s="644"/>
      <c r="C29" s="644"/>
      <c r="D29" s="647"/>
      <c r="E29" s="650"/>
      <c r="F29" s="658"/>
      <c r="G29" s="433"/>
      <c r="H29" s="661"/>
      <c r="I29" s="653"/>
      <c r="J29" s="681"/>
      <c r="K29" s="653"/>
      <c r="L29" s="654"/>
      <c r="M29" s="656"/>
      <c r="N29" s="33"/>
      <c r="O29" s="33"/>
    </row>
    <row r="30" spans="1:169" s="25" customFormat="1" ht="12.75" customHeight="1">
      <c r="A30" s="642">
        <f>'7- Mapa Final'!A30</f>
        <v>3</v>
      </c>
      <c r="B30" s="644" t="str">
        <f>'7- Mapa Final'!B30</f>
        <v xml:space="preserve"> No efectuar las notificaciones
o efectuarlas  sin el cumplimiento de los requisitos</v>
      </c>
      <c r="C30" s="644" t="str">
        <f>'7- Mapa Final'!C30</f>
        <v>No se realizan las  notificaciones , no se erfectuan  oportunamente o no se aplica la normatividad.
 (Aca esta como riesgo porque es el producto de este proceso)</v>
      </c>
      <c r="D30" s="646" t="str">
        <f>'7- Mapa Final'!J30</f>
        <v>Muy Baja - 1</v>
      </c>
      <c r="E30" s="649" t="str">
        <f>'7- Mapa Final'!K30</f>
        <v>Leve - 1</v>
      </c>
      <c r="F30" s="658" t="str">
        <f>'7- Mapa Final'!M30</f>
        <v>Bajo - 1</v>
      </c>
      <c r="G30" s="433" t="s">
        <v>346</v>
      </c>
      <c r="H30" s="661" t="s">
        <v>560</v>
      </c>
      <c r="I30" s="653"/>
      <c r="J30" s="681" t="s">
        <v>463</v>
      </c>
      <c r="K30" s="682">
        <v>45293</v>
      </c>
      <c r="L30" s="682">
        <v>45382</v>
      </c>
      <c r="M30" s="655" t="s">
        <v>562</v>
      </c>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2"/>
      <c r="B31" s="644"/>
      <c r="C31" s="644"/>
      <c r="D31" s="647"/>
      <c r="E31" s="650"/>
      <c r="F31" s="658"/>
      <c r="G31" s="433"/>
      <c r="H31" s="661"/>
      <c r="I31" s="653"/>
      <c r="J31" s="681"/>
      <c r="K31" s="653"/>
      <c r="L31" s="653"/>
      <c r="M31" s="655"/>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2"/>
      <c r="B32" s="644"/>
      <c r="C32" s="644"/>
      <c r="D32" s="647"/>
      <c r="E32" s="650"/>
      <c r="F32" s="658"/>
      <c r="G32" s="433"/>
      <c r="H32" s="661"/>
      <c r="I32" s="653"/>
      <c r="J32" s="681"/>
      <c r="K32" s="653"/>
      <c r="L32" s="653"/>
      <c r="M32" s="655"/>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2"/>
      <c r="B33" s="644"/>
      <c r="C33" s="644"/>
      <c r="D33" s="647"/>
      <c r="E33" s="650"/>
      <c r="F33" s="658"/>
      <c r="G33" s="433"/>
      <c r="H33" s="661"/>
      <c r="I33" s="653"/>
      <c r="J33" s="681"/>
      <c r="K33" s="653"/>
      <c r="L33" s="653"/>
      <c r="M33" s="655"/>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2"/>
      <c r="B34" s="644"/>
      <c r="C34" s="644"/>
      <c r="D34" s="647"/>
      <c r="E34" s="650"/>
      <c r="F34" s="658"/>
      <c r="G34" s="433"/>
      <c r="H34" s="661"/>
      <c r="I34" s="653"/>
      <c r="J34" s="681"/>
      <c r="K34" s="653"/>
      <c r="L34" s="653"/>
      <c r="M34" s="655"/>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ht="15" customHeight="1">
      <c r="A35" s="642"/>
      <c r="B35" s="644"/>
      <c r="C35" s="644"/>
      <c r="D35" s="647"/>
      <c r="E35" s="650"/>
      <c r="F35" s="658"/>
      <c r="G35" s="433"/>
      <c r="H35" s="661"/>
      <c r="I35" s="653"/>
      <c r="J35" s="681"/>
      <c r="K35" s="653"/>
      <c r="L35" s="653"/>
      <c r="M35" s="655"/>
      <c r="N35" s="33"/>
      <c r="O35" s="33"/>
    </row>
    <row r="36" spans="1:169" ht="15" customHeight="1">
      <c r="A36" s="642"/>
      <c r="B36" s="644"/>
      <c r="C36" s="644"/>
      <c r="D36" s="647"/>
      <c r="E36" s="650"/>
      <c r="F36" s="658"/>
      <c r="G36" s="433"/>
      <c r="H36" s="661"/>
      <c r="I36" s="653"/>
      <c r="J36" s="681"/>
      <c r="K36" s="653"/>
      <c r="L36" s="653"/>
      <c r="M36" s="655"/>
      <c r="N36" s="33"/>
      <c r="O36" s="33"/>
    </row>
    <row r="37" spans="1:169" ht="15" customHeight="1">
      <c r="A37" s="642"/>
      <c r="B37" s="644"/>
      <c r="C37" s="644"/>
      <c r="D37" s="647"/>
      <c r="E37" s="650"/>
      <c r="F37" s="658"/>
      <c r="G37" s="433"/>
      <c r="H37" s="661"/>
      <c r="I37" s="653"/>
      <c r="J37" s="681"/>
      <c r="K37" s="653"/>
      <c r="L37" s="653"/>
      <c r="M37" s="655"/>
      <c r="N37" s="33"/>
      <c r="O37" s="33"/>
    </row>
    <row r="38" spans="1:169" ht="15" customHeight="1">
      <c r="A38" s="642"/>
      <c r="B38" s="644"/>
      <c r="C38" s="644"/>
      <c r="D38" s="647"/>
      <c r="E38" s="650"/>
      <c r="F38" s="658"/>
      <c r="G38" s="433"/>
      <c r="H38" s="661"/>
      <c r="I38" s="653"/>
      <c r="J38" s="681"/>
      <c r="K38" s="653"/>
      <c r="L38" s="653"/>
      <c r="M38" s="655"/>
      <c r="N38" s="33"/>
      <c r="O38" s="33"/>
    </row>
    <row r="39" spans="1:169" ht="69.75" customHeight="1" thickBot="1">
      <c r="A39" s="642"/>
      <c r="B39" s="644"/>
      <c r="C39" s="644"/>
      <c r="D39" s="647"/>
      <c r="E39" s="650"/>
      <c r="F39" s="658"/>
      <c r="G39" s="433"/>
      <c r="H39" s="661"/>
      <c r="I39" s="653"/>
      <c r="J39" s="681"/>
      <c r="K39" s="653"/>
      <c r="L39" s="654"/>
      <c r="M39" s="655"/>
      <c r="N39" s="33"/>
      <c r="O39" s="33"/>
    </row>
    <row r="40" spans="1:169" s="25" customFormat="1" ht="12.75" customHeight="1">
      <c r="A40" s="642">
        <f>'7- Mapa Final'!A40</f>
        <v>4</v>
      </c>
      <c r="B40" s="644" t="str">
        <f>'7- Mapa Final'!B40</f>
        <v>No efectuar el reparto judicial o hacerlo incumpliendo los requisitos</v>
      </c>
      <c r="C40" s="644" t="str">
        <f>'7- Mapa Final'!C40</f>
        <v xml:space="preserve">No realizar el reparto o hacerlo incumpliendo los principios  y condiciones reglamentarias establecidas.
</v>
      </c>
      <c r="D40" s="646" t="str">
        <f>'7- Mapa Final'!J40</f>
        <v>Muy Baja - 1</v>
      </c>
      <c r="E40" s="649" t="str">
        <f>'7- Mapa Final'!K40</f>
        <v>Leve - 1</v>
      </c>
      <c r="F40" s="658" t="str">
        <f>'7- Mapa Final'!M40</f>
        <v>Bajo - 1</v>
      </c>
      <c r="G40" s="433" t="s">
        <v>347</v>
      </c>
      <c r="H40" s="661" t="s">
        <v>541</v>
      </c>
      <c r="I40" s="653"/>
      <c r="J40" s="681" t="s">
        <v>463</v>
      </c>
      <c r="K40" s="682">
        <v>45293</v>
      </c>
      <c r="L40" s="652">
        <v>45382</v>
      </c>
      <c r="M40" s="655" t="s">
        <v>561</v>
      </c>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2"/>
      <c r="B41" s="644"/>
      <c r="C41" s="644"/>
      <c r="D41" s="647"/>
      <c r="E41" s="650"/>
      <c r="F41" s="658"/>
      <c r="G41" s="433"/>
      <c r="H41" s="661"/>
      <c r="I41" s="653"/>
      <c r="J41" s="681"/>
      <c r="K41" s="653"/>
      <c r="L41" s="653"/>
      <c r="M41" s="655"/>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2"/>
      <c r="B42" s="644"/>
      <c r="C42" s="644"/>
      <c r="D42" s="647"/>
      <c r="E42" s="650"/>
      <c r="F42" s="658"/>
      <c r="G42" s="433"/>
      <c r="H42" s="661"/>
      <c r="I42" s="653"/>
      <c r="J42" s="681"/>
      <c r="K42" s="653"/>
      <c r="L42" s="653"/>
      <c r="M42" s="655"/>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2"/>
      <c r="B43" s="644"/>
      <c r="C43" s="644"/>
      <c r="D43" s="647"/>
      <c r="E43" s="650"/>
      <c r="F43" s="658"/>
      <c r="G43" s="433"/>
      <c r="H43" s="661"/>
      <c r="I43" s="653"/>
      <c r="J43" s="681"/>
      <c r="K43" s="653"/>
      <c r="L43" s="653"/>
      <c r="M43" s="655"/>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2"/>
      <c r="B44" s="644"/>
      <c r="C44" s="644"/>
      <c r="D44" s="647"/>
      <c r="E44" s="650"/>
      <c r="F44" s="658"/>
      <c r="G44" s="433"/>
      <c r="H44" s="661"/>
      <c r="I44" s="653"/>
      <c r="J44" s="681"/>
      <c r="K44" s="653"/>
      <c r="L44" s="653"/>
      <c r="M44" s="655"/>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ht="15" customHeight="1">
      <c r="A45" s="642"/>
      <c r="B45" s="644"/>
      <c r="C45" s="644"/>
      <c r="D45" s="647"/>
      <c r="E45" s="650"/>
      <c r="F45" s="658"/>
      <c r="G45" s="433"/>
      <c r="H45" s="661"/>
      <c r="I45" s="653"/>
      <c r="J45" s="681"/>
      <c r="K45" s="653"/>
      <c r="L45" s="653"/>
      <c r="M45" s="655"/>
      <c r="N45" s="33"/>
      <c r="O45" s="33"/>
    </row>
    <row r="46" spans="1:169" ht="15" customHeight="1">
      <c r="A46" s="642"/>
      <c r="B46" s="644"/>
      <c r="C46" s="644"/>
      <c r="D46" s="647"/>
      <c r="E46" s="650"/>
      <c r="F46" s="658"/>
      <c r="G46" s="433"/>
      <c r="H46" s="661"/>
      <c r="I46" s="653"/>
      <c r="J46" s="681"/>
      <c r="K46" s="653"/>
      <c r="L46" s="653"/>
      <c r="M46" s="655"/>
      <c r="N46" s="33"/>
      <c r="O46" s="33"/>
    </row>
    <row r="47" spans="1:169" ht="15" customHeight="1">
      <c r="A47" s="642"/>
      <c r="B47" s="644"/>
      <c r="C47" s="644"/>
      <c r="D47" s="647"/>
      <c r="E47" s="650"/>
      <c r="F47" s="658"/>
      <c r="G47" s="433"/>
      <c r="H47" s="661"/>
      <c r="I47" s="653"/>
      <c r="J47" s="681"/>
      <c r="K47" s="653"/>
      <c r="L47" s="653"/>
      <c r="M47" s="655"/>
      <c r="N47" s="33"/>
      <c r="O47" s="33"/>
    </row>
    <row r="48" spans="1:169" ht="15" customHeight="1">
      <c r="A48" s="642"/>
      <c r="B48" s="644"/>
      <c r="C48" s="644"/>
      <c r="D48" s="647"/>
      <c r="E48" s="650"/>
      <c r="F48" s="658"/>
      <c r="G48" s="433"/>
      <c r="H48" s="661"/>
      <c r="I48" s="653"/>
      <c r="J48" s="681"/>
      <c r="K48" s="653"/>
      <c r="L48" s="653"/>
      <c r="M48" s="655"/>
      <c r="N48" s="33"/>
      <c r="O48" s="33"/>
    </row>
    <row r="49" spans="1:169" ht="15" customHeight="1" thickBot="1">
      <c r="A49" s="642"/>
      <c r="B49" s="644"/>
      <c r="C49" s="644"/>
      <c r="D49" s="647"/>
      <c r="E49" s="650"/>
      <c r="F49" s="658"/>
      <c r="G49" s="433"/>
      <c r="H49" s="661"/>
      <c r="I49" s="653"/>
      <c r="J49" s="681"/>
      <c r="K49" s="653"/>
      <c r="L49" s="654"/>
      <c r="M49" s="655"/>
      <c r="N49" s="33"/>
      <c r="O49" s="33"/>
    </row>
    <row r="50" spans="1:169" s="25" customFormat="1" ht="12.75" customHeight="1">
      <c r="A50" s="642">
        <v>5</v>
      </c>
      <c r="B50" s="644" t="str">
        <f>'7- Mapa Final'!B50</f>
        <v>Pérdida de documentos</v>
      </c>
      <c r="C50" s="644" t="str">
        <f>'7- Mapa Final'!C50</f>
        <v>Extravío temporal o definitivo de los  documentos de los procesos judiciales</v>
      </c>
      <c r="D50" s="646" t="str">
        <f>'7- Mapa Final'!J50</f>
        <v>Muy Baja - 1</v>
      </c>
      <c r="E50" s="649" t="str">
        <f>'7- Mapa Final'!K50</f>
        <v>Mayor - 4</v>
      </c>
      <c r="F50" s="658" t="str">
        <f>'7- Mapa Final'!M50</f>
        <v>Alto  - 4</v>
      </c>
      <c r="G50" s="433" t="s">
        <v>346</v>
      </c>
      <c r="H50" s="661" t="s">
        <v>557</v>
      </c>
      <c r="I50" s="653"/>
      <c r="J50" s="681" t="s">
        <v>463</v>
      </c>
      <c r="K50" s="682">
        <v>45293</v>
      </c>
      <c r="L50" s="652">
        <v>45382</v>
      </c>
      <c r="M50" s="686" t="s">
        <v>558</v>
      </c>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2"/>
      <c r="B51" s="644"/>
      <c r="C51" s="644"/>
      <c r="D51" s="647"/>
      <c r="E51" s="650"/>
      <c r="F51" s="658"/>
      <c r="G51" s="433"/>
      <c r="H51" s="661"/>
      <c r="I51" s="653"/>
      <c r="J51" s="681"/>
      <c r="K51" s="653"/>
      <c r="L51" s="653"/>
      <c r="M51" s="655"/>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2"/>
      <c r="B52" s="644"/>
      <c r="C52" s="644"/>
      <c r="D52" s="647"/>
      <c r="E52" s="650"/>
      <c r="F52" s="658"/>
      <c r="G52" s="433"/>
      <c r="H52" s="661"/>
      <c r="I52" s="653"/>
      <c r="J52" s="681"/>
      <c r="K52" s="653"/>
      <c r="L52" s="653"/>
      <c r="M52" s="655"/>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2"/>
      <c r="B53" s="644"/>
      <c r="C53" s="644"/>
      <c r="D53" s="647"/>
      <c r="E53" s="650"/>
      <c r="F53" s="658"/>
      <c r="G53" s="433"/>
      <c r="H53" s="661"/>
      <c r="I53" s="653"/>
      <c r="J53" s="681"/>
      <c r="K53" s="653"/>
      <c r="L53" s="653"/>
      <c r="M53" s="655"/>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2"/>
      <c r="B54" s="644"/>
      <c r="C54" s="644"/>
      <c r="D54" s="647"/>
      <c r="E54" s="650"/>
      <c r="F54" s="658"/>
      <c r="G54" s="433"/>
      <c r="H54" s="661"/>
      <c r="I54" s="653"/>
      <c r="J54" s="681"/>
      <c r="K54" s="653"/>
      <c r="L54" s="653"/>
      <c r="M54" s="655"/>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ht="15" customHeight="1">
      <c r="A55" s="642"/>
      <c r="B55" s="644"/>
      <c r="C55" s="644"/>
      <c r="D55" s="647"/>
      <c r="E55" s="650"/>
      <c r="F55" s="658"/>
      <c r="G55" s="433"/>
      <c r="H55" s="661"/>
      <c r="I55" s="653"/>
      <c r="J55" s="681"/>
      <c r="K55" s="653"/>
      <c r="L55" s="653"/>
      <c r="M55" s="655"/>
      <c r="N55" s="33"/>
      <c r="O55" s="33"/>
    </row>
    <row r="56" spans="1:169" ht="15" customHeight="1">
      <c r="A56" s="642"/>
      <c r="B56" s="644"/>
      <c r="C56" s="644"/>
      <c r="D56" s="647"/>
      <c r="E56" s="650"/>
      <c r="F56" s="658"/>
      <c r="G56" s="433"/>
      <c r="H56" s="661"/>
      <c r="I56" s="653"/>
      <c r="J56" s="681"/>
      <c r="K56" s="653"/>
      <c r="L56" s="653"/>
      <c r="M56" s="655"/>
      <c r="N56" s="33"/>
      <c r="O56" s="33"/>
    </row>
    <row r="57" spans="1:169" ht="15" customHeight="1">
      <c r="A57" s="642"/>
      <c r="B57" s="644"/>
      <c r="C57" s="644"/>
      <c r="D57" s="647"/>
      <c r="E57" s="650"/>
      <c r="F57" s="658"/>
      <c r="G57" s="433"/>
      <c r="H57" s="661"/>
      <c r="I57" s="653"/>
      <c r="J57" s="681"/>
      <c r="K57" s="653"/>
      <c r="L57" s="653"/>
      <c r="M57" s="655"/>
      <c r="N57" s="33"/>
      <c r="O57" s="33"/>
    </row>
    <row r="58" spans="1:169" ht="15" customHeight="1">
      <c r="A58" s="642"/>
      <c r="B58" s="644"/>
      <c r="C58" s="644"/>
      <c r="D58" s="647"/>
      <c r="E58" s="650"/>
      <c r="F58" s="658"/>
      <c r="G58" s="433"/>
      <c r="H58" s="661"/>
      <c r="I58" s="653"/>
      <c r="J58" s="681"/>
      <c r="K58" s="653"/>
      <c r="L58" s="653"/>
      <c r="M58" s="655"/>
      <c r="N58" s="33"/>
      <c r="O58" s="33"/>
    </row>
    <row r="59" spans="1:169" ht="15.75" customHeight="1" thickBot="1">
      <c r="A59" s="643"/>
      <c r="B59" s="645"/>
      <c r="C59" s="645"/>
      <c r="D59" s="648"/>
      <c r="E59" s="651"/>
      <c r="F59" s="690"/>
      <c r="G59" s="434"/>
      <c r="H59" s="691"/>
      <c r="I59" s="692"/>
      <c r="J59" s="681"/>
      <c r="K59" s="653"/>
      <c r="L59" s="654"/>
      <c r="M59" s="655"/>
      <c r="N59" s="33"/>
      <c r="O59" s="33"/>
    </row>
    <row r="60" spans="1:169" s="25" customFormat="1" ht="12.75" customHeight="1">
      <c r="A60" s="642">
        <v>6</v>
      </c>
      <c r="B60" s="644" t="str">
        <f>'7- Mapa Final'!B60</f>
        <v>Recibir , ofrecer, prometer , entregar o aceptar dádivas o beneficios a nombre propio o de terceros para  expedir, alterar, retener , extraviar o entregar  documentos  sin el lleno de requisitos legales.</v>
      </c>
      <c r="C60" s="644" t="str">
        <f>'7- Mapa Final'!C60</f>
        <v xml:space="preserve"> Realizar trámites sin el cumplimiento de los requisitos legales  o  con informacion falsa.</v>
      </c>
      <c r="D60" s="646" t="str">
        <f>'7- Mapa Final'!J60</f>
        <v>Muy Baja - 1</v>
      </c>
      <c r="E60" s="649" t="str">
        <f>'7- Mapa Final'!K60</f>
        <v>Catastrófico - 5</v>
      </c>
      <c r="F60" s="658" t="str">
        <f>'7- Mapa Final'!M60</f>
        <v>Extremo - 5</v>
      </c>
      <c r="G60" s="433" t="s">
        <v>346</v>
      </c>
      <c r="H60" s="503" t="s">
        <v>546</v>
      </c>
      <c r="I60" s="653"/>
      <c r="J60" s="681" t="s">
        <v>463</v>
      </c>
      <c r="K60" s="682">
        <v>45293</v>
      </c>
      <c r="L60" s="652">
        <v>45382</v>
      </c>
      <c r="M60" s="686" t="s">
        <v>559</v>
      </c>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2"/>
      <c r="B61" s="644"/>
      <c r="C61" s="644"/>
      <c r="D61" s="647"/>
      <c r="E61" s="650"/>
      <c r="F61" s="658"/>
      <c r="G61" s="433"/>
      <c r="H61" s="504"/>
      <c r="I61" s="653"/>
      <c r="J61" s="681"/>
      <c r="K61" s="653"/>
      <c r="L61" s="653"/>
      <c r="M61" s="655"/>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2"/>
      <c r="B62" s="644"/>
      <c r="C62" s="644"/>
      <c r="D62" s="647"/>
      <c r="E62" s="650"/>
      <c r="F62" s="658"/>
      <c r="G62" s="433"/>
      <c r="H62" s="504"/>
      <c r="I62" s="653"/>
      <c r="J62" s="681"/>
      <c r="K62" s="653"/>
      <c r="L62" s="653"/>
      <c r="M62" s="655"/>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2"/>
      <c r="B63" s="644"/>
      <c r="C63" s="644"/>
      <c r="D63" s="647"/>
      <c r="E63" s="650"/>
      <c r="F63" s="658"/>
      <c r="G63" s="433"/>
      <c r="H63" s="504"/>
      <c r="I63" s="653"/>
      <c r="J63" s="681"/>
      <c r="K63" s="653"/>
      <c r="L63" s="653"/>
      <c r="M63" s="655"/>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2"/>
      <c r="B64" s="644"/>
      <c r="C64" s="644"/>
      <c r="D64" s="647"/>
      <c r="E64" s="650"/>
      <c r="F64" s="658"/>
      <c r="G64" s="433"/>
      <c r="H64" s="504"/>
      <c r="I64" s="653"/>
      <c r="J64" s="681"/>
      <c r="K64" s="653"/>
      <c r="L64" s="653"/>
      <c r="M64" s="655"/>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ht="15" customHeight="1">
      <c r="A65" s="642"/>
      <c r="B65" s="644"/>
      <c r="C65" s="644"/>
      <c r="D65" s="647"/>
      <c r="E65" s="650"/>
      <c r="F65" s="658"/>
      <c r="G65" s="433"/>
      <c r="H65" s="504"/>
      <c r="I65" s="653"/>
      <c r="J65" s="681"/>
      <c r="K65" s="653"/>
      <c r="L65" s="653"/>
      <c r="M65" s="655"/>
      <c r="N65" s="33"/>
      <c r="O65" s="33"/>
    </row>
    <row r="66" spans="1:169" ht="15" customHeight="1">
      <c r="A66" s="642"/>
      <c r="B66" s="644"/>
      <c r="C66" s="644"/>
      <c r="D66" s="647"/>
      <c r="E66" s="650"/>
      <c r="F66" s="658"/>
      <c r="G66" s="433"/>
      <c r="H66" s="504"/>
      <c r="I66" s="653"/>
      <c r="J66" s="681"/>
      <c r="K66" s="653"/>
      <c r="L66" s="653"/>
      <c r="M66" s="655"/>
      <c r="N66" s="33"/>
      <c r="O66" s="33"/>
    </row>
    <row r="67" spans="1:169" ht="15" customHeight="1">
      <c r="A67" s="642"/>
      <c r="B67" s="644"/>
      <c r="C67" s="644"/>
      <c r="D67" s="647"/>
      <c r="E67" s="650"/>
      <c r="F67" s="658"/>
      <c r="G67" s="433"/>
      <c r="H67" s="504"/>
      <c r="I67" s="653"/>
      <c r="J67" s="681"/>
      <c r="K67" s="653"/>
      <c r="L67" s="653"/>
      <c r="M67" s="655"/>
      <c r="N67" s="33"/>
      <c r="O67" s="33"/>
    </row>
    <row r="68" spans="1:169" ht="15" customHeight="1">
      <c r="A68" s="642"/>
      <c r="B68" s="644"/>
      <c r="C68" s="644"/>
      <c r="D68" s="647"/>
      <c r="E68" s="650"/>
      <c r="F68" s="658"/>
      <c r="G68" s="433"/>
      <c r="H68" s="504"/>
      <c r="I68" s="653"/>
      <c r="J68" s="681"/>
      <c r="K68" s="653"/>
      <c r="L68" s="653"/>
      <c r="M68" s="655"/>
      <c r="N68" s="33"/>
      <c r="O68" s="33"/>
    </row>
    <row r="69" spans="1:169" ht="15.75" customHeight="1" thickBot="1">
      <c r="A69" s="643"/>
      <c r="B69" s="645"/>
      <c r="C69" s="645"/>
      <c r="D69" s="648"/>
      <c r="E69" s="651"/>
      <c r="F69" s="690"/>
      <c r="G69" s="434"/>
      <c r="H69" s="505"/>
      <c r="I69" s="692"/>
      <c r="J69" s="681"/>
      <c r="K69" s="653"/>
      <c r="L69" s="654"/>
      <c r="M69" s="655"/>
      <c r="N69" s="33"/>
      <c r="O69" s="33"/>
    </row>
    <row r="70" spans="1:169" s="25" customFormat="1" ht="12.75" customHeight="1">
      <c r="A70" s="642">
        <v>7</v>
      </c>
      <c r="B70" s="644" t="str">
        <f>'7- Mapa Final'!B70</f>
        <v xml:space="preserve">Recibir, ofrecer, prometer, entregar o aceptar dádivas  o beneficios a nombre propio o de terceros para  demorar, retener, alterar o direccionar fallos judiciales </v>
      </c>
      <c r="C70" s="644" t="str">
        <f>'7- Mapa Final'!C70</f>
        <v xml:space="preserve">Proferir  sentencias judiciales incumpliendo los principios de la administracion de justicia o sin la observancia de los Codigos Procesales en la materia. </v>
      </c>
      <c r="D70" s="646" t="str">
        <f>'7- Mapa Final'!J70</f>
        <v>Muy Baja - 1</v>
      </c>
      <c r="E70" s="649" t="str">
        <f>'7- Mapa Final'!K70</f>
        <v>Catastrófico - 5</v>
      </c>
      <c r="F70" s="658" t="str">
        <f>'7- Mapa Final'!M70</f>
        <v>Extremo - 5</v>
      </c>
      <c r="G70" s="433" t="s">
        <v>346</v>
      </c>
      <c r="H70" s="661" t="s">
        <v>543</v>
      </c>
      <c r="I70" s="653"/>
      <c r="J70" s="681" t="s">
        <v>463</v>
      </c>
      <c r="K70" s="682">
        <v>45293</v>
      </c>
      <c r="L70" s="652">
        <v>45382</v>
      </c>
      <c r="M70" s="69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2"/>
      <c r="B71" s="644"/>
      <c r="C71" s="644"/>
      <c r="D71" s="647"/>
      <c r="E71" s="650"/>
      <c r="F71" s="658"/>
      <c r="G71" s="433"/>
      <c r="H71" s="661"/>
      <c r="I71" s="653"/>
      <c r="J71" s="681"/>
      <c r="K71" s="653"/>
      <c r="L71" s="653"/>
      <c r="M71" s="69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2"/>
      <c r="B72" s="644"/>
      <c r="C72" s="644"/>
      <c r="D72" s="647"/>
      <c r="E72" s="650"/>
      <c r="F72" s="658"/>
      <c r="G72" s="433"/>
      <c r="H72" s="661"/>
      <c r="I72" s="653"/>
      <c r="J72" s="681"/>
      <c r="K72" s="653"/>
      <c r="L72" s="653"/>
      <c r="M72" s="69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2"/>
      <c r="B73" s="644"/>
      <c r="C73" s="644"/>
      <c r="D73" s="647"/>
      <c r="E73" s="650"/>
      <c r="F73" s="658"/>
      <c r="G73" s="433"/>
      <c r="H73" s="661"/>
      <c r="I73" s="653"/>
      <c r="J73" s="681"/>
      <c r="K73" s="653"/>
      <c r="L73" s="653"/>
      <c r="M73" s="69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2"/>
      <c r="B74" s="644"/>
      <c r="C74" s="644"/>
      <c r="D74" s="647"/>
      <c r="E74" s="650"/>
      <c r="F74" s="658"/>
      <c r="G74" s="433"/>
      <c r="H74" s="661"/>
      <c r="I74" s="653"/>
      <c r="J74" s="681"/>
      <c r="K74" s="653"/>
      <c r="L74" s="653"/>
      <c r="M74" s="69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ht="15" customHeight="1">
      <c r="A75" s="642"/>
      <c r="B75" s="644"/>
      <c r="C75" s="644"/>
      <c r="D75" s="647"/>
      <c r="E75" s="650"/>
      <c r="F75" s="658"/>
      <c r="G75" s="433"/>
      <c r="H75" s="661"/>
      <c r="I75" s="653"/>
      <c r="J75" s="681"/>
      <c r="K75" s="653"/>
      <c r="L75" s="653"/>
      <c r="M75" s="693"/>
      <c r="N75" s="33"/>
      <c r="O75" s="33"/>
    </row>
    <row r="76" spans="1:169" ht="15" customHeight="1">
      <c r="A76" s="642"/>
      <c r="B76" s="644"/>
      <c r="C76" s="644"/>
      <c r="D76" s="647"/>
      <c r="E76" s="650"/>
      <c r="F76" s="658"/>
      <c r="G76" s="433"/>
      <c r="H76" s="661"/>
      <c r="I76" s="653"/>
      <c r="J76" s="681"/>
      <c r="K76" s="653"/>
      <c r="L76" s="653"/>
      <c r="M76" s="693"/>
      <c r="N76" s="33"/>
      <c r="O76" s="33"/>
    </row>
    <row r="77" spans="1:169" ht="15" customHeight="1">
      <c r="A77" s="642"/>
      <c r="B77" s="644"/>
      <c r="C77" s="644"/>
      <c r="D77" s="647"/>
      <c r="E77" s="650"/>
      <c r="F77" s="658"/>
      <c r="G77" s="433"/>
      <c r="H77" s="661"/>
      <c r="I77" s="653"/>
      <c r="J77" s="681"/>
      <c r="K77" s="653"/>
      <c r="L77" s="653"/>
      <c r="M77" s="693"/>
      <c r="N77" s="33"/>
      <c r="O77" s="33"/>
    </row>
    <row r="78" spans="1:169" ht="15" customHeight="1">
      <c r="A78" s="642"/>
      <c r="B78" s="644"/>
      <c r="C78" s="644"/>
      <c r="D78" s="647"/>
      <c r="E78" s="650"/>
      <c r="F78" s="658"/>
      <c r="G78" s="433"/>
      <c r="H78" s="661"/>
      <c r="I78" s="653"/>
      <c r="J78" s="681"/>
      <c r="K78" s="653"/>
      <c r="L78" s="653"/>
      <c r="M78" s="693"/>
      <c r="N78" s="33"/>
      <c r="O78" s="33"/>
    </row>
    <row r="79" spans="1:169" ht="15.75" customHeight="1" thickBot="1">
      <c r="A79" s="643"/>
      <c r="B79" s="645"/>
      <c r="C79" s="645"/>
      <c r="D79" s="648"/>
      <c r="E79" s="651"/>
      <c r="F79" s="690"/>
      <c r="G79" s="434"/>
      <c r="H79" s="661"/>
      <c r="I79" s="692"/>
      <c r="J79" s="681"/>
      <c r="K79" s="653"/>
      <c r="L79" s="654"/>
      <c r="M79" s="694"/>
      <c r="N79" s="33"/>
      <c r="O79" s="33"/>
    </row>
    <row r="80" spans="1:169" ht="15" customHeight="1">
      <c r="A80" s="642">
        <v>8</v>
      </c>
      <c r="B80" s="644" t="str">
        <f>'7- Mapa Final'!B80</f>
        <v>Interrupción o fallas Tecnológicas en hardware o software</v>
      </c>
      <c r="C80" s="644" t="str">
        <f>'7- Mapa Final'!C80</f>
        <v>Se presenta interrupción en la conexión a internet en las instalaciones del SPA.
Se presenta lentitud  al realizar trabajo cotidiano en los equipos.</v>
      </c>
      <c r="D80" s="646" t="str">
        <f>'7- Mapa Final'!J80</f>
        <v>Muy Baja - 1</v>
      </c>
      <c r="E80" s="649" t="str">
        <f>'7- Mapa Final'!K80</f>
        <v>Moderado - 3</v>
      </c>
      <c r="F80" s="658" t="str">
        <f>'7- Mapa Final'!M80</f>
        <v>Moderado - 3</v>
      </c>
      <c r="G80" s="433" t="s">
        <v>346</v>
      </c>
      <c r="H80" s="702" t="s">
        <v>549</v>
      </c>
      <c r="I80" s="653"/>
      <c r="J80" s="681" t="s">
        <v>463</v>
      </c>
      <c r="K80" s="682">
        <v>45293</v>
      </c>
      <c r="L80" s="652">
        <v>45382</v>
      </c>
      <c r="M80" s="695" t="s">
        <v>548</v>
      </c>
    </row>
    <row r="81" spans="1:13" ht="15" customHeight="1">
      <c r="A81" s="642"/>
      <c r="B81" s="644"/>
      <c r="C81" s="644"/>
      <c r="D81" s="647"/>
      <c r="E81" s="650"/>
      <c r="F81" s="658"/>
      <c r="G81" s="433"/>
      <c r="H81" s="661"/>
      <c r="I81" s="653"/>
      <c r="J81" s="681"/>
      <c r="K81" s="653"/>
      <c r="L81" s="653"/>
      <c r="M81" s="688"/>
    </row>
    <row r="82" spans="1:13" ht="15" customHeight="1">
      <c r="A82" s="642"/>
      <c r="B82" s="644"/>
      <c r="C82" s="644"/>
      <c r="D82" s="647"/>
      <c r="E82" s="650"/>
      <c r="F82" s="658"/>
      <c r="G82" s="433"/>
      <c r="H82" s="661"/>
      <c r="I82" s="653"/>
      <c r="J82" s="681"/>
      <c r="K82" s="653"/>
      <c r="L82" s="653"/>
      <c r="M82" s="688"/>
    </row>
    <row r="83" spans="1:13" ht="15" customHeight="1">
      <c r="A83" s="642"/>
      <c r="B83" s="644"/>
      <c r="C83" s="644"/>
      <c r="D83" s="647"/>
      <c r="E83" s="650"/>
      <c r="F83" s="658"/>
      <c r="G83" s="433"/>
      <c r="H83" s="661"/>
      <c r="I83" s="653"/>
      <c r="J83" s="681"/>
      <c r="K83" s="653"/>
      <c r="L83" s="653"/>
      <c r="M83" s="688"/>
    </row>
    <row r="84" spans="1:13" ht="15" customHeight="1">
      <c r="A84" s="642"/>
      <c r="B84" s="644"/>
      <c r="C84" s="644"/>
      <c r="D84" s="647"/>
      <c r="E84" s="650"/>
      <c r="F84" s="658"/>
      <c r="G84" s="433"/>
      <c r="H84" s="661"/>
      <c r="I84" s="653"/>
      <c r="J84" s="681"/>
      <c r="K84" s="653"/>
      <c r="L84" s="653"/>
      <c r="M84" s="688"/>
    </row>
    <row r="85" spans="1:13" ht="15" customHeight="1">
      <c r="A85" s="642"/>
      <c r="B85" s="644"/>
      <c r="C85" s="644"/>
      <c r="D85" s="647"/>
      <c r="E85" s="650"/>
      <c r="F85" s="658"/>
      <c r="G85" s="433"/>
      <c r="H85" s="661"/>
      <c r="I85" s="653"/>
      <c r="J85" s="681"/>
      <c r="K85" s="653"/>
      <c r="L85" s="653"/>
      <c r="M85" s="688"/>
    </row>
    <row r="86" spans="1:13" ht="15" customHeight="1">
      <c r="A86" s="642"/>
      <c r="B86" s="644"/>
      <c r="C86" s="644"/>
      <c r="D86" s="647"/>
      <c r="E86" s="650"/>
      <c r="F86" s="658"/>
      <c r="G86" s="433"/>
      <c r="H86" s="661"/>
      <c r="I86" s="653"/>
      <c r="J86" s="681"/>
      <c r="K86" s="653"/>
      <c r="L86" s="653"/>
      <c r="M86" s="688"/>
    </row>
    <row r="87" spans="1:13" ht="15" customHeight="1">
      <c r="A87" s="642"/>
      <c r="B87" s="644"/>
      <c r="C87" s="644"/>
      <c r="D87" s="647"/>
      <c r="E87" s="650"/>
      <c r="F87" s="658"/>
      <c r="G87" s="433"/>
      <c r="H87" s="661"/>
      <c r="I87" s="653"/>
      <c r="J87" s="681"/>
      <c r="K87" s="653"/>
      <c r="L87" s="653"/>
      <c r="M87" s="688"/>
    </row>
    <row r="88" spans="1:13" ht="15" customHeight="1">
      <c r="A88" s="642"/>
      <c r="B88" s="644"/>
      <c r="C88" s="644"/>
      <c r="D88" s="647"/>
      <c r="E88" s="650"/>
      <c r="F88" s="658"/>
      <c r="G88" s="433"/>
      <c r="H88" s="661"/>
      <c r="I88" s="653"/>
      <c r="J88" s="681"/>
      <c r="K88" s="653"/>
      <c r="L88" s="653"/>
      <c r="M88" s="688"/>
    </row>
    <row r="89" spans="1:13" ht="15.75" customHeight="1" thickBot="1">
      <c r="A89" s="643"/>
      <c r="B89" s="645"/>
      <c r="C89" s="645"/>
      <c r="D89" s="648"/>
      <c r="E89" s="651"/>
      <c r="F89" s="690"/>
      <c r="G89" s="434"/>
      <c r="H89" s="691"/>
      <c r="I89" s="692"/>
      <c r="J89" s="681"/>
      <c r="K89" s="653"/>
      <c r="L89" s="653"/>
      <c r="M89" s="696"/>
    </row>
    <row r="90" spans="1:13" ht="15" customHeight="1">
      <c r="A90" s="642">
        <v>9</v>
      </c>
      <c r="B90" s="644" t="str">
        <f>'7- Mapa Final'!B90</f>
        <v>Acceso a información reservada</v>
      </c>
      <c r="C90" s="644" t="str">
        <f>'7- Mapa Final'!C90</f>
        <v xml:space="preserve">La  información de procesos judiciales en etapa de reserva puede ser accesada por personas  no autorizadas. </v>
      </c>
      <c r="D90" s="646" t="str">
        <f>'7- Mapa Final'!J90</f>
        <v>Muy Baja - 1</v>
      </c>
      <c r="E90" s="649" t="str">
        <f>'7- Mapa Final'!K90</f>
        <v>Moderado - 3</v>
      </c>
      <c r="F90" s="658" t="str">
        <f>'7- Mapa Final'!M90</f>
        <v>Moderado - 3</v>
      </c>
      <c r="G90" s="433" t="s">
        <v>346</v>
      </c>
      <c r="H90" s="661" t="s">
        <v>550</v>
      </c>
      <c r="I90" s="653"/>
      <c r="J90" s="697" t="s">
        <v>463</v>
      </c>
      <c r="K90" s="699">
        <v>45293</v>
      </c>
      <c r="L90" s="699">
        <v>45382</v>
      </c>
      <c r="M90" s="655" t="s">
        <v>551</v>
      </c>
    </row>
    <row r="91" spans="1:13" ht="15" customHeight="1">
      <c r="A91" s="642"/>
      <c r="B91" s="644"/>
      <c r="C91" s="644"/>
      <c r="D91" s="647"/>
      <c r="E91" s="650"/>
      <c r="F91" s="658"/>
      <c r="G91" s="433"/>
      <c r="H91" s="661"/>
      <c r="I91" s="653"/>
      <c r="J91" s="681"/>
      <c r="K91" s="699"/>
      <c r="L91" s="699"/>
      <c r="M91" s="655"/>
    </row>
    <row r="92" spans="1:13" ht="15" customHeight="1">
      <c r="A92" s="642"/>
      <c r="B92" s="644"/>
      <c r="C92" s="644"/>
      <c r="D92" s="647"/>
      <c r="E92" s="650"/>
      <c r="F92" s="658"/>
      <c r="G92" s="433"/>
      <c r="H92" s="661"/>
      <c r="I92" s="653"/>
      <c r="J92" s="681"/>
      <c r="K92" s="699"/>
      <c r="L92" s="699"/>
      <c r="M92" s="655"/>
    </row>
    <row r="93" spans="1:13" ht="15" customHeight="1">
      <c r="A93" s="642"/>
      <c r="B93" s="644"/>
      <c r="C93" s="644"/>
      <c r="D93" s="647"/>
      <c r="E93" s="650"/>
      <c r="F93" s="658"/>
      <c r="G93" s="433"/>
      <c r="H93" s="661"/>
      <c r="I93" s="653"/>
      <c r="J93" s="681"/>
      <c r="K93" s="699"/>
      <c r="L93" s="699"/>
      <c r="M93" s="655"/>
    </row>
    <row r="94" spans="1:13" ht="15" customHeight="1">
      <c r="A94" s="642"/>
      <c r="B94" s="644"/>
      <c r="C94" s="644"/>
      <c r="D94" s="647"/>
      <c r="E94" s="650"/>
      <c r="F94" s="658"/>
      <c r="G94" s="433"/>
      <c r="H94" s="661"/>
      <c r="I94" s="653"/>
      <c r="J94" s="681"/>
      <c r="K94" s="699"/>
      <c r="L94" s="699"/>
      <c r="M94" s="655"/>
    </row>
    <row r="95" spans="1:13" ht="15" customHeight="1">
      <c r="A95" s="642"/>
      <c r="B95" s="644"/>
      <c r="C95" s="644"/>
      <c r="D95" s="647"/>
      <c r="E95" s="650"/>
      <c r="F95" s="658"/>
      <c r="G95" s="433"/>
      <c r="H95" s="661"/>
      <c r="I95" s="653"/>
      <c r="J95" s="681"/>
      <c r="K95" s="699"/>
      <c r="L95" s="699"/>
      <c r="M95" s="655"/>
    </row>
    <row r="96" spans="1:13" ht="15" customHeight="1">
      <c r="A96" s="642"/>
      <c r="B96" s="644"/>
      <c r="C96" s="644"/>
      <c r="D96" s="647"/>
      <c r="E96" s="650"/>
      <c r="F96" s="658"/>
      <c r="G96" s="433"/>
      <c r="H96" s="661"/>
      <c r="I96" s="653"/>
      <c r="J96" s="681"/>
      <c r="K96" s="699"/>
      <c r="L96" s="699"/>
      <c r="M96" s="655"/>
    </row>
    <row r="97" spans="1:13" ht="15" customHeight="1">
      <c r="A97" s="642"/>
      <c r="B97" s="644"/>
      <c r="C97" s="644"/>
      <c r="D97" s="647"/>
      <c r="E97" s="650"/>
      <c r="F97" s="658"/>
      <c r="G97" s="433"/>
      <c r="H97" s="661"/>
      <c r="I97" s="653"/>
      <c r="J97" s="681"/>
      <c r="K97" s="699"/>
      <c r="L97" s="699"/>
      <c r="M97" s="655"/>
    </row>
    <row r="98" spans="1:13" ht="15" customHeight="1">
      <c r="A98" s="642"/>
      <c r="B98" s="644"/>
      <c r="C98" s="644"/>
      <c r="D98" s="647"/>
      <c r="E98" s="650"/>
      <c r="F98" s="658"/>
      <c r="G98" s="433"/>
      <c r="H98" s="661"/>
      <c r="I98" s="653"/>
      <c r="J98" s="681"/>
      <c r="K98" s="699"/>
      <c r="L98" s="699"/>
      <c r="M98" s="655"/>
    </row>
    <row r="99" spans="1:13" ht="15.75" customHeight="1" thickBot="1">
      <c r="A99" s="643"/>
      <c r="B99" s="645"/>
      <c r="C99" s="645"/>
      <c r="D99" s="648"/>
      <c r="E99" s="651"/>
      <c r="F99" s="690"/>
      <c r="G99" s="434"/>
      <c r="H99" s="691"/>
      <c r="I99" s="692"/>
      <c r="J99" s="698"/>
      <c r="K99" s="700"/>
      <c r="L99" s="700"/>
      <c r="M99" s="701"/>
    </row>
  </sheetData>
  <mergeCells count="134">
    <mergeCell ref="J90:J99"/>
    <mergeCell ref="K90:K99"/>
    <mergeCell ref="L90:L99"/>
    <mergeCell ref="M90:M99"/>
    <mergeCell ref="A80:A89"/>
    <mergeCell ref="B80:B89"/>
    <mergeCell ref="C80:C89"/>
    <mergeCell ref="D80:D89"/>
    <mergeCell ref="E80:E89"/>
    <mergeCell ref="F80:F89"/>
    <mergeCell ref="G80:G89"/>
    <mergeCell ref="H80:H89"/>
    <mergeCell ref="I80:I89"/>
    <mergeCell ref="A90:A99"/>
    <mergeCell ref="B90:B99"/>
    <mergeCell ref="C90:C99"/>
    <mergeCell ref="D90:D99"/>
    <mergeCell ref="E90:E99"/>
    <mergeCell ref="F90:F99"/>
    <mergeCell ref="G90:G99"/>
    <mergeCell ref="H90:H99"/>
    <mergeCell ref="I90:I99"/>
    <mergeCell ref="J80:J89"/>
    <mergeCell ref="K80:K89"/>
    <mergeCell ref="A50:A59"/>
    <mergeCell ref="B50:B59"/>
    <mergeCell ref="C50:C59"/>
    <mergeCell ref="D50:D59"/>
    <mergeCell ref="E50:E59"/>
    <mergeCell ref="K50:K59"/>
    <mergeCell ref="L50:L59"/>
    <mergeCell ref="J60:J69"/>
    <mergeCell ref="K60:K69"/>
    <mergeCell ref="L60:L69"/>
    <mergeCell ref="D60:D69"/>
    <mergeCell ref="E60:E69"/>
    <mergeCell ref="F60:F69"/>
    <mergeCell ref="G60:G69"/>
    <mergeCell ref="H60:H69"/>
    <mergeCell ref="I60:I69"/>
    <mergeCell ref="A60:A69"/>
    <mergeCell ref="B60:B69"/>
    <mergeCell ref="C60:C69"/>
    <mergeCell ref="K70:K79"/>
    <mergeCell ref="L70:L79"/>
    <mergeCell ref="L80:L89"/>
    <mergeCell ref="M50:M59"/>
    <mergeCell ref="F50:F59"/>
    <mergeCell ref="G50:G59"/>
    <mergeCell ref="H50:H59"/>
    <mergeCell ref="I50:I59"/>
    <mergeCell ref="J50:J59"/>
    <mergeCell ref="M60:M69"/>
    <mergeCell ref="M70:M79"/>
    <mergeCell ref="F70:F79"/>
    <mergeCell ref="G70:G79"/>
    <mergeCell ref="H70:H79"/>
    <mergeCell ref="I70:I79"/>
    <mergeCell ref="J70:J79"/>
    <mergeCell ref="M80:M89"/>
    <mergeCell ref="A40:A49"/>
    <mergeCell ref="B40:B49"/>
    <mergeCell ref="C40:C49"/>
    <mergeCell ref="D40:D49"/>
    <mergeCell ref="E40:E49"/>
    <mergeCell ref="K40:K49"/>
    <mergeCell ref="L40:L49"/>
    <mergeCell ref="M40:M49"/>
    <mergeCell ref="F40:F49"/>
    <mergeCell ref="G40:G49"/>
    <mergeCell ref="H40:H49"/>
    <mergeCell ref="I40:I49"/>
    <mergeCell ref="J40:J49"/>
    <mergeCell ref="K1:M3"/>
    <mergeCell ref="A4:B4"/>
    <mergeCell ref="A5:B5"/>
    <mergeCell ref="A1:B2"/>
    <mergeCell ref="C1:J3"/>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20:J29"/>
    <mergeCell ref="K20:K29"/>
    <mergeCell ref="I20:I29"/>
    <mergeCell ref="G30:G39"/>
    <mergeCell ref="F30:F39"/>
    <mergeCell ref="G20:G29"/>
    <mergeCell ref="H20:H29"/>
    <mergeCell ref="H7:H8"/>
    <mergeCell ref="I7:J7"/>
    <mergeCell ref="K7:L7"/>
    <mergeCell ref="M7:M8"/>
    <mergeCell ref="A6:B6"/>
    <mergeCell ref="A7:C7"/>
    <mergeCell ref="D7:F7"/>
    <mergeCell ref="G7:G8"/>
    <mergeCell ref="H30:H39"/>
    <mergeCell ref="I30:I39"/>
    <mergeCell ref="C4:Q4"/>
    <mergeCell ref="C5:Q5"/>
    <mergeCell ref="C6:Q6"/>
    <mergeCell ref="A70:A79"/>
    <mergeCell ref="B70:B79"/>
    <mergeCell ref="C70:C79"/>
    <mergeCell ref="D70:D79"/>
    <mergeCell ref="E70:E79"/>
    <mergeCell ref="L20:L29"/>
    <mergeCell ref="M20:M29"/>
    <mergeCell ref="B10:B19"/>
    <mergeCell ref="B20:B29"/>
    <mergeCell ref="F20:F29"/>
    <mergeCell ref="A30:A39"/>
    <mergeCell ref="A20:A29"/>
    <mergeCell ref="C20:C29"/>
    <mergeCell ref="D10:D19"/>
    <mergeCell ref="E10:E19"/>
    <mergeCell ref="B30:B39"/>
    <mergeCell ref="C30:C39"/>
    <mergeCell ref="D20:D29"/>
    <mergeCell ref="E20:E29"/>
    <mergeCell ref="D30:D39"/>
    <mergeCell ref="E30:E39"/>
  </mergeCells>
  <conditionalFormatting sqref="A7:B7">
    <cfRule type="containsText" dxfId="241" priority="820" operator="containsText" text="1- Bajo">
      <formula>NOT(ISERROR(SEARCH("1- Bajo",A7)))</formula>
    </cfRule>
    <cfRule type="containsText" dxfId="240" priority="815" operator="containsText" text="3- Moderado">
      <formula>NOT(ISERROR(SEARCH("3- Moderado",A7)))</formula>
    </cfRule>
    <cfRule type="containsText" dxfId="239" priority="816" operator="containsText" text="6- Moderado">
      <formula>NOT(ISERROR(SEARCH("6- Moderado",A7)))</formula>
    </cfRule>
    <cfRule type="containsText" dxfId="238" priority="817" operator="containsText" text="4- Moderado">
      <formula>NOT(ISERROR(SEARCH("4- Moderado",A7)))</formula>
    </cfRule>
    <cfRule type="containsText" dxfId="237" priority="818" operator="containsText" text="3- Bajo">
      <formula>NOT(ISERROR(SEARCH("3- Bajo",A7)))</formula>
    </cfRule>
    <cfRule type="containsText" dxfId="236" priority="819" operator="containsText" text="4- Bajo">
      <formula>NOT(ISERROR(SEARCH("4- Bajo",A7)))</formula>
    </cfRule>
  </conditionalFormatting>
  <conditionalFormatting sqref="A10:E10 A20:E20">
    <cfRule type="containsText" dxfId="235" priority="795" operator="containsText" text="4- Bajo">
      <formula>NOT(ISERROR(SEARCH("4- Bajo",A10)))</formula>
    </cfRule>
    <cfRule type="containsText" dxfId="234" priority="794" operator="containsText" text="3- Bajo">
      <formula>NOT(ISERROR(SEARCH("3- Bajo",A10)))</formula>
    </cfRule>
    <cfRule type="containsText" dxfId="233" priority="793" operator="containsText" text="4- Moderado">
      <formula>NOT(ISERROR(SEARCH("4- Moderado",A10)))</formula>
    </cfRule>
    <cfRule type="containsText" dxfId="232" priority="792" operator="containsText" text="6- Moderado">
      <formula>NOT(ISERROR(SEARCH("6- Moderado",A10)))</formula>
    </cfRule>
    <cfRule type="containsText" dxfId="231" priority="791" operator="containsText" text="3- Moderado">
      <formula>NOT(ISERROR(SEARCH("3- Moderado",A10)))</formula>
    </cfRule>
    <cfRule type="containsText" dxfId="230" priority="796" operator="containsText" text="1- Bajo">
      <formula>NOT(ISERROR(SEARCH("1- Bajo",A10)))</formula>
    </cfRule>
  </conditionalFormatting>
  <conditionalFormatting sqref="A30:E30">
    <cfRule type="containsText" dxfId="229" priority="129" operator="containsText" text="3- Moderado">
      <formula>NOT(ISERROR(SEARCH("3- Moderado",A30)))</formula>
    </cfRule>
    <cfRule type="containsText" dxfId="228" priority="133" operator="containsText" text="4- Bajo">
      <formula>NOT(ISERROR(SEARCH("4- Bajo",A30)))</formula>
    </cfRule>
    <cfRule type="containsText" dxfId="227" priority="130" operator="containsText" text="6- Moderado">
      <formula>NOT(ISERROR(SEARCH("6- Moderado",A30)))</formula>
    </cfRule>
    <cfRule type="containsText" dxfId="226" priority="134" operator="containsText" text="1- Bajo">
      <formula>NOT(ISERROR(SEARCH("1- Bajo",A30)))</formula>
    </cfRule>
    <cfRule type="containsText" dxfId="225" priority="132" operator="containsText" text="3- Bajo">
      <formula>NOT(ISERROR(SEARCH("3- Bajo",A30)))</formula>
    </cfRule>
    <cfRule type="containsText" dxfId="224" priority="131" operator="containsText" text="4- Moderado">
      <formula>NOT(ISERROR(SEARCH("4- Moderado",A30)))</formula>
    </cfRule>
  </conditionalFormatting>
  <conditionalFormatting sqref="A40:E40">
    <cfRule type="containsText" dxfId="223" priority="101" operator="containsText" text="3- Moderado">
      <formula>NOT(ISERROR(SEARCH("3- Moderado",A40)))</formula>
    </cfRule>
    <cfRule type="containsText" dxfId="222" priority="106" operator="containsText" text="1- Bajo">
      <formula>NOT(ISERROR(SEARCH("1- Bajo",A40)))</formula>
    </cfRule>
    <cfRule type="containsText" dxfId="221" priority="105" operator="containsText" text="4- Bajo">
      <formula>NOT(ISERROR(SEARCH("4- Bajo",A40)))</formula>
    </cfRule>
    <cfRule type="containsText" dxfId="220" priority="102" operator="containsText" text="6- Moderado">
      <formula>NOT(ISERROR(SEARCH("6- Moderado",A40)))</formula>
    </cfRule>
    <cfRule type="containsText" dxfId="219" priority="103" operator="containsText" text="4- Moderado">
      <formula>NOT(ISERROR(SEARCH("4- Moderado",A40)))</formula>
    </cfRule>
    <cfRule type="containsText" dxfId="218" priority="104" operator="containsText" text="3- Bajo">
      <formula>NOT(ISERROR(SEARCH("3- Bajo",A40)))</formula>
    </cfRule>
  </conditionalFormatting>
  <conditionalFormatting sqref="A50:E50">
    <cfRule type="containsText" dxfId="217" priority="47" operator="containsText" text="4- Moderado">
      <formula>NOT(ISERROR(SEARCH("4- Moderado",A50)))</formula>
    </cfRule>
    <cfRule type="containsText" dxfId="216" priority="48" operator="containsText" text="3- Bajo">
      <formula>NOT(ISERROR(SEARCH("3- Bajo",A50)))</formula>
    </cfRule>
    <cfRule type="containsText" dxfId="215" priority="49" operator="containsText" text="4- Bajo">
      <formula>NOT(ISERROR(SEARCH("4- Bajo",A50)))</formula>
    </cfRule>
    <cfRule type="containsText" dxfId="214" priority="50" operator="containsText" text="1- Bajo">
      <formula>NOT(ISERROR(SEARCH("1- Bajo",A50)))</formula>
    </cfRule>
    <cfRule type="containsText" dxfId="213" priority="45" operator="containsText" text="3- Moderado">
      <formula>NOT(ISERROR(SEARCH("3- Moderado",A50)))</formula>
    </cfRule>
    <cfRule type="containsText" dxfId="212" priority="46" operator="containsText" text="6- Moderado">
      <formula>NOT(ISERROR(SEARCH("6- Moderado",A50)))</formula>
    </cfRule>
  </conditionalFormatting>
  <conditionalFormatting sqref="A60:E60 A70:E70 A80:E80 A90:E90">
    <cfRule type="containsText" dxfId="211" priority="10" operator="containsText" text="4- Moderado">
      <formula>NOT(ISERROR(SEARCH("4- Moderado",A60)))</formula>
    </cfRule>
    <cfRule type="containsText" dxfId="210" priority="9" operator="containsText" text="6- Moderado">
      <formula>NOT(ISERROR(SEARCH("6- Moderado",A60)))</formula>
    </cfRule>
    <cfRule type="containsText" dxfId="209" priority="13" operator="containsText" text="1- Bajo">
      <formula>NOT(ISERROR(SEARCH("1- Bajo",A60)))</formula>
    </cfRule>
    <cfRule type="containsText" dxfId="208" priority="12" operator="containsText" text="4- Bajo">
      <formula>NOT(ISERROR(SEARCH("4- Bajo",A60)))</formula>
    </cfRule>
    <cfRule type="containsText" dxfId="207" priority="11" operator="containsText" text="3- Bajo">
      <formula>NOT(ISERROR(SEARCH("3- Bajo",A60)))</formula>
    </cfRule>
    <cfRule type="containsText" dxfId="206" priority="8" operator="containsText" text="3- Moderado">
      <formula>NOT(ISERROR(SEARCH("3- Moderado",A60)))</formula>
    </cfRule>
  </conditionalFormatting>
  <conditionalFormatting sqref="C8:F8">
    <cfRule type="containsText" dxfId="205" priority="152" operator="containsText" text="1- Bajo">
      <formula>NOT(ISERROR(SEARCH("1- Bajo",C8)))</formula>
    </cfRule>
    <cfRule type="containsText" dxfId="204" priority="147" operator="containsText" text="3- Moderado">
      <formula>NOT(ISERROR(SEARCH("3- Moderado",C8)))</formula>
    </cfRule>
    <cfRule type="containsText" dxfId="203" priority="148" operator="containsText" text="6- Moderado">
      <formula>NOT(ISERROR(SEARCH("6- Moderado",C8)))</formula>
    </cfRule>
    <cfRule type="containsText" dxfId="202" priority="149" operator="containsText" text="4- Moderado">
      <formula>NOT(ISERROR(SEARCH("4- Moderado",C8)))</formula>
    </cfRule>
    <cfRule type="containsText" dxfId="201" priority="150" operator="containsText" text="3- Bajo">
      <formula>NOT(ISERROR(SEARCH("3- Bajo",C8)))</formula>
    </cfRule>
    <cfRule type="containsText" dxfId="200" priority="151" operator="containsText" text="4- Bajo">
      <formula>NOT(ISERROR(SEARCH("4- Bajo",C8)))</formula>
    </cfRule>
  </conditionalFormatting>
  <conditionalFormatting sqref="D10:D99">
    <cfRule type="containsText" dxfId="199" priority="44" operator="containsText" text="Media">
      <formula>NOT(ISERROR(SEARCH("Media",D10)))</formula>
    </cfRule>
    <cfRule type="containsText" dxfId="198" priority="41" operator="containsText" text="Baja">
      <formula>NOT(ISERROR(SEARCH("Baja",D10)))</formula>
    </cfRule>
    <cfRule type="containsText" dxfId="197" priority="40" operator="containsText" text="Alta">
      <formula>NOT(ISERROR(SEARCH("Alta",D10)))</formula>
    </cfRule>
    <cfRule type="containsText" dxfId="196" priority="39" operator="containsText" text="Muy Alta">
      <formula>NOT(ISERROR(SEARCH("Muy Alta",D10)))</formula>
    </cfRule>
    <cfRule type="containsText" dxfId="195" priority="42" operator="containsText" text="Muy Baja">
      <formula>NOT(ISERROR(SEARCH("Muy Baja",D10)))</formula>
    </cfRule>
  </conditionalFormatting>
  <conditionalFormatting sqref="E10:E99">
    <cfRule type="containsText" dxfId="194" priority="38" operator="containsText" text="Leve">
      <formula>NOT(ISERROR(SEARCH("Leve",E10)))</formula>
    </cfRule>
    <cfRule type="containsText" dxfId="193" priority="37" operator="containsText" text="Menor">
      <formula>NOT(ISERROR(SEARCH("Menor",E10)))</formula>
    </cfRule>
    <cfRule type="containsText" dxfId="192" priority="35" operator="containsText" text="Catastrófico">
      <formula>NOT(ISERROR(SEARCH("Catastrófico",E10)))</formula>
    </cfRule>
    <cfRule type="containsText" dxfId="191" priority="36" operator="containsText" text="Mayor">
      <formula>NOT(ISERROR(SEARCH("Mayor",E10)))</formula>
    </cfRule>
  </conditionalFormatting>
  <conditionalFormatting sqref="E10:F99">
    <cfRule type="containsText" dxfId="190" priority="43" operator="containsText" text="Moderado">
      <formula>NOT(ISERROR(SEARCH("Moderado",E10)))</formula>
    </cfRule>
  </conditionalFormatting>
  <conditionalFormatting sqref="F10:F29">
    <cfRule type="colorScale" priority="1178">
      <colorScale>
        <cfvo type="min"/>
        <cfvo type="max"/>
        <color rgb="FFFF7128"/>
        <color rgb="FFFFEF9C"/>
      </colorScale>
    </cfRule>
  </conditionalFormatting>
  <conditionalFormatting sqref="F10:F99">
    <cfRule type="containsText" dxfId="189" priority="60" operator="containsText" text="Alto">
      <formula>NOT(ISERROR(SEARCH("Alto",F10)))</formula>
    </cfRule>
    <cfRule type="containsText" dxfId="188" priority="58" operator="containsText" text="Bajo">
      <formula>NOT(ISERROR(SEARCH("Bajo",F10)))</formula>
    </cfRule>
    <cfRule type="containsText" dxfId="187" priority="59" operator="containsText" text="Moderado">
      <formula>NOT(ISERROR(SEARCH("Moderado",F10)))</formula>
    </cfRule>
    <cfRule type="containsText" dxfId="186"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99">
    <cfRule type="colorScale" priority="142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A00-000000000000}"/>
    <dataValidation allowBlank="1" showInputMessage="1" showErrorMessage="1" prompt="Seleccionar si el responsable es el responsable de las acciones es el nivel central" sqref="I7:I8" xr:uid="{00000000-0002-0000-0A00-000001000000}"/>
    <dataValidation allowBlank="1" showInputMessage="1" showErrorMessage="1" prompt="Describir las actividades que se van a desarrollar para el proyecto" sqref="H7" xr:uid="{00000000-0002-0000-0A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G10:G99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99"/>
  <sheetViews>
    <sheetView showGridLines="0" zoomScale="55" zoomScaleNormal="55" workbookViewId="0">
      <selection activeCell="C4" sqref="C4:Q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73"/>
      <c r="B1" s="674"/>
      <c r="C1" s="677"/>
      <c r="D1" s="677"/>
      <c r="E1" s="677"/>
      <c r="F1" s="677"/>
      <c r="G1" s="677"/>
      <c r="H1" s="677"/>
      <c r="I1" s="677"/>
      <c r="J1" s="678"/>
      <c r="K1" s="672"/>
      <c r="L1" s="672"/>
      <c r="M1" s="672"/>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81" customHeight="1">
      <c r="A2" s="675"/>
      <c r="B2" s="676"/>
      <c r="C2" s="679"/>
      <c r="D2" s="679"/>
      <c r="E2" s="679"/>
      <c r="F2" s="679"/>
      <c r="G2" s="679"/>
      <c r="H2" s="679"/>
      <c r="I2" s="679"/>
      <c r="J2" s="680"/>
      <c r="K2" s="672"/>
      <c r="L2" s="672"/>
      <c r="M2" s="672"/>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79"/>
      <c r="D3" s="679"/>
      <c r="E3" s="679"/>
      <c r="F3" s="679"/>
      <c r="G3" s="679"/>
      <c r="H3" s="679"/>
      <c r="I3" s="679"/>
      <c r="J3" s="680"/>
      <c r="K3" s="672"/>
      <c r="L3" s="672"/>
      <c r="M3" s="672"/>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63.75" customHeight="1">
      <c r="A4" s="575" t="s">
        <v>257</v>
      </c>
      <c r="B4" s="575"/>
      <c r="C4" s="576" t="s">
        <v>516</v>
      </c>
      <c r="D4" s="576"/>
      <c r="E4" s="576"/>
      <c r="F4" s="576"/>
      <c r="G4" s="576"/>
      <c r="H4" s="576"/>
      <c r="I4" s="576"/>
      <c r="J4" s="576"/>
      <c r="K4" s="576"/>
      <c r="L4" s="576"/>
      <c r="M4" s="576"/>
      <c r="N4" s="576"/>
      <c r="O4" s="576"/>
      <c r="P4" s="576"/>
      <c r="Q4" s="576"/>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5" t="s">
        <v>258</v>
      </c>
      <c r="B5" s="575"/>
      <c r="C5" s="576" t="s">
        <v>517</v>
      </c>
      <c r="D5" s="576"/>
      <c r="E5" s="576"/>
      <c r="F5" s="576"/>
      <c r="G5" s="576"/>
      <c r="H5" s="576"/>
      <c r="I5" s="576"/>
      <c r="J5" s="576"/>
      <c r="K5" s="576"/>
      <c r="L5" s="576"/>
      <c r="M5" s="576"/>
      <c r="N5" s="576"/>
      <c r="O5" s="576"/>
      <c r="P5" s="576"/>
      <c r="Q5" s="576"/>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5" t="s">
        <v>259</v>
      </c>
      <c r="B6" s="575"/>
      <c r="C6" s="576" t="s">
        <v>518</v>
      </c>
      <c r="D6" s="577"/>
      <c r="E6" s="577"/>
      <c r="F6" s="577"/>
      <c r="G6" s="577"/>
      <c r="H6" s="577"/>
      <c r="I6" s="577"/>
      <c r="J6" s="577"/>
      <c r="K6" s="577"/>
      <c r="L6" s="577"/>
      <c r="M6" s="577"/>
      <c r="N6" s="577"/>
      <c r="O6" s="577"/>
      <c r="P6" s="577"/>
      <c r="Q6" s="57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67" t="s">
        <v>442</v>
      </c>
      <c r="B7" s="668"/>
      <c r="C7" s="669"/>
      <c r="D7" s="670" t="s">
        <v>443</v>
      </c>
      <c r="E7" s="670"/>
      <c r="F7" s="670"/>
      <c r="G7" s="671" t="s">
        <v>444</v>
      </c>
      <c r="H7" s="662" t="s">
        <v>445</v>
      </c>
      <c r="I7" s="664" t="s">
        <v>446</v>
      </c>
      <c r="J7" s="665"/>
      <c r="K7" s="664" t="s">
        <v>447</v>
      </c>
      <c r="L7" s="665"/>
      <c r="M7" s="666" t="s">
        <v>455</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31</v>
      </c>
      <c r="B8" s="34" t="s">
        <v>200</v>
      </c>
      <c r="C8" s="34" t="s">
        <v>202</v>
      </c>
      <c r="D8" s="27" t="s">
        <v>212</v>
      </c>
      <c r="E8" s="27" t="s">
        <v>449</v>
      </c>
      <c r="F8" s="27" t="s">
        <v>450</v>
      </c>
      <c r="G8" s="671"/>
      <c r="H8" s="663"/>
      <c r="I8" s="28" t="s">
        <v>451</v>
      </c>
      <c r="J8" s="28" t="s">
        <v>452</v>
      </c>
      <c r="K8" s="28" t="s">
        <v>453</v>
      </c>
      <c r="L8" s="28" t="s">
        <v>454</v>
      </c>
      <c r="M8" s="66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83"/>
      <c r="B9" s="684"/>
      <c r="C9" s="684"/>
      <c r="D9" s="684"/>
      <c r="E9" s="684"/>
      <c r="F9" s="684"/>
      <c r="G9" s="68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85">
        <f>'7- Mapa Final'!A10</f>
        <v>1</v>
      </c>
      <c r="B10" s="657" t="str">
        <f>'7- Mapa Final'!B10</f>
        <v>Vencimiento de Términos</v>
      </c>
      <c r="C10" s="657" t="str">
        <f>'7- Mapa Final'!C10</f>
        <v>Se realizan  actuaciones procesales o se da  respuesta a las solicitudes de los usuarios de la administración de justicia en materia penal, después del  término legal establecido para decidir sobre los conflictos presentados a los jueces.</v>
      </c>
      <c r="D10" s="659" t="str">
        <f>'7- Mapa Final'!J10</f>
        <v>Baja - 2</v>
      </c>
      <c r="E10" s="660" t="str">
        <f>'7- Mapa Final'!K10</f>
        <v>Menor - 2</v>
      </c>
      <c r="F10" s="687" t="str">
        <f>'7- Mapa Final'!M10</f>
        <v>Moderado - 4</v>
      </c>
      <c r="G10" s="432" t="s">
        <v>346</v>
      </c>
      <c r="H10" s="689"/>
      <c r="I10" s="689"/>
      <c r="J10" s="689"/>
      <c r="K10" s="689"/>
      <c r="L10" s="689"/>
      <c r="M10" s="70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2"/>
      <c r="B11" s="644"/>
      <c r="C11" s="644"/>
      <c r="D11" s="647"/>
      <c r="E11" s="650"/>
      <c r="F11" s="658"/>
      <c r="G11" s="433"/>
      <c r="H11" s="653"/>
      <c r="I11" s="653"/>
      <c r="J11" s="653"/>
      <c r="K11" s="653"/>
      <c r="L11" s="653"/>
      <c r="M11" s="69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2"/>
      <c r="B12" s="644"/>
      <c r="C12" s="644"/>
      <c r="D12" s="647"/>
      <c r="E12" s="650"/>
      <c r="F12" s="658"/>
      <c r="G12" s="433"/>
      <c r="H12" s="653"/>
      <c r="I12" s="653"/>
      <c r="J12" s="653"/>
      <c r="K12" s="653"/>
      <c r="L12" s="653"/>
      <c r="M12" s="69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2"/>
      <c r="B13" s="644"/>
      <c r="C13" s="644"/>
      <c r="D13" s="647"/>
      <c r="E13" s="650"/>
      <c r="F13" s="658"/>
      <c r="G13" s="433"/>
      <c r="H13" s="653"/>
      <c r="I13" s="653"/>
      <c r="J13" s="653"/>
      <c r="K13" s="653"/>
      <c r="L13" s="653"/>
      <c r="M13" s="69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2"/>
      <c r="B14" s="644"/>
      <c r="C14" s="644"/>
      <c r="D14" s="647"/>
      <c r="E14" s="650"/>
      <c r="F14" s="658"/>
      <c r="G14" s="433"/>
      <c r="H14" s="653"/>
      <c r="I14" s="653"/>
      <c r="J14" s="653"/>
      <c r="K14" s="653"/>
      <c r="L14" s="653"/>
      <c r="M14" s="69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2"/>
      <c r="B15" s="644"/>
      <c r="C15" s="644"/>
      <c r="D15" s="647"/>
      <c r="E15" s="650"/>
      <c r="F15" s="658"/>
      <c r="G15" s="433"/>
      <c r="H15" s="653"/>
      <c r="I15" s="653"/>
      <c r="J15" s="653"/>
      <c r="K15" s="653"/>
      <c r="L15" s="653"/>
      <c r="M15" s="69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2"/>
      <c r="B16" s="644"/>
      <c r="C16" s="644"/>
      <c r="D16" s="647"/>
      <c r="E16" s="650"/>
      <c r="F16" s="658"/>
      <c r="G16" s="433"/>
      <c r="H16" s="653"/>
      <c r="I16" s="653"/>
      <c r="J16" s="653"/>
      <c r="K16" s="653"/>
      <c r="L16" s="653"/>
      <c r="M16" s="69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2"/>
      <c r="B17" s="644"/>
      <c r="C17" s="644"/>
      <c r="D17" s="647"/>
      <c r="E17" s="650"/>
      <c r="F17" s="658"/>
      <c r="G17" s="433"/>
      <c r="H17" s="653"/>
      <c r="I17" s="653"/>
      <c r="J17" s="653"/>
      <c r="K17" s="653"/>
      <c r="L17" s="653"/>
      <c r="M17" s="69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2"/>
      <c r="B18" s="644"/>
      <c r="C18" s="644"/>
      <c r="D18" s="647"/>
      <c r="E18" s="650"/>
      <c r="F18" s="658"/>
      <c r="G18" s="433"/>
      <c r="H18" s="653"/>
      <c r="I18" s="653"/>
      <c r="J18" s="653"/>
      <c r="K18" s="653"/>
      <c r="L18" s="653"/>
      <c r="M18" s="69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2"/>
      <c r="B19" s="644"/>
      <c r="C19" s="644"/>
      <c r="D19" s="647"/>
      <c r="E19" s="650"/>
      <c r="F19" s="658"/>
      <c r="G19" s="433"/>
      <c r="H19" s="653"/>
      <c r="I19" s="653"/>
      <c r="J19" s="653"/>
      <c r="K19" s="653"/>
      <c r="L19" s="653"/>
      <c r="M19" s="69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2">
        <f>'7- Mapa Final'!A20</f>
        <v>2</v>
      </c>
      <c r="B20" s="644" t="str">
        <f>'7- Mapa Final'!B20</f>
        <v xml:space="preserve">Incumplimientos en la realizacion de audiencias </v>
      </c>
      <c r="C20" s="644" t="str">
        <f>'7- Mapa Final'!C20</f>
        <v xml:space="preserve">No se atiende la  solicitud  de un fiscal o parte interesada para la realización de una audiencia preliminar o no se cumple  la programción de audiencias de Conocimiento. </v>
      </c>
      <c r="D20" s="646" t="str">
        <f>'7- Mapa Final'!J20</f>
        <v>Baja - 2</v>
      </c>
      <c r="E20" s="649" t="str">
        <f>'7- Mapa Final'!K20</f>
        <v>Menor - 2</v>
      </c>
      <c r="F20" s="658" t="str">
        <f>'7- Mapa Final'!M20</f>
        <v>Moderado - 4</v>
      </c>
      <c r="G20" s="433"/>
      <c r="H20" s="653"/>
      <c r="I20" s="653"/>
      <c r="J20" s="653"/>
      <c r="K20" s="653"/>
      <c r="L20" s="653"/>
      <c r="M20" s="69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2"/>
      <c r="B21" s="644"/>
      <c r="C21" s="644"/>
      <c r="D21" s="647"/>
      <c r="E21" s="650"/>
      <c r="F21" s="658"/>
      <c r="G21" s="433"/>
      <c r="H21" s="653"/>
      <c r="I21" s="653"/>
      <c r="J21" s="653"/>
      <c r="K21" s="653"/>
      <c r="L21" s="653"/>
      <c r="M21" s="69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2"/>
      <c r="B22" s="644"/>
      <c r="C22" s="644"/>
      <c r="D22" s="647"/>
      <c r="E22" s="650"/>
      <c r="F22" s="658"/>
      <c r="G22" s="433"/>
      <c r="H22" s="653"/>
      <c r="I22" s="653"/>
      <c r="J22" s="653"/>
      <c r="K22" s="653"/>
      <c r="L22" s="653"/>
      <c r="M22" s="69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2"/>
      <c r="B23" s="644"/>
      <c r="C23" s="644"/>
      <c r="D23" s="647"/>
      <c r="E23" s="650"/>
      <c r="F23" s="658"/>
      <c r="G23" s="433"/>
      <c r="H23" s="653"/>
      <c r="I23" s="653"/>
      <c r="J23" s="653"/>
      <c r="K23" s="653"/>
      <c r="L23" s="653"/>
      <c r="M23" s="69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2"/>
      <c r="B24" s="644"/>
      <c r="C24" s="644"/>
      <c r="D24" s="647"/>
      <c r="E24" s="650"/>
      <c r="F24" s="658"/>
      <c r="G24" s="433"/>
      <c r="H24" s="653"/>
      <c r="I24" s="653"/>
      <c r="J24" s="653"/>
      <c r="K24" s="653"/>
      <c r="L24" s="653"/>
      <c r="M24" s="69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2"/>
      <c r="B25" s="644"/>
      <c r="C25" s="644"/>
      <c r="D25" s="647"/>
      <c r="E25" s="650"/>
      <c r="F25" s="658"/>
      <c r="G25" s="433"/>
      <c r="H25" s="653"/>
      <c r="I25" s="653"/>
      <c r="J25" s="653"/>
      <c r="K25" s="653"/>
      <c r="L25" s="653"/>
      <c r="M25" s="693"/>
      <c r="N25" s="33"/>
      <c r="O25" s="33"/>
    </row>
    <row r="26" spans="1:169">
      <c r="A26" s="642"/>
      <c r="B26" s="644"/>
      <c r="C26" s="644"/>
      <c r="D26" s="647"/>
      <c r="E26" s="650"/>
      <c r="F26" s="658"/>
      <c r="G26" s="433"/>
      <c r="H26" s="653"/>
      <c r="I26" s="653"/>
      <c r="J26" s="653"/>
      <c r="K26" s="653"/>
      <c r="L26" s="653"/>
      <c r="M26" s="693"/>
      <c r="N26" s="33"/>
      <c r="O26" s="33"/>
    </row>
    <row r="27" spans="1:169">
      <c r="A27" s="642"/>
      <c r="B27" s="644"/>
      <c r="C27" s="644"/>
      <c r="D27" s="647"/>
      <c r="E27" s="650"/>
      <c r="F27" s="658"/>
      <c r="G27" s="433"/>
      <c r="H27" s="653"/>
      <c r="I27" s="653"/>
      <c r="J27" s="653"/>
      <c r="K27" s="653"/>
      <c r="L27" s="653"/>
      <c r="M27" s="693"/>
      <c r="N27" s="33"/>
      <c r="O27" s="33"/>
    </row>
    <row r="28" spans="1:169">
      <c r="A28" s="642"/>
      <c r="B28" s="644"/>
      <c r="C28" s="644"/>
      <c r="D28" s="647"/>
      <c r="E28" s="650"/>
      <c r="F28" s="658"/>
      <c r="G28" s="433"/>
      <c r="H28" s="653"/>
      <c r="I28" s="653"/>
      <c r="J28" s="653"/>
      <c r="K28" s="653"/>
      <c r="L28" s="653"/>
      <c r="M28" s="693"/>
      <c r="N28" s="33"/>
      <c r="O28" s="33"/>
    </row>
    <row r="29" spans="1:169">
      <c r="A29" s="642"/>
      <c r="B29" s="644"/>
      <c r="C29" s="644"/>
      <c r="D29" s="647"/>
      <c r="E29" s="650"/>
      <c r="F29" s="658"/>
      <c r="G29" s="433"/>
      <c r="H29" s="653"/>
      <c r="I29" s="653"/>
      <c r="J29" s="653"/>
      <c r="K29" s="653"/>
      <c r="L29" s="653"/>
      <c r="M29" s="693"/>
      <c r="N29" s="33"/>
      <c r="O29" s="33"/>
    </row>
    <row r="30" spans="1:169" s="25" customFormat="1" ht="12.75">
      <c r="A30" s="642">
        <f>'7- Mapa Final'!A30</f>
        <v>3</v>
      </c>
      <c r="B30" s="644" t="str">
        <f>'7- Mapa Final'!B30</f>
        <v xml:space="preserve"> No efectuar las notificaciones
o efectuarlas  sin el cumplimiento de los requisitos</v>
      </c>
      <c r="C30" s="644" t="str">
        <f>'7- Mapa Final'!C30</f>
        <v>No se realizan las  notificaciones , no se erfectuan  oportunamente o no se aplica la normatividad.
 (Aca esta como riesgo porque es el producto de este proceso)</v>
      </c>
      <c r="D30" s="646" t="str">
        <f>'7- Mapa Final'!J30</f>
        <v>Muy Baja - 1</v>
      </c>
      <c r="E30" s="649" t="str">
        <f>'7- Mapa Final'!K30</f>
        <v>Leve - 1</v>
      </c>
      <c r="F30" s="658" t="str">
        <f>'7- Mapa Final'!M30</f>
        <v>Bajo - 1</v>
      </c>
      <c r="G30" s="433"/>
      <c r="H30" s="653"/>
      <c r="I30" s="653"/>
      <c r="J30" s="653"/>
      <c r="K30" s="653"/>
      <c r="L30" s="653"/>
      <c r="M30" s="69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2"/>
      <c r="B31" s="644"/>
      <c r="C31" s="644"/>
      <c r="D31" s="647"/>
      <c r="E31" s="650"/>
      <c r="F31" s="658"/>
      <c r="G31" s="433"/>
      <c r="H31" s="653"/>
      <c r="I31" s="653"/>
      <c r="J31" s="653"/>
      <c r="K31" s="653"/>
      <c r="L31" s="653"/>
      <c r="M31" s="69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2"/>
      <c r="B32" s="644"/>
      <c r="C32" s="644"/>
      <c r="D32" s="647"/>
      <c r="E32" s="650"/>
      <c r="F32" s="658"/>
      <c r="G32" s="433"/>
      <c r="H32" s="653"/>
      <c r="I32" s="653"/>
      <c r="J32" s="653"/>
      <c r="K32" s="653"/>
      <c r="L32" s="653"/>
      <c r="M32" s="69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2"/>
      <c r="B33" s="644"/>
      <c r="C33" s="644"/>
      <c r="D33" s="647"/>
      <c r="E33" s="650"/>
      <c r="F33" s="658"/>
      <c r="G33" s="433"/>
      <c r="H33" s="653"/>
      <c r="I33" s="653"/>
      <c r="J33" s="653"/>
      <c r="K33" s="653"/>
      <c r="L33" s="653"/>
      <c r="M33" s="69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2"/>
      <c r="B34" s="644"/>
      <c r="C34" s="644"/>
      <c r="D34" s="647"/>
      <c r="E34" s="650"/>
      <c r="F34" s="658"/>
      <c r="G34" s="433"/>
      <c r="H34" s="653"/>
      <c r="I34" s="653"/>
      <c r="J34" s="653"/>
      <c r="K34" s="653"/>
      <c r="L34" s="653"/>
      <c r="M34" s="69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2"/>
      <c r="B35" s="644"/>
      <c r="C35" s="644"/>
      <c r="D35" s="647"/>
      <c r="E35" s="650"/>
      <c r="F35" s="658"/>
      <c r="G35" s="433"/>
      <c r="H35" s="653"/>
      <c r="I35" s="653"/>
      <c r="J35" s="653"/>
      <c r="K35" s="653"/>
      <c r="L35" s="653"/>
      <c r="M35" s="693"/>
      <c r="N35" s="33"/>
      <c r="O35" s="33"/>
    </row>
    <row r="36" spans="1:169">
      <c r="A36" s="642"/>
      <c r="B36" s="644"/>
      <c r="C36" s="644"/>
      <c r="D36" s="647"/>
      <c r="E36" s="650"/>
      <c r="F36" s="658"/>
      <c r="G36" s="433"/>
      <c r="H36" s="653"/>
      <c r="I36" s="653"/>
      <c r="J36" s="653"/>
      <c r="K36" s="653"/>
      <c r="L36" s="653"/>
      <c r="M36" s="693"/>
      <c r="N36" s="33"/>
      <c r="O36" s="33"/>
    </row>
    <row r="37" spans="1:169">
      <c r="A37" s="642"/>
      <c r="B37" s="644"/>
      <c r="C37" s="644"/>
      <c r="D37" s="647"/>
      <c r="E37" s="650"/>
      <c r="F37" s="658"/>
      <c r="G37" s="433"/>
      <c r="H37" s="653"/>
      <c r="I37" s="653"/>
      <c r="J37" s="653"/>
      <c r="K37" s="653"/>
      <c r="L37" s="653"/>
      <c r="M37" s="693"/>
      <c r="N37" s="33"/>
      <c r="O37" s="33"/>
    </row>
    <row r="38" spans="1:169">
      <c r="A38" s="642"/>
      <c r="B38" s="644"/>
      <c r="C38" s="644"/>
      <c r="D38" s="647"/>
      <c r="E38" s="650"/>
      <c r="F38" s="658"/>
      <c r="G38" s="433"/>
      <c r="H38" s="653"/>
      <c r="I38" s="653"/>
      <c r="J38" s="653"/>
      <c r="K38" s="653"/>
      <c r="L38" s="653"/>
      <c r="M38" s="693"/>
      <c r="N38" s="33"/>
      <c r="O38" s="33"/>
    </row>
    <row r="39" spans="1:169">
      <c r="A39" s="642"/>
      <c r="B39" s="644"/>
      <c r="C39" s="644"/>
      <c r="D39" s="647"/>
      <c r="E39" s="650"/>
      <c r="F39" s="658"/>
      <c r="G39" s="433"/>
      <c r="H39" s="653"/>
      <c r="I39" s="653"/>
      <c r="J39" s="653"/>
      <c r="K39" s="653"/>
      <c r="L39" s="653"/>
      <c r="M39" s="693"/>
      <c r="N39" s="33"/>
      <c r="O39" s="33"/>
    </row>
    <row r="40" spans="1:169" s="25" customFormat="1" ht="12.75">
      <c r="A40" s="642">
        <f>'7- Mapa Final'!A40</f>
        <v>4</v>
      </c>
      <c r="B40" s="644" t="str">
        <f>'7- Mapa Final'!B40</f>
        <v>No efectuar el reparto judicial o hacerlo incumpliendo los requisitos</v>
      </c>
      <c r="C40" s="644" t="str">
        <f>'7- Mapa Final'!C40</f>
        <v xml:space="preserve">No realizar el reparto o hacerlo incumpliendo los principios  y condiciones reglamentarias establecidas.
</v>
      </c>
      <c r="D40" s="646" t="str">
        <f>'7- Mapa Final'!J40</f>
        <v>Muy Baja - 1</v>
      </c>
      <c r="E40" s="649" t="str">
        <f>'7- Mapa Final'!K40</f>
        <v>Leve - 1</v>
      </c>
      <c r="F40" s="658" t="str">
        <f>'7- Mapa Final'!M40</f>
        <v>Bajo - 1</v>
      </c>
      <c r="G40" s="433"/>
      <c r="H40" s="653"/>
      <c r="I40" s="653"/>
      <c r="J40" s="653"/>
      <c r="K40" s="653"/>
      <c r="L40" s="653"/>
      <c r="M40" s="69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2"/>
      <c r="B41" s="644"/>
      <c r="C41" s="644"/>
      <c r="D41" s="647"/>
      <c r="E41" s="650"/>
      <c r="F41" s="658"/>
      <c r="G41" s="433"/>
      <c r="H41" s="653"/>
      <c r="I41" s="653"/>
      <c r="J41" s="653"/>
      <c r="K41" s="653"/>
      <c r="L41" s="653"/>
      <c r="M41" s="69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2"/>
      <c r="B42" s="644"/>
      <c r="C42" s="644"/>
      <c r="D42" s="647"/>
      <c r="E42" s="650"/>
      <c r="F42" s="658"/>
      <c r="G42" s="433"/>
      <c r="H42" s="653"/>
      <c r="I42" s="653"/>
      <c r="J42" s="653"/>
      <c r="K42" s="653"/>
      <c r="L42" s="653"/>
      <c r="M42" s="69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2"/>
      <c r="B43" s="644"/>
      <c r="C43" s="644"/>
      <c r="D43" s="647"/>
      <c r="E43" s="650"/>
      <c r="F43" s="658"/>
      <c r="G43" s="433"/>
      <c r="H43" s="653"/>
      <c r="I43" s="653"/>
      <c r="J43" s="653"/>
      <c r="K43" s="653"/>
      <c r="L43" s="653"/>
      <c r="M43" s="69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2"/>
      <c r="B44" s="644"/>
      <c r="C44" s="644"/>
      <c r="D44" s="647"/>
      <c r="E44" s="650"/>
      <c r="F44" s="658"/>
      <c r="G44" s="433"/>
      <c r="H44" s="653"/>
      <c r="I44" s="653"/>
      <c r="J44" s="653"/>
      <c r="K44" s="653"/>
      <c r="L44" s="653"/>
      <c r="M44" s="69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2"/>
      <c r="B45" s="644"/>
      <c r="C45" s="644"/>
      <c r="D45" s="647"/>
      <c r="E45" s="650"/>
      <c r="F45" s="658"/>
      <c r="G45" s="433"/>
      <c r="H45" s="653"/>
      <c r="I45" s="653"/>
      <c r="J45" s="653"/>
      <c r="K45" s="653"/>
      <c r="L45" s="653"/>
      <c r="M45" s="693"/>
      <c r="N45" s="33"/>
      <c r="O45" s="33"/>
    </row>
    <row r="46" spans="1:169">
      <c r="A46" s="642"/>
      <c r="B46" s="644"/>
      <c r="C46" s="644"/>
      <c r="D46" s="647"/>
      <c r="E46" s="650"/>
      <c r="F46" s="658"/>
      <c r="G46" s="433"/>
      <c r="H46" s="653"/>
      <c r="I46" s="653"/>
      <c r="J46" s="653"/>
      <c r="K46" s="653"/>
      <c r="L46" s="653"/>
      <c r="M46" s="693"/>
      <c r="N46" s="33"/>
      <c r="O46" s="33"/>
    </row>
    <row r="47" spans="1:169">
      <c r="A47" s="642"/>
      <c r="B47" s="644"/>
      <c r="C47" s="644"/>
      <c r="D47" s="647"/>
      <c r="E47" s="650"/>
      <c r="F47" s="658"/>
      <c r="G47" s="433"/>
      <c r="H47" s="653"/>
      <c r="I47" s="653"/>
      <c r="J47" s="653"/>
      <c r="K47" s="653"/>
      <c r="L47" s="653"/>
      <c r="M47" s="693"/>
      <c r="N47" s="33"/>
      <c r="O47" s="33"/>
    </row>
    <row r="48" spans="1:169">
      <c r="A48" s="642"/>
      <c r="B48" s="644"/>
      <c r="C48" s="644"/>
      <c r="D48" s="647"/>
      <c r="E48" s="650"/>
      <c r="F48" s="658"/>
      <c r="G48" s="433"/>
      <c r="H48" s="653"/>
      <c r="I48" s="653"/>
      <c r="J48" s="653"/>
      <c r="K48" s="653"/>
      <c r="L48" s="653"/>
      <c r="M48" s="693"/>
      <c r="N48" s="33"/>
      <c r="O48" s="33"/>
    </row>
    <row r="49" spans="1:169">
      <c r="A49" s="642"/>
      <c r="B49" s="644"/>
      <c r="C49" s="644"/>
      <c r="D49" s="647"/>
      <c r="E49" s="650"/>
      <c r="F49" s="658"/>
      <c r="G49" s="433"/>
      <c r="H49" s="653"/>
      <c r="I49" s="653"/>
      <c r="J49" s="653"/>
      <c r="K49" s="653"/>
      <c r="L49" s="653"/>
      <c r="M49" s="693"/>
      <c r="N49" s="33"/>
      <c r="O49" s="33"/>
    </row>
    <row r="50" spans="1:169" s="25" customFormat="1" ht="12.75">
      <c r="A50" s="642">
        <v>5</v>
      </c>
      <c r="B50" s="644" t="str">
        <f>'7- Mapa Final'!B50</f>
        <v>Pérdida de documentos</v>
      </c>
      <c r="C50" s="644" t="str">
        <f>'7- Mapa Final'!C50</f>
        <v>Extravío temporal o definitivo de los  documentos de los procesos judiciales</v>
      </c>
      <c r="D50" s="646" t="str">
        <f>'7- Mapa Final'!J50</f>
        <v>Muy Baja - 1</v>
      </c>
      <c r="E50" s="649" t="str">
        <f>'7- Mapa Final'!K50</f>
        <v>Mayor - 4</v>
      </c>
      <c r="F50" s="658" t="str">
        <f>'7- Mapa Final'!M50</f>
        <v>Alto  - 4</v>
      </c>
      <c r="G50" s="433"/>
      <c r="H50" s="653"/>
      <c r="I50" s="653"/>
      <c r="J50" s="653"/>
      <c r="K50" s="653"/>
      <c r="L50" s="653"/>
      <c r="M50" s="69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2"/>
      <c r="B51" s="644"/>
      <c r="C51" s="644"/>
      <c r="D51" s="647"/>
      <c r="E51" s="650"/>
      <c r="F51" s="658"/>
      <c r="G51" s="433"/>
      <c r="H51" s="653"/>
      <c r="I51" s="653"/>
      <c r="J51" s="653"/>
      <c r="K51" s="653"/>
      <c r="L51" s="653"/>
      <c r="M51" s="69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2"/>
      <c r="B52" s="644"/>
      <c r="C52" s="644"/>
      <c r="D52" s="647"/>
      <c r="E52" s="650"/>
      <c r="F52" s="658"/>
      <c r="G52" s="433"/>
      <c r="H52" s="653"/>
      <c r="I52" s="653"/>
      <c r="J52" s="653"/>
      <c r="K52" s="653"/>
      <c r="L52" s="653"/>
      <c r="M52" s="69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2"/>
      <c r="B53" s="644"/>
      <c r="C53" s="644"/>
      <c r="D53" s="647"/>
      <c r="E53" s="650"/>
      <c r="F53" s="658"/>
      <c r="G53" s="433"/>
      <c r="H53" s="653"/>
      <c r="I53" s="653"/>
      <c r="J53" s="653"/>
      <c r="K53" s="653"/>
      <c r="L53" s="653"/>
      <c r="M53" s="69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2"/>
      <c r="B54" s="644"/>
      <c r="C54" s="644"/>
      <c r="D54" s="647"/>
      <c r="E54" s="650"/>
      <c r="F54" s="658"/>
      <c r="G54" s="433"/>
      <c r="H54" s="653"/>
      <c r="I54" s="653"/>
      <c r="J54" s="653"/>
      <c r="K54" s="653"/>
      <c r="L54" s="653"/>
      <c r="M54" s="69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2"/>
      <c r="B55" s="644"/>
      <c r="C55" s="644"/>
      <c r="D55" s="647"/>
      <c r="E55" s="650"/>
      <c r="F55" s="658"/>
      <c r="G55" s="433"/>
      <c r="H55" s="653"/>
      <c r="I55" s="653"/>
      <c r="J55" s="653"/>
      <c r="K55" s="653"/>
      <c r="L55" s="653"/>
      <c r="M55" s="693"/>
      <c r="N55" s="33"/>
      <c r="O55" s="33"/>
    </row>
    <row r="56" spans="1:169">
      <c r="A56" s="642"/>
      <c r="B56" s="644"/>
      <c r="C56" s="644"/>
      <c r="D56" s="647"/>
      <c r="E56" s="650"/>
      <c r="F56" s="658"/>
      <c r="G56" s="433"/>
      <c r="H56" s="653"/>
      <c r="I56" s="653"/>
      <c r="J56" s="653"/>
      <c r="K56" s="653"/>
      <c r="L56" s="653"/>
      <c r="M56" s="693"/>
      <c r="N56" s="33"/>
      <c r="O56" s="33"/>
    </row>
    <row r="57" spans="1:169">
      <c r="A57" s="642"/>
      <c r="B57" s="644"/>
      <c r="C57" s="644"/>
      <c r="D57" s="647"/>
      <c r="E57" s="650"/>
      <c r="F57" s="658"/>
      <c r="G57" s="433"/>
      <c r="H57" s="653"/>
      <c r="I57" s="653"/>
      <c r="J57" s="653"/>
      <c r="K57" s="653"/>
      <c r="L57" s="653"/>
      <c r="M57" s="693"/>
      <c r="N57" s="33"/>
      <c r="O57" s="33"/>
    </row>
    <row r="58" spans="1:169">
      <c r="A58" s="642"/>
      <c r="B58" s="644"/>
      <c r="C58" s="644"/>
      <c r="D58" s="647"/>
      <c r="E58" s="650"/>
      <c r="F58" s="658"/>
      <c r="G58" s="433"/>
      <c r="H58" s="653"/>
      <c r="I58" s="653"/>
      <c r="J58" s="653"/>
      <c r="K58" s="653"/>
      <c r="L58" s="653"/>
      <c r="M58" s="693"/>
      <c r="N58" s="33"/>
      <c r="O58" s="33"/>
    </row>
    <row r="59" spans="1:169" ht="15.75" thickBot="1">
      <c r="A59" s="643"/>
      <c r="B59" s="645"/>
      <c r="C59" s="645"/>
      <c r="D59" s="648"/>
      <c r="E59" s="651"/>
      <c r="F59" s="690"/>
      <c r="G59" s="434"/>
      <c r="H59" s="692"/>
      <c r="I59" s="692"/>
      <c r="J59" s="692"/>
      <c r="K59" s="692"/>
      <c r="L59" s="692"/>
      <c r="M59" s="694"/>
      <c r="N59" s="33"/>
      <c r="O59" s="33"/>
    </row>
    <row r="60" spans="1:169" s="25" customFormat="1" ht="15.75" customHeight="1">
      <c r="A60" s="642">
        <v>6</v>
      </c>
      <c r="B60" s="644" t="str">
        <f>'7- Mapa Final'!B60</f>
        <v>Recibir , ofrecer, prometer , entregar o aceptar dádivas o beneficios a nombre propio o de terceros para  expedir, alterar, retener , extraviar o entregar  documentos  sin el lleno de requisitos legales.</v>
      </c>
      <c r="C60" s="644" t="str">
        <f>'7- Mapa Final'!C60</f>
        <v xml:space="preserve"> Realizar trámites sin el cumplimiento de los requisitos legales  o  con informacion falsa.</v>
      </c>
      <c r="D60" s="646" t="str">
        <f>'7- Mapa Final'!J60</f>
        <v>Muy Baja - 1</v>
      </c>
      <c r="E60" s="649" t="str">
        <f>'7- Mapa Final'!K60</f>
        <v>Catastrófico - 5</v>
      </c>
      <c r="F60" s="658" t="str">
        <f>'7- Mapa Final'!M60</f>
        <v>Extremo - 5</v>
      </c>
      <c r="G60" s="433"/>
      <c r="H60" s="653"/>
      <c r="I60" s="653"/>
      <c r="J60" s="653"/>
      <c r="K60" s="653"/>
      <c r="L60" s="653"/>
      <c r="M60" s="69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2"/>
      <c r="B61" s="644"/>
      <c r="C61" s="644"/>
      <c r="D61" s="647"/>
      <c r="E61" s="650"/>
      <c r="F61" s="658"/>
      <c r="G61" s="433"/>
      <c r="H61" s="653"/>
      <c r="I61" s="653"/>
      <c r="J61" s="653"/>
      <c r="K61" s="653"/>
      <c r="L61" s="653"/>
      <c r="M61" s="69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2"/>
      <c r="B62" s="644"/>
      <c r="C62" s="644"/>
      <c r="D62" s="647"/>
      <c r="E62" s="650"/>
      <c r="F62" s="658"/>
      <c r="G62" s="433"/>
      <c r="H62" s="653"/>
      <c r="I62" s="653"/>
      <c r="J62" s="653"/>
      <c r="K62" s="653"/>
      <c r="L62" s="653"/>
      <c r="M62" s="69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2"/>
      <c r="B63" s="644"/>
      <c r="C63" s="644"/>
      <c r="D63" s="647"/>
      <c r="E63" s="650"/>
      <c r="F63" s="658"/>
      <c r="G63" s="433"/>
      <c r="H63" s="653"/>
      <c r="I63" s="653"/>
      <c r="J63" s="653"/>
      <c r="K63" s="653"/>
      <c r="L63" s="653"/>
      <c r="M63" s="69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2"/>
      <c r="B64" s="644"/>
      <c r="C64" s="644"/>
      <c r="D64" s="647"/>
      <c r="E64" s="650"/>
      <c r="F64" s="658"/>
      <c r="G64" s="433"/>
      <c r="H64" s="653"/>
      <c r="I64" s="653"/>
      <c r="J64" s="653"/>
      <c r="K64" s="653"/>
      <c r="L64" s="653"/>
      <c r="M64" s="69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42"/>
      <c r="B65" s="644"/>
      <c r="C65" s="644"/>
      <c r="D65" s="647"/>
      <c r="E65" s="650"/>
      <c r="F65" s="658"/>
      <c r="G65" s="433"/>
      <c r="H65" s="653"/>
      <c r="I65" s="653"/>
      <c r="J65" s="653"/>
      <c r="K65" s="653"/>
      <c r="L65" s="653"/>
      <c r="M65" s="693"/>
      <c r="N65" s="33"/>
      <c r="O65" s="33"/>
    </row>
    <row r="66" spans="1:169">
      <c r="A66" s="642"/>
      <c r="B66" s="644"/>
      <c r="C66" s="644"/>
      <c r="D66" s="647"/>
      <c r="E66" s="650"/>
      <c r="F66" s="658"/>
      <c r="G66" s="433"/>
      <c r="H66" s="653"/>
      <c r="I66" s="653"/>
      <c r="J66" s="653"/>
      <c r="K66" s="653"/>
      <c r="L66" s="653"/>
      <c r="M66" s="693"/>
      <c r="N66" s="33"/>
      <c r="O66" s="33"/>
    </row>
    <row r="67" spans="1:169">
      <c r="A67" s="642"/>
      <c r="B67" s="644"/>
      <c r="C67" s="644"/>
      <c r="D67" s="647"/>
      <c r="E67" s="650"/>
      <c r="F67" s="658"/>
      <c r="G67" s="433"/>
      <c r="H67" s="653"/>
      <c r="I67" s="653"/>
      <c r="J67" s="653"/>
      <c r="K67" s="653"/>
      <c r="L67" s="653"/>
      <c r="M67" s="693"/>
      <c r="N67" s="33"/>
      <c r="O67" s="33"/>
    </row>
    <row r="68" spans="1:169">
      <c r="A68" s="642"/>
      <c r="B68" s="644"/>
      <c r="C68" s="644"/>
      <c r="D68" s="647"/>
      <c r="E68" s="650"/>
      <c r="F68" s="658"/>
      <c r="G68" s="433"/>
      <c r="H68" s="653"/>
      <c r="I68" s="653"/>
      <c r="J68" s="653"/>
      <c r="K68" s="653"/>
      <c r="L68" s="653"/>
      <c r="M68" s="693"/>
      <c r="N68" s="33"/>
      <c r="O68" s="33"/>
    </row>
    <row r="69" spans="1:169" ht="15.75" thickBot="1">
      <c r="A69" s="643"/>
      <c r="B69" s="645"/>
      <c r="C69" s="645"/>
      <c r="D69" s="648"/>
      <c r="E69" s="651"/>
      <c r="F69" s="690"/>
      <c r="G69" s="434"/>
      <c r="H69" s="692"/>
      <c r="I69" s="692"/>
      <c r="J69" s="692"/>
      <c r="K69" s="692"/>
      <c r="L69" s="692"/>
      <c r="M69" s="694"/>
      <c r="N69" s="33"/>
      <c r="O69" s="33"/>
    </row>
    <row r="70" spans="1:169" s="25" customFormat="1" ht="15.75" customHeight="1">
      <c r="A70" s="642">
        <v>7</v>
      </c>
      <c r="B70" s="644" t="str">
        <f>'7- Mapa Final'!B70</f>
        <v xml:space="preserve">Recibir, ofrecer, prometer, entregar o aceptar dádivas  o beneficios a nombre propio o de terceros para  demorar, retener, alterar o direccionar fallos judiciales </v>
      </c>
      <c r="C70" s="644" t="str">
        <f>'7- Mapa Final'!C70</f>
        <v xml:space="preserve">Proferir  sentencias judiciales incumpliendo los principios de la administracion de justicia o sin la observancia de los Codigos Procesales en la materia. </v>
      </c>
      <c r="D70" s="646" t="str">
        <f>'7- Mapa Final'!J70</f>
        <v>Muy Baja - 1</v>
      </c>
      <c r="E70" s="649" t="str">
        <f>'7- Mapa Final'!K70</f>
        <v>Catastrófico - 5</v>
      </c>
      <c r="F70" s="658" t="str">
        <f>'7- Mapa Final'!M70</f>
        <v>Extremo - 5</v>
      </c>
      <c r="G70" s="433"/>
      <c r="H70" s="653"/>
      <c r="I70" s="653"/>
      <c r="J70" s="653"/>
      <c r="K70" s="653"/>
      <c r="L70" s="653"/>
      <c r="M70" s="69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2"/>
      <c r="B71" s="644"/>
      <c r="C71" s="644"/>
      <c r="D71" s="647"/>
      <c r="E71" s="650"/>
      <c r="F71" s="658"/>
      <c r="G71" s="433"/>
      <c r="H71" s="653"/>
      <c r="I71" s="653"/>
      <c r="J71" s="653"/>
      <c r="K71" s="653"/>
      <c r="L71" s="653"/>
      <c r="M71" s="69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2"/>
      <c r="B72" s="644"/>
      <c r="C72" s="644"/>
      <c r="D72" s="647"/>
      <c r="E72" s="650"/>
      <c r="F72" s="658"/>
      <c r="G72" s="433"/>
      <c r="H72" s="653"/>
      <c r="I72" s="653"/>
      <c r="J72" s="653"/>
      <c r="K72" s="653"/>
      <c r="L72" s="653"/>
      <c r="M72" s="69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2"/>
      <c r="B73" s="644"/>
      <c r="C73" s="644"/>
      <c r="D73" s="647"/>
      <c r="E73" s="650"/>
      <c r="F73" s="658"/>
      <c r="G73" s="433"/>
      <c r="H73" s="653"/>
      <c r="I73" s="653"/>
      <c r="J73" s="653"/>
      <c r="K73" s="653"/>
      <c r="L73" s="653"/>
      <c r="M73" s="69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2"/>
      <c r="B74" s="644"/>
      <c r="C74" s="644"/>
      <c r="D74" s="647"/>
      <c r="E74" s="650"/>
      <c r="F74" s="658"/>
      <c r="G74" s="433"/>
      <c r="H74" s="653"/>
      <c r="I74" s="653"/>
      <c r="J74" s="653"/>
      <c r="K74" s="653"/>
      <c r="L74" s="653"/>
      <c r="M74" s="69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2"/>
      <c r="B75" s="644"/>
      <c r="C75" s="644"/>
      <c r="D75" s="647"/>
      <c r="E75" s="650"/>
      <c r="F75" s="658"/>
      <c r="G75" s="433"/>
      <c r="H75" s="653"/>
      <c r="I75" s="653"/>
      <c r="J75" s="653"/>
      <c r="K75" s="653"/>
      <c r="L75" s="653"/>
      <c r="M75" s="693"/>
      <c r="N75" s="33"/>
      <c r="O75" s="33"/>
    </row>
    <row r="76" spans="1:169">
      <c r="A76" s="642"/>
      <c r="B76" s="644"/>
      <c r="C76" s="644"/>
      <c r="D76" s="647"/>
      <c r="E76" s="650"/>
      <c r="F76" s="658"/>
      <c r="G76" s="433"/>
      <c r="H76" s="653"/>
      <c r="I76" s="653"/>
      <c r="J76" s="653"/>
      <c r="K76" s="653"/>
      <c r="L76" s="653"/>
      <c r="M76" s="693"/>
      <c r="N76" s="33"/>
      <c r="O76" s="33"/>
    </row>
    <row r="77" spans="1:169">
      <c r="A77" s="642"/>
      <c r="B77" s="644"/>
      <c r="C77" s="644"/>
      <c r="D77" s="647"/>
      <c r="E77" s="650"/>
      <c r="F77" s="658"/>
      <c r="G77" s="433"/>
      <c r="H77" s="653"/>
      <c r="I77" s="653"/>
      <c r="J77" s="653"/>
      <c r="K77" s="653"/>
      <c r="L77" s="653"/>
      <c r="M77" s="693"/>
      <c r="N77" s="33"/>
      <c r="O77" s="33"/>
    </row>
    <row r="78" spans="1:169">
      <c r="A78" s="642"/>
      <c r="B78" s="644"/>
      <c r="C78" s="644"/>
      <c r="D78" s="647"/>
      <c r="E78" s="650"/>
      <c r="F78" s="658"/>
      <c r="G78" s="433"/>
      <c r="H78" s="653"/>
      <c r="I78" s="653"/>
      <c r="J78" s="653"/>
      <c r="K78" s="653"/>
      <c r="L78" s="653"/>
      <c r="M78" s="693"/>
      <c r="N78" s="33"/>
      <c r="O78" s="33"/>
    </row>
    <row r="79" spans="1:169" ht="27.75" customHeight="1" thickBot="1">
      <c r="A79" s="643"/>
      <c r="B79" s="645"/>
      <c r="C79" s="645"/>
      <c r="D79" s="648"/>
      <c r="E79" s="651"/>
      <c r="F79" s="690"/>
      <c r="G79" s="434"/>
      <c r="H79" s="692"/>
      <c r="I79" s="692"/>
      <c r="J79" s="692"/>
      <c r="K79" s="692"/>
      <c r="L79" s="692"/>
      <c r="M79" s="694"/>
      <c r="N79" s="33"/>
      <c r="O79" s="33"/>
    </row>
    <row r="80" spans="1:169">
      <c r="A80" s="642">
        <v>8</v>
      </c>
      <c r="B80" s="644" t="str">
        <f>'7- Mapa Final'!B80</f>
        <v>Interrupción o fallas Tecnológicas en hardware o software</v>
      </c>
      <c r="C80" s="644" t="str">
        <f>'7- Mapa Final'!C80</f>
        <v>Se presenta interrupción en la conexión a internet en las instalaciones del SPA.
Se presenta lentitud  al realizar trabajo cotidiano en los equipos.</v>
      </c>
      <c r="D80" s="646" t="str">
        <f>'7- Mapa Final'!J80</f>
        <v>Muy Baja - 1</v>
      </c>
      <c r="E80" s="649" t="str">
        <f>'7- Mapa Final'!K80</f>
        <v>Moderado - 3</v>
      </c>
      <c r="F80" s="658" t="str">
        <f>'7- Mapa Final'!M80</f>
        <v>Moderado - 3</v>
      </c>
      <c r="G80" s="433"/>
      <c r="H80" s="653"/>
      <c r="I80" s="653"/>
      <c r="J80" s="653"/>
      <c r="K80" s="653"/>
      <c r="L80" s="653"/>
      <c r="M80" s="693"/>
    </row>
    <row r="81" spans="1:13">
      <c r="A81" s="642"/>
      <c r="B81" s="644"/>
      <c r="C81" s="644"/>
      <c r="D81" s="647"/>
      <c r="E81" s="650"/>
      <c r="F81" s="658"/>
      <c r="G81" s="433"/>
      <c r="H81" s="653"/>
      <c r="I81" s="653"/>
      <c r="J81" s="653"/>
      <c r="K81" s="653"/>
      <c r="L81" s="653"/>
      <c r="M81" s="693"/>
    </row>
    <row r="82" spans="1:13">
      <c r="A82" s="642"/>
      <c r="B82" s="644"/>
      <c r="C82" s="644"/>
      <c r="D82" s="647"/>
      <c r="E82" s="650"/>
      <c r="F82" s="658"/>
      <c r="G82" s="433"/>
      <c r="H82" s="653"/>
      <c r="I82" s="653"/>
      <c r="J82" s="653"/>
      <c r="K82" s="653"/>
      <c r="L82" s="653"/>
      <c r="M82" s="693"/>
    </row>
    <row r="83" spans="1:13">
      <c r="A83" s="642"/>
      <c r="B83" s="644"/>
      <c r="C83" s="644"/>
      <c r="D83" s="647"/>
      <c r="E83" s="650"/>
      <c r="F83" s="658"/>
      <c r="G83" s="433"/>
      <c r="H83" s="653"/>
      <c r="I83" s="653"/>
      <c r="J83" s="653"/>
      <c r="K83" s="653"/>
      <c r="L83" s="653"/>
      <c r="M83" s="693"/>
    </row>
    <row r="84" spans="1:13">
      <c r="A84" s="642"/>
      <c r="B84" s="644"/>
      <c r="C84" s="644"/>
      <c r="D84" s="647"/>
      <c r="E84" s="650"/>
      <c r="F84" s="658"/>
      <c r="G84" s="433"/>
      <c r="H84" s="653"/>
      <c r="I84" s="653"/>
      <c r="J84" s="653"/>
      <c r="K84" s="653"/>
      <c r="L84" s="653"/>
      <c r="M84" s="693"/>
    </row>
    <row r="85" spans="1:13">
      <c r="A85" s="642"/>
      <c r="B85" s="644"/>
      <c r="C85" s="644"/>
      <c r="D85" s="647"/>
      <c r="E85" s="650"/>
      <c r="F85" s="658"/>
      <c r="G85" s="433"/>
      <c r="H85" s="653"/>
      <c r="I85" s="653"/>
      <c r="J85" s="653"/>
      <c r="K85" s="653"/>
      <c r="L85" s="653"/>
      <c r="M85" s="693"/>
    </row>
    <row r="86" spans="1:13">
      <c r="A86" s="642"/>
      <c r="B86" s="644"/>
      <c r="C86" s="644"/>
      <c r="D86" s="647"/>
      <c r="E86" s="650"/>
      <c r="F86" s="658"/>
      <c r="G86" s="433"/>
      <c r="H86" s="653"/>
      <c r="I86" s="653"/>
      <c r="J86" s="653"/>
      <c r="K86" s="653"/>
      <c r="L86" s="653"/>
      <c r="M86" s="693"/>
    </row>
    <row r="87" spans="1:13">
      <c r="A87" s="642"/>
      <c r="B87" s="644"/>
      <c r="C87" s="644"/>
      <c r="D87" s="647"/>
      <c r="E87" s="650"/>
      <c r="F87" s="658"/>
      <c r="G87" s="433"/>
      <c r="H87" s="653"/>
      <c r="I87" s="653"/>
      <c r="J87" s="653"/>
      <c r="K87" s="653"/>
      <c r="L87" s="653"/>
      <c r="M87" s="693"/>
    </row>
    <row r="88" spans="1:13">
      <c r="A88" s="642"/>
      <c r="B88" s="644"/>
      <c r="C88" s="644"/>
      <c r="D88" s="647"/>
      <c r="E88" s="650"/>
      <c r="F88" s="658"/>
      <c r="G88" s="433"/>
      <c r="H88" s="653"/>
      <c r="I88" s="653"/>
      <c r="J88" s="653"/>
      <c r="K88" s="653"/>
      <c r="L88" s="653"/>
      <c r="M88" s="693"/>
    </row>
    <row r="89" spans="1:13" ht="15.75" thickBot="1">
      <c r="A89" s="643"/>
      <c r="B89" s="645"/>
      <c r="C89" s="645"/>
      <c r="D89" s="648"/>
      <c r="E89" s="651"/>
      <c r="F89" s="690"/>
      <c r="G89" s="434"/>
      <c r="H89" s="692"/>
      <c r="I89" s="692"/>
      <c r="J89" s="692"/>
      <c r="K89" s="692"/>
      <c r="L89" s="692"/>
      <c r="M89" s="694"/>
    </row>
    <row r="90" spans="1:13">
      <c r="A90" s="642">
        <v>9</v>
      </c>
      <c r="B90" s="644" t="str">
        <f>'7- Mapa Final'!B90</f>
        <v>Acceso a información reservada</v>
      </c>
      <c r="C90" s="644" t="str">
        <f>'7- Mapa Final'!C90</f>
        <v xml:space="preserve">La  información de procesos judiciales en etapa de reserva puede ser accesada por personas  no autorizadas. </v>
      </c>
      <c r="D90" s="646" t="str">
        <f>'7- Mapa Final'!J90</f>
        <v>Muy Baja - 1</v>
      </c>
      <c r="E90" s="649" t="str">
        <f>'7- Mapa Final'!K90</f>
        <v>Moderado - 3</v>
      </c>
      <c r="F90" s="658" t="str">
        <f>'7- Mapa Final'!M90</f>
        <v>Moderado - 3</v>
      </c>
      <c r="G90" s="433"/>
      <c r="H90" s="653"/>
      <c r="I90" s="653"/>
      <c r="J90" s="653"/>
      <c r="K90" s="653"/>
      <c r="L90" s="653"/>
      <c r="M90" s="693"/>
    </row>
    <row r="91" spans="1:13">
      <c r="A91" s="642"/>
      <c r="B91" s="644"/>
      <c r="C91" s="644"/>
      <c r="D91" s="647"/>
      <c r="E91" s="650"/>
      <c r="F91" s="658"/>
      <c r="G91" s="433"/>
      <c r="H91" s="653"/>
      <c r="I91" s="653"/>
      <c r="J91" s="653"/>
      <c r="K91" s="653"/>
      <c r="L91" s="653"/>
      <c r="M91" s="693"/>
    </row>
    <row r="92" spans="1:13">
      <c r="A92" s="642"/>
      <c r="B92" s="644"/>
      <c r="C92" s="644"/>
      <c r="D92" s="647"/>
      <c r="E92" s="650"/>
      <c r="F92" s="658"/>
      <c r="G92" s="433"/>
      <c r="H92" s="653"/>
      <c r="I92" s="653"/>
      <c r="J92" s="653"/>
      <c r="K92" s="653"/>
      <c r="L92" s="653"/>
      <c r="M92" s="693"/>
    </row>
    <row r="93" spans="1:13">
      <c r="A93" s="642"/>
      <c r="B93" s="644"/>
      <c r="C93" s="644"/>
      <c r="D93" s="647"/>
      <c r="E93" s="650"/>
      <c r="F93" s="658"/>
      <c r="G93" s="433"/>
      <c r="H93" s="653"/>
      <c r="I93" s="653"/>
      <c r="J93" s="653"/>
      <c r="K93" s="653"/>
      <c r="L93" s="653"/>
      <c r="M93" s="693"/>
    </row>
    <row r="94" spans="1:13">
      <c r="A94" s="642"/>
      <c r="B94" s="644"/>
      <c r="C94" s="644"/>
      <c r="D94" s="647"/>
      <c r="E94" s="650"/>
      <c r="F94" s="658"/>
      <c r="G94" s="433"/>
      <c r="H94" s="653"/>
      <c r="I94" s="653"/>
      <c r="J94" s="653"/>
      <c r="K94" s="653"/>
      <c r="L94" s="653"/>
      <c r="M94" s="693"/>
    </row>
    <row r="95" spans="1:13">
      <c r="A95" s="642"/>
      <c r="B95" s="644"/>
      <c r="C95" s="644"/>
      <c r="D95" s="647"/>
      <c r="E95" s="650"/>
      <c r="F95" s="658"/>
      <c r="G95" s="433"/>
      <c r="H95" s="653"/>
      <c r="I95" s="653"/>
      <c r="J95" s="653"/>
      <c r="K95" s="653"/>
      <c r="L95" s="653"/>
      <c r="M95" s="693"/>
    </row>
    <row r="96" spans="1:13">
      <c r="A96" s="642"/>
      <c r="B96" s="644"/>
      <c r="C96" s="644"/>
      <c r="D96" s="647"/>
      <c r="E96" s="650"/>
      <c r="F96" s="658"/>
      <c r="G96" s="433"/>
      <c r="H96" s="653"/>
      <c r="I96" s="653"/>
      <c r="J96" s="653"/>
      <c r="K96" s="653"/>
      <c r="L96" s="653"/>
      <c r="M96" s="693"/>
    </row>
    <row r="97" spans="1:13">
      <c r="A97" s="642"/>
      <c r="B97" s="644"/>
      <c r="C97" s="644"/>
      <c r="D97" s="647"/>
      <c r="E97" s="650"/>
      <c r="F97" s="658"/>
      <c r="G97" s="433"/>
      <c r="H97" s="653"/>
      <c r="I97" s="653"/>
      <c r="J97" s="653"/>
      <c r="K97" s="653"/>
      <c r="L97" s="653"/>
      <c r="M97" s="693"/>
    </row>
    <row r="98" spans="1:13">
      <c r="A98" s="642"/>
      <c r="B98" s="644"/>
      <c r="C98" s="644"/>
      <c r="D98" s="647"/>
      <c r="E98" s="650"/>
      <c r="F98" s="658"/>
      <c r="G98" s="433"/>
      <c r="H98" s="653"/>
      <c r="I98" s="653"/>
      <c r="J98" s="653"/>
      <c r="K98" s="653"/>
      <c r="L98" s="653"/>
      <c r="M98" s="693"/>
    </row>
    <row r="99" spans="1:13" ht="15.75" thickBot="1">
      <c r="A99" s="643"/>
      <c r="B99" s="645"/>
      <c r="C99" s="645"/>
      <c r="D99" s="648"/>
      <c r="E99" s="651"/>
      <c r="F99" s="690"/>
      <c r="G99" s="434"/>
      <c r="H99" s="692"/>
      <c r="I99" s="692"/>
      <c r="J99" s="692"/>
      <c r="K99" s="692"/>
      <c r="L99" s="692"/>
      <c r="M99" s="694"/>
    </row>
  </sheetData>
  <mergeCells count="134">
    <mergeCell ref="J80:J89"/>
    <mergeCell ref="K80:K89"/>
    <mergeCell ref="L80:L89"/>
    <mergeCell ref="M80:M89"/>
    <mergeCell ref="A90:A99"/>
    <mergeCell ref="B90:B99"/>
    <mergeCell ref="C90:C99"/>
    <mergeCell ref="D90:D99"/>
    <mergeCell ref="E90:E99"/>
    <mergeCell ref="F90:F99"/>
    <mergeCell ref="G90:G99"/>
    <mergeCell ref="H90:H99"/>
    <mergeCell ref="I90:I99"/>
    <mergeCell ref="J90:J99"/>
    <mergeCell ref="K90:K99"/>
    <mergeCell ref="L90:L99"/>
    <mergeCell ref="M90:M99"/>
    <mergeCell ref="A80:A89"/>
    <mergeCell ref="B80:B89"/>
    <mergeCell ref="C80:C89"/>
    <mergeCell ref="D80:D89"/>
    <mergeCell ref="E80:E89"/>
    <mergeCell ref="F80:F89"/>
    <mergeCell ref="G80:G89"/>
    <mergeCell ref="H80:H89"/>
    <mergeCell ref="I80:I8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A5:B5"/>
    <mergeCell ref="A1:B2"/>
    <mergeCell ref="C1:J3"/>
    <mergeCell ref="K1:M3"/>
    <mergeCell ref="A4:B4"/>
    <mergeCell ref="A6:B6"/>
    <mergeCell ref="C4:Q4"/>
    <mergeCell ref="C5:Q5"/>
    <mergeCell ref="C6:Q6"/>
    <mergeCell ref="K60:K69"/>
    <mergeCell ref="L60:L69"/>
    <mergeCell ref="M60:M69"/>
    <mergeCell ref="F60:F69"/>
    <mergeCell ref="G60:G69"/>
    <mergeCell ref="H60:H69"/>
    <mergeCell ref="I60:I69"/>
    <mergeCell ref="J60:J69"/>
    <mergeCell ref="A60:A69"/>
    <mergeCell ref="B60:B69"/>
    <mergeCell ref="C60:C69"/>
    <mergeCell ref="D60:D69"/>
    <mergeCell ref="E60:E69"/>
    <mergeCell ref="J70:J79"/>
    <mergeCell ref="K70:K79"/>
    <mergeCell ref="L70:L79"/>
    <mergeCell ref="M70:M79"/>
    <mergeCell ref="A70:A79"/>
    <mergeCell ref="B70:B79"/>
    <mergeCell ref="C70:C79"/>
    <mergeCell ref="D70:D79"/>
    <mergeCell ref="E70:E79"/>
    <mergeCell ref="F70:F79"/>
    <mergeCell ref="G70:G79"/>
    <mergeCell ref="H70:H79"/>
    <mergeCell ref="I70:I79"/>
  </mergeCells>
  <conditionalFormatting sqref="A7:B7">
    <cfRule type="containsText" dxfId="185" priority="80" operator="containsText" text="1- Bajo">
      <formula>NOT(ISERROR(SEARCH("1- Bajo",A7)))</formula>
    </cfRule>
    <cfRule type="containsText" dxfId="184" priority="79" operator="containsText" text="4- Bajo">
      <formula>NOT(ISERROR(SEARCH("4- Bajo",A7)))</formula>
    </cfRule>
    <cfRule type="containsText" dxfId="183" priority="78" operator="containsText" text="3- Bajo">
      <formula>NOT(ISERROR(SEARCH("3- Bajo",A7)))</formula>
    </cfRule>
    <cfRule type="containsText" dxfId="182" priority="77" operator="containsText" text="4- Moderado">
      <formula>NOT(ISERROR(SEARCH("4- Moderado",A7)))</formula>
    </cfRule>
    <cfRule type="containsText" dxfId="181" priority="76" operator="containsText" text="6- Moderado">
      <formula>NOT(ISERROR(SEARCH("6- Moderado",A7)))</formula>
    </cfRule>
    <cfRule type="containsText" dxfId="180" priority="75" operator="containsText" text="3- Moderado">
      <formula>NOT(ISERROR(SEARCH("3- Moderado",A7)))</formula>
    </cfRule>
  </conditionalFormatting>
  <conditionalFormatting sqref="A10:E10 A20:E20">
    <cfRule type="containsText" dxfId="179" priority="71" operator="containsText" text="4- Moderado">
      <formula>NOT(ISERROR(SEARCH("4- Moderado",A10)))</formula>
    </cfRule>
    <cfRule type="containsText" dxfId="178" priority="70" operator="containsText" text="6- Moderado">
      <formula>NOT(ISERROR(SEARCH("6- Moderado",A10)))</formula>
    </cfRule>
    <cfRule type="containsText" dxfId="177" priority="69" operator="containsText" text="3- Moderado">
      <formula>NOT(ISERROR(SEARCH("3- Moderado",A10)))</formula>
    </cfRule>
    <cfRule type="containsText" dxfId="176" priority="74" operator="containsText" text="1- Bajo">
      <formula>NOT(ISERROR(SEARCH("1- Bajo",A10)))</formula>
    </cfRule>
    <cfRule type="containsText" dxfId="175" priority="73" operator="containsText" text="4- Bajo">
      <formula>NOT(ISERROR(SEARCH("4- Bajo",A10)))</formula>
    </cfRule>
    <cfRule type="containsText" dxfId="174" priority="72" operator="containsText" text="3- Bajo">
      <formula>NOT(ISERROR(SEARCH("3- Bajo",A10)))</formula>
    </cfRule>
  </conditionalFormatting>
  <conditionalFormatting sqref="A30:E30">
    <cfRule type="containsText" dxfId="173" priority="59" operator="containsText" text="3- Bajo">
      <formula>NOT(ISERROR(SEARCH("3- Bajo",A30)))</formula>
    </cfRule>
    <cfRule type="containsText" dxfId="172" priority="57" operator="containsText" text="6- Moderado">
      <formula>NOT(ISERROR(SEARCH("6- Moderado",A30)))</formula>
    </cfRule>
    <cfRule type="containsText" dxfId="171" priority="56" operator="containsText" text="3- Moderado">
      <formula>NOT(ISERROR(SEARCH("3- Moderado",A30)))</formula>
    </cfRule>
    <cfRule type="containsText" dxfId="170" priority="58" operator="containsText" text="4- Moderado">
      <formula>NOT(ISERROR(SEARCH("4- Moderado",A30)))</formula>
    </cfRule>
    <cfRule type="containsText" dxfId="169" priority="61" operator="containsText" text="1- Bajo">
      <formula>NOT(ISERROR(SEARCH("1- Bajo",A30)))</formula>
    </cfRule>
    <cfRule type="containsText" dxfId="168" priority="60" operator="containsText" text="4- Bajo">
      <formula>NOT(ISERROR(SEARCH("4- Bajo",A30)))</formula>
    </cfRule>
  </conditionalFormatting>
  <conditionalFormatting sqref="A40:E40">
    <cfRule type="containsText" dxfId="167" priority="54" operator="containsText" text="1- Bajo">
      <formula>NOT(ISERROR(SEARCH("1- Bajo",A40)))</formula>
    </cfRule>
    <cfRule type="containsText" dxfId="166" priority="53" operator="containsText" text="4- Bajo">
      <formula>NOT(ISERROR(SEARCH("4- Bajo",A40)))</formula>
    </cfRule>
    <cfRule type="containsText" dxfId="165" priority="52" operator="containsText" text="3- Bajo">
      <formula>NOT(ISERROR(SEARCH("3- Bajo",A40)))</formula>
    </cfRule>
    <cfRule type="containsText" dxfId="164" priority="51" operator="containsText" text="4- Moderado">
      <formula>NOT(ISERROR(SEARCH("4- Moderado",A40)))</formula>
    </cfRule>
    <cfRule type="containsText" dxfId="163" priority="50" operator="containsText" text="6- Moderado">
      <formula>NOT(ISERROR(SEARCH("6- Moderado",A40)))</formula>
    </cfRule>
    <cfRule type="containsText" dxfId="162" priority="49" operator="containsText" text="3- Moderado">
      <formula>NOT(ISERROR(SEARCH("3- Moderado",A40)))</formula>
    </cfRule>
  </conditionalFormatting>
  <conditionalFormatting sqref="A50:E50">
    <cfRule type="containsText" dxfId="161" priority="38" operator="containsText" text="3- Moderado">
      <formula>NOT(ISERROR(SEARCH("3- Moderado",A50)))</formula>
    </cfRule>
    <cfRule type="containsText" dxfId="160" priority="39" operator="containsText" text="6- Moderado">
      <formula>NOT(ISERROR(SEARCH("6- Moderado",A50)))</formula>
    </cfRule>
    <cfRule type="containsText" dxfId="159" priority="40" operator="containsText" text="4- Moderado">
      <formula>NOT(ISERROR(SEARCH("4- Moderado",A50)))</formula>
    </cfRule>
    <cfRule type="containsText" dxfId="158" priority="41" operator="containsText" text="3- Bajo">
      <formula>NOT(ISERROR(SEARCH("3- Bajo",A50)))</formula>
    </cfRule>
    <cfRule type="containsText" dxfId="157" priority="42" operator="containsText" text="4- Bajo">
      <formula>NOT(ISERROR(SEARCH("4- Bajo",A50)))</formula>
    </cfRule>
    <cfRule type="containsText" dxfId="156" priority="43" operator="containsText" text="1- Bajo">
      <formula>NOT(ISERROR(SEARCH("1- Bajo",A50)))</formula>
    </cfRule>
  </conditionalFormatting>
  <conditionalFormatting sqref="A60:E60">
    <cfRule type="containsText" dxfId="155" priority="20" operator="containsText" text="1- Bajo">
      <formula>NOT(ISERROR(SEARCH("1- Bajo",A60)))</formula>
    </cfRule>
    <cfRule type="containsText" dxfId="154" priority="19" operator="containsText" text="4- Bajo">
      <formula>NOT(ISERROR(SEARCH("4- Bajo",A60)))</formula>
    </cfRule>
    <cfRule type="containsText" dxfId="153" priority="18" operator="containsText" text="3- Bajo">
      <formula>NOT(ISERROR(SEARCH("3- Bajo",A60)))</formula>
    </cfRule>
    <cfRule type="containsText" dxfId="152" priority="16" operator="containsText" text="6- Moderado">
      <formula>NOT(ISERROR(SEARCH("6- Moderado",A60)))</formula>
    </cfRule>
    <cfRule type="containsText" dxfId="151" priority="15" operator="containsText" text="3- Moderado">
      <formula>NOT(ISERROR(SEARCH("3- Moderado",A60)))</formula>
    </cfRule>
    <cfRule type="containsText" dxfId="150" priority="17" operator="containsText" text="4- Moderado">
      <formula>NOT(ISERROR(SEARCH("4- Moderado",A60)))</formula>
    </cfRule>
  </conditionalFormatting>
  <conditionalFormatting sqref="A70:E70 A80:E80 A90:E90">
    <cfRule type="containsText" dxfId="149" priority="4" operator="containsText" text="3- Bajo">
      <formula>NOT(ISERROR(SEARCH("3- Bajo",A70)))</formula>
    </cfRule>
    <cfRule type="containsText" dxfId="148" priority="5" operator="containsText" text="4- Bajo">
      <formula>NOT(ISERROR(SEARCH("4- Bajo",A70)))</formula>
    </cfRule>
    <cfRule type="containsText" dxfId="147" priority="6" operator="containsText" text="1- Bajo">
      <formula>NOT(ISERROR(SEARCH("1- Bajo",A70)))</formula>
    </cfRule>
    <cfRule type="containsText" dxfId="146" priority="1" operator="containsText" text="3- Moderado">
      <formula>NOT(ISERROR(SEARCH("3- Moderado",A70)))</formula>
    </cfRule>
    <cfRule type="containsText" dxfId="145" priority="2" operator="containsText" text="6- Moderado">
      <formula>NOT(ISERROR(SEARCH("6- Moderado",A70)))</formula>
    </cfRule>
    <cfRule type="containsText" dxfId="144" priority="3" operator="containsText" text="4- Moderado">
      <formula>NOT(ISERROR(SEARCH("4- Moderado",A70)))</formula>
    </cfRule>
  </conditionalFormatting>
  <conditionalFormatting sqref="C8:F8">
    <cfRule type="containsText" dxfId="143" priority="63" operator="containsText" text="3- Moderado">
      <formula>NOT(ISERROR(SEARCH("3- Moderado",C8)))</formula>
    </cfRule>
    <cfRule type="containsText" dxfId="142" priority="64" operator="containsText" text="6- Moderado">
      <formula>NOT(ISERROR(SEARCH("6- Moderado",C8)))</formula>
    </cfRule>
    <cfRule type="containsText" dxfId="141" priority="65" operator="containsText" text="4- Moderado">
      <formula>NOT(ISERROR(SEARCH("4- Moderado",C8)))</formula>
    </cfRule>
    <cfRule type="containsText" dxfId="140" priority="67" operator="containsText" text="4- Bajo">
      <formula>NOT(ISERROR(SEARCH("4- Bajo",C8)))</formula>
    </cfRule>
    <cfRule type="containsText" dxfId="139" priority="68" operator="containsText" text="1- Bajo">
      <formula>NOT(ISERROR(SEARCH("1- Bajo",C8)))</formula>
    </cfRule>
    <cfRule type="containsText" dxfId="138" priority="66" operator="containsText" text="3- Bajo">
      <formula>NOT(ISERROR(SEARCH("3- Bajo",C8)))</formula>
    </cfRule>
  </conditionalFormatting>
  <conditionalFormatting sqref="D10:D99">
    <cfRule type="containsText" dxfId="137" priority="34" operator="containsText" text="Baja">
      <formula>NOT(ISERROR(SEARCH("Baja",D10)))</formula>
    </cfRule>
    <cfRule type="containsText" dxfId="136" priority="33" operator="containsText" text="Alta">
      <formula>NOT(ISERROR(SEARCH("Alta",D10)))</formula>
    </cfRule>
    <cfRule type="containsText" dxfId="135" priority="32" operator="containsText" text="Muy Alta">
      <formula>NOT(ISERROR(SEARCH("Muy Alta",D10)))</formula>
    </cfRule>
    <cfRule type="containsText" dxfId="134" priority="37" operator="containsText" text="Media">
      <formula>NOT(ISERROR(SEARCH("Media",D10)))</formula>
    </cfRule>
    <cfRule type="containsText" dxfId="133" priority="35" operator="containsText" text="Muy Baja">
      <formula>NOT(ISERROR(SEARCH("Muy Baja",D10)))</formula>
    </cfRule>
  </conditionalFormatting>
  <conditionalFormatting sqref="E10:E99">
    <cfRule type="containsText" dxfId="132" priority="31" operator="containsText" text="Leve">
      <formula>NOT(ISERROR(SEARCH("Leve",E10)))</formula>
    </cfRule>
    <cfRule type="containsText" dxfId="131" priority="30" operator="containsText" text="Menor">
      <formula>NOT(ISERROR(SEARCH("Menor",E10)))</formula>
    </cfRule>
    <cfRule type="containsText" dxfId="130" priority="29" operator="containsText" text="Mayor">
      <formula>NOT(ISERROR(SEARCH("Mayor",E10)))</formula>
    </cfRule>
    <cfRule type="containsText" dxfId="129" priority="28" operator="containsText" text="Catastrófico">
      <formula>NOT(ISERROR(SEARCH("Catastrófico",E10)))</formula>
    </cfRule>
  </conditionalFormatting>
  <conditionalFormatting sqref="E10:F99">
    <cfRule type="containsText" dxfId="128" priority="36" operator="containsText" text="Moderado">
      <formula>NOT(ISERROR(SEARCH("Moderado",E10)))</formula>
    </cfRule>
  </conditionalFormatting>
  <conditionalFormatting sqref="F10:F29">
    <cfRule type="colorScale" priority="81">
      <colorScale>
        <cfvo type="min"/>
        <cfvo type="max"/>
        <color rgb="FFFF7128"/>
        <color rgb="FFFFEF9C"/>
      </colorScale>
    </cfRule>
  </conditionalFormatting>
  <conditionalFormatting sqref="F10:F99">
    <cfRule type="containsText" dxfId="127" priority="47" operator="containsText" text="Extremo">
      <formula>NOT(ISERROR(SEARCH("Extremo",F10)))</formula>
    </cfRule>
    <cfRule type="containsText" dxfId="126" priority="46" operator="containsText" text="Alto">
      <formula>NOT(ISERROR(SEARCH("Alto",F10)))</formula>
    </cfRule>
    <cfRule type="containsText" dxfId="125" priority="45" operator="containsText" text="Moderado">
      <formula>NOT(ISERROR(SEARCH("Moderado",F10)))</formula>
    </cfRule>
    <cfRule type="containsText" dxfId="124" priority="44" operator="containsText" text="Bajo">
      <formula>NOT(ISERROR(SEARCH("Bajo",F10)))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99">
    <cfRule type="colorScale" priority="1424">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B00-000000000000}"/>
    <dataValidation allowBlank="1" showInputMessage="1" showErrorMessage="1" prompt="Describir las actividades que se van a desarrollar para el proyecto" sqref="H7" xr:uid="{00000000-0002-0000-0B00-000001000000}"/>
    <dataValidation allowBlank="1" showInputMessage="1" showErrorMessage="1" prompt="Seleccionar si el responsable es el responsable de las acciones es el nivel central" sqref="I7:I8" xr:uid="{00000000-0002-0000-0B00-000002000000}"/>
    <dataValidation allowBlank="1" showInputMessage="1" showErrorMessage="1" prompt="seleccionar si el responsable de ejecutar las acciones es el nivel central" sqref="J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G10:G99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99"/>
  <sheetViews>
    <sheetView showGridLines="0" zoomScale="55" zoomScaleNormal="55" workbookViewId="0">
      <selection activeCell="C4" sqref="C4:Q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21.85546875" customWidth="1"/>
    <col min="11" max="11" width="17.7109375" customWidth="1"/>
    <col min="12" max="12" width="17.5703125" customWidth="1"/>
    <col min="13" max="13" width="48.28515625" customWidth="1"/>
    <col min="14" max="169" width="11.42578125" style="2"/>
  </cols>
  <sheetData>
    <row r="1" spans="1:271" s="18" customFormat="1" ht="16.5" customHeight="1">
      <c r="A1" s="673"/>
      <c r="B1" s="674"/>
      <c r="C1" s="677"/>
      <c r="D1" s="677"/>
      <c r="E1" s="677"/>
      <c r="F1" s="677"/>
      <c r="G1" s="677"/>
      <c r="H1" s="677"/>
      <c r="I1" s="677"/>
      <c r="J1" s="678"/>
      <c r="K1" s="672"/>
      <c r="L1" s="672"/>
      <c r="M1" s="672"/>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18.5" customHeight="1">
      <c r="A2" s="675"/>
      <c r="B2" s="676"/>
      <c r="C2" s="679"/>
      <c r="D2" s="679"/>
      <c r="E2" s="679"/>
      <c r="F2" s="679"/>
      <c r="G2" s="679"/>
      <c r="H2" s="679"/>
      <c r="I2" s="679"/>
      <c r="J2" s="680"/>
      <c r="K2" s="672"/>
      <c r="L2" s="672"/>
      <c r="M2" s="672"/>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79"/>
      <c r="D3" s="679"/>
      <c r="E3" s="679"/>
      <c r="F3" s="679"/>
      <c r="G3" s="679"/>
      <c r="H3" s="679"/>
      <c r="I3" s="679"/>
      <c r="J3" s="680"/>
      <c r="K3" s="672"/>
      <c r="L3" s="672"/>
      <c r="M3" s="672"/>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59.25" customHeight="1">
      <c r="A4" s="575" t="s">
        <v>257</v>
      </c>
      <c r="B4" s="575"/>
      <c r="C4" s="576" t="s">
        <v>516</v>
      </c>
      <c r="D4" s="576"/>
      <c r="E4" s="576"/>
      <c r="F4" s="576"/>
      <c r="G4" s="576"/>
      <c r="H4" s="576"/>
      <c r="I4" s="576"/>
      <c r="J4" s="576"/>
      <c r="K4" s="576"/>
      <c r="L4" s="576"/>
      <c r="M4" s="576"/>
      <c r="N4" s="576"/>
      <c r="O4" s="576"/>
      <c r="P4" s="576"/>
      <c r="Q4" s="576"/>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5" t="s">
        <v>258</v>
      </c>
      <c r="B5" s="575"/>
      <c r="C5" s="576" t="s">
        <v>517</v>
      </c>
      <c r="D5" s="576"/>
      <c r="E5" s="576"/>
      <c r="F5" s="576"/>
      <c r="G5" s="576"/>
      <c r="H5" s="576"/>
      <c r="I5" s="576"/>
      <c r="J5" s="576"/>
      <c r="K5" s="576"/>
      <c r="L5" s="576"/>
      <c r="M5" s="576"/>
      <c r="N5" s="576"/>
      <c r="O5" s="576"/>
      <c r="P5" s="576"/>
      <c r="Q5" s="576"/>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5" t="s">
        <v>259</v>
      </c>
      <c r="B6" s="575"/>
      <c r="C6" s="576" t="s">
        <v>518</v>
      </c>
      <c r="D6" s="577"/>
      <c r="E6" s="577"/>
      <c r="F6" s="577"/>
      <c r="G6" s="577"/>
      <c r="H6" s="577"/>
      <c r="I6" s="577"/>
      <c r="J6" s="577"/>
      <c r="K6" s="577"/>
      <c r="L6" s="577"/>
      <c r="M6" s="577"/>
      <c r="N6" s="577"/>
      <c r="O6" s="577"/>
      <c r="P6" s="577"/>
      <c r="Q6" s="57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67" t="s">
        <v>442</v>
      </c>
      <c r="B7" s="668"/>
      <c r="C7" s="669"/>
      <c r="D7" s="670" t="s">
        <v>443</v>
      </c>
      <c r="E7" s="670"/>
      <c r="F7" s="670"/>
      <c r="G7" s="671" t="s">
        <v>444</v>
      </c>
      <c r="H7" s="662" t="s">
        <v>445</v>
      </c>
      <c r="I7" s="664" t="s">
        <v>446</v>
      </c>
      <c r="J7" s="665"/>
      <c r="K7" s="664" t="s">
        <v>447</v>
      </c>
      <c r="L7" s="665"/>
      <c r="M7" s="666" t="s">
        <v>456</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31</v>
      </c>
      <c r="B8" s="34" t="s">
        <v>200</v>
      </c>
      <c r="C8" s="34" t="s">
        <v>202</v>
      </c>
      <c r="D8" s="27" t="s">
        <v>212</v>
      </c>
      <c r="E8" s="27" t="s">
        <v>449</v>
      </c>
      <c r="F8" s="27" t="s">
        <v>450</v>
      </c>
      <c r="G8" s="671"/>
      <c r="H8" s="663"/>
      <c r="I8" s="28" t="s">
        <v>451</v>
      </c>
      <c r="J8" s="28" t="s">
        <v>452</v>
      </c>
      <c r="K8" s="28" t="s">
        <v>453</v>
      </c>
      <c r="L8" s="28" t="s">
        <v>454</v>
      </c>
      <c r="M8" s="66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83"/>
      <c r="B9" s="684"/>
      <c r="C9" s="684"/>
      <c r="D9" s="684"/>
      <c r="E9" s="684"/>
      <c r="F9" s="684"/>
      <c r="G9" s="68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85">
        <f>'7- Mapa Final'!A10</f>
        <v>1</v>
      </c>
      <c r="B10" s="657" t="str">
        <f>'7- Mapa Final'!B10</f>
        <v>Vencimiento de Términos</v>
      </c>
      <c r="C10" s="657" t="str">
        <f>'7- Mapa Final'!C10</f>
        <v>Se realizan  actuaciones procesales o se da  respuesta a las solicitudes de los usuarios de la administración de justicia en materia penal, después del  término legal establecido para decidir sobre los conflictos presentados a los jueces.</v>
      </c>
      <c r="D10" s="659" t="str">
        <f>'7- Mapa Final'!J10</f>
        <v>Baja - 2</v>
      </c>
      <c r="E10" s="660" t="str">
        <f>'7- Mapa Final'!K10</f>
        <v>Menor - 2</v>
      </c>
      <c r="F10" s="687" t="str">
        <f>'7- Mapa Final'!M10</f>
        <v>Moderado - 4</v>
      </c>
      <c r="G10" s="432"/>
      <c r="H10" s="689"/>
      <c r="I10" s="689"/>
      <c r="J10" s="689"/>
      <c r="K10" s="689"/>
      <c r="L10" s="689"/>
      <c r="M10" s="70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2"/>
      <c r="B11" s="644"/>
      <c r="C11" s="644"/>
      <c r="D11" s="647"/>
      <c r="E11" s="650"/>
      <c r="F11" s="658"/>
      <c r="G11" s="433"/>
      <c r="H11" s="653"/>
      <c r="I11" s="653"/>
      <c r="J11" s="653"/>
      <c r="K11" s="653"/>
      <c r="L11" s="653"/>
      <c r="M11" s="69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2"/>
      <c r="B12" s="644"/>
      <c r="C12" s="644"/>
      <c r="D12" s="647"/>
      <c r="E12" s="650"/>
      <c r="F12" s="658"/>
      <c r="G12" s="433"/>
      <c r="H12" s="653"/>
      <c r="I12" s="653"/>
      <c r="J12" s="653"/>
      <c r="K12" s="653"/>
      <c r="L12" s="653"/>
      <c r="M12" s="69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2"/>
      <c r="B13" s="644"/>
      <c r="C13" s="644"/>
      <c r="D13" s="647"/>
      <c r="E13" s="650"/>
      <c r="F13" s="658"/>
      <c r="G13" s="433"/>
      <c r="H13" s="653"/>
      <c r="I13" s="653"/>
      <c r="J13" s="653"/>
      <c r="K13" s="653"/>
      <c r="L13" s="653"/>
      <c r="M13" s="69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2"/>
      <c r="B14" s="644"/>
      <c r="C14" s="644"/>
      <c r="D14" s="647"/>
      <c r="E14" s="650"/>
      <c r="F14" s="658"/>
      <c r="G14" s="433"/>
      <c r="H14" s="653"/>
      <c r="I14" s="653"/>
      <c r="J14" s="653"/>
      <c r="K14" s="653"/>
      <c r="L14" s="653"/>
      <c r="M14" s="69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2"/>
      <c r="B15" s="644"/>
      <c r="C15" s="644"/>
      <c r="D15" s="647"/>
      <c r="E15" s="650"/>
      <c r="F15" s="658"/>
      <c r="G15" s="433"/>
      <c r="H15" s="653"/>
      <c r="I15" s="653"/>
      <c r="J15" s="653"/>
      <c r="K15" s="653"/>
      <c r="L15" s="653"/>
      <c r="M15" s="69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2"/>
      <c r="B16" s="644"/>
      <c r="C16" s="644"/>
      <c r="D16" s="647"/>
      <c r="E16" s="650"/>
      <c r="F16" s="658"/>
      <c r="G16" s="433"/>
      <c r="H16" s="653"/>
      <c r="I16" s="653"/>
      <c r="J16" s="653"/>
      <c r="K16" s="653"/>
      <c r="L16" s="653"/>
      <c r="M16" s="69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2"/>
      <c r="B17" s="644"/>
      <c r="C17" s="644"/>
      <c r="D17" s="647"/>
      <c r="E17" s="650"/>
      <c r="F17" s="658"/>
      <c r="G17" s="433"/>
      <c r="H17" s="653"/>
      <c r="I17" s="653"/>
      <c r="J17" s="653"/>
      <c r="K17" s="653"/>
      <c r="L17" s="653"/>
      <c r="M17" s="69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2"/>
      <c r="B18" s="644"/>
      <c r="C18" s="644"/>
      <c r="D18" s="647"/>
      <c r="E18" s="650"/>
      <c r="F18" s="658"/>
      <c r="G18" s="433"/>
      <c r="H18" s="653"/>
      <c r="I18" s="653"/>
      <c r="J18" s="653"/>
      <c r="K18" s="653"/>
      <c r="L18" s="653"/>
      <c r="M18" s="69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2"/>
      <c r="B19" s="644"/>
      <c r="C19" s="644"/>
      <c r="D19" s="647"/>
      <c r="E19" s="650"/>
      <c r="F19" s="658"/>
      <c r="G19" s="433"/>
      <c r="H19" s="653"/>
      <c r="I19" s="653"/>
      <c r="J19" s="653"/>
      <c r="K19" s="653"/>
      <c r="L19" s="653"/>
      <c r="M19" s="69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2">
        <f>'7- Mapa Final'!A20</f>
        <v>2</v>
      </c>
      <c r="B20" s="644" t="str">
        <f>'7- Mapa Final'!B20</f>
        <v xml:space="preserve">Incumplimientos en la realizacion de audiencias </v>
      </c>
      <c r="C20" s="644" t="str">
        <f>'7- Mapa Final'!C20</f>
        <v xml:space="preserve">No se atiende la  solicitud  de un fiscal o parte interesada para la realización de una audiencia preliminar o no se cumple  la programción de audiencias de Conocimiento. </v>
      </c>
      <c r="D20" s="646" t="str">
        <f>'7- Mapa Final'!J20</f>
        <v>Baja - 2</v>
      </c>
      <c r="E20" s="649" t="str">
        <f>'7- Mapa Final'!K20</f>
        <v>Menor - 2</v>
      </c>
      <c r="F20" s="658" t="str">
        <f>'7- Mapa Final'!M20</f>
        <v>Moderado - 4</v>
      </c>
      <c r="G20" s="433"/>
      <c r="H20" s="653"/>
      <c r="I20" s="653"/>
      <c r="J20" s="653"/>
      <c r="K20" s="653"/>
      <c r="L20" s="653"/>
      <c r="M20" s="69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2"/>
      <c r="B21" s="644"/>
      <c r="C21" s="644"/>
      <c r="D21" s="647"/>
      <c r="E21" s="650"/>
      <c r="F21" s="658"/>
      <c r="G21" s="433"/>
      <c r="H21" s="653"/>
      <c r="I21" s="653"/>
      <c r="J21" s="653"/>
      <c r="K21" s="653"/>
      <c r="L21" s="653"/>
      <c r="M21" s="69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2"/>
      <c r="B22" s="644"/>
      <c r="C22" s="644"/>
      <c r="D22" s="647"/>
      <c r="E22" s="650"/>
      <c r="F22" s="658"/>
      <c r="G22" s="433"/>
      <c r="H22" s="653"/>
      <c r="I22" s="653"/>
      <c r="J22" s="653"/>
      <c r="K22" s="653"/>
      <c r="L22" s="653"/>
      <c r="M22" s="69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2"/>
      <c r="B23" s="644"/>
      <c r="C23" s="644"/>
      <c r="D23" s="647"/>
      <c r="E23" s="650"/>
      <c r="F23" s="658"/>
      <c r="G23" s="433"/>
      <c r="H23" s="653"/>
      <c r="I23" s="653"/>
      <c r="J23" s="653"/>
      <c r="K23" s="653"/>
      <c r="L23" s="653"/>
      <c r="M23" s="69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2"/>
      <c r="B24" s="644"/>
      <c r="C24" s="644"/>
      <c r="D24" s="647"/>
      <c r="E24" s="650"/>
      <c r="F24" s="658"/>
      <c r="G24" s="433"/>
      <c r="H24" s="653"/>
      <c r="I24" s="653"/>
      <c r="J24" s="653"/>
      <c r="K24" s="653"/>
      <c r="L24" s="653"/>
      <c r="M24" s="69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2"/>
      <c r="B25" s="644"/>
      <c r="C25" s="644"/>
      <c r="D25" s="647"/>
      <c r="E25" s="650"/>
      <c r="F25" s="658"/>
      <c r="G25" s="433"/>
      <c r="H25" s="653"/>
      <c r="I25" s="653"/>
      <c r="J25" s="653"/>
      <c r="K25" s="653"/>
      <c r="L25" s="653"/>
      <c r="M25" s="693"/>
      <c r="N25" s="33"/>
      <c r="O25" s="33"/>
    </row>
    <row r="26" spans="1:169">
      <c r="A26" s="642"/>
      <c r="B26" s="644"/>
      <c r="C26" s="644"/>
      <c r="D26" s="647"/>
      <c r="E26" s="650"/>
      <c r="F26" s="658"/>
      <c r="G26" s="433"/>
      <c r="H26" s="653"/>
      <c r="I26" s="653"/>
      <c r="J26" s="653"/>
      <c r="K26" s="653"/>
      <c r="L26" s="653"/>
      <c r="M26" s="693"/>
      <c r="N26" s="33"/>
      <c r="O26" s="33"/>
    </row>
    <row r="27" spans="1:169">
      <c r="A27" s="642"/>
      <c r="B27" s="644"/>
      <c r="C27" s="644"/>
      <c r="D27" s="647"/>
      <c r="E27" s="650"/>
      <c r="F27" s="658"/>
      <c r="G27" s="433"/>
      <c r="H27" s="653"/>
      <c r="I27" s="653"/>
      <c r="J27" s="653"/>
      <c r="K27" s="653"/>
      <c r="L27" s="653"/>
      <c r="M27" s="693"/>
      <c r="N27" s="33"/>
      <c r="O27" s="33"/>
    </row>
    <row r="28" spans="1:169">
      <c r="A28" s="642"/>
      <c r="B28" s="644"/>
      <c r="C28" s="644"/>
      <c r="D28" s="647"/>
      <c r="E28" s="650"/>
      <c r="F28" s="658"/>
      <c r="G28" s="433"/>
      <c r="H28" s="653"/>
      <c r="I28" s="653"/>
      <c r="J28" s="653"/>
      <c r="K28" s="653"/>
      <c r="L28" s="653"/>
      <c r="M28" s="693"/>
      <c r="N28" s="33"/>
      <c r="O28" s="33"/>
    </row>
    <row r="29" spans="1:169">
      <c r="A29" s="642"/>
      <c r="B29" s="644"/>
      <c r="C29" s="644"/>
      <c r="D29" s="647"/>
      <c r="E29" s="650"/>
      <c r="F29" s="658"/>
      <c r="G29" s="433"/>
      <c r="H29" s="653"/>
      <c r="I29" s="653"/>
      <c r="J29" s="653"/>
      <c r="K29" s="653"/>
      <c r="L29" s="653"/>
      <c r="M29" s="693"/>
      <c r="N29" s="33"/>
      <c r="O29" s="33"/>
    </row>
    <row r="30" spans="1:169" s="25" customFormat="1" ht="12.75">
      <c r="A30" s="642">
        <f>'7- Mapa Final'!A30</f>
        <v>3</v>
      </c>
      <c r="B30" s="644" t="str">
        <f>'7- Mapa Final'!B30</f>
        <v xml:space="preserve"> No efectuar las notificaciones
o efectuarlas  sin el cumplimiento de los requisitos</v>
      </c>
      <c r="C30" s="644" t="str">
        <f>'7- Mapa Final'!C30</f>
        <v>No se realizan las  notificaciones , no se erfectuan  oportunamente o no se aplica la normatividad.
 (Aca esta como riesgo porque es el producto de este proceso)</v>
      </c>
      <c r="D30" s="646" t="str">
        <f>'7- Mapa Final'!J30</f>
        <v>Muy Baja - 1</v>
      </c>
      <c r="E30" s="649" t="str">
        <f>'7- Mapa Final'!K30</f>
        <v>Leve - 1</v>
      </c>
      <c r="F30" s="658" t="str">
        <f>'7- Mapa Final'!M30</f>
        <v>Bajo - 1</v>
      </c>
      <c r="G30" s="433"/>
      <c r="H30" s="653"/>
      <c r="I30" s="653"/>
      <c r="J30" s="653"/>
      <c r="K30" s="653"/>
      <c r="L30" s="653"/>
      <c r="M30" s="69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2"/>
      <c r="B31" s="644"/>
      <c r="C31" s="644"/>
      <c r="D31" s="647"/>
      <c r="E31" s="650"/>
      <c r="F31" s="658"/>
      <c r="G31" s="433"/>
      <c r="H31" s="653"/>
      <c r="I31" s="653"/>
      <c r="J31" s="653"/>
      <c r="K31" s="653"/>
      <c r="L31" s="653"/>
      <c r="M31" s="69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2"/>
      <c r="B32" s="644"/>
      <c r="C32" s="644"/>
      <c r="D32" s="647"/>
      <c r="E32" s="650"/>
      <c r="F32" s="658"/>
      <c r="G32" s="433"/>
      <c r="H32" s="653"/>
      <c r="I32" s="653"/>
      <c r="J32" s="653"/>
      <c r="K32" s="653"/>
      <c r="L32" s="653"/>
      <c r="M32" s="69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2"/>
      <c r="B33" s="644"/>
      <c r="C33" s="644"/>
      <c r="D33" s="647"/>
      <c r="E33" s="650"/>
      <c r="F33" s="658"/>
      <c r="G33" s="433"/>
      <c r="H33" s="653"/>
      <c r="I33" s="653"/>
      <c r="J33" s="653"/>
      <c r="K33" s="653"/>
      <c r="L33" s="653"/>
      <c r="M33" s="69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2"/>
      <c r="B34" s="644"/>
      <c r="C34" s="644"/>
      <c r="D34" s="647"/>
      <c r="E34" s="650"/>
      <c r="F34" s="658"/>
      <c r="G34" s="433"/>
      <c r="H34" s="653"/>
      <c r="I34" s="653"/>
      <c r="J34" s="653"/>
      <c r="K34" s="653"/>
      <c r="L34" s="653"/>
      <c r="M34" s="69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2"/>
      <c r="B35" s="644"/>
      <c r="C35" s="644"/>
      <c r="D35" s="647"/>
      <c r="E35" s="650"/>
      <c r="F35" s="658"/>
      <c r="G35" s="433"/>
      <c r="H35" s="653"/>
      <c r="I35" s="653"/>
      <c r="J35" s="653"/>
      <c r="K35" s="653"/>
      <c r="L35" s="653"/>
      <c r="M35" s="693"/>
      <c r="N35" s="33"/>
      <c r="O35" s="33"/>
    </row>
    <row r="36" spans="1:169">
      <c r="A36" s="642"/>
      <c r="B36" s="644"/>
      <c r="C36" s="644"/>
      <c r="D36" s="647"/>
      <c r="E36" s="650"/>
      <c r="F36" s="658"/>
      <c r="G36" s="433"/>
      <c r="H36" s="653"/>
      <c r="I36" s="653"/>
      <c r="J36" s="653"/>
      <c r="K36" s="653"/>
      <c r="L36" s="653"/>
      <c r="M36" s="693"/>
      <c r="N36" s="33"/>
      <c r="O36" s="33"/>
    </row>
    <row r="37" spans="1:169">
      <c r="A37" s="642"/>
      <c r="B37" s="644"/>
      <c r="C37" s="644"/>
      <c r="D37" s="647"/>
      <c r="E37" s="650"/>
      <c r="F37" s="658"/>
      <c r="G37" s="433"/>
      <c r="H37" s="653"/>
      <c r="I37" s="653"/>
      <c r="J37" s="653"/>
      <c r="K37" s="653"/>
      <c r="L37" s="653"/>
      <c r="M37" s="693"/>
      <c r="N37" s="33"/>
      <c r="O37" s="33"/>
    </row>
    <row r="38" spans="1:169">
      <c r="A38" s="642"/>
      <c r="B38" s="644"/>
      <c r="C38" s="644"/>
      <c r="D38" s="647"/>
      <c r="E38" s="650"/>
      <c r="F38" s="658"/>
      <c r="G38" s="433"/>
      <c r="H38" s="653"/>
      <c r="I38" s="653"/>
      <c r="J38" s="653"/>
      <c r="K38" s="653"/>
      <c r="L38" s="653"/>
      <c r="M38" s="693"/>
      <c r="N38" s="33"/>
      <c r="O38" s="33"/>
    </row>
    <row r="39" spans="1:169">
      <c r="A39" s="642"/>
      <c r="B39" s="644"/>
      <c r="C39" s="644"/>
      <c r="D39" s="647"/>
      <c r="E39" s="650"/>
      <c r="F39" s="658"/>
      <c r="G39" s="433"/>
      <c r="H39" s="653"/>
      <c r="I39" s="653"/>
      <c r="J39" s="653"/>
      <c r="K39" s="653"/>
      <c r="L39" s="653"/>
      <c r="M39" s="693"/>
      <c r="N39" s="33"/>
      <c r="O39" s="33"/>
    </row>
    <row r="40" spans="1:169" s="25" customFormat="1" ht="12.75">
      <c r="A40" s="642">
        <f>'7- Mapa Final'!A40</f>
        <v>4</v>
      </c>
      <c r="B40" s="644" t="str">
        <f>'7- Mapa Final'!B40</f>
        <v>No efectuar el reparto judicial o hacerlo incumpliendo los requisitos</v>
      </c>
      <c r="C40" s="644" t="str">
        <f>'7- Mapa Final'!C40</f>
        <v xml:space="preserve">No realizar el reparto o hacerlo incumpliendo los principios  y condiciones reglamentarias establecidas.
</v>
      </c>
      <c r="D40" s="646" t="str">
        <f>'7- Mapa Final'!J40</f>
        <v>Muy Baja - 1</v>
      </c>
      <c r="E40" s="649" t="str">
        <f>'7- Mapa Final'!K40</f>
        <v>Leve - 1</v>
      </c>
      <c r="F40" s="658" t="str">
        <f>'7- Mapa Final'!M40</f>
        <v>Bajo - 1</v>
      </c>
      <c r="G40" s="433"/>
      <c r="H40" s="653"/>
      <c r="I40" s="653"/>
      <c r="J40" s="653"/>
      <c r="K40" s="653"/>
      <c r="L40" s="653"/>
      <c r="M40" s="69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2"/>
      <c r="B41" s="644"/>
      <c r="C41" s="644"/>
      <c r="D41" s="647"/>
      <c r="E41" s="650"/>
      <c r="F41" s="658"/>
      <c r="G41" s="433"/>
      <c r="H41" s="653"/>
      <c r="I41" s="653"/>
      <c r="J41" s="653"/>
      <c r="K41" s="653"/>
      <c r="L41" s="653"/>
      <c r="M41" s="69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2"/>
      <c r="B42" s="644"/>
      <c r="C42" s="644"/>
      <c r="D42" s="647"/>
      <c r="E42" s="650"/>
      <c r="F42" s="658"/>
      <c r="G42" s="433"/>
      <c r="H42" s="653"/>
      <c r="I42" s="653"/>
      <c r="J42" s="653"/>
      <c r="K42" s="653"/>
      <c r="L42" s="653"/>
      <c r="M42" s="69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2"/>
      <c r="B43" s="644"/>
      <c r="C43" s="644"/>
      <c r="D43" s="647"/>
      <c r="E43" s="650"/>
      <c r="F43" s="658"/>
      <c r="G43" s="433"/>
      <c r="H43" s="653"/>
      <c r="I43" s="653"/>
      <c r="J43" s="653"/>
      <c r="K43" s="653"/>
      <c r="L43" s="653"/>
      <c r="M43" s="69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2"/>
      <c r="B44" s="644"/>
      <c r="C44" s="644"/>
      <c r="D44" s="647"/>
      <c r="E44" s="650"/>
      <c r="F44" s="658"/>
      <c r="G44" s="433"/>
      <c r="H44" s="653"/>
      <c r="I44" s="653"/>
      <c r="J44" s="653"/>
      <c r="K44" s="653"/>
      <c r="L44" s="653"/>
      <c r="M44" s="69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2"/>
      <c r="B45" s="644"/>
      <c r="C45" s="644"/>
      <c r="D45" s="647"/>
      <c r="E45" s="650"/>
      <c r="F45" s="658"/>
      <c r="G45" s="433"/>
      <c r="H45" s="653"/>
      <c r="I45" s="653"/>
      <c r="J45" s="653"/>
      <c r="K45" s="653"/>
      <c r="L45" s="653"/>
      <c r="M45" s="693"/>
      <c r="N45" s="33"/>
      <c r="O45" s="33"/>
    </row>
    <row r="46" spans="1:169">
      <c r="A46" s="642"/>
      <c r="B46" s="644"/>
      <c r="C46" s="644"/>
      <c r="D46" s="647"/>
      <c r="E46" s="650"/>
      <c r="F46" s="658"/>
      <c r="G46" s="433"/>
      <c r="H46" s="653"/>
      <c r="I46" s="653"/>
      <c r="J46" s="653"/>
      <c r="K46" s="653"/>
      <c r="L46" s="653"/>
      <c r="M46" s="693"/>
      <c r="N46" s="33"/>
      <c r="O46" s="33"/>
    </row>
    <row r="47" spans="1:169">
      <c r="A47" s="642"/>
      <c r="B47" s="644"/>
      <c r="C47" s="644"/>
      <c r="D47" s="647"/>
      <c r="E47" s="650"/>
      <c r="F47" s="658"/>
      <c r="G47" s="433"/>
      <c r="H47" s="653"/>
      <c r="I47" s="653"/>
      <c r="J47" s="653"/>
      <c r="K47" s="653"/>
      <c r="L47" s="653"/>
      <c r="M47" s="693"/>
      <c r="N47" s="33"/>
      <c r="O47" s="33"/>
    </row>
    <row r="48" spans="1:169">
      <c r="A48" s="642"/>
      <c r="B48" s="644"/>
      <c r="C48" s="644"/>
      <c r="D48" s="647"/>
      <c r="E48" s="650"/>
      <c r="F48" s="658"/>
      <c r="G48" s="433"/>
      <c r="H48" s="653"/>
      <c r="I48" s="653"/>
      <c r="J48" s="653"/>
      <c r="K48" s="653"/>
      <c r="L48" s="653"/>
      <c r="M48" s="693"/>
      <c r="N48" s="33"/>
      <c r="O48" s="33"/>
    </row>
    <row r="49" spans="1:169">
      <c r="A49" s="642"/>
      <c r="B49" s="644"/>
      <c r="C49" s="644"/>
      <c r="D49" s="647"/>
      <c r="E49" s="650"/>
      <c r="F49" s="658"/>
      <c r="G49" s="433"/>
      <c r="H49" s="653"/>
      <c r="I49" s="653"/>
      <c r="J49" s="653"/>
      <c r="K49" s="653"/>
      <c r="L49" s="653"/>
      <c r="M49" s="693"/>
      <c r="N49" s="33"/>
      <c r="O49" s="33"/>
    </row>
    <row r="50" spans="1:169" s="25" customFormat="1" ht="12.75">
      <c r="A50" s="642">
        <v>5</v>
      </c>
      <c r="B50" s="644" t="str">
        <f>'7- Mapa Final'!B50</f>
        <v>Pérdida de documentos</v>
      </c>
      <c r="C50" s="644" t="str">
        <f>'7- Mapa Final'!C50</f>
        <v>Extravío temporal o definitivo de los  documentos de los procesos judiciales</v>
      </c>
      <c r="D50" s="646" t="str">
        <f>'7- Mapa Final'!J50</f>
        <v>Muy Baja - 1</v>
      </c>
      <c r="E50" s="649" t="str">
        <f>'7- Mapa Final'!K50</f>
        <v>Mayor - 4</v>
      </c>
      <c r="F50" s="658" t="str">
        <f>'7- Mapa Final'!M50</f>
        <v>Alto  - 4</v>
      </c>
      <c r="G50" s="433"/>
      <c r="H50" s="653"/>
      <c r="I50" s="653"/>
      <c r="J50" s="653"/>
      <c r="K50" s="653"/>
      <c r="L50" s="653"/>
      <c r="M50" s="69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2"/>
      <c r="B51" s="644"/>
      <c r="C51" s="644"/>
      <c r="D51" s="647"/>
      <c r="E51" s="650"/>
      <c r="F51" s="658"/>
      <c r="G51" s="433"/>
      <c r="H51" s="653"/>
      <c r="I51" s="653"/>
      <c r="J51" s="653"/>
      <c r="K51" s="653"/>
      <c r="L51" s="653"/>
      <c r="M51" s="69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2"/>
      <c r="B52" s="644"/>
      <c r="C52" s="644"/>
      <c r="D52" s="647"/>
      <c r="E52" s="650"/>
      <c r="F52" s="658"/>
      <c r="G52" s="433"/>
      <c r="H52" s="653"/>
      <c r="I52" s="653"/>
      <c r="J52" s="653"/>
      <c r="K52" s="653"/>
      <c r="L52" s="653"/>
      <c r="M52" s="69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2"/>
      <c r="B53" s="644"/>
      <c r="C53" s="644"/>
      <c r="D53" s="647"/>
      <c r="E53" s="650"/>
      <c r="F53" s="658"/>
      <c r="G53" s="433"/>
      <c r="H53" s="653"/>
      <c r="I53" s="653"/>
      <c r="J53" s="653"/>
      <c r="K53" s="653"/>
      <c r="L53" s="653"/>
      <c r="M53" s="69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2"/>
      <c r="B54" s="644"/>
      <c r="C54" s="644"/>
      <c r="D54" s="647"/>
      <c r="E54" s="650"/>
      <c r="F54" s="658"/>
      <c r="G54" s="433"/>
      <c r="H54" s="653"/>
      <c r="I54" s="653"/>
      <c r="J54" s="653"/>
      <c r="K54" s="653"/>
      <c r="L54" s="653"/>
      <c r="M54" s="69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2"/>
      <c r="B55" s="644"/>
      <c r="C55" s="644"/>
      <c r="D55" s="647"/>
      <c r="E55" s="650"/>
      <c r="F55" s="658"/>
      <c r="G55" s="433"/>
      <c r="H55" s="653"/>
      <c r="I55" s="653"/>
      <c r="J55" s="653"/>
      <c r="K55" s="653"/>
      <c r="L55" s="653"/>
      <c r="M55" s="693"/>
      <c r="N55" s="33"/>
      <c r="O55" s="33"/>
    </row>
    <row r="56" spans="1:169">
      <c r="A56" s="642"/>
      <c r="B56" s="644"/>
      <c r="C56" s="644"/>
      <c r="D56" s="647"/>
      <c r="E56" s="650"/>
      <c r="F56" s="658"/>
      <c r="G56" s="433"/>
      <c r="H56" s="653"/>
      <c r="I56" s="653"/>
      <c r="J56" s="653"/>
      <c r="K56" s="653"/>
      <c r="L56" s="653"/>
      <c r="M56" s="693"/>
      <c r="N56" s="33"/>
      <c r="O56" s="33"/>
    </row>
    <row r="57" spans="1:169">
      <c r="A57" s="642"/>
      <c r="B57" s="644"/>
      <c r="C57" s="644"/>
      <c r="D57" s="647"/>
      <c r="E57" s="650"/>
      <c r="F57" s="658"/>
      <c r="G57" s="433"/>
      <c r="H57" s="653"/>
      <c r="I57" s="653"/>
      <c r="J57" s="653"/>
      <c r="K57" s="653"/>
      <c r="L57" s="653"/>
      <c r="M57" s="693"/>
      <c r="N57" s="33"/>
      <c r="O57" s="33"/>
    </row>
    <row r="58" spans="1:169">
      <c r="A58" s="642"/>
      <c r="B58" s="644"/>
      <c r="C58" s="644"/>
      <c r="D58" s="647"/>
      <c r="E58" s="650"/>
      <c r="F58" s="658"/>
      <c r="G58" s="433"/>
      <c r="H58" s="653"/>
      <c r="I58" s="653"/>
      <c r="J58" s="653"/>
      <c r="K58" s="653"/>
      <c r="L58" s="653"/>
      <c r="M58" s="693"/>
      <c r="N58" s="33"/>
      <c r="O58" s="33"/>
    </row>
    <row r="59" spans="1:169" ht="15.75" thickBot="1">
      <c r="A59" s="643"/>
      <c r="B59" s="645"/>
      <c r="C59" s="645"/>
      <c r="D59" s="648"/>
      <c r="E59" s="651"/>
      <c r="F59" s="690"/>
      <c r="G59" s="434"/>
      <c r="H59" s="692"/>
      <c r="I59" s="692"/>
      <c r="J59" s="692"/>
      <c r="K59" s="692"/>
      <c r="L59" s="692"/>
      <c r="M59" s="694"/>
      <c r="N59" s="33"/>
      <c r="O59" s="33"/>
    </row>
    <row r="60" spans="1:169" s="25" customFormat="1" ht="12.75" customHeight="1">
      <c r="A60" s="710">
        <v>7</v>
      </c>
      <c r="B60" s="716" t="str">
        <f>'7- Mapa Final'!B60</f>
        <v>Recibir , ofrecer, prometer , entregar o aceptar dádivas o beneficios a nombre propio o de terceros para  expedir, alterar, retener , extraviar o entregar  documentos  sin el lleno de requisitos legales.</v>
      </c>
      <c r="C60" s="716" t="str">
        <f>'7- Mapa Final'!C60</f>
        <v xml:space="preserve"> Realizar trámites sin el cumplimiento de los requisitos legales  o  con informacion falsa.</v>
      </c>
      <c r="D60" s="719" t="str">
        <f>'7- Mapa Final'!J60</f>
        <v>Muy Baja - 1</v>
      </c>
      <c r="E60" s="722" t="str">
        <f>'7- Mapa Final'!K60</f>
        <v>Catastrófico - 5</v>
      </c>
      <c r="F60" s="713" t="str">
        <f>'7- Mapa Final'!M60</f>
        <v>Extremo - 5</v>
      </c>
      <c r="G60" s="503"/>
      <c r="H60" s="704"/>
      <c r="I60" s="704"/>
      <c r="J60" s="704"/>
      <c r="K60" s="704"/>
      <c r="L60" s="704"/>
      <c r="M60" s="707"/>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711"/>
      <c r="B61" s="717"/>
      <c r="C61" s="717"/>
      <c r="D61" s="720"/>
      <c r="E61" s="723"/>
      <c r="F61" s="714"/>
      <c r="G61" s="504"/>
      <c r="H61" s="705"/>
      <c r="I61" s="705"/>
      <c r="J61" s="705"/>
      <c r="K61" s="705"/>
      <c r="L61" s="705"/>
      <c r="M61" s="708"/>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711"/>
      <c r="B62" s="717"/>
      <c r="C62" s="717"/>
      <c r="D62" s="720"/>
      <c r="E62" s="723"/>
      <c r="F62" s="714"/>
      <c r="G62" s="504"/>
      <c r="H62" s="705"/>
      <c r="I62" s="705"/>
      <c r="J62" s="705"/>
      <c r="K62" s="705"/>
      <c r="L62" s="705"/>
      <c r="M62" s="708"/>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711"/>
      <c r="B63" s="717"/>
      <c r="C63" s="717"/>
      <c r="D63" s="720"/>
      <c r="E63" s="723"/>
      <c r="F63" s="714"/>
      <c r="G63" s="504"/>
      <c r="H63" s="705"/>
      <c r="I63" s="705"/>
      <c r="J63" s="705"/>
      <c r="K63" s="705"/>
      <c r="L63" s="705"/>
      <c r="M63" s="708"/>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711"/>
      <c r="B64" s="717"/>
      <c r="C64" s="717"/>
      <c r="D64" s="720"/>
      <c r="E64" s="723"/>
      <c r="F64" s="714"/>
      <c r="G64" s="504"/>
      <c r="H64" s="705"/>
      <c r="I64" s="705"/>
      <c r="J64" s="705"/>
      <c r="K64" s="705"/>
      <c r="L64" s="705"/>
      <c r="M64" s="708"/>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711"/>
      <c r="B65" s="717"/>
      <c r="C65" s="717"/>
      <c r="D65" s="720"/>
      <c r="E65" s="723"/>
      <c r="F65" s="714"/>
      <c r="G65" s="504"/>
      <c r="H65" s="705"/>
      <c r="I65" s="705"/>
      <c r="J65" s="705"/>
      <c r="K65" s="705"/>
      <c r="L65" s="705"/>
      <c r="M65" s="708"/>
      <c r="N65" s="33"/>
      <c r="O65" s="33"/>
    </row>
    <row r="66" spans="1:169">
      <c r="A66" s="711"/>
      <c r="B66" s="717"/>
      <c r="C66" s="717"/>
      <c r="D66" s="720"/>
      <c r="E66" s="723"/>
      <c r="F66" s="714"/>
      <c r="G66" s="504"/>
      <c r="H66" s="705"/>
      <c r="I66" s="705"/>
      <c r="J66" s="705"/>
      <c r="K66" s="705"/>
      <c r="L66" s="705"/>
      <c r="M66" s="708"/>
      <c r="N66" s="33"/>
      <c r="O66" s="33"/>
    </row>
    <row r="67" spans="1:169">
      <c r="A67" s="711"/>
      <c r="B67" s="717"/>
      <c r="C67" s="717"/>
      <c r="D67" s="720"/>
      <c r="E67" s="723"/>
      <c r="F67" s="714"/>
      <c r="G67" s="504"/>
      <c r="H67" s="705"/>
      <c r="I67" s="705"/>
      <c r="J67" s="705"/>
      <c r="K67" s="705"/>
      <c r="L67" s="705"/>
      <c r="M67" s="708"/>
      <c r="N67" s="33"/>
      <c r="O67" s="33"/>
    </row>
    <row r="68" spans="1:169">
      <c r="A68" s="711"/>
      <c r="B68" s="717"/>
      <c r="C68" s="717"/>
      <c r="D68" s="720"/>
      <c r="E68" s="723"/>
      <c r="F68" s="714"/>
      <c r="G68" s="504"/>
      <c r="H68" s="705"/>
      <c r="I68" s="705"/>
      <c r="J68" s="705"/>
      <c r="K68" s="705"/>
      <c r="L68" s="705"/>
      <c r="M68" s="708"/>
      <c r="N68" s="33"/>
      <c r="O68" s="33"/>
    </row>
    <row r="69" spans="1:169" ht="15.75" thickBot="1">
      <c r="A69" s="712"/>
      <c r="B69" s="718"/>
      <c r="C69" s="718"/>
      <c r="D69" s="721"/>
      <c r="E69" s="724"/>
      <c r="F69" s="715"/>
      <c r="G69" s="505"/>
      <c r="H69" s="706"/>
      <c r="I69" s="706"/>
      <c r="J69" s="706"/>
      <c r="K69" s="706"/>
      <c r="L69" s="706"/>
      <c r="M69" s="709"/>
      <c r="N69" s="33"/>
      <c r="O69" s="33"/>
    </row>
    <row r="70" spans="1:169" s="25" customFormat="1" ht="12.75">
      <c r="A70" s="710">
        <v>8</v>
      </c>
      <c r="B70" s="644" t="str">
        <f>'7- Mapa Final'!B70</f>
        <v xml:space="preserve">Recibir, ofrecer, prometer, entregar o aceptar dádivas  o beneficios a nombre propio o de terceros para  demorar, retener, alterar o direccionar fallos judiciales </v>
      </c>
      <c r="C70" s="644" t="str">
        <f>'7- Mapa Final'!C70</f>
        <v xml:space="preserve">Proferir  sentencias judiciales incumpliendo los principios de la administracion de justicia o sin la observancia de los Codigos Procesales en la materia. </v>
      </c>
      <c r="D70" s="646" t="str">
        <f>'7- Mapa Final'!J70</f>
        <v>Muy Baja - 1</v>
      </c>
      <c r="E70" s="649" t="str">
        <f>'7- Mapa Final'!K70</f>
        <v>Catastrófico - 5</v>
      </c>
      <c r="F70" s="658" t="str">
        <f>'7- Mapa Final'!M70</f>
        <v>Extremo - 5</v>
      </c>
      <c r="G70" s="433"/>
      <c r="H70" s="653"/>
      <c r="I70" s="653"/>
      <c r="J70" s="653"/>
      <c r="K70" s="653"/>
      <c r="L70" s="653"/>
      <c r="M70" s="69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711"/>
      <c r="B71" s="644"/>
      <c r="C71" s="644"/>
      <c r="D71" s="647"/>
      <c r="E71" s="650"/>
      <c r="F71" s="658"/>
      <c r="G71" s="433"/>
      <c r="H71" s="653"/>
      <c r="I71" s="653"/>
      <c r="J71" s="653"/>
      <c r="K71" s="653"/>
      <c r="L71" s="653"/>
      <c r="M71" s="69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711"/>
      <c r="B72" s="644"/>
      <c r="C72" s="644"/>
      <c r="D72" s="647"/>
      <c r="E72" s="650"/>
      <c r="F72" s="658"/>
      <c r="G72" s="433"/>
      <c r="H72" s="653"/>
      <c r="I72" s="653"/>
      <c r="J72" s="653"/>
      <c r="K72" s="653"/>
      <c r="L72" s="653"/>
      <c r="M72" s="69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711"/>
      <c r="B73" s="644"/>
      <c r="C73" s="644"/>
      <c r="D73" s="647"/>
      <c r="E73" s="650"/>
      <c r="F73" s="658"/>
      <c r="G73" s="433"/>
      <c r="H73" s="653"/>
      <c r="I73" s="653"/>
      <c r="J73" s="653"/>
      <c r="K73" s="653"/>
      <c r="L73" s="653"/>
      <c r="M73" s="69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711"/>
      <c r="B74" s="644"/>
      <c r="C74" s="644"/>
      <c r="D74" s="647"/>
      <c r="E74" s="650"/>
      <c r="F74" s="658"/>
      <c r="G74" s="433"/>
      <c r="H74" s="653"/>
      <c r="I74" s="653"/>
      <c r="J74" s="653"/>
      <c r="K74" s="653"/>
      <c r="L74" s="653"/>
      <c r="M74" s="69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711"/>
      <c r="B75" s="644"/>
      <c r="C75" s="644"/>
      <c r="D75" s="647"/>
      <c r="E75" s="650"/>
      <c r="F75" s="658"/>
      <c r="G75" s="433"/>
      <c r="H75" s="653"/>
      <c r="I75" s="653"/>
      <c r="J75" s="653"/>
      <c r="K75" s="653"/>
      <c r="L75" s="653"/>
      <c r="M75" s="693"/>
      <c r="N75" s="33"/>
      <c r="O75" s="33"/>
    </row>
    <row r="76" spans="1:169">
      <c r="A76" s="711"/>
      <c r="B76" s="644"/>
      <c r="C76" s="644"/>
      <c r="D76" s="647"/>
      <c r="E76" s="650"/>
      <c r="F76" s="658"/>
      <c r="G76" s="433"/>
      <c r="H76" s="653"/>
      <c r="I76" s="653"/>
      <c r="J76" s="653"/>
      <c r="K76" s="653"/>
      <c r="L76" s="653"/>
      <c r="M76" s="693"/>
      <c r="N76" s="33"/>
      <c r="O76" s="33"/>
    </row>
    <row r="77" spans="1:169">
      <c r="A77" s="711"/>
      <c r="B77" s="644"/>
      <c r="C77" s="644"/>
      <c r="D77" s="647"/>
      <c r="E77" s="650"/>
      <c r="F77" s="658"/>
      <c r="G77" s="433"/>
      <c r="H77" s="653"/>
      <c r="I77" s="653"/>
      <c r="J77" s="653"/>
      <c r="K77" s="653"/>
      <c r="L77" s="653"/>
      <c r="M77" s="693"/>
      <c r="N77" s="33"/>
      <c r="O77" s="33"/>
    </row>
    <row r="78" spans="1:169">
      <c r="A78" s="711"/>
      <c r="B78" s="644"/>
      <c r="C78" s="644"/>
      <c r="D78" s="647"/>
      <c r="E78" s="650"/>
      <c r="F78" s="658"/>
      <c r="G78" s="433"/>
      <c r="H78" s="653"/>
      <c r="I78" s="653"/>
      <c r="J78" s="653"/>
      <c r="K78" s="653"/>
      <c r="L78" s="653"/>
      <c r="M78" s="693"/>
      <c r="N78" s="33"/>
      <c r="O78" s="33"/>
    </row>
    <row r="79" spans="1:169" ht="15.75" thickBot="1">
      <c r="A79" s="712"/>
      <c r="B79" s="645"/>
      <c r="C79" s="645"/>
      <c r="D79" s="648"/>
      <c r="E79" s="651"/>
      <c r="F79" s="690"/>
      <c r="G79" s="434"/>
      <c r="H79" s="692"/>
      <c r="I79" s="692"/>
      <c r="J79" s="692"/>
      <c r="K79" s="692"/>
      <c r="L79" s="692"/>
      <c r="M79" s="694"/>
      <c r="N79" s="33"/>
      <c r="O79" s="33"/>
    </row>
    <row r="80" spans="1:169">
      <c r="A80" s="710">
        <v>9</v>
      </c>
      <c r="B80" s="644" t="str">
        <f>'7- Mapa Final'!B80</f>
        <v>Interrupción o fallas Tecnológicas en hardware o software</v>
      </c>
      <c r="C80" s="644" t="str">
        <f>'7- Mapa Final'!C80</f>
        <v>Se presenta interrupción en la conexión a internet en las instalaciones del SPA.
Se presenta lentitud  al realizar trabajo cotidiano en los equipos.</v>
      </c>
      <c r="D80" s="646" t="str">
        <f>'7- Mapa Final'!J80</f>
        <v>Muy Baja - 1</v>
      </c>
      <c r="E80" s="649" t="str">
        <f>'7- Mapa Final'!K80</f>
        <v>Moderado - 3</v>
      </c>
      <c r="F80" s="658" t="str">
        <f>'7- Mapa Final'!M80</f>
        <v>Moderado - 3</v>
      </c>
      <c r="G80" s="433"/>
      <c r="H80" s="653"/>
      <c r="I80" s="653"/>
      <c r="J80" s="653"/>
      <c r="K80" s="653"/>
      <c r="L80" s="653"/>
      <c r="M80" s="693"/>
    </row>
    <row r="81" spans="1:13">
      <c r="A81" s="711"/>
      <c r="B81" s="644"/>
      <c r="C81" s="644"/>
      <c r="D81" s="647"/>
      <c r="E81" s="650"/>
      <c r="F81" s="658"/>
      <c r="G81" s="433"/>
      <c r="H81" s="653"/>
      <c r="I81" s="653"/>
      <c r="J81" s="653"/>
      <c r="K81" s="653"/>
      <c r="L81" s="653"/>
      <c r="M81" s="693"/>
    </row>
    <row r="82" spans="1:13">
      <c r="A82" s="711"/>
      <c r="B82" s="644"/>
      <c r="C82" s="644"/>
      <c r="D82" s="647"/>
      <c r="E82" s="650"/>
      <c r="F82" s="658"/>
      <c r="G82" s="433"/>
      <c r="H82" s="653"/>
      <c r="I82" s="653"/>
      <c r="J82" s="653"/>
      <c r="K82" s="653"/>
      <c r="L82" s="653"/>
      <c r="M82" s="693"/>
    </row>
    <row r="83" spans="1:13">
      <c r="A83" s="711"/>
      <c r="B83" s="644"/>
      <c r="C83" s="644"/>
      <c r="D83" s="647"/>
      <c r="E83" s="650"/>
      <c r="F83" s="658"/>
      <c r="G83" s="433"/>
      <c r="H83" s="653"/>
      <c r="I83" s="653"/>
      <c r="J83" s="653"/>
      <c r="K83" s="653"/>
      <c r="L83" s="653"/>
      <c r="M83" s="693"/>
    </row>
    <row r="84" spans="1:13">
      <c r="A84" s="711"/>
      <c r="B84" s="644"/>
      <c r="C84" s="644"/>
      <c r="D84" s="647"/>
      <c r="E84" s="650"/>
      <c r="F84" s="658"/>
      <c r="G84" s="433"/>
      <c r="H84" s="653"/>
      <c r="I84" s="653"/>
      <c r="J84" s="653"/>
      <c r="K84" s="653"/>
      <c r="L84" s="653"/>
      <c r="M84" s="693"/>
    </row>
    <row r="85" spans="1:13">
      <c r="A85" s="711"/>
      <c r="B85" s="644"/>
      <c r="C85" s="644"/>
      <c r="D85" s="647"/>
      <c r="E85" s="650"/>
      <c r="F85" s="658"/>
      <c r="G85" s="433"/>
      <c r="H85" s="653"/>
      <c r="I85" s="653"/>
      <c r="J85" s="653"/>
      <c r="K85" s="653"/>
      <c r="L85" s="653"/>
      <c r="M85" s="693"/>
    </row>
    <row r="86" spans="1:13">
      <c r="A86" s="711"/>
      <c r="B86" s="644"/>
      <c r="C86" s="644"/>
      <c r="D86" s="647"/>
      <c r="E86" s="650"/>
      <c r="F86" s="658"/>
      <c r="G86" s="433"/>
      <c r="H86" s="653"/>
      <c r="I86" s="653"/>
      <c r="J86" s="653"/>
      <c r="K86" s="653"/>
      <c r="L86" s="653"/>
      <c r="M86" s="693"/>
    </row>
    <row r="87" spans="1:13">
      <c r="A87" s="711"/>
      <c r="B87" s="644"/>
      <c r="C87" s="644"/>
      <c r="D87" s="647"/>
      <c r="E87" s="650"/>
      <c r="F87" s="658"/>
      <c r="G87" s="433"/>
      <c r="H87" s="653"/>
      <c r="I87" s="653"/>
      <c r="J87" s="653"/>
      <c r="K87" s="653"/>
      <c r="L87" s="653"/>
      <c r="M87" s="693"/>
    </row>
    <row r="88" spans="1:13">
      <c r="A88" s="711"/>
      <c r="B88" s="644"/>
      <c r="C88" s="644"/>
      <c r="D88" s="647"/>
      <c r="E88" s="650"/>
      <c r="F88" s="658"/>
      <c r="G88" s="433"/>
      <c r="H88" s="653"/>
      <c r="I88" s="653"/>
      <c r="J88" s="653"/>
      <c r="K88" s="653"/>
      <c r="L88" s="653"/>
      <c r="M88" s="693"/>
    </row>
    <row r="89" spans="1:13" ht="15.75" thickBot="1">
      <c r="A89" s="712"/>
      <c r="B89" s="645"/>
      <c r="C89" s="645"/>
      <c r="D89" s="648"/>
      <c r="E89" s="651"/>
      <c r="F89" s="690"/>
      <c r="G89" s="434"/>
      <c r="H89" s="692"/>
      <c r="I89" s="692"/>
      <c r="J89" s="692"/>
      <c r="K89" s="692"/>
      <c r="L89" s="692"/>
      <c r="M89" s="694"/>
    </row>
    <row r="90" spans="1:13">
      <c r="A90" s="710">
        <v>10</v>
      </c>
      <c r="B90" s="644" t="str">
        <f>'7- Mapa Final'!B90</f>
        <v>Acceso a información reservada</v>
      </c>
      <c r="C90" s="644" t="str">
        <f>'7- Mapa Final'!C90</f>
        <v xml:space="preserve">La  información de procesos judiciales en etapa de reserva puede ser accesada por personas  no autorizadas. </v>
      </c>
      <c r="D90" s="646" t="str">
        <f>'7- Mapa Final'!J90</f>
        <v>Muy Baja - 1</v>
      </c>
      <c r="E90" s="649" t="str">
        <f>'7- Mapa Final'!K90</f>
        <v>Moderado - 3</v>
      </c>
      <c r="F90" s="658" t="str">
        <f>'7- Mapa Final'!M90</f>
        <v>Moderado - 3</v>
      </c>
      <c r="G90" s="433"/>
      <c r="H90" s="653"/>
      <c r="I90" s="653"/>
      <c r="J90" s="653"/>
      <c r="K90" s="653"/>
      <c r="L90" s="653"/>
      <c r="M90" s="693"/>
    </row>
    <row r="91" spans="1:13">
      <c r="A91" s="711"/>
      <c r="B91" s="644"/>
      <c r="C91" s="644"/>
      <c r="D91" s="647"/>
      <c r="E91" s="650"/>
      <c r="F91" s="658"/>
      <c r="G91" s="433"/>
      <c r="H91" s="653"/>
      <c r="I91" s="653"/>
      <c r="J91" s="653"/>
      <c r="K91" s="653"/>
      <c r="L91" s="653"/>
      <c r="M91" s="693"/>
    </row>
    <row r="92" spans="1:13">
      <c r="A92" s="711"/>
      <c r="B92" s="644"/>
      <c r="C92" s="644"/>
      <c r="D92" s="647"/>
      <c r="E92" s="650"/>
      <c r="F92" s="658"/>
      <c r="G92" s="433"/>
      <c r="H92" s="653"/>
      <c r="I92" s="653"/>
      <c r="J92" s="653"/>
      <c r="K92" s="653"/>
      <c r="L92" s="653"/>
      <c r="M92" s="693"/>
    </row>
    <row r="93" spans="1:13">
      <c r="A93" s="711"/>
      <c r="B93" s="644"/>
      <c r="C93" s="644"/>
      <c r="D93" s="647"/>
      <c r="E93" s="650"/>
      <c r="F93" s="658"/>
      <c r="G93" s="433"/>
      <c r="H93" s="653"/>
      <c r="I93" s="653"/>
      <c r="J93" s="653"/>
      <c r="K93" s="653"/>
      <c r="L93" s="653"/>
      <c r="M93" s="693"/>
    </row>
    <row r="94" spans="1:13">
      <c r="A94" s="711"/>
      <c r="B94" s="644"/>
      <c r="C94" s="644"/>
      <c r="D94" s="647"/>
      <c r="E94" s="650"/>
      <c r="F94" s="658"/>
      <c r="G94" s="433"/>
      <c r="H94" s="653"/>
      <c r="I94" s="653"/>
      <c r="J94" s="653"/>
      <c r="K94" s="653"/>
      <c r="L94" s="653"/>
      <c r="M94" s="693"/>
    </row>
    <row r="95" spans="1:13">
      <c r="A95" s="711"/>
      <c r="B95" s="644"/>
      <c r="C95" s="644"/>
      <c r="D95" s="647"/>
      <c r="E95" s="650"/>
      <c r="F95" s="658"/>
      <c r="G95" s="433"/>
      <c r="H95" s="653"/>
      <c r="I95" s="653"/>
      <c r="J95" s="653"/>
      <c r="K95" s="653"/>
      <c r="L95" s="653"/>
      <c r="M95" s="693"/>
    </row>
    <row r="96" spans="1:13">
      <c r="A96" s="711"/>
      <c r="B96" s="644"/>
      <c r="C96" s="644"/>
      <c r="D96" s="647"/>
      <c r="E96" s="650"/>
      <c r="F96" s="658"/>
      <c r="G96" s="433"/>
      <c r="H96" s="653"/>
      <c r="I96" s="653"/>
      <c r="J96" s="653"/>
      <c r="K96" s="653"/>
      <c r="L96" s="653"/>
      <c r="M96" s="693"/>
    </row>
    <row r="97" spans="1:13">
      <c r="A97" s="711"/>
      <c r="B97" s="644"/>
      <c r="C97" s="644"/>
      <c r="D97" s="647"/>
      <c r="E97" s="650"/>
      <c r="F97" s="658"/>
      <c r="G97" s="433"/>
      <c r="H97" s="653"/>
      <c r="I97" s="653"/>
      <c r="J97" s="653"/>
      <c r="K97" s="653"/>
      <c r="L97" s="653"/>
      <c r="M97" s="693"/>
    </row>
    <row r="98" spans="1:13">
      <c r="A98" s="711"/>
      <c r="B98" s="644"/>
      <c r="C98" s="644"/>
      <c r="D98" s="647"/>
      <c r="E98" s="650"/>
      <c r="F98" s="658"/>
      <c r="G98" s="433"/>
      <c r="H98" s="653"/>
      <c r="I98" s="653"/>
      <c r="J98" s="653"/>
      <c r="K98" s="653"/>
      <c r="L98" s="653"/>
      <c r="M98" s="693"/>
    </row>
    <row r="99" spans="1:13" ht="15.75" thickBot="1">
      <c r="A99" s="712"/>
      <c r="B99" s="645"/>
      <c r="C99" s="645"/>
      <c r="D99" s="648"/>
      <c r="E99" s="651"/>
      <c r="F99" s="690"/>
      <c r="G99" s="434"/>
      <c r="H99" s="692"/>
      <c r="I99" s="692"/>
      <c r="J99" s="692"/>
      <c r="K99" s="692"/>
      <c r="L99" s="692"/>
      <c r="M99" s="694"/>
    </row>
  </sheetData>
  <mergeCells count="134">
    <mergeCell ref="J80:J89"/>
    <mergeCell ref="K80:K89"/>
    <mergeCell ref="L80:L89"/>
    <mergeCell ref="M80:M89"/>
    <mergeCell ref="A90:A99"/>
    <mergeCell ref="B90:B99"/>
    <mergeCell ref="C90:C99"/>
    <mergeCell ref="D90:D99"/>
    <mergeCell ref="E90:E99"/>
    <mergeCell ref="F90:F99"/>
    <mergeCell ref="G90:G99"/>
    <mergeCell ref="H90:H99"/>
    <mergeCell ref="I90:I99"/>
    <mergeCell ref="J90:J99"/>
    <mergeCell ref="K90:K99"/>
    <mergeCell ref="L90:L99"/>
    <mergeCell ref="M90:M99"/>
    <mergeCell ref="A80:A89"/>
    <mergeCell ref="B80:B89"/>
    <mergeCell ref="C80:C89"/>
    <mergeCell ref="D80:D89"/>
    <mergeCell ref="E80:E89"/>
    <mergeCell ref="F80:F89"/>
    <mergeCell ref="G80:G89"/>
    <mergeCell ref="H80:H89"/>
    <mergeCell ref="I80:I8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A60:A69"/>
    <mergeCell ref="B60:B69"/>
    <mergeCell ref="C60:C69"/>
    <mergeCell ref="D60:D69"/>
    <mergeCell ref="E60:E69"/>
    <mergeCell ref="A5:B5"/>
    <mergeCell ref="A1:B2"/>
    <mergeCell ref="C1:J3"/>
    <mergeCell ref="K1:M3"/>
    <mergeCell ref="A4:B4"/>
    <mergeCell ref="A6:B6"/>
    <mergeCell ref="A7:C7"/>
    <mergeCell ref="D7:F7"/>
    <mergeCell ref="G7:G8"/>
    <mergeCell ref="H7:H8"/>
    <mergeCell ref="I7:J7"/>
    <mergeCell ref="K7:L7"/>
    <mergeCell ref="M7:M8"/>
    <mergeCell ref="M10:M19"/>
    <mergeCell ref="A9:G9"/>
    <mergeCell ref="A10:A19"/>
    <mergeCell ref="B10:B19"/>
    <mergeCell ref="C10:C19"/>
    <mergeCell ref="D10:D19"/>
    <mergeCell ref="C4:Q4"/>
    <mergeCell ref="C5:Q5"/>
    <mergeCell ref="C6:Q6"/>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s>
  <conditionalFormatting sqref="A7:B7">
    <cfRule type="containsText" dxfId="123" priority="87" operator="containsText" text="1- Bajo">
      <formula>NOT(ISERROR(SEARCH("1- Bajo",A7)))</formula>
    </cfRule>
    <cfRule type="containsText" dxfId="122" priority="86" operator="containsText" text="4- Bajo">
      <formula>NOT(ISERROR(SEARCH("4- Bajo",A7)))</formula>
    </cfRule>
    <cfRule type="containsText" dxfId="121" priority="85" operator="containsText" text="3- Bajo">
      <formula>NOT(ISERROR(SEARCH("3- Bajo",A7)))</formula>
    </cfRule>
    <cfRule type="containsText" dxfId="120" priority="84" operator="containsText" text="4- Moderado">
      <formula>NOT(ISERROR(SEARCH("4- Moderado",A7)))</formula>
    </cfRule>
    <cfRule type="containsText" dxfId="119" priority="83" operator="containsText" text="6- Moderado">
      <formula>NOT(ISERROR(SEARCH("6- Moderado",A7)))</formula>
    </cfRule>
    <cfRule type="containsText" dxfId="118" priority="82" operator="containsText" text="3- Moderado">
      <formula>NOT(ISERROR(SEARCH("3- Moderado",A7)))</formula>
    </cfRule>
  </conditionalFormatting>
  <conditionalFormatting sqref="A10:E10 A20:E20">
    <cfRule type="containsText" dxfId="117" priority="78" operator="containsText" text="4- Moderado">
      <formula>NOT(ISERROR(SEARCH("4- Moderado",A10)))</formula>
    </cfRule>
    <cfRule type="containsText" dxfId="116" priority="77" operator="containsText" text="6- Moderado">
      <formula>NOT(ISERROR(SEARCH("6- Moderado",A10)))</formula>
    </cfRule>
    <cfRule type="containsText" dxfId="115" priority="76" operator="containsText" text="3- Moderado">
      <formula>NOT(ISERROR(SEARCH("3- Moderado",A10)))</formula>
    </cfRule>
    <cfRule type="containsText" dxfId="114" priority="81" operator="containsText" text="1- Bajo">
      <formula>NOT(ISERROR(SEARCH("1- Bajo",A10)))</formula>
    </cfRule>
    <cfRule type="containsText" dxfId="113" priority="80" operator="containsText" text="4- Bajo">
      <formula>NOT(ISERROR(SEARCH("4- Bajo",A10)))</formula>
    </cfRule>
    <cfRule type="containsText" dxfId="112" priority="79" operator="containsText" text="3- Bajo">
      <formula>NOT(ISERROR(SEARCH("3- Bajo",A10)))</formula>
    </cfRule>
  </conditionalFormatting>
  <conditionalFormatting sqref="A30:E30">
    <cfRule type="containsText" dxfId="111" priority="66" operator="containsText" text="3- Bajo">
      <formula>NOT(ISERROR(SEARCH("3- Bajo",A30)))</formula>
    </cfRule>
    <cfRule type="containsText" dxfId="110" priority="64" operator="containsText" text="6- Moderado">
      <formula>NOT(ISERROR(SEARCH("6- Moderado",A30)))</formula>
    </cfRule>
    <cfRule type="containsText" dxfId="109" priority="63" operator="containsText" text="3- Moderado">
      <formula>NOT(ISERROR(SEARCH("3- Moderado",A30)))</formula>
    </cfRule>
    <cfRule type="containsText" dxfId="108" priority="65" operator="containsText" text="4- Moderado">
      <formula>NOT(ISERROR(SEARCH("4- Moderado",A30)))</formula>
    </cfRule>
    <cfRule type="containsText" dxfId="107" priority="68" operator="containsText" text="1- Bajo">
      <formula>NOT(ISERROR(SEARCH("1- Bajo",A30)))</formula>
    </cfRule>
    <cfRule type="containsText" dxfId="106" priority="67" operator="containsText" text="4- Bajo">
      <formula>NOT(ISERROR(SEARCH("4- Bajo",A30)))</formula>
    </cfRule>
  </conditionalFormatting>
  <conditionalFormatting sqref="A40:E40">
    <cfRule type="containsText" dxfId="105" priority="61" operator="containsText" text="1- Bajo">
      <formula>NOT(ISERROR(SEARCH("1- Bajo",A40)))</formula>
    </cfRule>
    <cfRule type="containsText" dxfId="104" priority="60" operator="containsText" text="4- Bajo">
      <formula>NOT(ISERROR(SEARCH("4- Bajo",A40)))</formula>
    </cfRule>
    <cfRule type="containsText" dxfId="103" priority="59" operator="containsText" text="3- Bajo">
      <formula>NOT(ISERROR(SEARCH("3- Bajo",A40)))</formula>
    </cfRule>
    <cfRule type="containsText" dxfId="102" priority="58" operator="containsText" text="4- Moderado">
      <formula>NOT(ISERROR(SEARCH("4- Moderado",A40)))</formula>
    </cfRule>
    <cfRule type="containsText" dxfId="101" priority="57" operator="containsText" text="6- Moderado">
      <formula>NOT(ISERROR(SEARCH("6- Moderado",A40)))</formula>
    </cfRule>
    <cfRule type="containsText" dxfId="100" priority="56" operator="containsText" text="3- Moderado">
      <formula>NOT(ISERROR(SEARCH("3- Moderado",A40)))</formula>
    </cfRule>
  </conditionalFormatting>
  <conditionalFormatting sqref="A50:E50">
    <cfRule type="containsText" dxfId="99" priority="45" operator="containsText" text="3- Moderado">
      <formula>NOT(ISERROR(SEARCH("3- Moderado",A50)))</formula>
    </cfRule>
    <cfRule type="containsText" dxfId="98" priority="46" operator="containsText" text="6- Moderado">
      <formula>NOT(ISERROR(SEARCH("6- Moderado",A50)))</formula>
    </cfRule>
    <cfRule type="containsText" dxfId="97" priority="47" operator="containsText" text="4- Moderado">
      <formula>NOT(ISERROR(SEARCH("4- Moderado",A50)))</formula>
    </cfRule>
    <cfRule type="containsText" dxfId="96" priority="48" operator="containsText" text="3- Bajo">
      <formula>NOT(ISERROR(SEARCH("3- Bajo",A50)))</formula>
    </cfRule>
    <cfRule type="containsText" dxfId="95" priority="49" operator="containsText" text="4- Bajo">
      <formula>NOT(ISERROR(SEARCH("4- Bajo",A50)))</formula>
    </cfRule>
    <cfRule type="containsText" dxfId="94" priority="50" operator="containsText" text="1- Bajo">
      <formula>NOT(ISERROR(SEARCH("1- Bajo",A50)))</formula>
    </cfRule>
  </conditionalFormatting>
  <conditionalFormatting sqref="A60:E60">
    <cfRule type="containsText" dxfId="93" priority="27" operator="containsText" text="1- Bajo">
      <formula>NOT(ISERROR(SEARCH("1- Bajo",A60)))</formula>
    </cfRule>
    <cfRule type="containsText" dxfId="92" priority="26" operator="containsText" text="4- Bajo">
      <formula>NOT(ISERROR(SEARCH("4- Bajo",A60)))</formula>
    </cfRule>
    <cfRule type="containsText" dxfId="91" priority="25" operator="containsText" text="3- Bajo">
      <formula>NOT(ISERROR(SEARCH("3- Bajo",A60)))</formula>
    </cfRule>
    <cfRule type="containsText" dxfId="90" priority="23" operator="containsText" text="6- Moderado">
      <formula>NOT(ISERROR(SEARCH("6- Moderado",A60)))</formula>
    </cfRule>
    <cfRule type="containsText" dxfId="89" priority="22" operator="containsText" text="3- Moderado">
      <formula>NOT(ISERROR(SEARCH("3- Moderado",A60)))</formula>
    </cfRule>
    <cfRule type="containsText" dxfId="88" priority="24" operator="containsText" text="4- Moderado">
      <formula>NOT(ISERROR(SEARCH("4- Moderado",A60)))</formula>
    </cfRule>
  </conditionalFormatting>
  <conditionalFormatting sqref="A70:E70 A80:E80 A90:E90">
    <cfRule type="containsText" dxfId="87" priority="18" operator="containsText" text="3- Bajo">
      <formula>NOT(ISERROR(SEARCH("3- Bajo",A70)))</formula>
    </cfRule>
    <cfRule type="containsText" dxfId="86" priority="19" operator="containsText" text="4- Bajo">
      <formula>NOT(ISERROR(SEARCH("4- Bajo",A70)))</formula>
    </cfRule>
    <cfRule type="containsText" dxfId="85" priority="20" operator="containsText" text="1- Bajo">
      <formula>NOT(ISERROR(SEARCH("1- Bajo",A70)))</formula>
    </cfRule>
    <cfRule type="containsText" dxfId="84" priority="15" operator="containsText" text="3- Moderado">
      <formula>NOT(ISERROR(SEARCH("3- Moderado",A70)))</formula>
    </cfRule>
    <cfRule type="containsText" dxfId="83" priority="16" operator="containsText" text="6- Moderado">
      <formula>NOT(ISERROR(SEARCH("6- Moderado",A70)))</formula>
    </cfRule>
    <cfRule type="containsText" dxfId="82" priority="17" operator="containsText" text="4- Moderado">
      <formula>NOT(ISERROR(SEARCH("4- Moderado",A70)))</formula>
    </cfRule>
  </conditionalFormatting>
  <conditionalFormatting sqref="C8:F8">
    <cfRule type="containsText" dxfId="81" priority="70" operator="containsText" text="3- Moderado">
      <formula>NOT(ISERROR(SEARCH("3- Moderado",C8)))</formula>
    </cfRule>
    <cfRule type="containsText" dxfId="80" priority="71" operator="containsText" text="6- Moderado">
      <formula>NOT(ISERROR(SEARCH("6- Moderado",C8)))</formula>
    </cfRule>
    <cfRule type="containsText" dxfId="79" priority="72" operator="containsText" text="4- Moderado">
      <formula>NOT(ISERROR(SEARCH("4- Moderado",C8)))</formula>
    </cfRule>
    <cfRule type="containsText" dxfId="78" priority="74" operator="containsText" text="4- Bajo">
      <formula>NOT(ISERROR(SEARCH("4- Bajo",C8)))</formula>
    </cfRule>
    <cfRule type="containsText" dxfId="77" priority="75" operator="containsText" text="1- Bajo">
      <formula>NOT(ISERROR(SEARCH("1- Bajo",C8)))</formula>
    </cfRule>
    <cfRule type="containsText" dxfId="76" priority="73" operator="containsText" text="3- Bajo">
      <formula>NOT(ISERROR(SEARCH("3- Bajo",C8)))</formula>
    </cfRule>
  </conditionalFormatting>
  <conditionalFormatting sqref="D10:D99">
    <cfRule type="containsText" dxfId="75" priority="41" operator="containsText" text="Baja">
      <formula>NOT(ISERROR(SEARCH("Baja",D10)))</formula>
    </cfRule>
    <cfRule type="containsText" dxfId="74" priority="40" operator="containsText" text="Alta">
      <formula>NOT(ISERROR(SEARCH("Alta",D10)))</formula>
    </cfRule>
    <cfRule type="containsText" dxfId="73" priority="39" operator="containsText" text="Muy Alta">
      <formula>NOT(ISERROR(SEARCH("Muy Alta",D10)))</formula>
    </cfRule>
    <cfRule type="containsText" dxfId="72" priority="44" operator="containsText" text="Media">
      <formula>NOT(ISERROR(SEARCH("Media",D10)))</formula>
    </cfRule>
    <cfRule type="containsText" dxfId="71" priority="42" operator="containsText" text="Muy Baja">
      <formula>NOT(ISERROR(SEARCH("Muy Baja",D10)))</formula>
    </cfRule>
  </conditionalFormatting>
  <conditionalFormatting sqref="E10:E99">
    <cfRule type="containsText" dxfId="70" priority="38" operator="containsText" text="Leve">
      <formula>NOT(ISERROR(SEARCH("Leve",E10)))</formula>
    </cfRule>
    <cfRule type="containsText" dxfId="69" priority="37" operator="containsText" text="Menor">
      <formula>NOT(ISERROR(SEARCH("Menor",E10)))</formula>
    </cfRule>
    <cfRule type="containsText" dxfId="68" priority="36" operator="containsText" text="Mayor">
      <formula>NOT(ISERROR(SEARCH("Mayor",E10)))</formula>
    </cfRule>
    <cfRule type="containsText" dxfId="67" priority="35" operator="containsText" text="Catastrófico">
      <formula>NOT(ISERROR(SEARCH("Catastrófico",E10)))</formula>
    </cfRule>
  </conditionalFormatting>
  <conditionalFormatting sqref="E10:F99">
    <cfRule type="containsText" dxfId="66" priority="43" operator="containsText" text="Moderado">
      <formula>NOT(ISERROR(SEARCH("Moderado",E10)))</formula>
    </cfRule>
  </conditionalFormatting>
  <conditionalFormatting sqref="F10:F29">
    <cfRule type="colorScale" priority="88">
      <colorScale>
        <cfvo type="min"/>
        <cfvo type="max"/>
        <color rgb="FFFF7128"/>
        <color rgb="FFFFEF9C"/>
      </colorScale>
    </cfRule>
  </conditionalFormatting>
  <conditionalFormatting sqref="F10:F99">
    <cfRule type="containsText" dxfId="65" priority="54" operator="containsText" text="Extremo">
      <formula>NOT(ISERROR(SEARCH("Extremo",F10)))</formula>
    </cfRule>
    <cfRule type="containsText" dxfId="64" priority="53" operator="containsText" text="Alto">
      <formula>NOT(ISERROR(SEARCH("Alto",F10)))</formula>
    </cfRule>
    <cfRule type="containsText" dxfId="63" priority="52" operator="containsText" text="Moderado">
      <formula>NOT(ISERROR(SEARCH("Moderado",F10)))</formula>
    </cfRule>
    <cfRule type="containsText" dxfId="62" priority="51" operator="containsText" text="Bajo">
      <formula>NOT(ISERROR(SEARCH("Bajo",F10)))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99">
    <cfRule type="colorScale" priority="142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C00-000000000000}"/>
    <dataValidation allowBlank="1" showInputMessage="1" showErrorMessage="1" prompt="Seleccionar si el responsable es el responsable de las acciones es el nivel central" sqref="I7:I8" xr:uid="{00000000-0002-0000-0C00-000001000000}"/>
    <dataValidation allowBlank="1" showInputMessage="1" showErrorMessage="1" prompt="Describir las actividades que se van a desarrollar para el proyecto" sqref="H7" xr:uid="{00000000-0002-0000-0C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G10:G99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pageSetUpPr fitToPage="1"/>
  </sheetPr>
  <dimension ref="A1:JK99"/>
  <sheetViews>
    <sheetView showGridLines="0" zoomScale="55" zoomScaleNormal="55" workbookViewId="0">
      <selection activeCell="C4" sqref="C4:Q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73"/>
      <c r="B1" s="674"/>
      <c r="C1" s="677"/>
      <c r="D1" s="677"/>
      <c r="E1" s="677"/>
      <c r="F1" s="677"/>
      <c r="G1" s="677"/>
      <c r="H1" s="677"/>
      <c r="I1" s="677"/>
      <c r="J1" s="678"/>
      <c r="K1" s="672"/>
      <c r="L1" s="672"/>
      <c r="M1" s="672"/>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01.25" customHeight="1">
      <c r="A2" s="675"/>
      <c r="B2" s="676"/>
      <c r="C2" s="679"/>
      <c r="D2" s="679"/>
      <c r="E2" s="679"/>
      <c r="F2" s="679"/>
      <c r="G2" s="679"/>
      <c r="H2" s="679"/>
      <c r="I2" s="679"/>
      <c r="J2" s="680"/>
      <c r="K2" s="672"/>
      <c r="L2" s="672"/>
      <c r="M2" s="672"/>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79"/>
      <c r="D3" s="679"/>
      <c r="E3" s="679"/>
      <c r="F3" s="679"/>
      <c r="G3" s="679"/>
      <c r="H3" s="679"/>
      <c r="I3" s="679"/>
      <c r="J3" s="680"/>
      <c r="K3" s="672"/>
      <c r="L3" s="672"/>
      <c r="M3" s="672"/>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65.25" customHeight="1">
      <c r="A4" s="575" t="s">
        <v>257</v>
      </c>
      <c r="B4" s="575"/>
      <c r="C4" s="576" t="s">
        <v>516</v>
      </c>
      <c r="D4" s="576"/>
      <c r="E4" s="576"/>
      <c r="F4" s="576"/>
      <c r="G4" s="576"/>
      <c r="H4" s="576"/>
      <c r="I4" s="576"/>
      <c r="J4" s="576"/>
      <c r="K4" s="576"/>
      <c r="L4" s="576"/>
      <c r="M4" s="576"/>
      <c r="N4" s="576"/>
      <c r="O4" s="576"/>
      <c r="P4" s="576"/>
      <c r="Q4" s="576"/>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5" t="s">
        <v>258</v>
      </c>
      <c r="B5" s="575"/>
      <c r="C5" s="576" t="s">
        <v>517</v>
      </c>
      <c r="D5" s="576"/>
      <c r="E5" s="576"/>
      <c r="F5" s="576"/>
      <c r="G5" s="576"/>
      <c r="H5" s="576"/>
      <c r="I5" s="576"/>
      <c r="J5" s="576"/>
      <c r="K5" s="576"/>
      <c r="L5" s="576"/>
      <c r="M5" s="576"/>
      <c r="N5" s="576"/>
      <c r="O5" s="576"/>
      <c r="P5" s="576"/>
      <c r="Q5" s="576"/>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5" t="s">
        <v>259</v>
      </c>
      <c r="B6" s="575"/>
      <c r="C6" s="576" t="s">
        <v>518</v>
      </c>
      <c r="D6" s="577"/>
      <c r="E6" s="577"/>
      <c r="F6" s="577"/>
      <c r="G6" s="577"/>
      <c r="H6" s="577"/>
      <c r="I6" s="577"/>
      <c r="J6" s="577"/>
      <c r="K6" s="577"/>
      <c r="L6" s="577"/>
      <c r="M6" s="577"/>
      <c r="N6" s="577"/>
      <c r="O6" s="577"/>
      <c r="P6" s="577"/>
      <c r="Q6" s="57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67" t="s">
        <v>442</v>
      </c>
      <c r="B7" s="668"/>
      <c r="C7" s="669"/>
      <c r="D7" s="670" t="s">
        <v>443</v>
      </c>
      <c r="E7" s="670"/>
      <c r="F7" s="670"/>
      <c r="G7" s="671" t="s">
        <v>444</v>
      </c>
      <c r="H7" s="662" t="s">
        <v>445</v>
      </c>
      <c r="I7" s="664" t="s">
        <v>446</v>
      </c>
      <c r="J7" s="665"/>
      <c r="K7" s="664" t="s">
        <v>447</v>
      </c>
      <c r="L7" s="665"/>
      <c r="M7" s="666" t="s">
        <v>457</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31</v>
      </c>
      <c r="B8" s="34" t="s">
        <v>200</v>
      </c>
      <c r="C8" s="34" t="s">
        <v>202</v>
      </c>
      <c r="D8" s="27" t="s">
        <v>212</v>
      </c>
      <c r="E8" s="27" t="s">
        <v>449</v>
      </c>
      <c r="F8" s="27" t="s">
        <v>450</v>
      </c>
      <c r="G8" s="671"/>
      <c r="H8" s="663"/>
      <c r="I8" s="28" t="s">
        <v>451</v>
      </c>
      <c r="J8" s="28" t="s">
        <v>452</v>
      </c>
      <c r="K8" s="28" t="s">
        <v>453</v>
      </c>
      <c r="L8" s="28" t="s">
        <v>454</v>
      </c>
      <c r="M8" s="66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83"/>
      <c r="B9" s="684"/>
      <c r="C9" s="684"/>
      <c r="D9" s="684"/>
      <c r="E9" s="684"/>
      <c r="F9" s="684"/>
      <c r="G9" s="684"/>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85">
        <f>'7- Mapa Final'!A10</f>
        <v>1</v>
      </c>
      <c r="B10" s="657" t="str">
        <f>'7- Mapa Final'!B10</f>
        <v>Vencimiento de Términos</v>
      </c>
      <c r="C10" s="657" t="str">
        <f>'7- Mapa Final'!C10</f>
        <v>Se realizan  actuaciones procesales o se da  respuesta a las solicitudes de los usuarios de la administración de justicia en materia penal, después del  término legal establecido para decidir sobre los conflictos presentados a los jueces.</v>
      </c>
      <c r="D10" s="659" t="str">
        <f>'7- Mapa Final'!J10</f>
        <v>Baja - 2</v>
      </c>
      <c r="E10" s="660" t="str">
        <f>'7- Mapa Final'!K10</f>
        <v>Menor - 2</v>
      </c>
      <c r="F10" s="687" t="str">
        <f>'7- Mapa Final'!M10</f>
        <v>Moderado - 4</v>
      </c>
      <c r="G10" s="432"/>
      <c r="H10" s="689"/>
      <c r="I10" s="689"/>
      <c r="J10" s="689"/>
      <c r="K10" s="689"/>
      <c r="L10" s="689"/>
      <c r="M10" s="70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2"/>
      <c r="B11" s="644"/>
      <c r="C11" s="644"/>
      <c r="D11" s="647"/>
      <c r="E11" s="650"/>
      <c r="F11" s="658"/>
      <c r="G11" s="433"/>
      <c r="H11" s="653"/>
      <c r="I11" s="653"/>
      <c r="J11" s="653"/>
      <c r="K11" s="653"/>
      <c r="L11" s="653"/>
      <c r="M11" s="69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2"/>
      <c r="B12" s="644"/>
      <c r="C12" s="644"/>
      <c r="D12" s="647"/>
      <c r="E12" s="650"/>
      <c r="F12" s="658"/>
      <c r="G12" s="433"/>
      <c r="H12" s="653"/>
      <c r="I12" s="653"/>
      <c r="J12" s="653"/>
      <c r="K12" s="653"/>
      <c r="L12" s="653"/>
      <c r="M12" s="69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2"/>
      <c r="B13" s="644"/>
      <c r="C13" s="644"/>
      <c r="D13" s="647"/>
      <c r="E13" s="650"/>
      <c r="F13" s="658"/>
      <c r="G13" s="433"/>
      <c r="H13" s="653"/>
      <c r="I13" s="653"/>
      <c r="J13" s="653"/>
      <c r="K13" s="653"/>
      <c r="L13" s="653"/>
      <c r="M13" s="69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2"/>
      <c r="B14" s="644"/>
      <c r="C14" s="644"/>
      <c r="D14" s="647"/>
      <c r="E14" s="650"/>
      <c r="F14" s="658"/>
      <c r="G14" s="433"/>
      <c r="H14" s="653"/>
      <c r="I14" s="653"/>
      <c r="J14" s="653"/>
      <c r="K14" s="653"/>
      <c r="L14" s="653"/>
      <c r="M14" s="69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2"/>
      <c r="B15" s="644"/>
      <c r="C15" s="644"/>
      <c r="D15" s="647"/>
      <c r="E15" s="650"/>
      <c r="F15" s="658"/>
      <c r="G15" s="433"/>
      <c r="H15" s="653"/>
      <c r="I15" s="653"/>
      <c r="J15" s="653"/>
      <c r="K15" s="653"/>
      <c r="L15" s="653"/>
      <c r="M15" s="69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2"/>
      <c r="B16" s="644"/>
      <c r="C16" s="644"/>
      <c r="D16" s="647"/>
      <c r="E16" s="650"/>
      <c r="F16" s="658"/>
      <c r="G16" s="433"/>
      <c r="H16" s="653"/>
      <c r="I16" s="653"/>
      <c r="J16" s="653"/>
      <c r="K16" s="653"/>
      <c r="L16" s="653"/>
      <c r="M16" s="69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2"/>
      <c r="B17" s="644"/>
      <c r="C17" s="644"/>
      <c r="D17" s="647"/>
      <c r="E17" s="650"/>
      <c r="F17" s="658"/>
      <c r="G17" s="433"/>
      <c r="H17" s="653"/>
      <c r="I17" s="653"/>
      <c r="J17" s="653"/>
      <c r="K17" s="653"/>
      <c r="L17" s="653"/>
      <c r="M17" s="69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2"/>
      <c r="B18" s="644"/>
      <c r="C18" s="644"/>
      <c r="D18" s="647"/>
      <c r="E18" s="650"/>
      <c r="F18" s="658"/>
      <c r="G18" s="433"/>
      <c r="H18" s="653"/>
      <c r="I18" s="653"/>
      <c r="J18" s="653"/>
      <c r="K18" s="653"/>
      <c r="L18" s="653"/>
      <c r="M18" s="69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2"/>
      <c r="B19" s="644"/>
      <c r="C19" s="644"/>
      <c r="D19" s="647"/>
      <c r="E19" s="650"/>
      <c r="F19" s="658"/>
      <c r="G19" s="433"/>
      <c r="H19" s="653"/>
      <c r="I19" s="653"/>
      <c r="J19" s="653"/>
      <c r="K19" s="653"/>
      <c r="L19" s="653"/>
      <c r="M19" s="69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2">
        <f>'7- Mapa Final'!A20</f>
        <v>2</v>
      </c>
      <c r="B20" s="644" t="str">
        <f>'7- Mapa Final'!B20</f>
        <v xml:space="preserve">Incumplimientos en la realizacion de audiencias </v>
      </c>
      <c r="C20" s="644" t="str">
        <f>'7- Mapa Final'!C20</f>
        <v xml:space="preserve">No se atiende la  solicitud  de un fiscal o parte interesada para la realización de una audiencia preliminar o no se cumple  la programción de audiencias de Conocimiento. </v>
      </c>
      <c r="D20" s="646" t="str">
        <f>'7- Mapa Final'!J20</f>
        <v>Baja - 2</v>
      </c>
      <c r="E20" s="649" t="str">
        <f>'7- Mapa Final'!K20</f>
        <v>Menor - 2</v>
      </c>
      <c r="F20" s="658" t="str">
        <f>'7- Mapa Final'!M20</f>
        <v>Moderado - 4</v>
      </c>
      <c r="G20" s="433"/>
      <c r="H20" s="653"/>
      <c r="I20" s="653"/>
      <c r="J20" s="653"/>
      <c r="K20" s="653"/>
      <c r="L20" s="653"/>
      <c r="M20" s="69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2"/>
      <c r="B21" s="644"/>
      <c r="C21" s="644"/>
      <c r="D21" s="647"/>
      <c r="E21" s="650"/>
      <c r="F21" s="658"/>
      <c r="G21" s="433"/>
      <c r="H21" s="653"/>
      <c r="I21" s="653"/>
      <c r="J21" s="653"/>
      <c r="K21" s="653"/>
      <c r="L21" s="653"/>
      <c r="M21" s="69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2"/>
      <c r="B22" s="644"/>
      <c r="C22" s="644"/>
      <c r="D22" s="647"/>
      <c r="E22" s="650"/>
      <c r="F22" s="658"/>
      <c r="G22" s="433"/>
      <c r="H22" s="653"/>
      <c r="I22" s="653"/>
      <c r="J22" s="653"/>
      <c r="K22" s="653"/>
      <c r="L22" s="653"/>
      <c r="M22" s="69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2"/>
      <c r="B23" s="644"/>
      <c r="C23" s="644"/>
      <c r="D23" s="647"/>
      <c r="E23" s="650"/>
      <c r="F23" s="658"/>
      <c r="G23" s="433"/>
      <c r="H23" s="653"/>
      <c r="I23" s="653"/>
      <c r="J23" s="653"/>
      <c r="K23" s="653"/>
      <c r="L23" s="653"/>
      <c r="M23" s="69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2"/>
      <c r="B24" s="644"/>
      <c r="C24" s="644"/>
      <c r="D24" s="647"/>
      <c r="E24" s="650"/>
      <c r="F24" s="658"/>
      <c r="G24" s="433"/>
      <c r="H24" s="653"/>
      <c r="I24" s="653"/>
      <c r="J24" s="653"/>
      <c r="K24" s="653"/>
      <c r="L24" s="653"/>
      <c r="M24" s="69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2"/>
      <c r="B25" s="644"/>
      <c r="C25" s="644"/>
      <c r="D25" s="647"/>
      <c r="E25" s="650"/>
      <c r="F25" s="658"/>
      <c r="G25" s="433"/>
      <c r="H25" s="653"/>
      <c r="I25" s="653"/>
      <c r="J25" s="653"/>
      <c r="K25" s="653"/>
      <c r="L25" s="653"/>
      <c r="M25" s="693"/>
      <c r="N25" s="33"/>
      <c r="O25" s="33"/>
    </row>
    <row r="26" spans="1:169">
      <c r="A26" s="642"/>
      <c r="B26" s="644"/>
      <c r="C26" s="644"/>
      <c r="D26" s="647"/>
      <c r="E26" s="650"/>
      <c r="F26" s="658"/>
      <c r="G26" s="433"/>
      <c r="H26" s="653"/>
      <c r="I26" s="653"/>
      <c r="J26" s="653"/>
      <c r="K26" s="653"/>
      <c r="L26" s="653"/>
      <c r="M26" s="693"/>
      <c r="N26" s="33"/>
      <c r="O26" s="33"/>
    </row>
    <row r="27" spans="1:169">
      <c r="A27" s="642"/>
      <c r="B27" s="644"/>
      <c r="C27" s="644"/>
      <c r="D27" s="647"/>
      <c r="E27" s="650"/>
      <c r="F27" s="658"/>
      <c r="G27" s="433"/>
      <c r="H27" s="653"/>
      <c r="I27" s="653"/>
      <c r="J27" s="653"/>
      <c r="K27" s="653"/>
      <c r="L27" s="653"/>
      <c r="M27" s="693"/>
      <c r="N27" s="33"/>
      <c r="O27" s="33"/>
    </row>
    <row r="28" spans="1:169">
      <c r="A28" s="642"/>
      <c r="B28" s="644"/>
      <c r="C28" s="644"/>
      <c r="D28" s="647"/>
      <c r="E28" s="650"/>
      <c r="F28" s="658"/>
      <c r="G28" s="433"/>
      <c r="H28" s="653"/>
      <c r="I28" s="653"/>
      <c r="J28" s="653"/>
      <c r="K28" s="653"/>
      <c r="L28" s="653"/>
      <c r="M28" s="693"/>
      <c r="N28" s="33"/>
      <c r="O28" s="33"/>
    </row>
    <row r="29" spans="1:169">
      <c r="A29" s="642"/>
      <c r="B29" s="644"/>
      <c r="C29" s="644"/>
      <c r="D29" s="647"/>
      <c r="E29" s="650"/>
      <c r="F29" s="658"/>
      <c r="G29" s="433"/>
      <c r="H29" s="653"/>
      <c r="I29" s="653"/>
      <c r="J29" s="653"/>
      <c r="K29" s="653"/>
      <c r="L29" s="653"/>
      <c r="M29" s="693"/>
      <c r="N29" s="33"/>
      <c r="O29" s="33"/>
    </row>
    <row r="30" spans="1:169" s="25" customFormat="1" ht="12.75">
      <c r="A30" s="642">
        <f>'7- Mapa Final'!A30</f>
        <v>3</v>
      </c>
      <c r="B30" s="644" t="str">
        <f>'7- Mapa Final'!B30</f>
        <v xml:space="preserve"> No efectuar las notificaciones
o efectuarlas  sin el cumplimiento de los requisitos</v>
      </c>
      <c r="C30" s="644" t="str">
        <f>'7- Mapa Final'!C30</f>
        <v>No se realizan las  notificaciones , no se erfectuan  oportunamente o no se aplica la normatividad.
 (Aca esta como riesgo porque es el producto de este proceso)</v>
      </c>
      <c r="D30" s="646" t="str">
        <f>'7- Mapa Final'!J30</f>
        <v>Muy Baja - 1</v>
      </c>
      <c r="E30" s="649" t="str">
        <f>'7- Mapa Final'!K30</f>
        <v>Leve - 1</v>
      </c>
      <c r="F30" s="658" t="str">
        <f>'7- Mapa Final'!M30</f>
        <v>Bajo - 1</v>
      </c>
      <c r="G30" s="433"/>
      <c r="H30" s="653"/>
      <c r="I30" s="653"/>
      <c r="J30" s="653"/>
      <c r="K30" s="653"/>
      <c r="L30" s="653"/>
      <c r="M30" s="69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2"/>
      <c r="B31" s="644"/>
      <c r="C31" s="644"/>
      <c r="D31" s="647"/>
      <c r="E31" s="650"/>
      <c r="F31" s="658"/>
      <c r="G31" s="433"/>
      <c r="H31" s="653"/>
      <c r="I31" s="653"/>
      <c r="J31" s="653"/>
      <c r="K31" s="653"/>
      <c r="L31" s="653"/>
      <c r="M31" s="69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2"/>
      <c r="B32" s="644"/>
      <c r="C32" s="644"/>
      <c r="D32" s="647"/>
      <c r="E32" s="650"/>
      <c r="F32" s="658"/>
      <c r="G32" s="433"/>
      <c r="H32" s="653"/>
      <c r="I32" s="653"/>
      <c r="J32" s="653"/>
      <c r="K32" s="653"/>
      <c r="L32" s="653"/>
      <c r="M32" s="69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2"/>
      <c r="B33" s="644"/>
      <c r="C33" s="644"/>
      <c r="D33" s="647"/>
      <c r="E33" s="650"/>
      <c r="F33" s="658"/>
      <c r="G33" s="433"/>
      <c r="H33" s="653"/>
      <c r="I33" s="653"/>
      <c r="J33" s="653"/>
      <c r="K33" s="653"/>
      <c r="L33" s="653"/>
      <c r="M33" s="69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2"/>
      <c r="B34" s="644"/>
      <c r="C34" s="644"/>
      <c r="D34" s="647"/>
      <c r="E34" s="650"/>
      <c r="F34" s="658"/>
      <c r="G34" s="433"/>
      <c r="H34" s="653"/>
      <c r="I34" s="653"/>
      <c r="J34" s="653"/>
      <c r="K34" s="653"/>
      <c r="L34" s="653"/>
      <c r="M34" s="69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2"/>
      <c r="B35" s="644"/>
      <c r="C35" s="644"/>
      <c r="D35" s="647"/>
      <c r="E35" s="650"/>
      <c r="F35" s="658"/>
      <c r="G35" s="433"/>
      <c r="H35" s="653"/>
      <c r="I35" s="653"/>
      <c r="J35" s="653"/>
      <c r="K35" s="653"/>
      <c r="L35" s="653"/>
      <c r="M35" s="693"/>
      <c r="N35" s="33"/>
      <c r="O35" s="33"/>
    </row>
    <row r="36" spans="1:169">
      <c r="A36" s="642"/>
      <c r="B36" s="644"/>
      <c r="C36" s="644"/>
      <c r="D36" s="647"/>
      <c r="E36" s="650"/>
      <c r="F36" s="658"/>
      <c r="G36" s="433"/>
      <c r="H36" s="653"/>
      <c r="I36" s="653"/>
      <c r="J36" s="653"/>
      <c r="K36" s="653"/>
      <c r="L36" s="653"/>
      <c r="M36" s="693"/>
      <c r="N36" s="33"/>
      <c r="O36" s="33"/>
    </row>
    <row r="37" spans="1:169">
      <c r="A37" s="642"/>
      <c r="B37" s="644"/>
      <c r="C37" s="644"/>
      <c r="D37" s="647"/>
      <c r="E37" s="650"/>
      <c r="F37" s="658"/>
      <c r="G37" s="433"/>
      <c r="H37" s="653"/>
      <c r="I37" s="653"/>
      <c r="J37" s="653"/>
      <c r="K37" s="653"/>
      <c r="L37" s="653"/>
      <c r="M37" s="693"/>
      <c r="N37" s="33"/>
      <c r="O37" s="33"/>
    </row>
    <row r="38" spans="1:169">
      <c r="A38" s="642"/>
      <c r="B38" s="644"/>
      <c r="C38" s="644"/>
      <c r="D38" s="647"/>
      <c r="E38" s="650"/>
      <c r="F38" s="658"/>
      <c r="G38" s="433"/>
      <c r="H38" s="653"/>
      <c r="I38" s="653"/>
      <c r="J38" s="653"/>
      <c r="K38" s="653"/>
      <c r="L38" s="653"/>
      <c r="M38" s="693"/>
      <c r="N38" s="33"/>
      <c r="O38" s="33"/>
    </row>
    <row r="39" spans="1:169">
      <c r="A39" s="642"/>
      <c r="B39" s="644"/>
      <c r="C39" s="644"/>
      <c r="D39" s="647"/>
      <c r="E39" s="650"/>
      <c r="F39" s="658"/>
      <c r="G39" s="433"/>
      <c r="H39" s="653"/>
      <c r="I39" s="653"/>
      <c r="J39" s="653"/>
      <c r="K39" s="653"/>
      <c r="L39" s="653"/>
      <c r="M39" s="693"/>
      <c r="N39" s="33"/>
      <c r="O39" s="33"/>
    </row>
    <row r="40" spans="1:169" s="25" customFormat="1" ht="12.75">
      <c r="A40" s="642">
        <f>'7- Mapa Final'!A40</f>
        <v>4</v>
      </c>
      <c r="B40" s="644" t="str">
        <f>'7- Mapa Final'!B40</f>
        <v>No efectuar el reparto judicial o hacerlo incumpliendo los requisitos</v>
      </c>
      <c r="C40" s="644" t="str">
        <f>'7- Mapa Final'!C40</f>
        <v xml:space="preserve">No realizar el reparto o hacerlo incumpliendo los principios  y condiciones reglamentarias establecidas.
</v>
      </c>
      <c r="D40" s="646" t="str">
        <f>'7- Mapa Final'!J40</f>
        <v>Muy Baja - 1</v>
      </c>
      <c r="E40" s="649" t="str">
        <f>'7- Mapa Final'!K40</f>
        <v>Leve - 1</v>
      </c>
      <c r="F40" s="658" t="str">
        <f>'7- Mapa Final'!M40</f>
        <v>Bajo - 1</v>
      </c>
      <c r="G40" s="433"/>
      <c r="H40" s="653"/>
      <c r="I40" s="653"/>
      <c r="J40" s="653"/>
      <c r="K40" s="653"/>
      <c r="L40" s="653"/>
      <c r="M40" s="69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2"/>
      <c r="B41" s="644"/>
      <c r="C41" s="644"/>
      <c r="D41" s="647"/>
      <c r="E41" s="650"/>
      <c r="F41" s="658"/>
      <c r="G41" s="433"/>
      <c r="H41" s="653"/>
      <c r="I41" s="653"/>
      <c r="J41" s="653"/>
      <c r="K41" s="653"/>
      <c r="L41" s="653"/>
      <c r="M41" s="69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2"/>
      <c r="B42" s="644"/>
      <c r="C42" s="644"/>
      <c r="D42" s="647"/>
      <c r="E42" s="650"/>
      <c r="F42" s="658"/>
      <c r="G42" s="433"/>
      <c r="H42" s="653"/>
      <c r="I42" s="653"/>
      <c r="J42" s="653"/>
      <c r="K42" s="653"/>
      <c r="L42" s="653"/>
      <c r="M42" s="69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2"/>
      <c r="B43" s="644"/>
      <c r="C43" s="644"/>
      <c r="D43" s="647"/>
      <c r="E43" s="650"/>
      <c r="F43" s="658"/>
      <c r="G43" s="433"/>
      <c r="H43" s="653"/>
      <c r="I43" s="653"/>
      <c r="J43" s="653"/>
      <c r="K43" s="653"/>
      <c r="L43" s="653"/>
      <c r="M43" s="69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2"/>
      <c r="B44" s="644"/>
      <c r="C44" s="644"/>
      <c r="D44" s="647"/>
      <c r="E44" s="650"/>
      <c r="F44" s="658"/>
      <c r="G44" s="433"/>
      <c r="H44" s="653"/>
      <c r="I44" s="653"/>
      <c r="J44" s="653"/>
      <c r="K44" s="653"/>
      <c r="L44" s="653"/>
      <c r="M44" s="69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2"/>
      <c r="B45" s="644"/>
      <c r="C45" s="644"/>
      <c r="D45" s="647"/>
      <c r="E45" s="650"/>
      <c r="F45" s="658"/>
      <c r="G45" s="433"/>
      <c r="H45" s="653"/>
      <c r="I45" s="653"/>
      <c r="J45" s="653"/>
      <c r="K45" s="653"/>
      <c r="L45" s="653"/>
      <c r="M45" s="693"/>
      <c r="N45" s="33"/>
      <c r="O45" s="33"/>
    </row>
    <row r="46" spans="1:169">
      <c r="A46" s="642"/>
      <c r="B46" s="644"/>
      <c r="C46" s="644"/>
      <c r="D46" s="647"/>
      <c r="E46" s="650"/>
      <c r="F46" s="658"/>
      <c r="G46" s="433"/>
      <c r="H46" s="653"/>
      <c r="I46" s="653"/>
      <c r="J46" s="653"/>
      <c r="K46" s="653"/>
      <c r="L46" s="653"/>
      <c r="M46" s="693"/>
      <c r="N46" s="33"/>
      <c r="O46" s="33"/>
    </row>
    <row r="47" spans="1:169">
      <c r="A47" s="642"/>
      <c r="B47" s="644"/>
      <c r="C47" s="644"/>
      <c r="D47" s="647"/>
      <c r="E47" s="650"/>
      <c r="F47" s="658"/>
      <c r="G47" s="433"/>
      <c r="H47" s="653"/>
      <c r="I47" s="653"/>
      <c r="J47" s="653"/>
      <c r="K47" s="653"/>
      <c r="L47" s="653"/>
      <c r="M47" s="693"/>
      <c r="N47" s="33"/>
      <c r="O47" s="33"/>
    </row>
    <row r="48" spans="1:169">
      <c r="A48" s="642"/>
      <c r="B48" s="644"/>
      <c r="C48" s="644"/>
      <c r="D48" s="647"/>
      <c r="E48" s="650"/>
      <c r="F48" s="658"/>
      <c r="G48" s="433"/>
      <c r="H48" s="653"/>
      <c r="I48" s="653"/>
      <c r="J48" s="653"/>
      <c r="K48" s="653"/>
      <c r="L48" s="653"/>
      <c r="M48" s="693"/>
      <c r="N48" s="33"/>
      <c r="O48" s="33"/>
    </row>
    <row r="49" spans="1:169">
      <c r="A49" s="642"/>
      <c r="B49" s="644"/>
      <c r="C49" s="644"/>
      <c r="D49" s="647"/>
      <c r="E49" s="650"/>
      <c r="F49" s="658"/>
      <c r="G49" s="433"/>
      <c r="H49" s="653"/>
      <c r="I49" s="653"/>
      <c r="J49" s="653"/>
      <c r="K49" s="653"/>
      <c r="L49" s="653"/>
      <c r="M49" s="693"/>
      <c r="N49" s="33"/>
      <c r="O49" s="33"/>
    </row>
    <row r="50" spans="1:169" s="25" customFormat="1" ht="12.75">
      <c r="A50" s="642">
        <v>5</v>
      </c>
      <c r="B50" s="644" t="str">
        <f>'7- Mapa Final'!B50</f>
        <v>Pérdida de documentos</v>
      </c>
      <c r="C50" s="644" t="str">
        <f>'7- Mapa Final'!C50</f>
        <v>Extravío temporal o definitivo de los  documentos de los procesos judiciales</v>
      </c>
      <c r="D50" s="646" t="str">
        <f>'7- Mapa Final'!J50</f>
        <v>Muy Baja - 1</v>
      </c>
      <c r="E50" s="649" t="str">
        <f>'7- Mapa Final'!K50</f>
        <v>Mayor - 4</v>
      </c>
      <c r="F50" s="658" t="str">
        <f>'7- Mapa Final'!M50</f>
        <v>Alto  - 4</v>
      </c>
      <c r="G50" s="433"/>
      <c r="H50" s="653"/>
      <c r="I50" s="653"/>
      <c r="J50" s="653"/>
      <c r="K50" s="653"/>
      <c r="L50" s="653"/>
      <c r="M50" s="69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2"/>
      <c r="B51" s="644"/>
      <c r="C51" s="644"/>
      <c r="D51" s="647"/>
      <c r="E51" s="650"/>
      <c r="F51" s="658"/>
      <c r="G51" s="433"/>
      <c r="H51" s="653"/>
      <c r="I51" s="653"/>
      <c r="J51" s="653"/>
      <c r="K51" s="653"/>
      <c r="L51" s="653"/>
      <c r="M51" s="69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2"/>
      <c r="B52" s="644"/>
      <c r="C52" s="644"/>
      <c r="D52" s="647"/>
      <c r="E52" s="650"/>
      <c r="F52" s="658"/>
      <c r="G52" s="433"/>
      <c r="H52" s="653"/>
      <c r="I52" s="653"/>
      <c r="J52" s="653"/>
      <c r="K52" s="653"/>
      <c r="L52" s="653"/>
      <c r="M52" s="69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2"/>
      <c r="B53" s="644"/>
      <c r="C53" s="644"/>
      <c r="D53" s="647"/>
      <c r="E53" s="650"/>
      <c r="F53" s="658"/>
      <c r="G53" s="433"/>
      <c r="H53" s="653"/>
      <c r="I53" s="653"/>
      <c r="J53" s="653"/>
      <c r="K53" s="653"/>
      <c r="L53" s="653"/>
      <c r="M53" s="69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2"/>
      <c r="B54" s="644"/>
      <c r="C54" s="644"/>
      <c r="D54" s="647"/>
      <c r="E54" s="650"/>
      <c r="F54" s="658"/>
      <c r="G54" s="433"/>
      <c r="H54" s="653"/>
      <c r="I54" s="653"/>
      <c r="J54" s="653"/>
      <c r="K54" s="653"/>
      <c r="L54" s="653"/>
      <c r="M54" s="69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2"/>
      <c r="B55" s="644"/>
      <c r="C55" s="644"/>
      <c r="D55" s="647"/>
      <c r="E55" s="650"/>
      <c r="F55" s="658"/>
      <c r="G55" s="433"/>
      <c r="H55" s="653"/>
      <c r="I55" s="653"/>
      <c r="J55" s="653"/>
      <c r="K55" s="653"/>
      <c r="L55" s="653"/>
      <c r="M55" s="693"/>
      <c r="N55" s="33"/>
      <c r="O55" s="33"/>
    </row>
    <row r="56" spans="1:169">
      <c r="A56" s="642"/>
      <c r="B56" s="644"/>
      <c r="C56" s="644"/>
      <c r="D56" s="647"/>
      <c r="E56" s="650"/>
      <c r="F56" s="658"/>
      <c r="G56" s="433"/>
      <c r="H56" s="653"/>
      <c r="I56" s="653"/>
      <c r="J56" s="653"/>
      <c r="K56" s="653"/>
      <c r="L56" s="653"/>
      <c r="M56" s="693"/>
      <c r="N56" s="33"/>
      <c r="O56" s="33"/>
    </row>
    <row r="57" spans="1:169">
      <c r="A57" s="642"/>
      <c r="B57" s="644"/>
      <c r="C57" s="644"/>
      <c r="D57" s="647"/>
      <c r="E57" s="650"/>
      <c r="F57" s="658"/>
      <c r="G57" s="433"/>
      <c r="H57" s="653"/>
      <c r="I57" s="653"/>
      <c r="J57" s="653"/>
      <c r="K57" s="653"/>
      <c r="L57" s="653"/>
      <c r="M57" s="693"/>
      <c r="N57" s="33"/>
      <c r="O57" s="33"/>
    </row>
    <row r="58" spans="1:169">
      <c r="A58" s="642"/>
      <c r="B58" s="644"/>
      <c r="C58" s="644"/>
      <c r="D58" s="647"/>
      <c r="E58" s="650"/>
      <c r="F58" s="658"/>
      <c r="G58" s="433"/>
      <c r="H58" s="653"/>
      <c r="I58" s="653"/>
      <c r="J58" s="653"/>
      <c r="K58" s="653"/>
      <c r="L58" s="653"/>
      <c r="M58" s="693"/>
      <c r="N58" s="33"/>
      <c r="O58" s="33"/>
    </row>
    <row r="59" spans="1:169" ht="15.75" thickBot="1">
      <c r="A59" s="643"/>
      <c r="B59" s="645"/>
      <c r="C59" s="645"/>
      <c r="D59" s="648"/>
      <c r="E59" s="651"/>
      <c r="F59" s="690"/>
      <c r="G59" s="434"/>
      <c r="H59" s="692"/>
      <c r="I59" s="692"/>
      <c r="J59" s="692"/>
      <c r="K59" s="692"/>
      <c r="L59" s="692"/>
      <c r="M59" s="694"/>
      <c r="N59" s="33"/>
      <c r="O59" s="33"/>
    </row>
    <row r="60" spans="1:169" s="25" customFormat="1" ht="12.75">
      <c r="A60" s="642">
        <v>6</v>
      </c>
      <c r="B60" s="644" t="str">
        <f>'7- Mapa Final'!B60</f>
        <v>Recibir , ofrecer, prometer , entregar o aceptar dádivas o beneficios a nombre propio o de terceros para  expedir, alterar, retener , extraviar o entregar  documentos  sin el lleno de requisitos legales.</v>
      </c>
      <c r="C60" s="644" t="str">
        <f>'7- Mapa Final'!C60</f>
        <v xml:space="preserve"> Realizar trámites sin el cumplimiento de los requisitos legales  o  con informacion falsa.</v>
      </c>
      <c r="D60" s="646" t="str">
        <f>'7- Mapa Final'!J60</f>
        <v>Muy Baja - 1</v>
      </c>
      <c r="E60" s="649" t="str">
        <f>'7- Mapa Final'!K60</f>
        <v>Catastrófico - 5</v>
      </c>
      <c r="F60" s="658" t="str">
        <f>'7- Mapa Final'!M60</f>
        <v>Extremo - 5</v>
      </c>
      <c r="G60" s="433"/>
      <c r="H60" s="653"/>
      <c r="I60" s="653"/>
      <c r="J60" s="653"/>
      <c r="K60" s="653"/>
      <c r="L60" s="653"/>
      <c r="M60" s="69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2"/>
      <c r="B61" s="644"/>
      <c r="C61" s="644"/>
      <c r="D61" s="647"/>
      <c r="E61" s="650"/>
      <c r="F61" s="658"/>
      <c r="G61" s="433"/>
      <c r="H61" s="653"/>
      <c r="I61" s="653"/>
      <c r="J61" s="653"/>
      <c r="K61" s="653"/>
      <c r="L61" s="653"/>
      <c r="M61" s="69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2"/>
      <c r="B62" s="644"/>
      <c r="C62" s="644"/>
      <c r="D62" s="647"/>
      <c r="E62" s="650"/>
      <c r="F62" s="658"/>
      <c r="G62" s="433"/>
      <c r="H62" s="653"/>
      <c r="I62" s="653"/>
      <c r="J62" s="653"/>
      <c r="K62" s="653"/>
      <c r="L62" s="653"/>
      <c r="M62" s="69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2"/>
      <c r="B63" s="644"/>
      <c r="C63" s="644"/>
      <c r="D63" s="647"/>
      <c r="E63" s="650"/>
      <c r="F63" s="658"/>
      <c r="G63" s="433"/>
      <c r="H63" s="653"/>
      <c r="I63" s="653"/>
      <c r="J63" s="653"/>
      <c r="K63" s="653"/>
      <c r="L63" s="653"/>
      <c r="M63" s="69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2"/>
      <c r="B64" s="644"/>
      <c r="C64" s="644"/>
      <c r="D64" s="647"/>
      <c r="E64" s="650"/>
      <c r="F64" s="658"/>
      <c r="G64" s="433"/>
      <c r="H64" s="653"/>
      <c r="I64" s="653"/>
      <c r="J64" s="653"/>
      <c r="K64" s="653"/>
      <c r="L64" s="653"/>
      <c r="M64" s="69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42"/>
      <c r="B65" s="644"/>
      <c r="C65" s="644"/>
      <c r="D65" s="647"/>
      <c r="E65" s="650"/>
      <c r="F65" s="658"/>
      <c r="G65" s="433"/>
      <c r="H65" s="653"/>
      <c r="I65" s="653"/>
      <c r="J65" s="653"/>
      <c r="K65" s="653"/>
      <c r="L65" s="653"/>
      <c r="M65" s="693"/>
      <c r="N65" s="33"/>
      <c r="O65" s="33"/>
    </row>
    <row r="66" spans="1:169">
      <c r="A66" s="642"/>
      <c r="B66" s="644"/>
      <c r="C66" s="644"/>
      <c r="D66" s="647"/>
      <c r="E66" s="650"/>
      <c r="F66" s="658"/>
      <c r="G66" s="433"/>
      <c r="H66" s="653"/>
      <c r="I66" s="653"/>
      <c r="J66" s="653"/>
      <c r="K66" s="653"/>
      <c r="L66" s="653"/>
      <c r="M66" s="693"/>
      <c r="N66" s="33"/>
      <c r="O66" s="33"/>
    </row>
    <row r="67" spans="1:169">
      <c r="A67" s="642"/>
      <c r="B67" s="644"/>
      <c r="C67" s="644"/>
      <c r="D67" s="647"/>
      <c r="E67" s="650"/>
      <c r="F67" s="658"/>
      <c r="G67" s="433"/>
      <c r="H67" s="653"/>
      <c r="I67" s="653"/>
      <c r="J67" s="653"/>
      <c r="K67" s="653"/>
      <c r="L67" s="653"/>
      <c r="M67" s="693"/>
      <c r="N67" s="33"/>
      <c r="O67" s="33"/>
    </row>
    <row r="68" spans="1:169">
      <c r="A68" s="642"/>
      <c r="B68" s="644"/>
      <c r="C68" s="644"/>
      <c r="D68" s="647"/>
      <c r="E68" s="650"/>
      <c r="F68" s="658"/>
      <c r="G68" s="433"/>
      <c r="H68" s="653"/>
      <c r="I68" s="653"/>
      <c r="J68" s="653"/>
      <c r="K68" s="653"/>
      <c r="L68" s="653"/>
      <c r="M68" s="693"/>
      <c r="N68" s="33"/>
      <c r="O68" s="33"/>
    </row>
    <row r="69" spans="1:169" ht="15.75" thickBot="1">
      <c r="A69" s="643"/>
      <c r="B69" s="645"/>
      <c r="C69" s="645"/>
      <c r="D69" s="648"/>
      <c r="E69" s="651"/>
      <c r="F69" s="690"/>
      <c r="G69" s="434"/>
      <c r="H69" s="692"/>
      <c r="I69" s="692"/>
      <c r="J69" s="692"/>
      <c r="K69" s="692"/>
      <c r="L69" s="692"/>
      <c r="M69" s="694"/>
      <c r="N69" s="33"/>
      <c r="O69" s="33"/>
    </row>
    <row r="70" spans="1:169" s="25" customFormat="1" ht="12.75">
      <c r="A70" s="642">
        <v>7</v>
      </c>
      <c r="B70" s="644" t="str">
        <f>'7- Mapa Final'!B70</f>
        <v xml:space="preserve">Recibir, ofrecer, prometer, entregar o aceptar dádivas  o beneficios a nombre propio o de terceros para  demorar, retener, alterar o direccionar fallos judiciales </v>
      </c>
      <c r="C70" s="644" t="str">
        <f>'7- Mapa Final'!C70</f>
        <v xml:space="preserve">Proferir  sentencias judiciales incumpliendo los principios de la administracion de justicia o sin la observancia de los Codigos Procesales en la materia. </v>
      </c>
      <c r="D70" s="646" t="str">
        <f>'7- Mapa Final'!J70</f>
        <v>Muy Baja - 1</v>
      </c>
      <c r="E70" s="649" t="str">
        <f>'7- Mapa Final'!K70</f>
        <v>Catastrófico - 5</v>
      </c>
      <c r="F70" s="658" t="str">
        <f>'7- Mapa Final'!M70</f>
        <v>Extremo - 5</v>
      </c>
      <c r="G70" s="433"/>
      <c r="H70" s="653"/>
      <c r="I70" s="653"/>
      <c r="J70" s="653"/>
      <c r="K70" s="653"/>
      <c r="L70" s="653"/>
      <c r="M70" s="69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2"/>
      <c r="B71" s="644"/>
      <c r="C71" s="644"/>
      <c r="D71" s="647"/>
      <c r="E71" s="650"/>
      <c r="F71" s="658"/>
      <c r="G71" s="433"/>
      <c r="H71" s="653"/>
      <c r="I71" s="653"/>
      <c r="J71" s="653"/>
      <c r="K71" s="653"/>
      <c r="L71" s="653"/>
      <c r="M71" s="69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2"/>
      <c r="B72" s="644"/>
      <c r="C72" s="644"/>
      <c r="D72" s="647"/>
      <c r="E72" s="650"/>
      <c r="F72" s="658"/>
      <c r="G72" s="433"/>
      <c r="H72" s="653"/>
      <c r="I72" s="653"/>
      <c r="J72" s="653"/>
      <c r="K72" s="653"/>
      <c r="L72" s="653"/>
      <c r="M72" s="69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2"/>
      <c r="B73" s="644"/>
      <c r="C73" s="644"/>
      <c r="D73" s="647"/>
      <c r="E73" s="650"/>
      <c r="F73" s="658"/>
      <c r="G73" s="433"/>
      <c r="H73" s="653"/>
      <c r="I73" s="653"/>
      <c r="J73" s="653"/>
      <c r="K73" s="653"/>
      <c r="L73" s="653"/>
      <c r="M73" s="69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2"/>
      <c r="B74" s="644"/>
      <c r="C74" s="644"/>
      <c r="D74" s="647"/>
      <c r="E74" s="650"/>
      <c r="F74" s="658"/>
      <c r="G74" s="433"/>
      <c r="H74" s="653"/>
      <c r="I74" s="653"/>
      <c r="J74" s="653"/>
      <c r="K74" s="653"/>
      <c r="L74" s="653"/>
      <c r="M74" s="69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2"/>
      <c r="B75" s="644"/>
      <c r="C75" s="644"/>
      <c r="D75" s="647"/>
      <c r="E75" s="650"/>
      <c r="F75" s="658"/>
      <c r="G75" s="433"/>
      <c r="H75" s="653"/>
      <c r="I75" s="653"/>
      <c r="J75" s="653"/>
      <c r="K75" s="653"/>
      <c r="L75" s="653"/>
      <c r="M75" s="693"/>
      <c r="N75" s="33"/>
      <c r="O75" s="33"/>
    </row>
    <row r="76" spans="1:169">
      <c r="A76" s="642"/>
      <c r="B76" s="644"/>
      <c r="C76" s="644"/>
      <c r="D76" s="647"/>
      <c r="E76" s="650"/>
      <c r="F76" s="658"/>
      <c r="G76" s="433"/>
      <c r="H76" s="653"/>
      <c r="I76" s="653"/>
      <c r="J76" s="653"/>
      <c r="K76" s="653"/>
      <c r="L76" s="653"/>
      <c r="M76" s="693"/>
      <c r="N76" s="33"/>
      <c r="O76" s="33"/>
    </row>
    <row r="77" spans="1:169">
      <c r="A77" s="642"/>
      <c r="B77" s="644"/>
      <c r="C77" s="644"/>
      <c r="D77" s="647"/>
      <c r="E77" s="650"/>
      <c r="F77" s="658"/>
      <c r="G77" s="433"/>
      <c r="H77" s="653"/>
      <c r="I77" s="653"/>
      <c r="J77" s="653"/>
      <c r="K77" s="653"/>
      <c r="L77" s="653"/>
      <c r="M77" s="693"/>
      <c r="N77" s="33"/>
      <c r="O77" s="33"/>
    </row>
    <row r="78" spans="1:169">
      <c r="A78" s="642"/>
      <c r="B78" s="644"/>
      <c r="C78" s="644"/>
      <c r="D78" s="647"/>
      <c r="E78" s="650"/>
      <c r="F78" s="658"/>
      <c r="G78" s="433"/>
      <c r="H78" s="653"/>
      <c r="I78" s="653"/>
      <c r="J78" s="653"/>
      <c r="K78" s="653"/>
      <c r="L78" s="653"/>
      <c r="M78" s="693"/>
      <c r="N78" s="33"/>
      <c r="O78" s="33"/>
    </row>
    <row r="79" spans="1:169" ht="15.75" thickBot="1">
      <c r="A79" s="643"/>
      <c r="B79" s="645"/>
      <c r="C79" s="645"/>
      <c r="D79" s="648"/>
      <c r="E79" s="651"/>
      <c r="F79" s="690"/>
      <c r="G79" s="434"/>
      <c r="H79" s="692"/>
      <c r="I79" s="692"/>
      <c r="J79" s="692"/>
      <c r="K79" s="692"/>
      <c r="L79" s="692"/>
      <c r="M79" s="694"/>
      <c r="N79" s="33"/>
      <c r="O79" s="33"/>
    </row>
    <row r="80" spans="1:169">
      <c r="A80" s="642">
        <v>8</v>
      </c>
      <c r="B80" s="644" t="str">
        <f>'7- Mapa Final'!B80</f>
        <v>Interrupción o fallas Tecnológicas en hardware o software</v>
      </c>
      <c r="C80" s="644" t="str">
        <f>'7- Mapa Final'!C80</f>
        <v>Se presenta interrupción en la conexión a internet en las instalaciones del SPA.
Se presenta lentitud  al realizar trabajo cotidiano en los equipos.</v>
      </c>
      <c r="D80" s="646" t="str">
        <f>'7- Mapa Final'!J80</f>
        <v>Muy Baja - 1</v>
      </c>
      <c r="E80" s="649" t="str">
        <f>'7- Mapa Final'!K80</f>
        <v>Moderado - 3</v>
      </c>
      <c r="F80" s="658" t="str">
        <f>'7- Mapa Final'!M80</f>
        <v>Moderado - 3</v>
      </c>
      <c r="G80" s="433"/>
      <c r="H80" s="653"/>
      <c r="I80" s="653"/>
      <c r="J80" s="653"/>
      <c r="K80" s="653"/>
      <c r="L80" s="653"/>
      <c r="M80" s="693"/>
    </row>
    <row r="81" spans="1:13">
      <c r="A81" s="642"/>
      <c r="B81" s="644"/>
      <c r="C81" s="644"/>
      <c r="D81" s="647"/>
      <c r="E81" s="650"/>
      <c r="F81" s="658"/>
      <c r="G81" s="433"/>
      <c r="H81" s="653"/>
      <c r="I81" s="653"/>
      <c r="J81" s="653"/>
      <c r="K81" s="653"/>
      <c r="L81" s="653"/>
      <c r="M81" s="693"/>
    </row>
    <row r="82" spans="1:13">
      <c r="A82" s="642"/>
      <c r="B82" s="644"/>
      <c r="C82" s="644"/>
      <c r="D82" s="647"/>
      <c r="E82" s="650"/>
      <c r="F82" s="658"/>
      <c r="G82" s="433"/>
      <c r="H82" s="653"/>
      <c r="I82" s="653"/>
      <c r="J82" s="653"/>
      <c r="K82" s="653"/>
      <c r="L82" s="653"/>
      <c r="M82" s="693"/>
    </row>
    <row r="83" spans="1:13">
      <c r="A83" s="642"/>
      <c r="B83" s="644"/>
      <c r="C83" s="644"/>
      <c r="D83" s="647"/>
      <c r="E83" s="650"/>
      <c r="F83" s="658"/>
      <c r="G83" s="433"/>
      <c r="H83" s="653"/>
      <c r="I83" s="653"/>
      <c r="J83" s="653"/>
      <c r="K83" s="653"/>
      <c r="L83" s="653"/>
      <c r="M83" s="693"/>
    </row>
    <row r="84" spans="1:13">
      <c r="A84" s="642"/>
      <c r="B84" s="644"/>
      <c r="C84" s="644"/>
      <c r="D84" s="647"/>
      <c r="E84" s="650"/>
      <c r="F84" s="658"/>
      <c r="G84" s="433"/>
      <c r="H84" s="653"/>
      <c r="I84" s="653"/>
      <c r="J84" s="653"/>
      <c r="K84" s="653"/>
      <c r="L84" s="653"/>
      <c r="M84" s="693"/>
    </row>
    <row r="85" spans="1:13">
      <c r="A85" s="642"/>
      <c r="B85" s="644"/>
      <c r="C85" s="644"/>
      <c r="D85" s="647"/>
      <c r="E85" s="650"/>
      <c r="F85" s="658"/>
      <c r="G85" s="433"/>
      <c r="H85" s="653"/>
      <c r="I85" s="653"/>
      <c r="J85" s="653"/>
      <c r="K85" s="653"/>
      <c r="L85" s="653"/>
      <c r="M85" s="693"/>
    </row>
    <row r="86" spans="1:13">
      <c r="A86" s="642"/>
      <c r="B86" s="644"/>
      <c r="C86" s="644"/>
      <c r="D86" s="647"/>
      <c r="E86" s="650"/>
      <c r="F86" s="658"/>
      <c r="G86" s="433"/>
      <c r="H86" s="653"/>
      <c r="I86" s="653"/>
      <c r="J86" s="653"/>
      <c r="K86" s="653"/>
      <c r="L86" s="653"/>
      <c r="M86" s="693"/>
    </row>
    <row r="87" spans="1:13">
      <c r="A87" s="642"/>
      <c r="B87" s="644"/>
      <c r="C87" s="644"/>
      <c r="D87" s="647"/>
      <c r="E87" s="650"/>
      <c r="F87" s="658"/>
      <c r="G87" s="433"/>
      <c r="H87" s="653"/>
      <c r="I87" s="653"/>
      <c r="J87" s="653"/>
      <c r="K87" s="653"/>
      <c r="L87" s="653"/>
      <c r="M87" s="693"/>
    </row>
    <row r="88" spans="1:13">
      <c r="A88" s="642"/>
      <c r="B88" s="644"/>
      <c r="C88" s="644"/>
      <c r="D88" s="647"/>
      <c r="E88" s="650"/>
      <c r="F88" s="658"/>
      <c r="G88" s="433"/>
      <c r="H88" s="653"/>
      <c r="I88" s="653"/>
      <c r="J88" s="653"/>
      <c r="K88" s="653"/>
      <c r="L88" s="653"/>
      <c r="M88" s="693"/>
    </row>
    <row r="89" spans="1:13" ht="15.75" thickBot="1">
      <c r="A89" s="643"/>
      <c r="B89" s="645"/>
      <c r="C89" s="645"/>
      <c r="D89" s="648"/>
      <c r="E89" s="651"/>
      <c r="F89" s="690"/>
      <c r="G89" s="434"/>
      <c r="H89" s="692"/>
      <c r="I89" s="692"/>
      <c r="J89" s="692"/>
      <c r="K89" s="692"/>
      <c r="L89" s="692"/>
      <c r="M89" s="694"/>
    </row>
    <row r="90" spans="1:13">
      <c r="A90" s="642">
        <v>9</v>
      </c>
      <c r="B90" s="644" t="str">
        <f>'7- Mapa Final'!B90</f>
        <v>Acceso a información reservada</v>
      </c>
      <c r="C90" s="644" t="str">
        <f>'7- Mapa Final'!C90</f>
        <v xml:space="preserve">La  información de procesos judiciales en etapa de reserva puede ser accesada por personas  no autorizadas. </v>
      </c>
      <c r="D90" s="646" t="str">
        <f>'7- Mapa Final'!J90</f>
        <v>Muy Baja - 1</v>
      </c>
      <c r="E90" s="649" t="str">
        <f>'7- Mapa Final'!K90</f>
        <v>Moderado - 3</v>
      </c>
      <c r="F90" s="658" t="str">
        <f>'7- Mapa Final'!M90</f>
        <v>Moderado - 3</v>
      </c>
      <c r="G90" s="433"/>
      <c r="H90" s="653"/>
      <c r="I90" s="653"/>
      <c r="J90" s="653"/>
      <c r="K90" s="653"/>
      <c r="L90" s="653"/>
      <c r="M90" s="693"/>
    </row>
    <row r="91" spans="1:13">
      <c r="A91" s="642"/>
      <c r="B91" s="644"/>
      <c r="C91" s="644"/>
      <c r="D91" s="647"/>
      <c r="E91" s="650"/>
      <c r="F91" s="658"/>
      <c r="G91" s="433"/>
      <c r="H91" s="653"/>
      <c r="I91" s="653"/>
      <c r="J91" s="653"/>
      <c r="K91" s="653"/>
      <c r="L91" s="653"/>
      <c r="M91" s="693"/>
    </row>
    <row r="92" spans="1:13">
      <c r="A92" s="642"/>
      <c r="B92" s="644"/>
      <c r="C92" s="644"/>
      <c r="D92" s="647"/>
      <c r="E92" s="650"/>
      <c r="F92" s="658"/>
      <c r="G92" s="433"/>
      <c r="H92" s="653"/>
      <c r="I92" s="653"/>
      <c r="J92" s="653"/>
      <c r="K92" s="653"/>
      <c r="L92" s="653"/>
      <c r="M92" s="693"/>
    </row>
    <row r="93" spans="1:13">
      <c r="A93" s="642"/>
      <c r="B93" s="644"/>
      <c r="C93" s="644"/>
      <c r="D93" s="647"/>
      <c r="E93" s="650"/>
      <c r="F93" s="658"/>
      <c r="G93" s="433"/>
      <c r="H93" s="653"/>
      <c r="I93" s="653"/>
      <c r="J93" s="653"/>
      <c r="K93" s="653"/>
      <c r="L93" s="653"/>
      <c r="M93" s="693"/>
    </row>
    <row r="94" spans="1:13">
      <c r="A94" s="642"/>
      <c r="B94" s="644"/>
      <c r="C94" s="644"/>
      <c r="D94" s="647"/>
      <c r="E94" s="650"/>
      <c r="F94" s="658"/>
      <c r="G94" s="433"/>
      <c r="H94" s="653"/>
      <c r="I94" s="653"/>
      <c r="J94" s="653"/>
      <c r="K94" s="653"/>
      <c r="L94" s="653"/>
      <c r="M94" s="693"/>
    </row>
    <row r="95" spans="1:13">
      <c r="A95" s="642"/>
      <c r="B95" s="644"/>
      <c r="C95" s="644"/>
      <c r="D95" s="647"/>
      <c r="E95" s="650"/>
      <c r="F95" s="658"/>
      <c r="G95" s="433"/>
      <c r="H95" s="653"/>
      <c r="I95" s="653"/>
      <c r="J95" s="653"/>
      <c r="K95" s="653"/>
      <c r="L95" s="653"/>
      <c r="M95" s="693"/>
    </row>
    <row r="96" spans="1:13">
      <c r="A96" s="642"/>
      <c r="B96" s="644"/>
      <c r="C96" s="644"/>
      <c r="D96" s="647"/>
      <c r="E96" s="650"/>
      <c r="F96" s="658"/>
      <c r="G96" s="433"/>
      <c r="H96" s="653"/>
      <c r="I96" s="653"/>
      <c r="J96" s="653"/>
      <c r="K96" s="653"/>
      <c r="L96" s="653"/>
      <c r="M96" s="693"/>
    </row>
    <row r="97" spans="1:13">
      <c r="A97" s="642"/>
      <c r="B97" s="644"/>
      <c r="C97" s="644"/>
      <c r="D97" s="647"/>
      <c r="E97" s="650"/>
      <c r="F97" s="658"/>
      <c r="G97" s="433"/>
      <c r="H97" s="653"/>
      <c r="I97" s="653"/>
      <c r="J97" s="653"/>
      <c r="K97" s="653"/>
      <c r="L97" s="653"/>
      <c r="M97" s="693"/>
    </row>
    <row r="98" spans="1:13">
      <c r="A98" s="642"/>
      <c r="B98" s="644"/>
      <c r="C98" s="644"/>
      <c r="D98" s="647"/>
      <c r="E98" s="650"/>
      <c r="F98" s="658"/>
      <c r="G98" s="433"/>
      <c r="H98" s="653"/>
      <c r="I98" s="653"/>
      <c r="J98" s="653"/>
      <c r="K98" s="653"/>
      <c r="L98" s="653"/>
      <c r="M98" s="693"/>
    </row>
    <row r="99" spans="1:13" ht="15.75" thickBot="1">
      <c r="A99" s="643"/>
      <c r="B99" s="645"/>
      <c r="C99" s="645"/>
      <c r="D99" s="648"/>
      <c r="E99" s="651"/>
      <c r="F99" s="690"/>
      <c r="G99" s="434"/>
      <c r="H99" s="692"/>
      <c r="I99" s="692"/>
      <c r="J99" s="692"/>
      <c r="K99" s="692"/>
      <c r="L99" s="692"/>
      <c r="M99" s="694"/>
    </row>
  </sheetData>
  <mergeCells count="134">
    <mergeCell ref="J80:J89"/>
    <mergeCell ref="K80:K89"/>
    <mergeCell ref="L80:L89"/>
    <mergeCell ref="M80:M89"/>
    <mergeCell ref="A90:A99"/>
    <mergeCell ref="B90:B99"/>
    <mergeCell ref="C90:C99"/>
    <mergeCell ref="D90:D99"/>
    <mergeCell ref="E90:E99"/>
    <mergeCell ref="F90:F99"/>
    <mergeCell ref="G90:G99"/>
    <mergeCell ref="H90:H99"/>
    <mergeCell ref="I90:I99"/>
    <mergeCell ref="J90:J99"/>
    <mergeCell ref="K90:K99"/>
    <mergeCell ref="L90:L99"/>
    <mergeCell ref="M90:M99"/>
    <mergeCell ref="A80:A89"/>
    <mergeCell ref="B80:B89"/>
    <mergeCell ref="C80:C89"/>
    <mergeCell ref="D80:D89"/>
    <mergeCell ref="E80:E89"/>
    <mergeCell ref="F80:F89"/>
    <mergeCell ref="G80:G89"/>
    <mergeCell ref="H80:H89"/>
    <mergeCell ref="I80:I8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A60:A69"/>
    <mergeCell ref="B60:B69"/>
    <mergeCell ref="C60:C69"/>
    <mergeCell ref="D60:D69"/>
    <mergeCell ref="E60:E69"/>
    <mergeCell ref="A5:B5"/>
    <mergeCell ref="A1:B2"/>
    <mergeCell ref="C1:J3"/>
    <mergeCell ref="K1:M3"/>
    <mergeCell ref="A4:B4"/>
    <mergeCell ref="A6:B6"/>
    <mergeCell ref="A7:C7"/>
    <mergeCell ref="D7:F7"/>
    <mergeCell ref="G7:G8"/>
    <mergeCell ref="H7:H8"/>
    <mergeCell ref="I7:J7"/>
    <mergeCell ref="K7:L7"/>
    <mergeCell ref="M7:M8"/>
    <mergeCell ref="M10:M19"/>
    <mergeCell ref="A9:G9"/>
    <mergeCell ref="A10:A19"/>
    <mergeCell ref="B10:B19"/>
    <mergeCell ref="C10:C19"/>
    <mergeCell ref="D10:D19"/>
    <mergeCell ref="C4:Q4"/>
    <mergeCell ref="C5:Q5"/>
    <mergeCell ref="C6:Q6"/>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s>
  <conditionalFormatting sqref="A7:B7">
    <cfRule type="containsText" dxfId="61" priority="81" operator="containsText" text="1- Bajo">
      <formula>NOT(ISERROR(SEARCH("1- Bajo",A7)))</formula>
    </cfRule>
    <cfRule type="containsText" dxfId="60" priority="80" operator="containsText" text="4- Bajo">
      <formula>NOT(ISERROR(SEARCH("4- Bajo",A7)))</formula>
    </cfRule>
    <cfRule type="containsText" dxfId="59" priority="79" operator="containsText" text="3- Bajo">
      <formula>NOT(ISERROR(SEARCH("3- Bajo",A7)))</formula>
    </cfRule>
    <cfRule type="containsText" dxfId="58" priority="78" operator="containsText" text="4- Moderado">
      <formula>NOT(ISERROR(SEARCH("4- Moderado",A7)))</formula>
    </cfRule>
    <cfRule type="containsText" dxfId="57" priority="77" operator="containsText" text="6- Moderado">
      <formula>NOT(ISERROR(SEARCH("6- Moderado",A7)))</formula>
    </cfRule>
    <cfRule type="containsText" dxfId="56" priority="76" operator="containsText" text="3- Moderado">
      <formula>NOT(ISERROR(SEARCH("3- Moderado",A7)))</formula>
    </cfRule>
  </conditionalFormatting>
  <conditionalFormatting sqref="A10:E10 A20:E20">
    <cfRule type="containsText" dxfId="55" priority="72" operator="containsText" text="4- Moderado">
      <formula>NOT(ISERROR(SEARCH("4- Moderado",A10)))</formula>
    </cfRule>
    <cfRule type="containsText" dxfId="54" priority="71" operator="containsText" text="6- Moderado">
      <formula>NOT(ISERROR(SEARCH("6- Moderado",A10)))</formula>
    </cfRule>
    <cfRule type="containsText" dxfId="53" priority="70" operator="containsText" text="3- Moderado">
      <formula>NOT(ISERROR(SEARCH("3- Moderado",A10)))</formula>
    </cfRule>
    <cfRule type="containsText" dxfId="52" priority="75" operator="containsText" text="1- Bajo">
      <formula>NOT(ISERROR(SEARCH("1- Bajo",A10)))</formula>
    </cfRule>
    <cfRule type="containsText" dxfId="51" priority="74" operator="containsText" text="4- Bajo">
      <formula>NOT(ISERROR(SEARCH("4- Bajo",A10)))</formula>
    </cfRule>
    <cfRule type="containsText" dxfId="50" priority="73" operator="containsText" text="3- Bajo">
      <formula>NOT(ISERROR(SEARCH("3- Bajo",A10)))</formula>
    </cfRule>
  </conditionalFormatting>
  <conditionalFormatting sqref="A30:E30">
    <cfRule type="containsText" dxfId="49" priority="60" operator="containsText" text="3- Bajo">
      <formula>NOT(ISERROR(SEARCH("3- Bajo",A30)))</formula>
    </cfRule>
    <cfRule type="containsText" dxfId="48" priority="58" operator="containsText" text="6- Moderado">
      <formula>NOT(ISERROR(SEARCH("6- Moderado",A30)))</formula>
    </cfRule>
    <cfRule type="containsText" dxfId="47" priority="57" operator="containsText" text="3- Moderado">
      <formula>NOT(ISERROR(SEARCH("3- Moderado",A30)))</formula>
    </cfRule>
    <cfRule type="containsText" dxfId="46" priority="59" operator="containsText" text="4- Moderado">
      <formula>NOT(ISERROR(SEARCH("4- Moderado",A30)))</formula>
    </cfRule>
    <cfRule type="containsText" dxfId="45" priority="62" operator="containsText" text="1- Bajo">
      <formula>NOT(ISERROR(SEARCH("1- Bajo",A30)))</formula>
    </cfRule>
    <cfRule type="containsText" dxfId="44" priority="61" operator="containsText" text="4- Bajo">
      <formula>NOT(ISERROR(SEARCH("4- Bajo",A30)))</formula>
    </cfRule>
  </conditionalFormatting>
  <conditionalFormatting sqref="A40:E40">
    <cfRule type="containsText" dxfId="43" priority="55" operator="containsText" text="1- Bajo">
      <formula>NOT(ISERROR(SEARCH("1- Bajo",A40)))</formula>
    </cfRule>
    <cfRule type="containsText" dxfId="42" priority="54" operator="containsText" text="4- Bajo">
      <formula>NOT(ISERROR(SEARCH("4- Bajo",A40)))</formula>
    </cfRule>
    <cfRule type="containsText" dxfId="41" priority="53" operator="containsText" text="3- Bajo">
      <formula>NOT(ISERROR(SEARCH("3- Bajo",A40)))</formula>
    </cfRule>
    <cfRule type="containsText" dxfId="40" priority="52" operator="containsText" text="4- Moderado">
      <formula>NOT(ISERROR(SEARCH("4- Moderado",A40)))</formula>
    </cfRule>
    <cfRule type="containsText" dxfId="39" priority="51" operator="containsText" text="6- Moderado">
      <formula>NOT(ISERROR(SEARCH("6- Moderado",A40)))</formula>
    </cfRule>
    <cfRule type="containsText" dxfId="38" priority="50" operator="containsText" text="3- Moderado">
      <formula>NOT(ISERROR(SEARCH("3- Moderado",A40)))</formula>
    </cfRule>
  </conditionalFormatting>
  <conditionalFormatting sqref="A50:E50">
    <cfRule type="containsText" dxfId="37" priority="39" operator="containsText" text="3- Moderado">
      <formula>NOT(ISERROR(SEARCH("3- Moderado",A50)))</formula>
    </cfRule>
    <cfRule type="containsText" dxfId="36" priority="40" operator="containsText" text="6- Moderado">
      <formula>NOT(ISERROR(SEARCH("6- Moderado",A50)))</formula>
    </cfRule>
    <cfRule type="containsText" dxfId="35" priority="41" operator="containsText" text="4- Moderado">
      <formula>NOT(ISERROR(SEARCH("4- Moderado",A50)))</formula>
    </cfRule>
    <cfRule type="containsText" dxfId="34" priority="42" operator="containsText" text="3- Bajo">
      <formula>NOT(ISERROR(SEARCH("3- Bajo",A50)))</formula>
    </cfRule>
    <cfRule type="containsText" dxfId="33" priority="43" operator="containsText" text="4- Bajo">
      <formula>NOT(ISERROR(SEARCH("4- Bajo",A50)))</formula>
    </cfRule>
    <cfRule type="containsText" dxfId="32" priority="44" operator="containsText" text="1- Bajo">
      <formula>NOT(ISERROR(SEARCH("1- Bajo",A50)))</formula>
    </cfRule>
  </conditionalFormatting>
  <conditionalFormatting sqref="A60:E60">
    <cfRule type="containsText" dxfId="31" priority="21" operator="containsText" text="1- Bajo">
      <formula>NOT(ISERROR(SEARCH("1- Bajo",A60)))</formula>
    </cfRule>
    <cfRule type="containsText" dxfId="30" priority="20" operator="containsText" text="4- Bajo">
      <formula>NOT(ISERROR(SEARCH("4- Bajo",A60)))</formula>
    </cfRule>
    <cfRule type="containsText" dxfId="29" priority="19" operator="containsText" text="3- Bajo">
      <formula>NOT(ISERROR(SEARCH("3- Bajo",A60)))</formula>
    </cfRule>
    <cfRule type="containsText" dxfId="28" priority="17" operator="containsText" text="6- Moderado">
      <formula>NOT(ISERROR(SEARCH("6- Moderado",A60)))</formula>
    </cfRule>
    <cfRule type="containsText" dxfId="27" priority="16" operator="containsText" text="3- Moderado">
      <formula>NOT(ISERROR(SEARCH("3- Moderado",A60)))</formula>
    </cfRule>
    <cfRule type="containsText" dxfId="26" priority="18" operator="containsText" text="4- Moderado">
      <formula>NOT(ISERROR(SEARCH("4- Moderado",A60)))</formula>
    </cfRule>
  </conditionalFormatting>
  <conditionalFormatting sqref="A70:E70 A80:E80 A90:E90">
    <cfRule type="containsText" dxfId="25" priority="12" operator="containsText" text="3- Bajo">
      <formula>NOT(ISERROR(SEARCH("3- Bajo",A70)))</formula>
    </cfRule>
    <cfRule type="containsText" dxfId="24" priority="13" operator="containsText" text="4- Bajo">
      <formula>NOT(ISERROR(SEARCH("4- Bajo",A70)))</formula>
    </cfRule>
    <cfRule type="containsText" dxfId="23" priority="14" operator="containsText" text="1- Bajo">
      <formula>NOT(ISERROR(SEARCH("1- Bajo",A70)))</formula>
    </cfRule>
    <cfRule type="containsText" dxfId="22" priority="9" operator="containsText" text="3- Moderado">
      <formula>NOT(ISERROR(SEARCH("3- Moderado",A70)))</formula>
    </cfRule>
    <cfRule type="containsText" dxfId="21" priority="10" operator="containsText" text="6- Moderado">
      <formula>NOT(ISERROR(SEARCH("6- Moderado",A70)))</formula>
    </cfRule>
    <cfRule type="containsText" dxfId="20" priority="11" operator="containsText" text="4- Moderado">
      <formula>NOT(ISERROR(SEARCH("4- Moderado",A70)))</formula>
    </cfRule>
  </conditionalFormatting>
  <conditionalFormatting sqref="C8:F8">
    <cfRule type="containsText" dxfId="19" priority="64" operator="containsText" text="3- Moderado">
      <formula>NOT(ISERROR(SEARCH("3- Moderado",C8)))</formula>
    </cfRule>
    <cfRule type="containsText" dxfId="18" priority="65" operator="containsText" text="6- Moderado">
      <formula>NOT(ISERROR(SEARCH("6- Moderado",C8)))</formula>
    </cfRule>
    <cfRule type="containsText" dxfId="17" priority="66" operator="containsText" text="4- Moderado">
      <formula>NOT(ISERROR(SEARCH("4- Moderado",C8)))</formula>
    </cfRule>
    <cfRule type="containsText" dxfId="16" priority="68" operator="containsText" text="4- Bajo">
      <formula>NOT(ISERROR(SEARCH("4- Bajo",C8)))</formula>
    </cfRule>
    <cfRule type="containsText" dxfId="15" priority="69" operator="containsText" text="1- Bajo">
      <formula>NOT(ISERROR(SEARCH("1- Bajo",C8)))</formula>
    </cfRule>
    <cfRule type="containsText" dxfId="14" priority="67" operator="containsText" text="3- Bajo">
      <formula>NOT(ISERROR(SEARCH("3- Bajo",C8)))</formula>
    </cfRule>
  </conditionalFormatting>
  <conditionalFormatting sqref="D10:D99">
    <cfRule type="containsText" dxfId="13" priority="35" operator="containsText" text="Baja">
      <formula>NOT(ISERROR(SEARCH("Baja",D10)))</formula>
    </cfRule>
    <cfRule type="containsText" dxfId="12" priority="34" operator="containsText" text="Alta">
      <formula>NOT(ISERROR(SEARCH("Alta",D10)))</formula>
    </cfRule>
    <cfRule type="containsText" dxfId="11" priority="33" operator="containsText" text="Muy Alta">
      <formula>NOT(ISERROR(SEARCH("Muy Alta",D10)))</formula>
    </cfRule>
    <cfRule type="containsText" dxfId="10" priority="38" operator="containsText" text="Media">
      <formula>NOT(ISERROR(SEARCH("Media",D10)))</formula>
    </cfRule>
    <cfRule type="containsText" dxfId="9" priority="36" operator="containsText" text="Muy Baja">
      <formula>NOT(ISERROR(SEARCH("Muy Baja",D10)))</formula>
    </cfRule>
  </conditionalFormatting>
  <conditionalFormatting sqref="E10:E99">
    <cfRule type="containsText" dxfId="8" priority="32" operator="containsText" text="Leve">
      <formula>NOT(ISERROR(SEARCH("Leve",E10)))</formula>
    </cfRule>
    <cfRule type="containsText" dxfId="7" priority="31" operator="containsText" text="Menor">
      <formula>NOT(ISERROR(SEARCH("Menor",E10)))</formula>
    </cfRule>
    <cfRule type="containsText" dxfId="6" priority="30" operator="containsText" text="Mayor">
      <formula>NOT(ISERROR(SEARCH("Mayor",E10)))</formula>
    </cfRule>
    <cfRule type="containsText" dxfId="5" priority="29" operator="containsText" text="Catastrófico">
      <formula>NOT(ISERROR(SEARCH("Catastrófico",E10)))</formula>
    </cfRule>
  </conditionalFormatting>
  <conditionalFormatting sqref="E10:F99">
    <cfRule type="containsText" dxfId="4" priority="37" operator="containsText" text="Moderado">
      <formula>NOT(ISERROR(SEARCH("Moderado",E10)))</formula>
    </cfRule>
  </conditionalFormatting>
  <conditionalFormatting sqref="F10:F29">
    <cfRule type="colorScale" priority="82">
      <colorScale>
        <cfvo type="min"/>
        <cfvo type="max"/>
        <color rgb="FFFF7128"/>
        <color rgb="FFFFEF9C"/>
      </colorScale>
    </cfRule>
  </conditionalFormatting>
  <conditionalFormatting sqref="F10:F99">
    <cfRule type="containsText" dxfId="3" priority="48" operator="containsText" text="Extremo">
      <formula>NOT(ISERROR(SEARCH("Extremo",F10)))</formula>
    </cfRule>
    <cfRule type="containsText" dxfId="2" priority="47" operator="containsText" text="Alto">
      <formula>NOT(ISERROR(SEARCH("Alto",F10)))</formula>
    </cfRule>
    <cfRule type="containsText" dxfId="1" priority="46" operator="containsText" text="Moderado">
      <formula>NOT(ISERROR(SEARCH("Moderado",F10)))</formula>
    </cfRule>
    <cfRule type="containsText" dxfId="0" priority="45" operator="containsText" text="Bajo">
      <formula>NOT(ISERROR(SEARCH("Bajo",F10)))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99">
    <cfRule type="colorScale" priority="1426">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D00-000000000000}"/>
    <dataValidation allowBlank="1" showInputMessage="1" showErrorMessage="1" prompt="Describir las actividades que se van a desarrollar para el proyecto" sqref="H7" xr:uid="{00000000-0002-0000-0D00-000001000000}"/>
    <dataValidation allowBlank="1" showInputMessage="1" showErrorMessage="1" prompt="Seleccionar si el responsable es el responsable de las acciones es el nivel central" sqref="I7:I8" xr:uid="{00000000-0002-0000-0D00-000002000000}"/>
    <dataValidation allowBlank="1" showInputMessage="1" showErrorMessage="1" prompt="seleccionar si el responsable de ejecutar las acciones es el nivel central" sqref="J8" xr:uid="{00000000-0002-0000-0D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'9- Matriz de Calor '!$S$8:$S$11</xm:f>
          </x14:formula1>
          <xm:sqref>G10:G99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30"/>
  <sheetViews>
    <sheetView topLeftCell="A21" zoomScale="150" zoomScaleNormal="150" workbookViewId="0">
      <selection activeCell="B22" sqref="B22:J30"/>
    </sheetView>
  </sheetViews>
  <sheetFormatPr baseColWidth="10" defaultColWidth="11.42578125" defaultRowHeight="15"/>
  <sheetData>
    <row r="2" spans="2:10" ht="18.75">
      <c r="B2" s="330" t="s">
        <v>17</v>
      </c>
      <c r="C2" s="330"/>
      <c r="D2" s="330"/>
      <c r="E2" s="330"/>
      <c r="F2" s="330"/>
      <c r="G2" s="330"/>
      <c r="H2" s="330"/>
      <c r="I2" s="330"/>
      <c r="J2" s="330"/>
    </row>
    <row r="3" spans="2:10" ht="15.75" thickBot="1"/>
    <row r="4" spans="2:10">
      <c r="B4" s="331" t="s">
        <v>18</v>
      </c>
      <c r="C4" s="332"/>
      <c r="D4" s="332"/>
      <c r="E4" s="332"/>
      <c r="F4" s="332"/>
      <c r="G4" s="332"/>
      <c r="H4" s="332"/>
      <c r="I4" s="332"/>
      <c r="J4" s="333"/>
    </row>
    <row r="5" spans="2:10">
      <c r="B5" s="334"/>
      <c r="C5" s="335"/>
      <c r="D5" s="335"/>
      <c r="E5" s="335"/>
      <c r="F5" s="335"/>
      <c r="G5" s="335"/>
      <c r="H5" s="335"/>
      <c r="I5" s="335"/>
      <c r="J5" s="336"/>
    </row>
    <row r="6" spans="2:10">
      <c r="B6" s="334"/>
      <c r="C6" s="335"/>
      <c r="D6" s="335"/>
      <c r="E6" s="335"/>
      <c r="F6" s="335"/>
      <c r="G6" s="335"/>
      <c r="H6" s="335"/>
      <c r="I6" s="335"/>
      <c r="J6" s="336"/>
    </row>
    <row r="7" spans="2:10" ht="15.75" thickBot="1">
      <c r="B7" s="337"/>
      <c r="C7" s="338"/>
      <c r="D7" s="338"/>
      <c r="E7" s="338"/>
      <c r="F7" s="338"/>
      <c r="G7" s="338"/>
      <c r="H7" s="338"/>
      <c r="I7" s="338"/>
      <c r="J7" s="339"/>
    </row>
    <row r="8" spans="2:10" ht="15.75" thickBot="1"/>
    <row r="9" spans="2:10">
      <c r="B9" s="331" t="s">
        <v>464</v>
      </c>
      <c r="C9" s="332"/>
      <c r="D9" s="332"/>
      <c r="E9" s="332"/>
      <c r="F9" s="332"/>
      <c r="G9" s="332"/>
      <c r="H9" s="332"/>
      <c r="I9" s="332"/>
      <c r="J9" s="333"/>
    </row>
    <row r="10" spans="2:10">
      <c r="B10" s="334"/>
      <c r="C10" s="335"/>
      <c r="D10" s="335"/>
      <c r="E10" s="335"/>
      <c r="F10" s="335"/>
      <c r="G10" s="335"/>
      <c r="H10" s="335"/>
      <c r="I10" s="335"/>
      <c r="J10" s="336"/>
    </row>
    <row r="11" spans="2:10">
      <c r="B11" s="334"/>
      <c r="C11" s="335"/>
      <c r="D11" s="335"/>
      <c r="E11" s="335"/>
      <c r="F11" s="335"/>
      <c r="G11" s="335"/>
      <c r="H11" s="335"/>
      <c r="I11" s="335"/>
      <c r="J11" s="336"/>
    </row>
    <row r="12" spans="2:10">
      <c r="B12" s="334"/>
      <c r="C12" s="335"/>
      <c r="D12" s="335"/>
      <c r="E12" s="335"/>
      <c r="F12" s="335"/>
      <c r="G12" s="335"/>
      <c r="H12" s="335"/>
      <c r="I12" s="335"/>
      <c r="J12" s="336"/>
    </row>
    <row r="13" spans="2:10">
      <c r="B13" s="334"/>
      <c r="C13" s="335"/>
      <c r="D13" s="335"/>
      <c r="E13" s="335"/>
      <c r="F13" s="335"/>
      <c r="G13" s="335"/>
      <c r="H13" s="335"/>
      <c r="I13" s="335"/>
      <c r="J13" s="336"/>
    </row>
    <row r="14" spans="2:10">
      <c r="B14" s="334"/>
      <c r="C14" s="335"/>
      <c r="D14" s="335"/>
      <c r="E14" s="335"/>
      <c r="F14" s="335"/>
      <c r="G14" s="335"/>
      <c r="H14" s="335"/>
      <c r="I14" s="335"/>
      <c r="J14" s="336"/>
    </row>
    <row r="15" spans="2:10" ht="15.75" thickBot="1">
      <c r="B15" s="337"/>
      <c r="C15" s="338"/>
      <c r="D15" s="338"/>
      <c r="E15" s="338"/>
      <c r="F15" s="338"/>
      <c r="G15" s="338"/>
      <c r="H15" s="338"/>
      <c r="I15" s="338"/>
      <c r="J15" s="339"/>
    </row>
    <row r="16" spans="2:10" ht="15.75" thickBot="1"/>
    <row r="17" spans="2:10">
      <c r="B17" s="331" t="s">
        <v>19</v>
      </c>
      <c r="C17" s="332"/>
      <c r="D17" s="332"/>
      <c r="E17" s="332"/>
      <c r="F17" s="332"/>
      <c r="G17" s="332"/>
      <c r="H17" s="332"/>
      <c r="I17" s="332"/>
      <c r="J17" s="333"/>
    </row>
    <row r="18" spans="2:10">
      <c r="B18" s="334"/>
      <c r="C18" s="335"/>
      <c r="D18" s="335"/>
      <c r="E18" s="335"/>
      <c r="F18" s="335"/>
      <c r="G18" s="335"/>
      <c r="H18" s="335"/>
      <c r="I18" s="335"/>
      <c r="J18" s="336"/>
    </row>
    <row r="19" spans="2:10">
      <c r="B19" s="334"/>
      <c r="C19" s="335"/>
      <c r="D19" s="335"/>
      <c r="E19" s="335"/>
      <c r="F19" s="335"/>
      <c r="G19" s="335"/>
      <c r="H19" s="335"/>
      <c r="I19" s="335"/>
      <c r="J19" s="336"/>
    </row>
    <row r="20" spans="2:10" ht="15.75" thickBot="1">
      <c r="B20" s="337"/>
      <c r="C20" s="338"/>
      <c r="D20" s="338"/>
      <c r="E20" s="338"/>
      <c r="F20" s="338"/>
      <c r="G20" s="338"/>
      <c r="H20" s="338"/>
      <c r="I20" s="338"/>
      <c r="J20" s="339"/>
    </row>
    <row r="21" spans="2:10" ht="15.75" thickBot="1"/>
    <row r="22" spans="2:10">
      <c r="B22" s="331" t="s">
        <v>20</v>
      </c>
      <c r="C22" s="332"/>
      <c r="D22" s="332"/>
      <c r="E22" s="332"/>
      <c r="F22" s="332"/>
      <c r="G22" s="332"/>
      <c r="H22" s="332"/>
      <c r="I22" s="332"/>
      <c r="J22" s="333"/>
    </row>
    <row r="23" spans="2:10">
      <c r="B23" s="334"/>
      <c r="C23" s="335"/>
      <c r="D23" s="335"/>
      <c r="E23" s="335"/>
      <c r="F23" s="335"/>
      <c r="G23" s="335"/>
      <c r="H23" s="335"/>
      <c r="I23" s="335"/>
      <c r="J23" s="336"/>
    </row>
    <row r="24" spans="2:10">
      <c r="B24" s="334"/>
      <c r="C24" s="335"/>
      <c r="D24" s="335"/>
      <c r="E24" s="335"/>
      <c r="F24" s="335"/>
      <c r="G24" s="335"/>
      <c r="H24" s="335"/>
      <c r="I24" s="335"/>
      <c r="J24" s="336"/>
    </row>
    <row r="25" spans="2:10">
      <c r="B25" s="334"/>
      <c r="C25" s="335"/>
      <c r="D25" s="335"/>
      <c r="E25" s="335"/>
      <c r="F25" s="335"/>
      <c r="G25" s="335"/>
      <c r="H25" s="335"/>
      <c r="I25" s="335"/>
      <c r="J25" s="336"/>
    </row>
    <row r="26" spans="2:10">
      <c r="B26" s="334"/>
      <c r="C26" s="335"/>
      <c r="D26" s="335"/>
      <c r="E26" s="335"/>
      <c r="F26" s="335"/>
      <c r="G26" s="335"/>
      <c r="H26" s="335"/>
      <c r="I26" s="335"/>
      <c r="J26" s="336"/>
    </row>
    <row r="27" spans="2:10">
      <c r="B27" s="334"/>
      <c r="C27" s="335"/>
      <c r="D27" s="335"/>
      <c r="E27" s="335"/>
      <c r="F27" s="335"/>
      <c r="G27" s="335"/>
      <c r="H27" s="335"/>
      <c r="I27" s="335"/>
      <c r="J27" s="336"/>
    </row>
    <row r="28" spans="2:10">
      <c r="B28" s="334"/>
      <c r="C28" s="335"/>
      <c r="D28" s="335"/>
      <c r="E28" s="335"/>
      <c r="F28" s="335"/>
      <c r="G28" s="335"/>
      <c r="H28" s="335"/>
      <c r="I28" s="335"/>
      <c r="J28" s="336"/>
    </row>
    <row r="29" spans="2:10">
      <c r="B29" s="334"/>
      <c r="C29" s="335"/>
      <c r="D29" s="335"/>
      <c r="E29" s="335"/>
      <c r="F29" s="335"/>
      <c r="G29" s="335"/>
      <c r="H29" s="335"/>
      <c r="I29" s="335"/>
      <c r="J29" s="336"/>
    </row>
    <row r="30" spans="2:10" ht="15.75" thickBot="1">
      <c r="B30" s="337"/>
      <c r="C30" s="338"/>
      <c r="D30" s="338"/>
      <c r="E30" s="338"/>
      <c r="F30" s="338"/>
      <c r="G30" s="338"/>
      <c r="H30" s="338"/>
      <c r="I30" s="338"/>
      <c r="J30" s="339"/>
    </row>
  </sheetData>
  <mergeCells count="5">
    <mergeCell ref="B2:J2"/>
    <mergeCell ref="B4:J7"/>
    <mergeCell ref="B9:J15"/>
    <mergeCell ref="B17:J20"/>
    <mergeCell ref="B22:J30"/>
  </mergeCells>
  <pageMargins left="0.7" right="0.7" top="0.75" bottom="0.75" header="0.3" footer="0.3"/>
  <pageSetup paperSize="11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pageSetUpPr fitToPage="1"/>
  </sheetPr>
  <dimension ref="A1:J82"/>
  <sheetViews>
    <sheetView showGridLines="0" topLeftCell="B40" zoomScale="70" zoomScaleNormal="70" workbookViewId="0">
      <selection activeCell="E49" sqref="E49"/>
    </sheetView>
  </sheetViews>
  <sheetFormatPr baseColWidth="10" defaultColWidth="61.7109375" defaultRowHeight="14.25"/>
  <cols>
    <col min="1" max="1" width="61.7109375" style="279"/>
    <col min="2" max="2" width="61.7109375" style="280"/>
    <col min="3" max="3" width="61.7109375" style="251"/>
    <col min="4" max="4" width="61.7109375" style="280"/>
    <col min="5" max="16384" width="61.7109375" style="251"/>
  </cols>
  <sheetData>
    <row r="1" spans="1:8" ht="108" customHeight="1">
      <c r="A1" s="249"/>
      <c r="B1" s="349" t="s">
        <v>21</v>
      </c>
      <c r="C1" s="349"/>
      <c r="D1" s="349"/>
      <c r="E1" s="249"/>
      <c r="F1" s="250"/>
      <c r="G1" s="250"/>
      <c r="H1" s="250"/>
    </row>
    <row r="2" spans="1:8" ht="124.5" customHeight="1">
      <c r="A2" s="252" t="s">
        <v>22</v>
      </c>
      <c r="B2" s="350"/>
      <c r="C2" s="351"/>
      <c r="D2" s="253" t="s">
        <v>23</v>
      </c>
      <c r="E2" s="315" t="s">
        <v>501</v>
      </c>
    </row>
    <row r="3" spans="1:8">
      <c r="A3" s="254"/>
      <c r="B3" s="255"/>
      <c r="C3" s="255"/>
      <c r="D3" s="256"/>
      <c r="E3" s="255"/>
    </row>
    <row r="4" spans="1:8" ht="27" customHeight="1">
      <c r="A4" s="252" t="s">
        <v>24</v>
      </c>
      <c r="B4" s="352" t="s">
        <v>502</v>
      </c>
      <c r="C4" s="353"/>
      <c r="D4" s="353"/>
      <c r="E4" s="353"/>
    </row>
    <row r="5" spans="1:8">
      <c r="A5" s="257"/>
      <c r="B5" s="258"/>
      <c r="D5" s="256"/>
      <c r="E5" s="256"/>
    </row>
    <row r="6" spans="1:8" ht="15">
      <c r="A6" s="354" t="s">
        <v>25</v>
      </c>
      <c r="B6" s="355" t="s">
        <v>26</v>
      </c>
      <c r="C6" s="355"/>
      <c r="D6" s="356" t="s">
        <v>498</v>
      </c>
      <c r="E6" s="356"/>
    </row>
    <row r="7" spans="1:8" ht="341.25" customHeight="1">
      <c r="A7" s="354"/>
      <c r="B7" s="357"/>
      <c r="C7" s="358"/>
      <c r="D7" s="316" t="s">
        <v>499</v>
      </c>
      <c r="E7" s="315" t="s">
        <v>500</v>
      </c>
    </row>
    <row r="8" spans="1:8">
      <c r="A8" s="257"/>
      <c r="B8" s="258"/>
      <c r="D8" s="256"/>
      <c r="E8" s="256"/>
    </row>
    <row r="9" spans="1:8">
      <c r="A9" s="346" t="s">
        <v>27</v>
      </c>
      <c r="B9" s="346"/>
      <c r="C9" s="346"/>
      <c r="D9" s="346"/>
      <c r="E9" s="346"/>
    </row>
    <row r="10" spans="1:8">
      <c r="A10" s="259" t="s">
        <v>28</v>
      </c>
      <c r="B10" s="259" t="s">
        <v>29</v>
      </c>
      <c r="C10" s="259" t="s">
        <v>30</v>
      </c>
      <c r="D10" s="259" t="s">
        <v>31</v>
      </c>
      <c r="E10" s="259" t="s">
        <v>32</v>
      </c>
    </row>
    <row r="11" spans="1:8" s="263" customFormat="1" ht="85.5">
      <c r="A11" s="347" t="s">
        <v>33</v>
      </c>
      <c r="B11" s="260">
        <v>1</v>
      </c>
      <c r="C11" s="261" t="s">
        <v>34</v>
      </c>
      <c r="D11" s="262">
        <v>1</v>
      </c>
      <c r="E11" s="261" t="s">
        <v>35</v>
      </c>
    </row>
    <row r="12" spans="1:8" s="263" customFormat="1" ht="42.75">
      <c r="A12" s="347"/>
      <c r="B12" s="260">
        <v>2</v>
      </c>
      <c r="C12" s="261" t="s">
        <v>36</v>
      </c>
      <c r="D12" s="262"/>
      <c r="E12" s="261"/>
    </row>
    <row r="13" spans="1:8" ht="42.75">
      <c r="A13" s="348" t="s">
        <v>37</v>
      </c>
      <c r="B13" s="264">
        <v>3</v>
      </c>
      <c r="C13" s="265" t="s">
        <v>38</v>
      </c>
      <c r="D13" s="264">
        <v>2</v>
      </c>
      <c r="E13" s="265" t="s">
        <v>39</v>
      </c>
    </row>
    <row r="14" spans="1:8" ht="28.5">
      <c r="A14" s="348"/>
      <c r="B14" s="264">
        <v>4</v>
      </c>
      <c r="C14" s="265" t="s">
        <v>40</v>
      </c>
      <c r="D14" s="264"/>
      <c r="E14" s="265"/>
    </row>
    <row r="15" spans="1:8" ht="42.75">
      <c r="A15" s="348"/>
      <c r="B15" s="264">
        <v>5</v>
      </c>
      <c r="C15" s="265" t="s">
        <v>41</v>
      </c>
      <c r="D15" s="264"/>
      <c r="E15" s="265"/>
    </row>
    <row r="16" spans="1:8" ht="57">
      <c r="A16" s="342" t="s">
        <v>42</v>
      </c>
      <c r="B16" s="264">
        <v>6</v>
      </c>
      <c r="C16" s="265" t="s">
        <v>43</v>
      </c>
      <c r="D16" s="264">
        <v>3</v>
      </c>
      <c r="E16" s="261" t="s">
        <v>44</v>
      </c>
    </row>
    <row r="17" spans="1:10" ht="80.099999999999994" customHeight="1">
      <c r="A17" s="342"/>
      <c r="B17" s="264">
        <v>7</v>
      </c>
      <c r="C17" s="265" t="s">
        <v>45</v>
      </c>
      <c r="D17" s="264">
        <v>4</v>
      </c>
      <c r="E17" s="261" t="s">
        <v>46</v>
      </c>
    </row>
    <row r="18" spans="1:10" ht="80.099999999999994" customHeight="1">
      <c r="A18" s="342"/>
      <c r="B18" s="264">
        <v>8</v>
      </c>
      <c r="C18" s="265" t="s">
        <v>47</v>
      </c>
      <c r="D18" s="264"/>
      <c r="E18" s="266"/>
    </row>
    <row r="19" spans="1:10" ht="80.099999999999994" customHeight="1">
      <c r="A19" s="342"/>
      <c r="B19" s="264">
        <v>9</v>
      </c>
      <c r="C19" s="265" t="s">
        <v>48</v>
      </c>
      <c r="D19" s="264"/>
      <c r="E19" s="265"/>
    </row>
    <row r="20" spans="1:10" ht="80.099999999999994" customHeight="1">
      <c r="A20" s="342"/>
      <c r="B20" s="264">
        <v>10</v>
      </c>
      <c r="C20" s="265" t="s">
        <v>49</v>
      </c>
      <c r="D20" s="264"/>
      <c r="E20" s="261"/>
      <c r="J20" s="267"/>
    </row>
    <row r="21" spans="1:10" ht="80.099999999999994" customHeight="1">
      <c r="A21" s="342"/>
      <c r="B21" s="264">
        <v>11</v>
      </c>
      <c r="C21" s="265" t="s">
        <v>50</v>
      </c>
      <c r="D21" s="264"/>
      <c r="E21" s="265"/>
      <c r="J21" s="267"/>
    </row>
    <row r="22" spans="1:10" ht="80.099999999999994" customHeight="1">
      <c r="A22" s="342"/>
      <c r="B22" s="264">
        <v>12</v>
      </c>
      <c r="C22" s="265" t="s">
        <v>51</v>
      </c>
      <c r="D22" s="264"/>
      <c r="E22" s="265"/>
      <c r="J22" s="267"/>
    </row>
    <row r="23" spans="1:10" ht="80.099999999999994" customHeight="1">
      <c r="A23" s="342" t="s">
        <v>52</v>
      </c>
      <c r="B23" s="264">
        <v>13</v>
      </c>
      <c r="C23" s="261" t="s">
        <v>53</v>
      </c>
      <c r="D23" s="260">
        <v>5</v>
      </c>
      <c r="E23" s="261" t="s">
        <v>54</v>
      </c>
    </row>
    <row r="24" spans="1:10" ht="80.099999999999994" customHeight="1">
      <c r="A24" s="342"/>
      <c r="B24" s="264">
        <v>14</v>
      </c>
      <c r="C24" s="261" t="s">
        <v>55</v>
      </c>
      <c r="D24" s="260">
        <v>6</v>
      </c>
      <c r="E24" s="261" t="s">
        <v>56</v>
      </c>
    </row>
    <row r="25" spans="1:10" ht="80.099999999999994" customHeight="1">
      <c r="A25" s="342"/>
      <c r="B25" s="264">
        <v>15</v>
      </c>
      <c r="C25" s="261" t="s">
        <v>57</v>
      </c>
      <c r="D25" s="260">
        <v>7</v>
      </c>
      <c r="E25" s="261" t="s">
        <v>58</v>
      </c>
    </row>
    <row r="26" spans="1:10" ht="80.099999999999994" customHeight="1">
      <c r="A26" s="342"/>
      <c r="B26" s="264">
        <v>16</v>
      </c>
      <c r="C26" s="261" t="s">
        <v>59</v>
      </c>
      <c r="D26" s="260"/>
      <c r="E26" s="261"/>
    </row>
    <row r="27" spans="1:10" ht="174.6" customHeight="1">
      <c r="A27" s="268" t="s">
        <v>60</v>
      </c>
      <c r="B27" s="264">
        <v>17</v>
      </c>
      <c r="C27" s="261" t="s">
        <v>61</v>
      </c>
      <c r="D27" s="260">
        <v>8</v>
      </c>
      <c r="E27" s="261" t="s">
        <v>62</v>
      </c>
    </row>
    <row r="28" spans="1:10" ht="48.75" customHeight="1">
      <c r="A28" s="342" t="s">
        <v>63</v>
      </c>
      <c r="B28" s="264">
        <v>18</v>
      </c>
      <c r="C28" s="269" t="s">
        <v>64</v>
      </c>
      <c r="D28" s="264"/>
      <c r="E28" s="265"/>
    </row>
    <row r="29" spans="1:10" ht="87" customHeight="1">
      <c r="A29" s="342"/>
      <c r="B29" s="264">
        <v>19</v>
      </c>
      <c r="C29" s="269" t="s">
        <v>65</v>
      </c>
      <c r="D29" s="264"/>
      <c r="E29" s="265"/>
    </row>
    <row r="30" spans="1:10" ht="20.100000000000001" customHeight="1">
      <c r="A30" s="346" t="s">
        <v>66</v>
      </c>
      <c r="B30" s="346"/>
      <c r="C30" s="346"/>
      <c r="D30" s="346"/>
      <c r="E30" s="346"/>
    </row>
    <row r="31" spans="1:10" ht="20.100000000000001" customHeight="1">
      <c r="A31" s="259" t="s">
        <v>28</v>
      </c>
      <c r="B31" s="259" t="s">
        <v>29</v>
      </c>
      <c r="C31" s="259" t="s">
        <v>67</v>
      </c>
      <c r="D31" s="259" t="s">
        <v>31</v>
      </c>
      <c r="E31" s="259" t="s">
        <v>68</v>
      </c>
    </row>
    <row r="32" spans="1:10" ht="98.45" customHeight="1">
      <c r="A32" s="342" t="s">
        <v>69</v>
      </c>
      <c r="B32" s="260">
        <v>1</v>
      </c>
      <c r="C32" s="261" t="s">
        <v>70</v>
      </c>
      <c r="D32" s="260">
        <v>1</v>
      </c>
      <c r="E32" s="261" t="s">
        <v>71</v>
      </c>
    </row>
    <row r="33" spans="1:5" ht="57">
      <c r="A33" s="342"/>
      <c r="B33" s="260">
        <v>2</v>
      </c>
      <c r="C33" s="261" t="s">
        <v>72</v>
      </c>
      <c r="D33" s="260">
        <v>2</v>
      </c>
      <c r="E33" s="261" t="s">
        <v>73</v>
      </c>
    </row>
    <row r="34" spans="1:5" ht="28.5">
      <c r="A34" s="342"/>
      <c r="B34" s="260"/>
      <c r="C34" s="261"/>
      <c r="D34" s="260">
        <v>3</v>
      </c>
      <c r="E34" s="261" t="s">
        <v>74</v>
      </c>
    </row>
    <row r="35" spans="1:5" ht="28.5">
      <c r="A35" s="342"/>
      <c r="B35" s="260"/>
      <c r="C35" s="261"/>
      <c r="D35" s="260">
        <v>4</v>
      </c>
      <c r="E35" s="261" t="s">
        <v>75</v>
      </c>
    </row>
    <row r="36" spans="1:5" ht="28.5">
      <c r="A36" s="342"/>
      <c r="B36" s="260"/>
      <c r="C36" s="263"/>
      <c r="D36" s="260">
        <v>5</v>
      </c>
      <c r="E36" s="261" t="s">
        <v>76</v>
      </c>
    </row>
    <row r="37" spans="1:5" ht="28.5">
      <c r="A37" s="342"/>
      <c r="B37" s="260"/>
      <c r="C37" s="269"/>
      <c r="D37" s="260">
        <v>6</v>
      </c>
      <c r="E37" s="261" t="s">
        <v>77</v>
      </c>
    </row>
    <row r="38" spans="1:5">
      <c r="A38" s="342"/>
      <c r="B38" s="260"/>
      <c r="C38" s="269"/>
      <c r="D38" s="260">
        <v>7</v>
      </c>
      <c r="E38" s="269" t="s">
        <v>78</v>
      </c>
    </row>
    <row r="39" spans="1:5" ht="28.5">
      <c r="A39" s="342" t="s">
        <v>79</v>
      </c>
      <c r="B39" s="260">
        <v>3</v>
      </c>
      <c r="C39" s="269" t="s">
        <v>80</v>
      </c>
      <c r="D39" s="260">
        <v>8</v>
      </c>
      <c r="E39" s="269" t="s">
        <v>81</v>
      </c>
    </row>
    <row r="40" spans="1:5" ht="55.5" customHeight="1">
      <c r="A40" s="342"/>
      <c r="B40" s="260"/>
      <c r="C40" s="269"/>
      <c r="D40" s="260">
        <v>9</v>
      </c>
      <c r="E40" s="269" t="s">
        <v>82</v>
      </c>
    </row>
    <row r="41" spans="1:5" s="270" customFormat="1" ht="28.5">
      <c r="A41" s="342"/>
      <c r="B41" s="260"/>
      <c r="C41" s="269"/>
      <c r="D41" s="260">
        <v>10</v>
      </c>
      <c r="E41" s="269" t="s">
        <v>83</v>
      </c>
    </row>
    <row r="42" spans="1:5" s="270" customFormat="1">
      <c r="A42" s="342"/>
      <c r="B42" s="260"/>
      <c r="C42" s="271"/>
      <c r="D42" s="260">
        <v>11</v>
      </c>
      <c r="E42" s="269" t="s">
        <v>84</v>
      </c>
    </row>
    <row r="43" spans="1:5" s="270" customFormat="1" ht="42.75">
      <c r="A43" s="342" t="s">
        <v>85</v>
      </c>
      <c r="B43" s="260">
        <v>4</v>
      </c>
      <c r="C43" s="261" t="s">
        <v>86</v>
      </c>
      <c r="D43" s="260">
        <v>12</v>
      </c>
      <c r="E43" s="272" t="s">
        <v>87</v>
      </c>
    </row>
    <row r="44" spans="1:5" s="270" customFormat="1" ht="28.5">
      <c r="A44" s="342"/>
      <c r="B44" s="260">
        <v>5</v>
      </c>
      <c r="C44" s="261" t="s">
        <v>88</v>
      </c>
      <c r="D44" s="260"/>
      <c r="E44" s="261"/>
    </row>
    <row r="45" spans="1:5" s="270" customFormat="1" ht="42.75">
      <c r="A45" s="342"/>
      <c r="B45" s="260">
        <v>6</v>
      </c>
      <c r="C45" s="261" t="s">
        <v>89</v>
      </c>
      <c r="D45" s="260">
        <v>13</v>
      </c>
      <c r="E45" s="261" t="s">
        <v>90</v>
      </c>
    </row>
    <row r="46" spans="1:5" s="270" customFormat="1" ht="42.75">
      <c r="A46" s="342"/>
      <c r="B46" s="260">
        <v>7</v>
      </c>
      <c r="C46" s="261" t="s">
        <v>91</v>
      </c>
      <c r="D46" s="260">
        <v>14</v>
      </c>
      <c r="E46" s="261" t="s">
        <v>92</v>
      </c>
    </row>
    <row r="47" spans="1:5" ht="28.5">
      <c r="A47" s="342"/>
      <c r="B47" s="260">
        <v>8</v>
      </c>
      <c r="C47" s="272" t="s">
        <v>93</v>
      </c>
      <c r="D47" s="260">
        <v>15</v>
      </c>
      <c r="E47" s="261" t="s">
        <v>94</v>
      </c>
    </row>
    <row r="48" spans="1:5" ht="42.75">
      <c r="A48" s="342"/>
      <c r="B48" s="260">
        <v>9</v>
      </c>
      <c r="C48" s="261" t="s">
        <v>95</v>
      </c>
      <c r="D48" s="260">
        <v>16</v>
      </c>
      <c r="E48" s="261" t="s">
        <v>96</v>
      </c>
    </row>
    <row r="49" spans="1:5" ht="85.5">
      <c r="A49" s="342" t="s">
        <v>97</v>
      </c>
      <c r="B49" s="260">
        <v>10</v>
      </c>
      <c r="C49" s="261" t="s">
        <v>98</v>
      </c>
      <c r="D49" s="260">
        <v>17</v>
      </c>
      <c r="E49" s="261" t="s">
        <v>99</v>
      </c>
    </row>
    <row r="50" spans="1:5" ht="57">
      <c r="A50" s="342"/>
      <c r="B50" s="260">
        <v>11</v>
      </c>
      <c r="C50" s="261" t="s">
        <v>100</v>
      </c>
      <c r="D50" s="262">
        <v>18</v>
      </c>
      <c r="E50" s="261" t="s">
        <v>101</v>
      </c>
    </row>
    <row r="51" spans="1:5" ht="28.5">
      <c r="A51" s="342"/>
      <c r="B51" s="260">
        <v>12</v>
      </c>
      <c r="C51" s="261" t="s">
        <v>102</v>
      </c>
      <c r="D51" s="262">
        <v>19</v>
      </c>
      <c r="E51" s="261" t="s">
        <v>103</v>
      </c>
    </row>
    <row r="52" spans="1:5" ht="42.75">
      <c r="A52" s="342" t="s">
        <v>104</v>
      </c>
      <c r="B52" s="260">
        <v>13</v>
      </c>
      <c r="C52" s="261" t="s">
        <v>105</v>
      </c>
      <c r="D52" s="262">
        <v>20</v>
      </c>
      <c r="E52" s="272" t="s">
        <v>106</v>
      </c>
    </row>
    <row r="53" spans="1:5" ht="28.5">
      <c r="A53" s="342"/>
      <c r="B53" s="260">
        <v>14</v>
      </c>
      <c r="C53" s="261" t="s">
        <v>107</v>
      </c>
      <c r="D53" s="262">
        <v>21</v>
      </c>
      <c r="E53" s="272" t="s">
        <v>108</v>
      </c>
    </row>
    <row r="54" spans="1:5" ht="71.25">
      <c r="A54" s="342"/>
      <c r="B54" s="260">
        <v>15</v>
      </c>
      <c r="C54" s="261" t="s">
        <v>109</v>
      </c>
      <c r="D54" s="262"/>
      <c r="E54" s="272"/>
    </row>
    <row r="55" spans="1:5" ht="28.5">
      <c r="A55" s="342"/>
      <c r="B55" s="260">
        <v>16</v>
      </c>
      <c r="C55" s="261" t="s">
        <v>110</v>
      </c>
      <c r="D55" s="262"/>
      <c r="E55" s="272"/>
    </row>
    <row r="56" spans="1:5">
      <c r="A56" s="342"/>
      <c r="B56" s="260">
        <v>17</v>
      </c>
      <c r="C56" s="261" t="s">
        <v>111</v>
      </c>
      <c r="D56" s="262"/>
      <c r="E56" s="272"/>
    </row>
    <row r="57" spans="1:5" ht="28.5">
      <c r="A57" s="342"/>
      <c r="B57" s="260">
        <v>18</v>
      </c>
      <c r="C57" s="261" t="s">
        <v>112</v>
      </c>
      <c r="D57" s="262"/>
      <c r="E57" s="272"/>
    </row>
    <row r="58" spans="1:5" ht="28.5">
      <c r="A58" s="342"/>
      <c r="B58" s="260">
        <v>19</v>
      </c>
      <c r="C58" s="261" t="s">
        <v>113</v>
      </c>
      <c r="D58" s="262"/>
      <c r="E58" s="272"/>
    </row>
    <row r="59" spans="1:5" ht="28.5">
      <c r="A59" s="342"/>
      <c r="B59" s="260">
        <v>20</v>
      </c>
      <c r="C59" s="261" t="s">
        <v>114</v>
      </c>
      <c r="D59" s="262"/>
      <c r="E59" s="272"/>
    </row>
    <row r="60" spans="1:5" ht="42.75">
      <c r="A60" s="342"/>
      <c r="B60" s="260">
        <v>21</v>
      </c>
      <c r="C60" s="261" t="s">
        <v>115</v>
      </c>
      <c r="D60" s="262"/>
      <c r="E60" s="272"/>
    </row>
    <row r="61" spans="1:5" ht="28.5">
      <c r="A61" s="342"/>
      <c r="B61" s="260">
        <v>22</v>
      </c>
      <c r="C61" s="261" t="s">
        <v>116</v>
      </c>
      <c r="D61" s="262"/>
      <c r="E61" s="273"/>
    </row>
    <row r="62" spans="1:5" ht="42.75">
      <c r="A62" s="342" t="s">
        <v>117</v>
      </c>
      <c r="B62" s="260">
        <v>23</v>
      </c>
      <c r="C62" s="261" t="s">
        <v>118</v>
      </c>
      <c r="D62" s="262">
        <v>22</v>
      </c>
      <c r="E62" s="272" t="s">
        <v>119</v>
      </c>
    </row>
    <row r="63" spans="1:5" ht="42.75">
      <c r="A63" s="342"/>
      <c r="B63" s="260">
        <v>24</v>
      </c>
      <c r="C63" s="261" t="s">
        <v>120</v>
      </c>
      <c r="D63" s="262">
        <v>23</v>
      </c>
      <c r="E63" s="261" t="s">
        <v>121</v>
      </c>
    </row>
    <row r="64" spans="1:5" ht="28.5">
      <c r="A64" s="342"/>
      <c r="B64" s="260">
        <v>25</v>
      </c>
      <c r="C64" s="261" t="s">
        <v>122</v>
      </c>
      <c r="D64" s="262"/>
      <c r="E64" s="272"/>
    </row>
    <row r="65" spans="1:10" ht="57">
      <c r="A65" s="340" t="s">
        <v>123</v>
      </c>
      <c r="B65" s="260">
        <v>26</v>
      </c>
      <c r="C65" s="261" t="s">
        <v>124</v>
      </c>
      <c r="D65" s="262">
        <v>24</v>
      </c>
      <c r="E65" s="272" t="s">
        <v>125</v>
      </c>
    </row>
    <row r="66" spans="1:10" ht="45" customHeight="1">
      <c r="A66" s="341"/>
      <c r="B66" s="260"/>
      <c r="C66" s="261"/>
      <c r="D66" s="262"/>
      <c r="E66" s="262"/>
    </row>
    <row r="67" spans="1:10" ht="77.099999999999994" customHeight="1">
      <c r="A67" s="342" t="s">
        <v>126</v>
      </c>
      <c r="B67" s="260">
        <v>27</v>
      </c>
      <c r="C67" s="261" t="s">
        <v>127</v>
      </c>
      <c r="D67" s="262">
        <v>25</v>
      </c>
      <c r="E67" s="261" t="s">
        <v>128</v>
      </c>
    </row>
    <row r="68" spans="1:10" ht="15.95" customHeight="1">
      <c r="A68" s="342"/>
      <c r="B68" s="260"/>
      <c r="C68" s="261"/>
      <c r="D68" s="262">
        <v>26</v>
      </c>
      <c r="E68" s="261" t="s">
        <v>129</v>
      </c>
    </row>
    <row r="69" spans="1:10" ht="50.1" customHeight="1">
      <c r="A69" s="342" t="s">
        <v>130</v>
      </c>
      <c r="B69" s="260">
        <v>28</v>
      </c>
      <c r="C69" s="272" t="s">
        <v>131</v>
      </c>
      <c r="D69" s="262">
        <v>27</v>
      </c>
      <c r="E69" s="272" t="s">
        <v>132</v>
      </c>
    </row>
    <row r="70" spans="1:10" ht="50.1" customHeight="1">
      <c r="A70" s="342"/>
      <c r="B70" s="260">
        <v>29</v>
      </c>
      <c r="C70" s="272" t="s">
        <v>133</v>
      </c>
      <c r="D70" s="262">
        <v>28</v>
      </c>
      <c r="E70" s="272" t="s">
        <v>134</v>
      </c>
    </row>
    <row r="71" spans="1:10" ht="50.1" customHeight="1">
      <c r="A71" s="342"/>
      <c r="B71" s="260"/>
      <c r="C71" s="263"/>
      <c r="D71" s="262">
        <v>29</v>
      </c>
      <c r="E71" s="272" t="s">
        <v>135</v>
      </c>
    </row>
    <row r="72" spans="1:10" ht="50.1" customHeight="1">
      <c r="A72" s="342"/>
      <c r="B72" s="260"/>
      <c r="C72" s="274"/>
      <c r="D72" s="262">
        <v>30</v>
      </c>
      <c r="E72" s="272" t="s">
        <v>136</v>
      </c>
    </row>
    <row r="73" spans="1:10" ht="50.1" customHeight="1">
      <c r="A73" s="342"/>
      <c r="B73" s="260"/>
      <c r="C73" s="272"/>
      <c r="D73" s="262">
        <v>31</v>
      </c>
      <c r="E73" s="272" t="s">
        <v>137</v>
      </c>
    </row>
    <row r="74" spans="1:10" ht="50.1" customHeight="1">
      <c r="A74" s="342"/>
      <c r="B74" s="260"/>
      <c r="C74" s="272"/>
      <c r="D74" s="262">
        <v>32</v>
      </c>
      <c r="E74" s="272" t="s">
        <v>138</v>
      </c>
    </row>
    <row r="75" spans="1:10" ht="50.1" customHeight="1">
      <c r="A75" s="342"/>
      <c r="B75" s="260"/>
      <c r="C75" s="272"/>
      <c r="D75" s="262">
        <v>33</v>
      </c>
      <c r="E75" s="274" t="s">
        <v>139</v>
      </c>
    </row>
    <row r="76" spans="1:10" ht="39.950000000000003" customHeight="1">
      <c r="A76" s="342"/>
      <c r="B76" s="260"/>
      <c r="C76" s="262"/>
      <c r="D76" s="262">
        <v>34</v>
      </c>
      <c r="E76" s="272" t="s">
        <v>140</v>
      </c>
    </row>
    <row r="77" spans="1:10" ht="39.950000000000003" customHeight="1">
      <c r="A77" s="343" t="s">
        <v>141</v>
      </c>
      <c r="B77" s="260">
        <v>30</v>
      </c>
      <c r="C77" s="261" t="s">
        <v>142</v>
      </c>
      <c r="D77" s="262">
        <v>35</v>
      </c>
      <c r="E77" s="261" t="s">
        <v>143</v>
      </c>
    </row>
    <row r="78" spans="1:10" ht="72" customHeight="1">
      <c r="A78" s="344"/>
      <c r="B78" s="260">
        <v>31</v>
      </c>
      <c r="C78" s="261" t="s">
        <v>144</v>
      </c>
      <c r="D78" s="262">
        <v>36</v>
      </c>
      <c r="E78" s="261" t="s">
        <v>145</v>
      </c>
    </row>
    <row r="79" spans="1:10" ht="72" customHeight="1">
      <c r="A79" s="344"/>
      <c r="B79" s="260">
        <v>32</v>
      </c>
      <c r="C79" s="261" t="s">
        <v>146</v>
      </c>
      <c r="D79" s="275">
        <v>37</v>
      </c>
      <c r="E79" s="261" t="s">
        <v>147</v>
      </c>
    </row>
    <row r="80" spans="1:10" ht="72" customHeight="1">
      <c r="A80" s="344"/>
      <c r="B80" s="260">
        <v>33</v>
      </c>
      <c r="C80" s="261" t="s">
        <v>148</v>
      </c>
      <c r="D80" s="275">
        <v>38</v>
      </c>
      <c r="E80" s="261" t="s">
        <v>149</v>
      </c>
      <c r="J80" s="251" t="s">
        <v>150</v>
      </c>
    </row>
    <row r="81" spans="1:5" ht="42.75">
      <c r="A81" s="345"/>
      <c r="B81" s="260">
        <v>34</v>
      </c>
      <c r="C81" s="261" t="s">
        <v>151</v>
      </c>
      <c r="D81" s="275">
        <v>39</v>
      </c>
      <c r="E81" s="261" t="s">
        <v>152</v>
      </c>
    </row>
    <row r="82" spans="1:5">
      <c r="A82" s="276"/>
      <c r="B82" s="277"/>
      <c r="C82" s="278"/>
      <c r="D82" s="277"/>
      <c r="E82" s="278"/>
    </row>
  </sheetData>
  <mergeCells count="24">
    <mergeCell ref="A11:A12"/>
    <mergeCell ref="A13:A15"/>
    <mergeCell ref="B1:D1"/>
    <mergeCell ref="B2:C2"/>
    <mergeCell ref="B4:E4"/>
    <mergeCell ref="A9:E9"/>
    <mergeCell ref="A6:A7"/>
    <mergeCell ref="B6:C6"/>
    <mergeCell ref="D6:E6"/>
    <mergeCell ref="B7:C7"/>
    <mergeCell ref="A32:A38"/>
    <mergeCell ref="A39:A42"/>
    <mergeCell ref="A16:A22"/>
    <mergeCell ref="A23:A26"/>
    <mergeCell ref="A28:A29"/>
    <mergeCell ref="A30:E30"/>
    <mergeCell ref="A65:A66"/>
    <mergeCell ref="A67:A68"/>
    <mergeCell ref="A69:A76"/>
    <mergeCell ref="A77:A81"/>
    <mergeCell ref="A43:A48"/>
    <mergeCell ref="A49:A51"/>
    <mergeCell ref="A52:A61"/>
    <mergeCell ref="A62:A64"/>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F24"/>
  <sheetViews>
    <sheetView showGridLines="0" zoomScale="106" zoomScaleNormal="106" workbookViewId="0">
      <pane ySplit="4" topLeftCell="A13" activePane="bottomLeft" state="frozen"/>
      <selection pane="bottomLeft" activeCell="A8" sqref="A8"/>
    </sheetView>
  </sheetViews>
  <sheetFormatPr baseColWidth="10" defaultColWidth="10.42578125" defaultRowHeight="92.25" customHeight="1"/>
  <cols>
    <col min="1" max="1" width="60.85546875" style="296" customWidth="1"/>
    <col min="2" max="2" width="15.85546875" style="297" customWidth="1"/>
    <col min="3" max="5" width="15.85546875" style="298" customWidth="1"/>
    <col min="6" max="6" width="40.85546875" style="296" customWidth="1"/>
    <col min="7" max="7" width="2.7109375" style="282" customWidth="1"/>
    <col min="8" max="16384" width="10.42578125" style="282"/>
  </cols>
  <sheetData>
    <row r="1" spans="1:6" ht="90.75" customHeight="1">
      <c r="A1" s="281"/>
      <c r="B1" s="360" t="s">
        <v>153</v>
      </c>
      <c r="C1" s="360"/>
      <c r="D1" s="360"/>
      <c r="E1" s="360"/>
      <c r="F1" s="281"/>
    </row>
    <row r="2" spans="1:6" ht="15">
      <c r="A2" s="359" t="s">
        <v>154</v>
      </c>
      <c r="B2" s="359"/>
      <c r="C2" s="359"/>
      <c r="D2" s="359"/>
      <c r="E2" s="359"/>
      <c r="F2" s="359"/>
    </row>
    <row r="3" spans="1:6" ht="15">
      <c r="A3" s="361" t="s">
        <v>155</v>
      </c>
      <c r="B3" s="362" t="s">
        <v>156</v>
      </c>
      <c r="C3" s="362"/>
      <c r="D3" s="362"/>
      <c r="E3" s="362"/>
      <c r="F3" s="283" t="s">
        <v>157</v>
      </c>
    </row>
    <row r="4" spans="1:6" ht="28.5" customHeight="1">
      <c r="A4" s="361"/>
      <c r="B4" s="284" t="s">
        <v>158</v>
      </c>
      <c r="C4" s="284" t="s">
        <v>159</v>
      </c>
      <c r="D4" s="284" t="s">
        <v>160</v>
      </c>
      <c r="E4" s="284" t="s">
        <v>161</v>
      </c>
      <c r="F4" s="285"/>
    </row>
    <row r="5" spans="1:6" ht="46.5" customHeight="1">
      <c r="A5" s="286" t="s">
        <v>162</v>
      </c>
      <c r="B5" s="287"/>
      <c r="C5" s="288"/>
      <c r="D5" s="288">
        <v>8.9</v>
      </c>
      <c r="E5" s="288">
        <v>13.16</v>
      </c>
      <c r="F5" s="289" t="s">
        <v>163</v>
      </c>
    </row>
    <row r="6" spans="1:6" ht="45">
      <c r="A6" s="290" t="s">
        <v>164</v>
      </c>
      <c r="B6" s="287"/>
      <c r="C6" s="288"/>
      <c r="D6" s="288">
        <v>11</v>
      </c>
      <c r="E6" s="288" t="s">
        <v>165</v>
      </c>
      <c r="F6" s="289" t="s">
        <v>163</v>
      </c>
    </row>
    <row r="7" spans="1:6" ht="30">
      <c r="A7" s="290" t="s">
        <v>166</v>
      </c>
      <c r="B7" s="291"/>
      <c r="C7" s="292"/>
      <c r="D7" s="292">
        <v>1</v>
      </c>
      <c r="E7" s="292" t="s">
        <v>167</v>
      </c>
      <c r="F7" s="289" t="s">
        <v>163</v>
      </c>
    </row>
    <row r="8" spans="1:6" ht="30">
      <c r="A8" s="293" t="s">
        <v>168</v>
      </c>
      <c r="B8" s="291">
        <v>16</v>
      </c>
      <c r="C8" s="292">
        <v>3.4</v>
      </c>
      <c r="D8" s="292" t="s">
        <v>169</v>
      </c>
      <c r="E8" s="292" t="s">
        <v>170</v>
      </c>
      <c r="F8" s="289" t="s">
        <v>163</v>
      </c>
    </row>
    <row r="9" spans="1:6" ht="45">
      <c r="A9" s="293" t="s">
        <v>171</v>
      </c>
      <c r="B9" s="291" t="s">
        <v>172</v>
      </c>
      <c r="C9" s="291">
        <v>7</v>
      </c>
      <c r="D9" s="288" t="s">
        <v>173</v>
      </c>
      <c r="E9" s="288" t="s">
        <v>174</v>
      </c>
      <c r="F9" s="289" t="s">
        <v>163</v>
      </c>
    </row>
    <row r="10" spans="1:6" ht="30">
      <c r="A10" s="290" t="s">
        <v>175</v>
      </c>
      <c r="B10" s="287"/>
      <c r="C10" s="288"/>
      <c r="D10" s="288" t="s">
        <v>176</v>
      </c>
      <c r="E10" s="288">
        <v>28</v>
      </c>
      <c r="F10" s="289" t="s">
        <v>163</v>
      </c>
    </row>
    <row r="11" spans="1:6" ht="30">
      <c r="A11" s="294" t="s">
        <v>177</v>
      </c>
      <c r="B11" s="291"/>
      <c r="C11" s="292"/>
      <c r="D11" s="292" t="s">
        <v>178</v>
      </c>
      <c r="E11" s="292">
        <v>20.21</v>
      </c>
      <c r="F11" s="295" t="s">
        <v>163</v>
      </c>
    </row>
    <row r="12" spans="1:6" ht="45">
      <c r="A12" s="294" t="s">
        <v>179</v>
      </c>
      <c r="B12" s="291"/>
      <c r="C12" s="292"/>
      <c r="D12" s="288" t="s">
        <v>180</v>
      </c>
      <c r="E12" s="292" t="s">
        <v>181</v>
      </c>
      <c r="F12" s="295" t="s">
        <v>163</v>
      </c>
    </row>
    <row r="13" spans="1:6" ht="30">
      <c r="A13" s="301" t="s">
        <v>182</v>
      </c>
      <c r="B13" s="302">
        <v>2.17</v>
      </c>
      <c r="C13" s="302">
        <v>8</v>
      </c>
      <c r="D13" s="302">
        <v>1</v>
      </c>
      <c r="E13" s="302" t="s">
        <v>183</v>
      </c>
      <c r="F13" s="303" t="s">
        <v>184</v>
      </c>
    </row>
    <row r="14" spans="1:6" ht="15"/>
    <row r="15" spans="1:6" ht="15"/>
    <row r="16" spans="1:6" ht="15"/>
    <row r="17" ht="15"/>
    <row r="18" ht="15"/>
    <row r="19" ht="15"/>
    <row r="20" ht="15"/>
    <row r="21" ht="15"/>
    <row r="22" ht="15"/>
    <row r="23" ht="37.5" customHeight="1"/>
    <row r="24" ht="15"/>
  </sheetData>
  <mergeCells count="4">
    <mergeCell ref="A2:F2"/>
    <mergeCell ref="B1:E1"/>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00000000-0002-0000-0300-000000000000}"/>
    <dataValidation allowBlank="1" showInputMessage="1" showErrorMessage="1" prompt="Proponer y escribir en una frase la estrategia para gestionar la debilidad, la oportunidad, la amenaza o la fortaleza.Usar verbo de acción en infinitivo._x000a_" sqref="G1 A3" xr:uid="{00000000-0002-0000-0300-00000100000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B1:I59"/>
  <sheetViews>
    <sheetView showGridLines="0" topLeftCell="A4" zoomScale="112" zoomScaleNormal="112" workbookViewId="0">
      <selection activeCell="F13" sqref="F13:G13"/>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363" t="s">
        <v>185</v>
      </c>
      <c r="C2" s="364"/>
      <c r="D2" s="364"/>
      <c r="E2" s="364"/>
      <c r="F2" s="364"/>
      <c r="G2" s="365"/>
    </row>
    <row r="3" spans="2:9" ht="15">
      <c r="B3" s="366" t="s">
        <v>186</v>
      </c>
      <c r="C3" s="367"/>
      <c r="D3" s="368"/>
      <c r="E3" s="368"/>
      <c r="F3" s="368"/>
      <c r="G3" s="369"/>
    </row>
    <row r="4" spans="2:9" ht="88.5" customHeight="1">
      <c r="B4" s="370" t="s">
        <v>187</v>
      </c>
      <c r="C4" s="371"/>
      <c r="D4" s="371"/>
      <c r="E4" s="371"/>
      <c r="F4" s="371"/>
      <c r="G4" s="372"/>
    </row>
    <row r="5" spans="2:9" ht="15">
      <c r="B5" s="123"/>
      <c r="C5" s="134"/>
      <c r="D5" s="135"/>
      <c r="E5" s="136"/>
      <c r="F5" s="136"/>
      <c r="G5" s="136"/>
    </row>
    <row r="6" spans="2:9" ht="16.5" customHeight="1">
      <c r="B6" s="373" t="s">
        <v>188</v>
      </c>
      <c r="C6" s="374"/>
      <c r="D6" s="374"/>
      <c r="E6" s="374"/>
      <c r="F6" s="374"/>
      <c r="G6" s="375"/>
    </row>
    <row r="7" spans="2:9" ht="76.5" customHeight="1">
      <c r="B7" s="373"/>
      <c r="C7" s="374"/>
      <c r="D7" s="374"/>
      <c r="E7" s="374"/>
      <c r="F7" s="374"/>
      <c r="G7" s="375"/>
    </row>
    <row r="8" spans="2:9" ht="15" thickBot="1">
      <c r="B8" s="137"/>
      <c r="C8" s="138"/>
      <c r="D8" s="138"/>
      <c r="E8" s="139"/>
      <c r="F8" s="140"/>
      <c r="G8" s="140"/>
    </row>
    <row r="9" spans="2:9">
      <c r="B9" s="141"/>
      <c r="C9" s="216" t="s">
        <v>189</v>
      </c>
      <c r="D9" s="376" t="s">
        <v>190</v>
      </c>
      <c r="E9" s="377"/>
      <c r="F9" s="378" t="s">
        <v>191</v>
      </c>
      <c r="G9" s="379"/>
    </row>
    <row r="10" spans="2:9" ht="15" customHeight="1">
      <c r="B10" s="142"/>
      <c r="C10" s="125">
        <v>5</v>
      </c>
      <c r="D10" s="380" t="s">
        <v>192</v>
      </c>
      <c r="E10" s="381"/>
      <c r="F10" s="382" t="s">
        <v>193</v>
      </c>
      <c r="G10" s="383"/>
      <c r="H10" s="409"/>
      <c r="I10" s="409"/>
    </row>
    <row r="11" spans="2:9">
      <c r="B11" s="142"/>
      <c r="C11" s="125">
        <v>5</v>
      </c>
      <c r="D11" s="380" t="s">
        <v>194</v>
      </c>
      <c r="E11" s="381"/>
      <c r="F11" s="382" t="s">
        <v>195</v>
      </c>
      <c r="G11" s="383"/>
      <c r="H11" s="409"/>
      <c r="I11" s="409"/>
    </row>
    <row r="12" spans="2:9">
      <c r="B12" s="142"/>
      <c r="C12" s="125">
        <v>5</v>
      </c>
      <c r="D12" s="380" t="s">
        <v>196</v>
      </c>
      <c r="E12" s="381"/>
      <c r="F12" s="382" t="s">
        <v>197</v>
      </c>
      <c r="G12" s="383"/>
      <c r="H12" s="409"/>
      <c r="I12" s="409"/>
    </row>
    <row r="13" spans="2:9" ht="27.75" customHeight="1">
      <c r="B13" s="142"/>
      <c r="C13" s="125">
        <v>5</v>
      </c>
      <c r="D13" s="380" t="s">
        <v>198</v>
      </c>
      <c r="E13" s="381"/>
      <c r="F13" s="382" t="s">
        <v>199</v>
      </c>
      <c r="G13" s="383"/>
      <c r="H13" s="409"/>
      <c r="I13" s="409"/>
    </row>
    <row r="14" spans="2:9">
      <c r="B14" s="142"/>
      <c r="C14" s="125">
        <v>5</v>
      </c>
      <c r="D14" s="380" t="s">
        <v>200</v>
      </c>
      <c r="E14" s="381"/>
      <c r="F14" s="382" t="s">
        <v>201</v>
      </c>
      <c r="G14" s="383"/>
      <c r="H14" s="409"/>
      <c r="I14" s="409"/>
    </row>
    <row r="15" spans="2:9" ht="41.25" customHeight="1">
      <c r="B15" s="142"/>
      <c r="C15" s="125">
        <v>5</v>
      </c>
      <c r="D15" s="380" t="s">
        <v>202</v>
      </c>
      <c r="E15" s="381"/>
      <c r="F15" s="382" t="s">
        <v>203</v>
      </c>
      <c r="G15" s="383"/>
      <c r="H15" s="409"/>
      <c r="I15" s="409"/>
    </row>
    <row r="16" spans="2:9" ht="41.25" customHeight="1">
      <c r="B16" s="142"/>
      <c r="C16" s="125">
        <v>5</v>
      </c>
      <c r="D16" s="384" t="s">
        <v>204</v>
      </c>
      <c r="E16" s="385"/>
      <c r="F16" s="382" t="s">
        <v>205</v>
      </c>
      <c r="G16" s="383"/>
      <c r="H16" s="409"/>
      <c r="I16" s="409"/>
    </row>
    <row r="17" spans="2:9" ht="51.75" customHeight="1">
      <c r="B17" s="142"/>
      <c r="C17" s="125">
        <v>5</v>
      </c>
      <c r="D17" s="385" t="s">
        <v>206</v>
      </c>
      <c r="E17" s="388"/>
      <c r="F17" s="382" t="s">
        <v>207</v>
      </c>
      <c r="G17" s="383"/>
      <c r="H17" s="409"/>
      <c r="I17" s="409"/>
    </row>
    <row r="18" spans="2:9" ht="51.75" customHeight="1">
      <c r="B18" s="142"/>
      <c r="C18" s="125">
        <v>5</v>
      </c>
      <c r="D18" s="384" t="s">
        <v>208</v>
      </c>
      <c r="E18" s="385"/>
      <c r="F18" s="382" t="s">
        <v>209</v>
      </c>
      <c r="G18" s="383"/>
      <c r="H18" s="409"/>
      <c r="I18" s="409"/>
    </row>
    <row r="19" spans="2:9" ht="51.75" customHeight="1">
      <c r="B19" s="142"/>
      <c r="C19" s="125">
        <v>5</v>
      </c>
      <c r="D19" s="217" t="s">
        <v>210</v>
      </c>
      <c r="E19" s="218"/>
      <c r="F19" s="382" t="s">
        <v>211</v>
      </c>
      <c r="G19" s="383"/>
      <c r="H19" s="409"/>
      <c r="I19" s="409"/>
    </row>
    <row r="20" spans="2:9" ht="51.75" customHeight="1">
      <c r="B20" s="142"/>
      <c r="C20" s="125">
        <v>5</v>
      </c>
      <c r="D20" s="217" t="s">
        <v>212</v>
      </c>
      <c r="E20" s="218"/>
      <c r="F20" s="382" t="s">
        <v>213</v>
      </c>
      <c r="G20" s="383"/>
      <c r="H20" s="409"/>
      <c r="I20" s="409"/>
    </row>
    <row r="21" spans="2:9" ht="66.75" customHeight="1">
      <c r="B21" s="142"/>
      <c r="C21" s="125">
        <v>5</v>
      </c>
      <c r="D21" s="384" t="s">
        <v>214</v>
      </c>
      <c r="E21" s="385"/>
      <c r="F21" s="382" t="s">
        <v>215</v>
      </c>
      <c r="G21" s="383"/>
      <c r="H21" s="409"/>
      <c r="I21" s="409"/>
    </row>
    <row r="22" spans="2:9" ht="36" customHeight="1">
      <c r="B22" s="142"/>
      <c r="C22" s="125">
        <v>5</v>
      </c>
      <c r="D22" s="386" t="s">
        <v>216</v>
      </c>
      <c r="E22" s="387"/>
      <c r="F22" s="382" t="s">
        <v>217</v>
      </c>
      <c r="G22" s="383"/>
      <c r="H22" s="418"/>
      <c r="I22" s="418"/>
    </row>
    <row r="23" spans="2:9" ht="26.25" customHeight="1">
      <c r="B23" s="142"/>
      <c r="C23" s="125">
        <v>5</v>
      </c>
      <c r="D23" s="401" t="s">
        <v>218</v>
      </c>
      <c r="E23" s="401"/>
      <c r="F23" s="402" t="s">
        <v>219</v>
      </c>
      <c r="G23" s="383"/>
      <c r="H23" s="409"/>
      <c r="I23" s="409"/>
    </row>
    <row r="24" spans="2:9" ht="26.25" customHeight="1">
      <c r="B24" s="142"/>
      <c r="C24" s="125">
        <v>5</v>
      </c>
      <c r="D24" s="401" t="s">
        <v>220</v>
      </c>
      <c r="E24" s="401"/>
      <c r="F24" s="402" t="s">
        <v>221</v>
      </c>
      <c r="G24" s="383"/>
      <c r="H24" s="409"/>
      <c r="I24" s="409"/>
    </row>
    <row r="25" spans="2:9" ht="26.25" customHeight="1">
      <c r="B25" s="142"/>
      <c r="C25" s="125">
        <v>5</v>
      </c>
      <c r="D25" s="403" t="s">
        <v>222</v>
      </c>
      <c r="E25" s="404"/>
      <c r="F25" s="402" t="s">
        <v>223</v>
      </c>
      <c r="G25" s="383"/>
      <c r="H25" s="409"/>
      <c r="I25" s="409"/>
    </row>
    <row r="26" spans="2:9" ht="27" customHeight="1">
      <c r="B26" s="143"/>
      <c r="C26" s="389" t="s">
        <v>224</v>
      </c>
      <c r="D26" s="390"/>
      <c r="E26" s="390"/>
      <c r="F26" s="390"/>
      <c r="G26" s="391"/>
    </row>
    <row r="27" spans="2:9" ht="27" customHeight="1">
      <c r="B27" s="392" t="s">
        <v>503</v>
      </c>
      <c r="C27" s="393"/>
      <c r="D27" s="393"/>
      <c r="E27" s="393"/>
      <c r="F27" s="393"/>
      <c r="G27" s="394"/>
    </row>
    <row r="28" spans="2:9" ht="10.5" customHeight="1">
      <c r="B28" s="144"/>
      <c r="D28" s="145"/>
      <c r="E28" s="146"/>
      <c r="F28" s="147"/>
      <c r="G28" s="147"/>
    </row>
    <row r="29" spans="2:9">
      <c r="B29" s="144"/>
      <c r="C29" s="148"/>
      <c r="D29" s="395" t="s">
        <v>190</v>
      </c>
      <c r="E29" s="395"/>
      <c r="F29" s="396" t="s">
        <v>191</v>
      </c>
      <c r="G29" s="397"/>
    </row>
    <row r="30" spans="2:9">
      <c r="B30" s="144"/>
      <c r="D30" s="398" t="s">
        <v>192</v>
      </c>
      <c r="E30" s="398"/>
      <c r="F30" s="399" t="s">
        <v>225</v>
      </c>
      <c r="G30" s="400"/>
      <c r="H30" s="409"/>
      <c r="I30" s="409"/>
    </row>
    <row r="31" spans="2:9">
      <c r="B31" s="144"/>
      <c r="D31" s="398" t="s">
        <v>194</v>
      </c>
      <c r="E31" s="398"/>
      <c r="F31" s="399" t="s">
        <v>226</v>
      </c>
      <c r="G31" s="400"/>
      <c r="H31" s="409"/>
      <c r="I31" s="409"/>
    </row>
    <row r="32" spans="2:9">
      <c r="B32" s="144"/>
      <c r="D32" s="398" t="s">
        <v>196</v>
      </c>
      <c r="E32" s="398"/>
      <c r="F32" s="399" t="s">
        <v>227</v>
      </c>
      <c r="G32" s="400"/>
      <c r="H32" s="409"/>
      <c r="I32" s="409"/>
    </row>
    <row r="33" spans="2:9">
      <c r="B33" s="144"/>
      <c r="D33" s="398" t="s">
        <v>198</v>
      </c>
      <c r="E33" s="398"/>
      <c r="F33" s="399" t="s">
        <v>228</v>
      </c>
      <c r="G33" s="400"/>
      <c r="H33" s="409"/>
      <c r="I33" s="409"/>
    </row>
    <row r="34" spans="2:9">
      <c r="B34" s="144"/>
      <c r="D34" s="398" t="s">
        <v>200</v>
      </c>
      <c r="E34" s="398"/>
      <c r="F34" s="399" t="s">
        <v>229</v>
      </c>
      <c r="G34" s="400"/>
      <c r="H34" s="409"/>
      <c r="I34" s="409"/>
    </row>
    <row r="35" spans="2:9" ht="40.9" customHeight="1">
      <c r="B35" s="144"/>
      <c r="D35" s="398" t="s">
        <v>230</v>
      </c>
      <c r="E35" s="398"/>
      <c r="F35" s="399" t="s">
        <v>231</v>
      </c>
      <c r="G35" s="400"/>
      <c r="H35" s="409"/>
      <c r="I35" s="409"/>
    </row>
    <row r="36" spans="2:9" ht="42" customHeight="1">
      <c r="B36" s="124"/>
      <c r="C36" s="149"/>
      <c r="D36" s="398" t="s">
        <v>232</v>
      </c>
      <c r="E36" s="398"/>
      <c r="F36" s="399" t="s">
        <v>233</v>
      </c>
      <c r="G36" s="400"/>
      <c r="H36" s="419"/>
      <c r="I36" s="419"/>
    </row>
    <row r="37" spans="2:9" ht="30.75" customHeight="1">
      <c r="B37" s="124"/>
      <c r="C37" s="149"/>
      <c r="D37" s="398" t="s">
        <v>234</v>
      </c>
      <c r="E37" s="398"/>
      <c r="F37" s="405" t="s">
        <v>235</v>
      </c>
      <c r="G37" s="406"/>
      <c r="H37" s="419"/>
      <c r="I37" s="419"/>
    </row>
    <row r="38" spans="2:9" ht="33" customHeight="1">
      <c r="B38" s="124"/>
      <c r="C38" s="149"/>
      <c r="D38" s="398" t="s">
        <v>236</v>
      </c>
      <c r="E38" s="398"/>
      <c r="F38" s="405" t="s">
        <v>235</v>
      </c>
      <c r="G38" s="406"/>
      <c r="H38" s="419"/>
      <c r="I38" s="419"/>
    </row>
    <row r="39" spans="2:9" ht="30" customHeight="1">
      <c r="B39" s="124"/>
      <c r="C39" s="149"/>
      <c r="D39" s="398" t="s">
        <v>237</v>
      </c>
      <c r="E39" s="398"/>
      <c r="F39" s="405" t="s">
        <v>235</v>
      </c>
      <c r="G39" s="406"/>
      <c r="H39" s="419"/>
      <c r="I39" s="419"/>
    </row>
    <row r="40" spans="2:9" ht="30" customHeight="1">
      <c r="B40" s="124"/>
      <c r="C40" s="149"/>
      <c r="D40" s="398" t="s">
        <v>238</v>
      </c>
      <c r="E40" s="398"/>
      <c r="F40" s="405" t="s">
        <v>235</v>
      </c>
      <c r="G40" s="406"/>
      <c r="H40" s="419"/>
      <c r="I40" s="419"/>
    </row>
    <row r="41" spans="2:9" ht="30" customHeight="1">
      <c r="B41" s="124"/>
      <c r="C41" s="149"/>
      <c r="D41" s="407" t="s">
        <v>239</v>
      </c>
      <c r="E41" s="408"/>
      <c r="F41" s="399" t="s">
        <v>240</v>
      </c>
      <c r="G41" s="400"/>
      <c r="H41" s="419"/>
      <c r="I41" s="419"/>
    </row>
    <row r="42" spans="2:9" ht="35.25" customHeight="1">
      <c r="B42" s="124"/>
      <c r="C42" s="149"/>
      <c r="D42" s="398" t="s">
        <v>241</v>
      </c>
      <c r="E42" s="398"/>
      <c r="F42" s="399" t="s">
        <v>242</v>
      </c>
      <c r="G42" s="400"/>
      <c r="H42" s="419"/>
      <c r="I42" s="419"/>
    </row>
    <row r="43" spans="2:9" ht="31.5" customHeight="1">
      <c r="B43" s="124"/>
      <c r="C43" s="149"/>
      <c r="D43" s="398" t="s">
        <v>234</v>
      </c>
      <c r="E43" s="398"/>
      <c r="F43" s="405" t="s">
        <v>235</v>
      </c>
      <c r="G43" s="406"/>
      <c r="H43" s="419"/>
      <c r="I43" s="419"/>
    </row>
    <row r="44" spans="2:9" ht="35.25" customHeight="1">
      <c r="B44" s="124"/>
      <c r="C44" s="149"/>
      <c r="D44" s="398" t="s">
        <v>243</v>
      </c>
      <c r="E44" s="398"/>
      <c r="F44" s="405" t="s">
        <v>235</v>
      </c>
      <c r="G44" s="406"/>
      <c r="H44" s="419"/>
      <c r="I44" s="419"/>
    </row>
    <row r="45" spans="2:9" ht="57" customHeight="1">
      <c r="B45" s="124"/>
      <c r="C45" s="149"/>
      <c r="D45" s="398" t="s">
        <v>238</v>
      </c>
      <c r="E45" s="398"/>
      <c r="F45" s="405" t="s">
        <v>235</v>
      </c>
      <c r="G45" s="406"/>
      <c r="H45" s="419"/>
      <c r="I45" s="419"/>
    </row>
    <row r="46" spans="2:9" ht="32.25" customHeight="1">
      <c r="B46" s="124"/>
      <c r="C46" s="149"/>
      <c r="D46" s="398" t="s">
        <v>236</v>
      </c>
      <c r="E46" s="398"/>
      <c r="F46" s="405" t="s">
        <v>235</v>
      </c>
      <c r="G46" s="406"/>
      <c r="H46" s="419"/>
      <c r="I46" s="419"/>
    </row>
    <row r="47" spans="2:9" ht="32.25" customHeight="1">
      <c r="B47" s="124"/>
      <c r="C47" s="149"/>
      <c r="D47" s="407" t="s">
        <v>244</v>
      </c>
      <c r="E47" s="408"/>
      <c r="F47" s="416" t="s">
        <v>245</v>
      </c>
      <c r="G47" s="417"/>
      <c r="H47" s="419"/>
      <c r="I47" s="419"/>
    </row>
    <row r="48" spans="2:9" ht="32.25" customHeight="1">
      <c r="B48" s="124"/>
      <c r="C48" s="149"/>
      <c r="D48" s="398" t="s">
        <v>246</v>
      </c>
      <c r="E48" s="398"/>
      <c r="F48" s="399" t="s">
        <v>247</v>
      </c>
      <c r="G48" s="400"/>
      <c r="H48" s="419"/>
      <c r="I48" s="419"/>
    </row>
    <row r="49" spans="2:9" ht="32.25" customHeight="1">
      <c r="B49" s="124"/>
      <c r="C49" s="149"/>
      <c r="D49" s="398" t="s">
        <v>248</v>
      </c>
      <c r="E49" s="398"/>
      <c r="F49" s="399" t="s">
        <v>249</v>
      </c>
      <c r="G49" s="400"/>
      <c r="H49" s="419"/>
      <c r="I49" s="419"/>
    </row>
    <row r="50" spans="2:9" ht="32.25" customHeight="1">
      <c r="B50" s="124"/>
      <c r="C50" s="149"/>
      <c r="D50" s="398" t="s">
        <v>250</v>
      </c>
      <c r="E50" s="398"/>
      <c r="F50" s="399" t="s">
        <v>251</v>
      </c>
      <c r="G50" s="400"/>
      <c r="H50" s="419"/>
      <c r="I50" s="419"/>
    </row>
    <row r="51" spans="2:9" ht="32.25" customHeight="1">
      <c r="B51" s="124"/>
      <c r="C51" s="149"/>
      <c r="D51" s="145"/>
      <c r="E51" s="145"/>
      <c r="F51" s="147"/>
      <c r="G51" s="147"/>
      <c r="H51" s="419"/>
      <c r="I51" s="419"/>
    </row>
    <row r="52" spans="2:9" ht="32.25" customHeight="1">
      <c r="B52" s="124"/>
      <c r="C52" s="149"/>
      <c r="D52" s="145"/>
      <c r="E52" s="145"/>
      <c r="F52" s="147"/>
      <c r="G52" s="147"/>
    </row>
    <row r="53" spans="2:9" ht="32.25" customHeight="1">
      <c r="B53" s="124"/>
      <c r="C53" s="149"/>
      <c r="D53" s="145"/>
      <c r="E53" s="145"/>
      <c r="F53" s="147"/>
      <c r="G53" s="147"/>
    </row>
    <row r="54" spans="2:9" ht="21.75" customHeight="1">
      <c r="B54" s="410" t="s">
        <v>252</v>
      </c>
      <c r="C54" s="411"/>
      <c r="D54" s="411"/>
      <c r="E54" s="411"/>
      <c r="F54" s="411"/>
      <c r="G54" s="412"/>
    </row>
    <row r="55" spans="2:9" ht="21.75" customHeight="1">
      <c r="B55" s="410" t="s">
        <v>253</v>
      </c>
      <c r="C55" s="411"/>
      <c r="D55" s="411"/>
      <c r="E55" s="411"/>
      <c r="F55" s="411"/>
      <c r="G55" s="412"/>
    </row>
    <row r="56" spans="2:9" ht="20.25" customHeight="1">
      <c r="B56" s="410" t="s">
        <v>254</v>
      </c>
      <c r="C56" s="411"/>
      <c r="D56" s="411"/>
      <c r="E56" s="411"/>
      <c r="F56" s="411"/>
      <c r="G56" s="412"/>
    </row>
    <row r="57" spans="2:9" ht="20.25" customHeight="1">
      <c r="B57" s="410" t="s">
        <v>255</v>
      </c>
      <c r="C57" s="411"/>
      <c r="D57" s="411"/>
      <c r="E57" s="411"/>
      <c r="F57" s="411"/>
      <c r="G57" s="412"/>
    </row>
    <row r="58" spans="2:9" ht="18" customHeight="1" thickBot="1">
      <c r="B58" s="413" t="s">
        <v>256</v>
      </c>
      <c r="C58" s="414"/>
      <c r="D58" s="414"/>
      <c r="E58" s="414"/>
      <c r="F58" s="414"/>
      <c r="G58" s="415"/>
    </row>
    <row r="59" spans="2:9">
      <c r="B59" s="150"/>
      <c r="C59" s="151"/>
      <c r="D59" s="150"/>
      <c r="E59" s="150"/>
      <c r="F59" s="150"/>
      <c r="G59" s="150"/>
    </row>
  </sheetData>
  <mergeCells count="125">
    <mergeCell ref="H49:I49"/>
    <mergeCell ref="H50:I50"/>
    <mergeCell ref="H51:I51"/>
    <mergeCell ref="H44:I44"/>
    <mergeCell ref="H45:I45"/>
    <mergeCell ref="H46:I46"/>
    <mergeCell ref="H47:I47"/>
    <mergeCell ref="H48:I48"/>
    <mergeCell ref="H39:I39"/>
    <mergeCell ref="H40:I40"/>
    <mergeCell ref="H41:I41"/>
    <mergeCell ref="H42:I42"/>
    <mergeCell ref="H43:I43"/>
    <mergeCell ref="H34:I34"/>
    <mergeCell ref="H35:I35"/>
    <mergeCell ref="H36:I36"/>
    <mergeCell ref="H37:I37"/>
    <mergeCell ref="H38:I38"/>
    <mergeCell ref="H25:I25"/>
    <mergeCell ref="H30:I30"/>
    <mergeCell ref="H31:I31"/>
    <mergeCell ref="H32:I32"/>
    <mergeCell ref="H33:I33"/>
    <mergeCell ref="H20:I20"/>
    <mergeCell ref="H21:I21"/>
    <mergeCell ref="H22:I22"/>
    <mergeCell ref="H23:I23"/>
    <mergeCell ref="H24:I24"/>
    <mergeCell ref="H15:I15"/>
    <mergeCell ref="H16:I16"/>
    <mergeCell ref="H17:I17"/>
    <mergeCell ref="H18:I18"/>
    <mergeCell ref="H19:I1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D34:E34"/>
    <mergeCell ref="F34:G34"/>
    <mergeCell ref="D35:E35"/>
    <mergeCell ref="F35:G35"/>
    <mergeCell ref="D36:E36"/>
    <mergeCell ref="F36:G36"/>
    <mergeCell ref="D31:E31"/>
    <mergeCell ref="F31:G31"/>
    <mergeCell ref="D32:E32"/>
    <mergeCell ref="F32:G32"/>
    <mergeCell ref="D33:E33"/>
    <mergeCell ref="F33:G33"/>
    <mergeCell ref="C26:G26"/>
    <mergeCell ref="B27:G27"/>
    <mergeCell ref="D29:E29"/>
    <mergeCell ref="F29:G29"/>
    <mergeCell ref="D30:E30"/>
    <mergeCell ref="F30:G30"/>
    <mergeCell ref="D23:E23"/>
    <mergeCell ref="F23:G23"/>
    <mergeCell ref="D24:E24"/>
    <mergeCell ref="F24:G24"/>
    <mergeCell ref="D25:E25"/>
    <mergeCell ref="F25:G25"/>
    <mergeCell ref="F20:G20"/>
    <mergeCell ref="D21:E21"/>
    <mergeCell ref="F21:G21"/>
    <mergeCell ref="D22:E22"/>
    <mergeCell ref="F22:G22"/>
    <mergeCell ref="D16:E16"/>
    <mergeCell ref="F16:G16"/>
    <mergeCell ref="D17:E17"/>
    <mergeCell ref="F17:G17"/>
    <mergeCell ref="D18:E18"/>
    <mergeCell ref="F18:G18"/>
    <mergeCell ref="D15:E15"/>
    <mergeCell ref="F15:G15"/>
    <mergeCell ref="D10:E10"/>
    <mergeCell ref="F10:G10"/>
    <mergeCell ref="D11:E11"/>
    <mergeCell ref="F11:G11"/>
    <mergeCell ref="D12:E12"/>
    <mergeCell ref="F12:G12"/>
    <mergeCell ref="F19:G19"/>
    <mergeCell ref="B2:G2"/>
    <mergeCell ref="B3:G3"/>
    <mergeCell ref="B4:G4"/>
    <mergeCell ref="B6:G7"/>
    <mergeCell ref="D9:E9"/>
    <mergeCell ref="F9:G9"/>
    <mergeCell ref="D13:E13"/>
    <mergeCell ref="F13:G13"/>
    <mergeCell ref="D14:E14"/>
    <mergeCell ref="F14:G14"/>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IW120"/>
  <sheetViews>
    <sheetView showGridLines="0" tabSelected="1" zoomScale="80" zoomScaleNormal="80" zoomScalePageLayoutView="50" workbookViewId="0">
      <selection activeCell="B10" sqref="B10:B19"/>
    </sheetView>
  </sheetViews>
  <sheetFormatPr baseColWidth="10" defaultColWidth="11.42578125" defaultRowHeight="15"/>
  <cols>
    <col min="1" max="1" width="5" bestFit="1" customWidth="1"/>
    <col min="2" max="2" width="43.570312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227" hidden="1" customWidth="1"/>
    <col min="13" max="13" width="25.5703125" customWidth="1"/>
    <col min="14" max="14" width="26.28515625" customWidth="1"/>
    <col min="15" max="15" width="15.140625" hidden="1" customWidth="1"/>
    <col min="16" max="257" width="11.42578125" style="16"/>
    <col min="258" max="16384" width="11.42578125" style="21"/>
  </cols>
  <sheetData>
    <row r="1" spans="1:257" s="18" customFormat="1" ht="27">
      <c r="A1" s="448"/>
      <c r="B1" s="449"/>
      <c r="C1" s="449"/>
      <c r="D1" s="41"/>
      <c r="E1" s="42"/>
      <c r="F1" s="42"/>
      <c r="G1" s="42"/>
      <c r="H1" s="42"/>
      <c r="I1" s="42"/>
      <c r="J1" s="42"/>
      <c r="K1" s="42"/>
      <c r="L1" s="226"/>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57" s="18" customFormat="1" ht="27">
      <c r="A2" s="450"/>
      <c r="B2" s="451"/>
      <c r="C2" s="451"/>
      <c r="D2" s="36"/>
      <c r="E2" s="35"/>
      <c r="F2" s="35"/>
      <c r="G2" s="35"/>
      <c r="H2" s="35"/>
      <c r="I2" s="35"/>
      <c r="J2" s="35"/>
      <c r="K2" s="35"/>
      <c r="L2" s="215"/>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57" s="18" customFormat="1" ht="27">
      <c r="A3" s="45"/>
      <c r="B3" s="1"/>
      <c r="C3" s="1"/>
      <c r="D3" s="36"/>
      <c r="E3" s="35"/>
      <c r="F3" s="35"/>
      <c r="G3" s="35"/>
      <c r="H3" s="35"/>
      <c r="I3" s="35"/>
      <c r="J3" s="35"/>
      <c r="K3" s="35"/>
      <c r="L3" s="215"/>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57" s="18" customFormat="1" ht="59.25" customHeight="1">
      <c r="A4" s="452" t="s">
        <v>257</v>
      </c>
      <c r="B4" s="452"/>
      <c r="C4" s="452"/>
      <c r="D4" s="471" t="s">
        <v>469</v>
      </c>
      <c r="E4" s="472"/>
      <c r="F4" s="472"/>
      <c r="G4" s="472"/>
      <c r="H4" s="472"/>
      <c r="I4" s="472"/>
      <c r="J4" s="472"/>
      <c r="K4" s="472"/>
      <c r="L4" s="472"/>
      <c r="M4" s="472"/>
      <c r="N4" s="473"/>
      <c r="O4" s="193"/>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57" s="18" customFormat="1" ht="195.75" customHeight="1">
      <c r="A5" s="476" t="s">
        <v>258</v>
      </c>
      <c r="B5" s="476"/>
      <c r="C5" s="476"/>
      <c r="D5" s="482" t="s">
        <v>504</v>
      </c>
      <c r="E5" s="483"/>
      <c r="F5" s="483"/>
      <c r="G5" s="483"/>
      <c r="H5" s="483"/>
      <c r="I5" s="483"/>
      <c r="J5" s="483"/>
      <c r="K5" s="483"/>
      <c r="L5" s="483"/>
      <c r="M5" s="483"/>
      <c r="N5" s="484"/>
      <c r="O5" s="194"/>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18" customFormat="1" ht="195.75" customHeight="1">
      <c r="A6" s="476" t="s">
        <v>259</v>
      </c>
      <c r="B6" s="476"/>
      <c r="C6" s="476"/>
      <c r="D6" s="482" t="s">
        <v>505</v>
      </c>
      <c r="E6" s="483"/>
      <c r="F6" s="483"/>
      <c r="G6" s="483"/>
      <c r="H6" s="483"/>
      <c r="I6" s="483"/>
      <c r="J6" s="483"/>
      <c r="K6" s="483"/>
      <c r="L6" s="483"/>
      <c r="M6" s="483"/>
      <c r="N6" s="484"/>
      <c r="O6" s="152"/>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57" s="18" customFormat="1" ht="41.25" customHeight="1" thickBot="1">
      <c r="A7" s="474" t="s">
        <v>260</v>
      </c>
      <c r="B7" s="475"/>
      <c r="C7" s="475"/>
      <c r="D7" s="480" t="s">
        <v>261</v>
      </c>
      <c r="E7" s="477" t="s">
        <v>262</v>
      </c>
      <c r="F7" s="478"/>
      <c r="G7" s="478"/>
      <c r="H7" s="479"/>
      <c r="I7" s="488" t="s">
        <v>263</v>
      </c>
      <c r="J7" s="489"/>
      <c r="K7" s="489"/>
      <c r="L7" s="489"/>
      <c r="M7" s="490"/>
      <c r="N7" s="485" t="s">
        <v>264</v>
      </c>
      <c r="O7" s="486"/>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spans="1:257" s="18" customFormat="1" ht="17.25" customHeight="1" thickTop="1">
      <c r="A8" s="453" t="s">
        <v>265</v>
      </c>
      <c r="B8" s="455" t="s">
        <v>266</v>
      </c>
      <c r="C8" s="305" t="s">
        <v>267</v>
      </c>
      <c r="D8" s="481"/>
      <c r="E8" s="469" t="s">
        <v>206</v>
      </c>
      <c r="F8" s="469" t="s">
        <v>268</v>
      </c>
      <c r="G8" s="469" t="s">
        <v>269</v>
      </c>
      <c r="H8" s="469" t="s">
        <v>212</v>
      </c>
      <c r="I8" s="487" t="s">
        <v>270</v>
      </c>
      <c r="J8" s="126" t="s">
        <v>271</v>
      </c>
      <c r="K8" s="487" t="s">
        <v>263</v>
      </c>
      <c r="L8" s="487" t="s">
        <v>272</v>
      </c>
      <c r="M8" s="487" t="s">
        <v>273</v>
      </c>
      <c r="N8" s="515" t="s">
        <v>274</v>
      </c>
      <c r="O8" s="515" t="s">
        <v>275</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spans="1:257" s="20" customFormat="1" ht="66" customHeight="1" thickBot="1">
      <c r="A9" s="454"/>
      <c r="B9" s="456"/>
      <c r="C9" s="306" t="s">
        <v>276</v>
      </c>
      <c r="D9" s="481"/>
      <c r="E9" s="470"/>
      <c r="F9" s="470"/>
      <c r="G9" s="470"/>
      <c r="H9" s="470"/>
      <c r="I9" s="470"/>
      <c r="J9" s="132" t="s">
        <v>277</v>
      </c>
      <c r="K9" s="470" t="s">
        <v>278</v>
      </c>
      <c r="L9" s="470"/>
      <c r="M9" s="470" t="s">
        <v>278</v>
      </c>
      <c r="N9" s="517"/>
      <c r="O9" s="516"/>
      <c r="P9" s="17"/>
      <c r="Q9" s="19" t="s">
        <v>279</v>
      </c>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row>
    <row r="10" spans="1:257" ht="74.25" customHeight="1">
      <c r="A10" s="463">
        <v>1</v>
      </c>
      <c r="B10" s="460" t="s">
        <v>280</v>
      </c>
      <c r="C10" s="457" t="s">
        <v>465</v>
      </c>
      <c r="D10" s="156" t="s">
        <v>281</v>
      </c>
      <c r="E10" s="466">
        <v>1000000</v>
      </c>
      <c r="F10" s="466">
        <v>65000</v>
      </c>
      <c r="G10" s="494">
        <f>+F10/E10</f>
        <v>6.5000000000000002E-2</v>
      </c>
      <c r="H10" s="497"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Baja - 2</v>
      </c>
      <c r="I10" s="157" t="s">
        <v>282</v>
      </c>
      <c r="J10" s="169" t="s">
        <v>371</v>
      </c>
      <c r="K10" s="317" t="str">
        <f>IFERROR(CONCATENATE(INDEX('8- Políticas de Administración '!$B$16:$F$53,MATCH('5- Identificación de Riesgos'!J10,'8- Políticas de Administración '!$C$16:$C$54,0),1)," - ",L10),"")</f>
        <v>Leve - 1</v>
      </c>
      <c r="L10" s="190">
        <f>IFERROR(VLOOKUP(INDEX('8- Políticas de Administración '!$B$16:$F$63,MATCH('5- Identificación de Riesgos'!J10,'8- Políticas de Administración '!$C$16:$C$64,0),1),'8- Políticas de Administración '!$B$16:$F$64,5,FALSE),"")</f>
        <v>1</v>
      </c>
      <c r="M10" s="432" t="str">
        <f>IFERROR(CONCATENATE(INDEX('8- Políticas de Administración '!$B$16:$F$53,MATCH(ROUND(AVERAGE(L10:L19),0),'8- Políticas de Administración '!$F$16:$F$53,0),1)," - ",ROUND(AVERAGE(L10:L19),0)),"")</f>
        <v>Menor - 2</v>
      </c>
      <c r="N10" s="491" t="str">
        <f>IFERROR(CONCATENATE(VLOOKUP((LEFT(H10,LEN(H10)-4)&amp;LEFT(M10,LEN(M10)-4)),'9- Matriz de Calor '!$D$18:$E$42,2,0)," - ",RIGHT(H10,1)*RIGHT(M10,1)),"")</f>
        <v>Moderado - 4</v>
      </c>
      <c r="O10" s="521">
        <f>RIGHT(H10,1)*RIGHT(M10,1)</f>
        <v>4</v>
      </c>
      <c r="P10" s="17"/>
    </row>
    <row r="11" spans="1:257" ht="62.25" customHeight="1">
      <c r="A11" s="464"/>
      <c r="B11" s="461"/>
      <c r="C11" s="458"/>
      <c r="D11" s="166" t="s">
        <v>284</v>
      </c>
      <c r="E11" s="467"/>
      <c r="F11" s="467"/>
      <c r="G11" s="495"/>
      <c r="H11" s="498"/>
      <c r="I11" s="158" t="s">
        <v>288</v>
      </c>
      <c r="J11" s="320" t="s">
        <v>297</v>
      </c>
      <c r="K11" s="158" t="str">
        <f>IFERROR(CONCATENATE(INDEX('8- Políticas de Administración '!$B$16:$F$53,MATCH('5- Identificación de Riesgos'!J10,'8- Políticas de Administración '!$C$16:$C$54,0),1)," - ",L11),"")</f>
        <v>Leve - 2</v>
      </c>
      <c r="L11" s="321">
        <f>IFERROR(VLOOKUP(INDEX('8- Políticas de Administración '!$B$16:$F$63,MATCH('5- Identificación de Riesgos'!J11,'8- Políticas de Administración '!$C$16:$C$64,0),1),'8- Políticas de Administración '!$B$16:$F$64,5,FALSE),"")</f>
        <v>2</v>
      </c>
      <c r="M11" s="433"/>
      <c r="N11" s="492"/>
      <c r="O11" s="521"/>
      <c r="P11" s="17"/>
    </row>
    <row r="12" spans="1:257" ht="54" customHeight="1">
      <c r="A12" s="464"/>
      <c r="B12" s="461"/>
      <c r="C12" s="458"/>
      <c r="D12" s="167" t="s">
        <v>287</v>
      </c>
      <c r="E12" s="467"/>
      <c r="F12" s="467"/>
      <c r="G12" s="495"/>
      <c r="H12" s="498"/>
      <c r="I12" s="158"/>
      <c r="J12" s="97"/>
      <c r="K12" s="158" t="str">
        <f>IFERROR(CONCATENATE(INDEX('8- Políticas de Administración '!$B$16:$F$53,MATCH('5- Identificación de Riesgos'!J11,'8- Políticas de Administración '!$C$16:$C$54,0),1)," - ",L12),"")</f>
        <v xml:space="preserve">Menor - </v>
      </c>
      <c r="L12" s="191" t="str">
        <f>IFERROR(VLOOKUP(INDEX('8- Políticas de Administración '!$B$16:$F$63,MATCH('5- Identificación de Riesgos'!J12,'8- Políticas de Administración '!$C$16:$C$64,0),1),'8- Políticas de Administración '!$B$16:$F$64,5,FALSE),"")</f>
        <v/>
      </c>
      <c r="M12" s="433"/>
      <c r="N12" s="492"/>
      <c r="O12" s="521"/>
      <c r="P12" s="17"/>
    </row>
    <row r="13" spans="1:257" ht="49.5" customHeight="1">
      <c r="A13" s="464"/>
      <c r="B13" s="461"/>
      <c r="C13" s="458"/>
      <c r="D13" s="167" t="s">
        <v>290</v>
      </c>
      <c r="E13" s="467"/>
      <c r="F13" s="467"/>
      <c r="G13" s="495"/>
      <c r="H13" s="498"/>
      <c r="I13" s="158"/>
      <c r="J13" s="97"/>
      <c r="K13" s="158" t="str">
        <f>IFERROR(CONCATENATE(INDEX('8- Políticas de Administración '!$B$16:$F$53,MATCH('5- Identificación de Riesgos'!J12,'8- Políticas de Administración '!$C$16:$C$54,0),1)," - ",L13),"")</f>
        <v/>
      </c>
      <c r="L13" s="191" t="str">
        <f>IFERROR(VLOOKUP(INDEX('8- Políticas de Administración '!$B$16:$F$63,MATCH('5- Identificación de Riesgos'!J13,'8- Políticas de Administración '!$C$16:$C$64,0),1),'8- Políticas de Administración '!$B$16:$F$64,5,FALSE),"")</f>
        <v/>
      </c>
      <c r="M13" s="433"/>
      <c r="N13" s="492"/>
      <c r="O13" s="521"/>
      <c r="P13" s="17"/>
    </row>
    <row r="14" spans="1:257" ht="48" customHeight="1">
      <c r="A14" s="464"/>
      <c r="B14" s="461"/>
      <c r="C14" s="458"/>
      <c r="D14" s="166" t="s">
        <v>293</v>
      </c>
      <c r="E14" s="467"/>
      <c r="F14" s="467"/>
      <c r="G14" s="495"/>
      <c r="H14" s="498"/>
      <c r="I14" s="158"/>
      <c r="J14" s="97"/>
      <c r="K14" s="158" t="str">
        <f>IFERROR(CONCATENATE(INDEX('8- Políticas de Administración '!$B$16:$F$53,MATCH('5- Identificación de Riesgos'!J13,'8- Políticas de Administración '!$C$16:$C$54,0),1)," - ",L14),"")</f>
        <v/>
      </c>
      <c r="L14" s="191" t="str">
        <f>IFERROR(VLOOKUP(INDEX('8- Políticas de Administración '!$B$16:$F$63,MATCH('5- Identificación de Riesgos'!J14,'8- Políticas de Administración '!$C$16:$C$64,0),1),'8- Políticas de Administración '!$B$16:$F$64,5,FALSE),"")</f>
        <v/>
      </c>
      <c r="M14" s="433"/>
      <c r="N14" s="492"/>
      <c r="O14" s="521"/>
      <c r="P14" s="17"/>
    </row>
    <row r="15" spans="1:257" ht="16.5">
      <c r="A15" s="464"/>
      <c r="B15" s="461"/>
      <c r="C15" s="458"/>
      <c r="D15" s="166"/>
      <c r="E15" s="467"/>
      <c r="F15" s="467"/>
      <c r="G15" s="495"/>
      <c r="H15" s="498"/>
      <c r="I15" s="158"/>
      <c r="J15" s="97"/>
      <c r="K15" s="158" t="str">
        <f>IFERROR(CONCATENATE(INDEX('8- Políticas de Administración '!$B$16:$F$53,MATCH('5- Identificación de Riesgos'!J14,'8- Políticas de Administración '!$C$16:$C$54,0),1)," - ",L15),"")</f>
        <v/>
      </c>
      <c r="L15" s="191" t="str">
        <f>IFERROR(VLOOKUP(INDEX('8- Políticas de Administración '!$B$16:$F$63,MATCH('5- Identificación de Riesgos'!J15,'8- Políticas de Administración '!$C$16:$C$64,0),1),'8- Políticas de Administración '!$B$16:$F$64,5,FALSE),"")</f>
        <v/>
      </c>
      <c r="M15" s="433"/>
      <c r="N15" s="492"/>
      <c r="O15" s="521"/>
      <c r="P15" s="17"/>
    </row>
    <row r="16" spans="1:257" ht="16.5">
      <c r="A16" s="464"/>
      <c r="B16" s="461"/>
      <c r="C16" s="458"/>
      <c r="D16" s="166"/>
      <c r="E16" s="467"/>
      <c r="F16" s="467"/>
      <c r="G16" s="495"/>
      <c r="H16" s="498"/>
      <c r="I16" s="158"/>
      <c r="J16" s="97"/>
      <c r="K16" s="158" t="str">
        <f>IFERROR(CONCATENATE(INDEX('8- Políticas de Administración '!$B$16:$F$53,MATCH('5- Identificación de Riesgos'!J15,'8- Políticas de Administración '!$C$16:$C$54,0),1)," - ",L16),"")</f>
        <v/>
      </c>
      <c r="L16" s="191" t="str">
        <f>IFERROR(VLOOKUP(INDEX('8- Políticas de Administración '!$B$16:$F$63,MATCH('5- Identificación de Riesgos'!J16,'8- Políticas de Administración '!$C$16:$C$64,0),1),'8- Políticas de Administración '!$B$16:$F$64,5,FALSE),"")</f>
        <v/>
      </c>
      <c r="M16" s="433"/>
      <c r="N16" s="492"/>
      <c r="O16" s="521"/>
      <c r="P16" s="17"/>
    </row>
    <row r="17" spans="1:16" ht="16.5">
      <c r="A17" s="464"/>
      <c r="B17" s="461"/>
      <c r="C17" s="458"/>
      <c r="D17" s="166"/>
      <c r="E17" s="467"/>
      <c r="F17" s="467"/>
      <c r="G17" s="495"/>
      <c r="H17" s="498"/>
      <c r="I17" s="158"/>
      <c r="J17" s="97"/>
      <c r="K17" s="158" t="str">
        <f>IFERROR(CONCATENATE(INDEX('8- Políticas de Administración '!$B$16:$F$53,MATCH('5- Identificación de Riesgos'!J16,'8- Políticas de Administración '!$C$16:$C$54,0),1)," - ",L17),"")</f>
        <v/>
      </c>
      <c r="L17" s="191" t="str">
        <f>IFERROR(VLOOKUP(INDEX('8- Políticas de Administración '!$B$16:$F$63,MATCH('5- Identificación de Riesgos'!J17,'8- Políticas de Administración '!$C$16:$C$64,0),1),'8- Políticas de Administración '!$B$16:$F$64,5,FALSE),"")</f>
        <v/>
      </c>
      <c r="M17" s="433"/>
      <c r="N17" s="492"/>
      <c r="O17" s="521"/>
      <c r="P17" s="17"/>
    </row>
    <row r="18" spans="1:16" ht="16.5">
      <c r="A18" s="464"/>
      <c r="B18" s="461"/>
      <c r="C18" s="458"/>
      <c r="D18" s="166"/>
      <c r="E18" s="467"/>
      <c r="F18" s="467"/>
      <c r="G18" s="495"/>
      <c r="H18" s="498"/>
      <c r="I18" s="158"/>
      <c r="J18" s="97"/>
      <c r="K18" s="158" t="str">
        <f>IFERROR(CONCATENATE(INDEX('8- Políticas de Administración '!$B$16:$F$53,MATCH('5- Identificación de Riesgos'!J17,'8- Políticas de Administración '!$C$16:$C$54,0),1)," - ",L18),"")</f>
        <v/>
      </c>
      <c r="L18" s="191" t="str">
        <f>IFERROR(VLOOKUP(INDEX('8- Políticas de Administración '!$B$16:$F$63,MATCH('5- Identificación de Riesgos'!J18,'8- Políticas de Administración '!$C$16:$C$64,0),1),'8- Políticas de Administración '!$B$16:$F$64,5,FALSE),"")</f>
        <v/>
      </c>
      <c r="M18" s="433"/>
      <c r="N18" s="492"/>
      <c r="O18" s="521"/>
      <c r="P18" s="17"/>
    </row>
    <row r="19" spans="1:16" ht="17.25" thickBot="1">
      <c r="A19" s="465"/>
      <c r="B19" s="462"/>
      <c r="C19" s="459"/>
      <c r="D19" s="168"/>
      <c r="E19" s="468"/>
      <c r="F19" s="468"/>
      <c r="G19" s="496"/>
      <c r="H19" s="499"/>
      <c r="I19" s="159"/>
      <c r="J19" s="170"/>
      <c r="K19" s="159" t="str">
        <f>IFERROR(CONCATENATE(INDEX('8- Políticas de Administración '!$B$16:$F$53,MATCH('5- Identificación de Riesgos'!J19,'8- Políticas de Administración '!$C$16:$C$54,0),1)," - ",L19),"")</f>
        <v/>
      </c>
      <c r="L19" s="192" t="str">
        <f>IFERROR(VLOOKUP(INDEX('8- Políticas de Administración '!$B$16:$F$63,MATCH('5- Identificación de Riesgos'!J19,'8- Políticas de Administración '!$C$16:$C$64,0),1),'8- Políticas de Administración '!$B$16:$F$64,5,FALSE),"")</f>
        <v/>
      </c>
      <c r="M19" s="434"/>
      <c r="N19" s="493"/>
      <c r="O19" s="521"/>
      <c r="P19" s="17"/>
    </row>
    <row r="20" spans="1:16" ht="45">
      <c r="A20" s="463">
        <v>2</v>
      </c>
      <c r="B20" s="500" t="s">
        <v>468</v>
      </c>
      <c r="C20" s="509" t="s">
        <v>294</v>
      </c>
      <c r="D20" s="199" t="s">
        <v>295</v>
      </c>
      <c r="E20" s="466">
        <v>250000</v>
      </c>
      <c r="F20" s="466">
        <v>20000</v>
      </c>
      <c r="G20" s="506">
        <f>F20/E20</f>
        <v>0.08</v>
      </c>
      <c r="H20" s="497"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Baja - 2</v>
      </c>
      <c r="I20" s="157" t="s">
        <v>282</v>
      </c>
      <c r="J20" s="169" t="s">
        <v>371</v>
      </c>
      <c r="K20" s="157" t="str">
        <f>IFERROR(CONCATENATE(INDEX('8- Políticas de Administración '!$B$16:$F$53,MATCH('5- Identificación de Riesgos'!J20,'8- Políticas de Administración '!$C$16:$C$54,0),1)," - ",L20),"")</f>
        <v>Leve - 1</v>
      </c>
      <c r="L20" s="190">
        <f>IFERROR(VLOOKUP(INDEX('8- Políticas de Administración '!$B$16:$F$63,MATCH('5- Identificación de Riesgos'!J20,'8- Políticas de Administración '!$C$16:$C$64,0),1),'8- Políticas de Administración '!$B$16:$F$64,5,FALSE),"")</f>
        <v>1</v>
      </c>
      <c r="M20" s="432" t="str">
        <f>IFERROR(CONCATENATE(INDEX('8- Políticas de Administración '!$B$16:$F$53,MATCH(ROUND(AVERAGE(L20:L29),0),'8- Políticas de Administración '!$F$16:$F$53,0),1)," - ",ROUND(AVERAGE(L20:L29),0)),"")</f>
        <v>Menor - 2</v>
      </c>
      <c r="N20" s="491" t="str">
        <f>IFERROR(CONCATENATE(VLOOKUP((LEFT(H20,LEN(H20)-4)&amp;LEFT(M20,LEN(M20)-4)),'9- Matriz de Calor '!$D$18:$E$42,2,0)," - ",RIGHT(H20,1)*RIGHT(M20,1)),"")</f>
        <v>Moderado - 4</v>
      </c>
      <c r="O20" s="521">
        <f>RIGHT(H20,1)*RIGHT(M20,1)</f>
        <v>4</v>
      </c>
    </row>
    <row r="21" spans="1:16" ht="51" customHeight="1">
      <c r="A21" s="464"/>
      <c r="B21" s="501"/>
      <c r="C21" s="510"/>
      <c r="D21" s="199" t="s">
        <v>488</v>
      </c>
      <c r="E21" s="467"/>
      <c r="F21" s="467"/>
      <c r="G21" s="507"/>
      <c r="H21" s="498"/>
      <c r="I21" s="158" t="s">
        <v>291</v>
      </c>
      <c r="J21" s="97" t="s">
        <v>379</v>
      </c>
      <c r="K21" s="158" t="str">
        <f>IFERROR(CONCATENATE(INDEX('8- Políticas de Administración '!$B$16:$F$53,MATCH('5- Identificación de Riesgos'!J21,'8- Políticas de Administración '!$C$16:$C$54,0),1)," - ",L21),"")</f>
        <v>Leve - 1</v>
      </c>
      <c r="L21" s="191">
        <f>IFERROR(VLOOKUP(INDEX('8- Políticas de Administración '!$B$16:$F$63,MATCH('5- Identificación de Riesgos'!J21,'8- Políticas de Administración '!$C$16:$C$64,0),1),'8- Políticas de Administración '!$B$16:$F$64,5,FALSE),"")</f>
        <v>1</v>
      </c>
      <c r="M21" s="433"/>
      <c r="N21" s="492"/>
      <c r="O21" s="521"/>
    </row>
    <row r="22" spans="1:16" ht="36.75" customHeight="1">
      <c r="A22" s="464"/>
      <c r="B22" s="501"/>
      <c r="C22" s="510"/>
      <c r="D22" s="199" t="s">
        <v>489</v>
      </c>
      <c r="E22" s="467"/>
      <c r="F22" s="467"/>
      <c r="G22" s="507"/>
      <c r="H22" s="498"/>
      <c r="I22" s="158" t="s">
        <v>288</v>
      </c>
      <c r="J22" s="97" t="s">
        <v>382</v>
      </c>
      <c r="K22" s="158" t="str">
        <f>IFERROR(CONCATENATE(INDEX('8- Políticas de Administración '!$B$16:$F$53,MATCH('5- Identificación de Riesgos'!J22,'8- Políticas de Administración '!$C$16:$C$54,0),1)," - ",L22),"")</f>
        <v>Moderado - 3</v>
      </c>
      <c r="L22" s="191">
        <f>IFERROR(VLOOKUP(INDEX('8- Políticas de Administración '!$B$16:$F$63,MATCH('5- Identificación de Riesgos'!J22,'8- Políticas de Administración '!$C$16:$C$64,0),1),'8- Políticas de Administración '!$B$16:$F$64,5,FALSE),"")</f>
        <v>3</v>
      </c>
      <c r="M22" s="433"/>
      <c r="N22" s="492"/>
      <c r="O22" s="521"/>
    </row>
    <row r="23" spans="1:16" ht="42.75" customHeight="1">
      <c r="A23" s="464"/>
      <c r="B23" s="501"/>
      <c r="C23" s="510"/>
      <c r="D23" s="200" t="s">
        <v>490</v>
      </c>
      <c r="E23" s="467"/>
      <c r="F23" s="467"/>
      <c r="G23" s="507"/>
      <c r="H23" s="498"/>
      <c r="I23" s="158"/>
      <c r="J23" s="97"/>
      <c r="K23" s="158" t="str">
        <f>IFERROR(CONCATENATE(INDEX('8- Políticas de Administración '!$B$16:$F$53,MATCH('5- Identificación de Riesgos'!J23,'8- Políticas de Administración '!$C$16:$C$54,0),1)," - ",L23),"")</f>
        <v/>
      </c>
      <c r="L23" s="191" t="str">
        <f>IFERROR(VLOOKUP(INDEX('8- Políticas de Administración '!$B$16:$F$63,MATCH('5- Identificación de Riesgos'!J23,'8- Políticas de Administración '!$C$16:$C$64,0),1),'8- Políticas de Administración '!$B$16:$F$64,5,FALSE),"")</f>
        <v/>
      </c>
      <c r="M23" s="433"/>
      <c r="N23" s="492"/>
      <c r="O23" s="521"/>
    </row>
    <row r="24" spans="1:16" ht="45" customHeight="1">
      <c r="A24" s="464"/>
      <c r="B24" s="501"/>
      <c r="C24" s="510"/>
      <c r="D24" s="199"/>
      <c r="E24" s="467"/>
      <c r="F24" s="467"/>
      <c r="G24" s="507"/>
      <c r="H24" s="498"/>
      <c r="I24" s="158"/>
      <c r="J24" s="97"/>
      <c r="K24" s="158" t="str">
        <f>IFERROR(CONCATENATE(INDEX('8- Políticas de Administración '!$B$16:$F$53,MATCH('5- Identificación de Riesgos'!J24,'8- Políticas de Administración '!$C$16:$C$54,0),1)," - ",L24),"")</f>
        <v/>
      </c>
      <c r="L24" s="191" t="str">
        <f>IFERROR(VLOOKUP(INDEX('8- Políticas de Administración '!$B$16:$F$63,MATCH('5- Identificación de Riesgos'!J24,'8- Políticas de Administración '!$C$16:$C$64,0),1),'8- Políticas de Administración '!$B$16:$F$64,5,FALSE),"")</f>
        <v/>
      </c>
      <c r="M24" s="433"/>
      <c r="N24" s="492"/>
      <c r="O24" s="521"/>
    </row>
    <row r="25" spans="1:16" ht="58.5" customHeight="1">
      <c r="A25" s="464"/>
      <c r="B25" s="501"/>
      <c r="C25" s="510"/>
      <c r="D25" s="199"/>
      <c r="E25" s="467"/>
      <c r="F25" s="467"/>
      <c r="G25" s="507"/>
      <c r="H25" s="498"/>
      <c r="I25" s="158"/>
      <c r="J25" s="97"/>
      <c r="K25" s="158" t="str">
        <f>IFERROR(CONCATENATE(INDEX('8- Políticas de Administración '!$B$16:$F$53,MATCH('5- Identificación de Riesgos'!J25,'8- Políticas de Administración '!$C$16:$C$54,0),1)," - ",L25),"")</f>
        <v/>
      </c>
      <c r="L25" s="191" t="str">
        <f>IFERROR(VLOOKUP(INDEX('8- Políticas de Administración '!$B$16:$F$63,MATCH('5- Identificación de Riesgos'!J25,'8- Políticas de Administración '!$C$16:$C$64,0),1),'8- Políticas de Administración '!$B$16:$F$64,5,FALSE),"")</f>
        <v/>
      </c>
      <c r="M25" s="433"/>
      <c r="N25" s="492"/>
      <c r="O25" s="521"/>
    </row>
    <row r="26" spans="1:16" ht="15" customHeight="1">
      <c r="A26" s="464"/>
      <c r="B26" s="501"/>
      <c r="C26" s="510"/>
      <c r="D26" s="201"/>
      <c r="E26" s="467"/>
      <c r="F26" s="467"/>
      <c r="G26" s="507"/>
      <c r="H26" s="498"/>
      <c r="I26" s="158"/>
      <c r="J26" s="97"/>
      <c r="K26" s="158" t="str">
        <f>IFERROR(CONCATENATE(INDEX('8- Políticas de Administración '!$B$16:$F$53,MATCH('5- Identificación de Riesgos'!J26,'8- Políticas de Administración '!$C$16:$C$54,0),1)," - ",L26),"")</f>
        <v/>
      </c>
      <c r="L26" s="191" t="str">
        <f>IFERROR(VLOOKUP(INDEX('8- Políticas de Administración '!$B$16:$F$63,MATCH('5- Identificación de Riesgos'!J26,'8- Políticas de Administración '!$C$16:$C$64,0),1),'8- Políticas de Administración '!$B$16:$F$64,5,FALSE),"")</f>
        <v/>
      </c>
      <c r="M26" s="433"/>
      <c r="N26" s="492"/>
      <c r="O26" s="521"/>
    </row>
    <row r="27" spans="1:16" ht="15" customHeight="1">
      <c r="A27" s="464"/>
      <c r="B27" s="501"/>
      <c r="C27" s="510"/>
      <c r="D27" s="199"/>
      <c r="E27" s="467"/>
      <c r="F27" s="467"/>
      <c r="G27" s="507"/>
      <c r="H27" s="498"/>
      <c r="I27" s="158"/>
      <c r="J27" s="97"/>
      <c r="K27" s="158" t="str">
        <f>IFERROR(CONCATENATE(INDEX('8- Políticas de Administración '!$B$16:$F$53,MATCH('5- Identificación de Riesgos'!J27,'8- Políticas de Administración '!$C$16:$C$54,0),1)," - ",L27),"")</f>
        <v/>
      </c>
      <c r="L27" s="191" t="str">
        <f>IFERROR(VLOOKUP(INDEX('8- Políticas de Administración '!$B$16:$F$63,MATCH('5- Identificación de Riesgos'!J27,'8- Políticas de Administración '!$C$16:$C$64,0),1),'8- Políticas de Administración '!$B$16:$F$64,5,FALSE),"")</f>
        <v/>
      </c>
      <c r="M27" s="433"/>
      <c r="N27" s="492"/>
      <c r="O27" s="521"/>
    </row>
    <row r="28" spans="1:16" ht="15" customHeight="1">
      <c r="A28" s="464"/>
      <c r="B28" s="501"/>
      <c r="C28" s="510"/>
      <c r="D28" s="201"/>
      <c r="E28" s="467"/>
      <c r="F28" s="467"/>
      <c r="G28" s="507"/>
      <c r="H28" s="498"/>
      <c r="I28" s="158"/>
      <c r="J28" s="97"/>
      <c r="K28" s="158" t="str">
        <f>IFERROR(CONCATENATE(INDEX('8- Políticas de Administración '!$B$16:$F$53,MATCH('5- Identificación de Riesgos'!J28,'8- Políticas de Administración '!$C$16:$C$54,0),1)," - ",L28),"")</f>
        <v/>
      </c>
      <c r="L28" s="191" t="str">
        <f>IFERROR(VLOOKUP(INDEX('8- Políticas de Administración '!$B$16:$F$63,MATCH('5- Identificación de Riesgos'!J28,'8- Políticas de Administración '!$C$16:$C$64,0),1),'8- Políticas de Administración '!$B$16:$F$64,5,FALSE),"")</f>
        <v/>
      </c>
      <c r="M28" s="433"/>
      <c r="N28" s="492"/>
      <c r="O28" s="521"/>
    </row>
    <row r="29" spans="1:16" ht="15.75" customHeight="1" thickBot="1">
      <c r="A29" s="465"/>
      <c r="B29" s="502"/>
      <c r="C29" s="511"/>
      <c r="D29" s="202"/>
      <c r="E29" s="468"/>
      <c r="F29" s="468"/>
      <c r="G29" s="508"/>
      <c r="H29" s="499"/>
      <c r="I29" s="159"/>
      <c r="J29" s="170"/>
      <c r="K29" s="159" t="str">
        <f>IFERROR(CONCATENATE(INDEX('8- Políticas de Administración '!$B$16:$F$53,MATCH('5- Identificación de Riesgos'!J29,'8- Políticas de Administración '!$C$16:$C$54,0),1)," - ",L29),"")</f>
        <v/>
      </c>
      <c r="L29" s="192" t="str">
        <f>IFERROR(VLOOKUP(INDEX('8- Políticas de Administración '!$B$16:$F$63,MATCH('5- Identificación de Riesgos'!J29,'8- Políticas de Administración '!$C$16:$C$64,0),1),'8- Políticas de Administración '!$B$16:$F$64,5,FALSE),"")</f>
        <v/>
      </c>
      <c r="M29" s="434"/>
      <c r="N29" s="493"/>
      <c r="O29" s="521"/>
    </row>
    <row r="30" spans="1:16" ht="30">
      <c r="A30" s="463">
        <v>3</v>
      </c>
      <c r="B30" s="500" t="s">
        <v>478</v>
      </c>
      <c r="C30" s="503" t="s">
        <v>474</v>
      </c>
      <c r="D30" s="203" t="s">
        <v>300</v>
      </c>
      <c r="E30" s="466">
        <v>100000</v>
      </c>
      <c r="F30" s="466">
        <v>50</v>
      </c>
      <c r="G30" s="506">
        <f>F30/E30</f>
        <v>5.0000000000000001E-4</v>
      </c>
      <c r="H30" s="497"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57" t="s">
        <v>288</v>
      </c>
      <c r="J30" s="169" t="s">
        <v>297</v>
      </c>
      <c r="K30" s="157" t="str">
        <f>IFERROR(CONCATENATE(INDEX('8- Políticas de Administración '!$B$16:$F$53,MATCH('5- Identificación de Riesgos'!J30,'8- Políticas de Administración '!$C$16:$C$54,0),1)," - ",L30),"")</f>
        <v>Menor - 2</v>
      </c>
      <c r="L30" s="190">
        <f>IFERROR(VLOOKUP(INDEX('8- Políticas de Administración '!$B$16:$F$63,MATCH('5- Identificación de Riesgos'!J30,'8- Políticas de Administración '!$C$16:$C$64,0),1),'8- Políticas de Administración '!$B$16:$F$64,5,FALSE),"")</f>
        <v>2</v>
      </c>
      <c r="M30" s="432" t="str">
        <f>IFERROR(CONCATENATE(INDEX('8- Políticas de Administración '!$B$16:$F$53,MATCH(ROUND(AVERAGE(L30:L39),0),'8- Políticas de Administración '!$F$16:$F$53,0),1)," - ",ROUND(AVERAGE(L30:L39),0)),"")</f>
        <v>Leve - 1</v>
      </c>
      <c r="N30" s="491" t="str">
        <f>IFERROR(CONCATENATE(VLOOKUP((LEFT(H30,LEN(H30)-4)&amp;LEFT(M30,LEN(M30)-4)),'9- Matriz de Calor '!$D$18:$E$42,2,0)," - ",RIGHT(H30,1)*RIGHT(M30,1)),"")</f>
        <v>Bajo - 1</v>
      </c>
      <c r="O30" s="521">
        <f>RIGHT(H30,1)*RIGHT(M30,1)</f>
        <v>1</v>
      </c>
    </row>
    <row r="31" spans="1:16" ht="40.5" customHeight="1">
      <c r="A31" s="464"/>
      <c r="B31" s="501"/>
      <c r="C31" s="504"/>
      <c r="D31" s="198" t="s">
        <v>476</v>
      </c>
      <c r="E31" s="467"/>
      <c r="F31" s="467"/>
      <c r="G31" s="507"/>
      <c r="H31" s="498"/>
      <c r="I31" s="158" t="s">
        <v>291</v>
      </c>
      <c r="J31" s="97" t="s">
        <v>379</v>
      </c>
      <c r="K31" s="158" t="str">
        <f>IFERROR(CONCATENATE(INDEX('8- Políticas de Administración '!$B$16:$F$53,MATCH('5- Identificación de Riesgos'!J31,'8- Políticas de Administración '!$C$16:$C$54,0),1)," - ",L31),"")</f>
        <v>Leve - 1</v>
      </c>
      <c r="L31" s="191">
        <f>IFERROR(VLOOKUP(INDEX('8- Políticas de Administración '!$B$16:$F$63,MATCH('5- Identificación de Riesgos'!J31,'8- Políticas de Administración '!$C$16:$C$64,0),1),'8- Políticas de Administración '!$B$16:$F$64,5,FALSE),"")</f>
        <v>1</v>
      </c>
      <c r="M31" s="433"/>
      <c r="N31" s="492"/>
      <c r="O31" s="521"/>
    </row>
    <row r="32" spans="1:16" ht="37.5" customHeight="1">
      <c r="A32" s="464"/>
      <c r="B32" s="501"/>
      <c r="C32" s="504"/>
      <c r="D32" s="198" t="s">
        <v>477</v>
      </c>
      <c r="E32" s="467"/>
      <c r="F32" s="467"/>
      <c r="G32" s="507"/>
      <c r="H32" s="498"/>
      <c r="I32" s="158" t="s">
        <v>282</v>
      </c>
      <c r="J32" s="97" t="s">
        <v>371</v>
      </c>
      <c r="K32" s="158" t="str">
        <f>IFERROR(CONCATENATE(INDEX('8- Políticas de Administración '!$B$16:$F$53,MATCH('5- Identificación de Riesgos'!J32,'8- Políticas de Administración '!$C$16:$C$54,0),1)," - ",L32),"")</f>
        <v>Leve - 1</v>
      </c>
      <c r="L32" s="191">
        <f>IFERROR(VLOOKUP(INDEX('8- Políticas de Administración '!$B$16:$F$63,MATCH('5- Identificación de Riesgos'!J32,'8- Políticas de Administración '!$C$16:$C$64,0),1),'8- Políticas de Administración '!$B$16:$F$64,5,FALSE),"")</f>
        <v>1</v>
      </c>
      <c r="M32" s="433"/>
      <c r="N32" s="492"/>
      <c r="O32" s="521"/>
    </row>
    <row r="33" spans="1:15" ht="43.5" customHeight="1">
      <c r="A33" s="464"/>
      <c r="B33" s="501"/>
      <c r="C33" s="504"/>
      <c r="D33" s="198"/>
      <c r="E33" s="467"/>
      <c r="F33" s="467"/>
      <c r="G33" s="507"/>
      <c r="H33" s="498"/>
      <c r="I33" s="158"/>
      <c r="J33" s="97"/>
      <c r="K33" s="158" t="str">
        <f>IFERROR(CONCATENATE(INDEX('8- Políticas de Administración '!$B$16:$F$53,MATCH('5- Identificación de Riesgos'!J33,'8- Políticas de Administración '!$C$16:$C$54,0),1)," - ",L33),"")</f>
        <v/>
      </c>
      <c r="L33" s="191" t="str">
        <f>IFERROR(VLOOKUP(INDEX('8- Políticas de Administración '!$B$16:$F$63,MATCH('5- Identificación de Riesgos'!J33,'8- Políticas de Administración '!$C$16:$C$64,0),1),'8- Políticas de Administración '!$B$16:$F$64,5,FALSE),"")</f>
        <v/>
      </c>
      <c r="M33" s="433"/>
      <c r="N33" s="492"/>
      <c r="O33" s="521"/>
    </row>
    <row r="34" spans="1:15" ht="60" customHeight="1">
      <c r="A34" s="464"/>
      <c r="B34" s="501"/>
      <c r="C34" s="504"/>
      <c r="D34" s="198"/>
      <c r="E34" s="467"/>
      <c r="F34" s="467"/>
      <c r="G34" s="507"/>
      <c r="H34" s="498"/>
      <c r="I34" s="158"/>
      <c r="J34" s="97"/>
      <c r="K34" s="158" t="str">
        <f>IFERROR(CONCATENATE(INDEX('8- Políticas de Administración '!$B$16:$F$53,MATCH('5- Identificación de Riesgos'!J34,'8- Políticas de Administración '!$C$16:$C$54,0),1)," - ",L34),"")</f>
        <v/>
      </c>
      <c r="L34" s="191" t="str">
        <f>IFERROR(VLOOKUP(INDEX('8- Políticas de Administración '!$B$16:$F$63,MATCH('5- Identificación de Riesgos'!J34,'8- Políticas de Administración '!$C$16:$C$64,0),1),'8- Políticas de Administración '!$B$16:$F$64,5,FALSE),"")</f>
        <v/>
      </c>
      <c r="M34" s="433"/>
      <c r="N34" s="492"/>
      <c r="O34" s="521"/>
    </row>
    <row r="35" spans="1:15">
      <c r="A35" s="464"/>
      <c r="B35" s="501"/>
      <c r="C35" s="504"/>
      <c r="D35" s="198"/>
      <c r="E35" s="467"/>
      <c r="F35" s="467"/>
      <c r="G35" s="507"/>
      <c r="H35" s="498"/>
      <c r="I35" s="158"/>
      <c r="J35" s="97"/>
      <c r="K35" s="158" t="str">
        <f>IFERROR(CONCATENATE(INDEX('8- Políticas de Administración '!$B$16:$F$53,MATCH('5- Identificación de Riesgos'!J35,'8- Políticas de Administración '!$C$16:$C$54,0),1)," - ",L35),"")</f>
        <v/>
      </c>
      <c r="L35" s="191" t="str">
        <f>IFERROR(VLOOKUP(INDEX('8- Políticas de Administración '!$B$16:$F$63,MATCH('5- Identificación de Riesgos'!J35,'8- Políticas de Administración '!$C$16:$C$64,0),1),'8- Políticas de Administración '!$B$16:$F$64,5,FALSE),"")</f>
        <v/>
      </c>
      <c r="M35" s="433"/>
      <c r="N35" s="492"/>
      <c r="O35" s="521"/>
    </row>
    <row r="36" spans="1:15">
      <c r="A36" s="464"/>
      <c r="B36" s="501"/>
      <c r="C36" s="504"/>
      <c r="D36" s="160"/>
      <c r="E36" s="467"/>
      <c r="F36" s="467"/>
      <c r="G36" s="507"/>
      <c r="H36" s="498"/>
      <c r="I36" s="158"/>
      <c r="J36" s="97"/>
      <c r="K36" s="158" t="str">
        <f>IFERROR(CONCATENATE(INDEX('8- Políticas de Administración '!$B$16:$F$53,MATCH('5- Identificación de Riesgos'!J36,'8- Políticas de Administración '!$C$16:$C$54,0),1)," - ",L36),"")</f>
        <v/>
      </c>
      <c r="L36" s="191" t="str">
        <f>IFERROR(VLOOKUP(INDEX('8- Políticas de Administración '!$B$16:$F$63,MATCH('5- Identificación de Riesgos'!J36,'8- Políticas de Administración '!$C$16:$C$64,0),1),'8- Políticas de Administración '!$B$16:$F$64,5,FALSE),"")</f>
        <v/>
      </c>
      <c r="M36" s="433"/>
      <c r="N36" s="492"/>
      <c r="O36" s="521"/>
    </row>
    <row r="37" spans="1:15">
      <c r="A37" s="464"/>
      <c r="B37" s="501"/>
      <c r="C37" s="504"/>
      <c r="D37" s="160"/>
      <c r="E37" s="467"/>
      <c r="F37" s="467"/>
      <c r="G37" s="507"/>
      <c r="H37" s="498"/>
      <c r="I37" s="158"/>
      <c r="J37" s="97"/>
      <c r="K37" s="158" t="str">
        <f>IFERROR(CONCATENATE(INDEX('8- Políticas de Administración '!$B$16:$F$53,MATCH('5- Identificación de Riesgos'!J37,'8- Políticas de Administración '!$C$16:$C$54,0),1)," - ",L37),"")</f>
        <v/>
      </c>
      <c r="L37" s="191" t="str">
        <f>IFERROR(VLOOKUP(INDEX('8- Políticas de Administración '!$B$16:$F$63,MATCH('5- Identificación de Riesgos'!J37,'8- Políticas de Administración '!$C$16:$C$64,0),1),'8- Políticas de Administración '!$B$16:$F$64,5,FALSE),"")</f>
        <v/>
      </c>
      <c r="M37" s="433"/>
      <c r="N37" s="492"/>
      <c r="O37" s="521"/>
    </row>
    <row r="38" spans="1:15">
      <c r="A38" s="464"/>
      <c r="B38" s="501"/>
      <c r="C38" s="504"/>
      <c r="D38" s="196"/>
      <c r="E38" s="467"/>
      <c r="F38" s="467"/>
      <c r="G38" s="507"/>
      <c r="H38" s="498"/>
      <c r="I38" s="158"/>
      <c r="J38" s="97"/>
      <c r="K38" s="158" t="str">
        <f>IFERROR(CONCATENATE(INDEX('8- Políticas de Administración '!$B$16:$F$53,MATCH('5- Identificación de Riesgos'!J38,'8- Políticas de Administración '!$C$16:$C$54,0),1)," - ",L38),"")</f>
        <v/>
      </c>
      <c r="L38" s="191" t="str">
        <f>IFERROR(VLOOKUP(INDEX('8- Políticas de Administración '!$B$16:$F$63,MATCH('5- Identificación de Riesgos'!J38,'8- Políticas de Administración '!$C$16:$C$64,0),1),'8- Políticas de Administración '!$B$16:$F$64,5,FALSE),"")</f>
        <v/>
      </c>
      <c r="M38" s="433"/>
      <c r="N38" s="492"/>
      <c r="O38" s="521"/>
    </row>
    <row r="39" spans="1:15" ht="15.75" thickBot="1">
      <c r="A39" s="465"/>
      <c r="B39" s="502"/>
      <c r="C39" s="505"/>
      <c r="D39" s="197"/>
      <c r="E39" s="468"/>
      <c r="F39" s="468"/>
      <c r="G39" s="508"/>
      <c r="H39" s="499"/>
      <c r="I39" s="159"/>
      <c r="J39" s="170"/>
      <c r="K39" s="159" t="str">
        <f>IFERROR(CONCATENATE(INDEX('8- Políticas de Administración '!$B$16:$F$53,MATCH('5- Identificación de Riesgos'!J39,'8- Políticas de Administración '!$C$16:$C$54,0),1)," - ",L39),"")</f>
        <v/>
      </c>
      <c r="L39" s="192" t="str">
        <f>IFERROR(VLOOKUP(INDEX('8- Políticas de Administración '!$B$16:$F$63,MATCH('5- Identificación de Riesgos'!J39,'8- Políticas de Administración '!$C$16:$C$64,0),1),'8- Políticas de Administración '!$B$16:$F$64,5,FALSE),"")</f>
        <v/>
      </c>
      <c r="M39" s="434"/>
      <c r="N39" s="493"/>
      <c r="O39" s="521"/>
    </row>
    <row r="40" spans="1:15" ht="45.75" customHeight="1">
      <c r="A40" s="463">
        <v>4</v>
      </c>
      <c r="B40" s="500" t="s">
        <v>480</v>
      </c>
      <c r="C40" s="503" t="s">
        <v>479</v>
      </c>
      <c r="D40" s="198" t="s">
        <v>491</v>
      </c>
      <c r="E40" s="512">
        <v>60000</v>
      </c>
      <c r="F40" s="512">
        <v>200</v>
      </c>
      <c r="G40" s="506">
        <f>F40/E40</f>
        <v>3.3333333333333335E-3</v>
      </c>
      <c r="H40" s="497" t="s">
        <v>301</v>
      </c>
      <c r="I40" s="157" t="s">
        <v>282</v>
      </c>
      <c r="J40" s="169" t="s">
        <v>371</v>
      </c>
      <c r="K40" s="157" t="str">
        <f>IFERROR(CONCATENATE(INDEX('8- Políticas de Administración '!$B$16:$F$53,MATCH('5- Identificación de Riesgos'!J40,'8- Políticas de Administración '!$C$16:$C$54,0),1)," - ",L40),"")</f>
        <v>Leve - 1</v>
      </c>
      <c r="L40" s="190">
        <f>IFERROR(VLOOKUP(INDEX('8- Políticas de Administración '!$B$16:$F$63,MATCH('5- Identificación de Riesgos'!J40,'8- Políticas de Administración '!$C$16:$C$64,0),1),'8- Políticas de Administración '!$B$16:$F$64,5,FALSE),"")</f>
        <v>1</v>
      </c>
      <c r="M40" s="432" t="str">
        <f>IFERROR(CONCATENATE(INDEX('8- Políticas de Administración '!$B$16:$F$53,MATCH(ROUND(AVERAGE(L40:L49),0),'8- Políticas de Administración '!$F$16:$F$53,0),1)," - ",ROUND(AVERAGE(L40:L49),0)),"")</f>
        <v>Leve - 1</v>
      </c>
      <c r="N40" s="491" t="str">
        <f>IFERROR(CONCATENATE(VLOOKUP((LEFT(H40,LEN(H40)-4)&amp;LEFT(M40,LEN(M40)-4)),'9- Matriz de Calor '!$D$18:$E$42,2,0)," - ",RIGHT(H40,1)*RIGHT(M40,1)),"")</f>
        <v>Bajo - 1</v>
      </c>
      <c r="O40" s="521">
        <f>RIGHT(H40,1)*RIGHT(M40,1)</f>
        <v>1</v>
      </c>
    </row>
    <row r="41" spans="1:15" ht="71.25" customHeight="1">
      <c r="A41" s="464"/>
      <c r="B41" s="501"/>
      <c r="C41" s="504"/>
      <c r="D41" s="198" t="s">
        <v>492</v>
      </c>
      <c r="E41" s="513"/>
      <c r="F41" s="513"/>
      <c r="G41" s="507"/>
      <c r="H41" s="498"/>
      <c r="I41" s="158" t="s">
        <v>288</v>
      </c>
      <c r="J41" s="97" t="s">
        <v>289</v>
      </c>
      <c r="K41" s="158" t="str">
        <f>IFERROR(CONCATENATE(INDEX('8- Políticas de Administración '!$B$16:$F$53,MATCH('5- Identificación de Riesgos'!J41,'8- Políticas de Administración '!$C$16:$C$54,0),1)," - ",L41),"")</f>
        <v>Leve - 1</v>
      </c>
      <c r="L41" s="191">
        <f>IFERROR(VLOOKUP(INDEX('8- Políticas de Administración '!$B$16:$F$63,MATCH('5- Identificación de Riesgos'!J41,'8- Políticas de Administración '!$C$16:$C$64,0),1),'8- Políticas de Administración '!$B$16:$F$64,5,FALSE),"")</f>
        <v>1</v>
      </c>
      <c r="M41" s="433"/>
      <c r="N41" s="492"/>
      <c r="O41" s="521"/>
    </row>
    <row r="42" spans="1:15" ht="36" customHeight="1">
      <c r="A42" s="464"/>
      <c r="B42" s="501"/>
      <c r="C42" s="504"/>
      <c r="D42" s="198" t="s">
        <v>299</v>
      </c>
      <c r="E42" s="513"/>
      <c r="F42" s="513"/>
      <c r="G42" s="507"/>
      <c r="H42" s="498"/>
      <c r="I42" s="158" t="s">
        <v>291</v>
      </c>
      <c r="J42" s="97" t="s">
        <v>379</v>
      </c>
      <c r="K42" s="158" t="str">
        <f>IFERROR(CONCATENATE(INDEX('8- Políticas de Administración '!$B$16:$F$53,MATCH('5- Identificación de Riesgos'!J42,'8- Políticas de Administración '!$C$16:$C$54,0),1)," - ",L42),"")</f>
        <v>Leve - 1</v>
      </c>
      <c r="L42" s="191">
        <f>IFERROR(VLOOKUP(INDEX('8- Políticas de Administración '!$B$16:$F$63,MATCH('5- Identificación de Riesgos'!J42,'8- Políticas de Administración '!$C$16:$C$64,0),1),'8- Políticas de Administración '!$B$16:$F$64,5,FALSE),"")</f>
        <v>1</v>
      </c>
      <c r="M42" s="433"/>
      <c r="N42" s="492"/>
      <c r="O42" s="521"/>
    </row>
    <row r="43" spans="1:15" ht="38.25" customHeight="1">
      <c r="A43" s="464"/>
      <c r="B43" s="501"/>
      <c r="C43" s="504"/>
      <c r="D43" s="198" t="s">
        <v>475</v>
      </c>
      <c r="E43" s="513"/>
      <c r="F43" s="513"/>
      <c r="G43" s="507"/>
      <c r="H43" s="498"/>
      <c r="I43" s="158"/>
      <c r="J43" s="97"/>
      <c r="K43" s="158" t="str">
        <f>IFERROR(CONCATENATE(INDEX('8- Políticas de Administración '!$B$16:$F$53,MATCH('5- Identificación de Riesgos'!J43,'8- Políticas de Administración '!$C$16:$C$54,0),1)," - ",L43),"")</f>
        <v/>
      </c>
      <c r="L43" s="191" t="str">
        <f>IFERROR(VLOOKUP(INDEX('8- Políticas de Administración '!$B$16:$F$63,MATCH('5- Identificación de Riesgos'!J43,'8- Políticas de Administración '!$C$16:$C$64,0),1),'8- Políticas de Administración '!$B$16:$F$64,5,FALSE),"")</f>
        <v/>
      </c>
      <c r="M43" s="433"/>
      <c r="N43" s="492"/>
      <c r="O43" s="521"/>
    </row>
    <row r="44" spans="1:15">
      <c r="A44" s="464"/>
      <c r="B44" s="501"/>
      <c r="C44" s="504"/>
      <c r="D44" s="198" t="s">
        <v>495</v>
      </c>
      <c r="E44" s="513"/>
      <c r="F44" s="513"/>
      <c r="G44" s="507"/>
      <c r="H44" s="498"/>
      <c r="I44" s="158"/>
      <c r="J44" s="97"/>
      <c r="K44" s="158" t="str">
        <f>IFERROR(CONCATENATE(INDEX('8- Políticas de Administración '!$B$16:$F$53,MATCH('5- Identificación de Riesgos'!J44,'8- Políticas de Administración '!$C$16:$C$54,0),1)," - ",L44),"")</f>
        <v/>
      </c>
      <c r="L44" s="191" t="str">
        <f>IFERROR(VLOOKUP(INDEX('8- Políticas de Administración '!$B$16:$F$63,MATCH('5- Identificación de Riesgos'!J44,'8- Políticas de Administración '!$C$16:$C$64,0),1),'8- Políticas de Administración '!$B$16:$F$64,5,FALSE),"")</f>
        <v/>
      </c>
      <c r="M44" s="433"/>
      <c r="N44" s="492"/>
      <c r="O44" s="521"/>
    </row>
    <row r="45" spans="1:15">
      <c r="A45" s="464"/>
      <c r="B45" s="501"/>
      <c r="C45" s="504"/>
      <c r="D45" s="160"/>
      <c r="E45" s="513"/>
      <c r="F45" s="513"/>
      <c r="G45" s="507"/>
      <c r="H45" s="498"/>
      <c r="I45" s="158"/>
      <c r="J45" s="97"/>
      <c r="K45" s="158" t="str">
        <f>IFERROR(CONCATENATE(INDEX('8- Políticas de Administración '!$B$16:$F$53,MATCH('5- Identificación de Riesgos'!J45,'8- Políticas de Administración '!$C$16:$C$54,0),1)," - ",L45),"")</f>
        <v/>
      </c>
      <c r="L45" s="191" t="str">
        <f>IFERROR(VLOOKUP(INDEX('8- Políticas de Administración '!$B$16:$F$63,MATCH('5- Identificación de Riesgos'!J45,'8- Políticas de Administración '!$C$16:$C$64,0),1),'8- Políticas de Administración '!$B$16:$F$64,5,FALSE),"")</f>
        <v/>
      </c>
      <c r="M45" s="433"/>
      <c r="N45" s="492"/>
      <c r="O45" s="521"/>
    </row>
    <row r="46" spans="1:15">
      <c r="A46" s="464"/>
      <c r="B46" s="501"/>
      <c r="C46" s="504"/>
      <c r="D46" s="160"/>
      <c r="E46" s="513"/>
      <c r="F46" s="513"/>
      <c r="G46" s="507"/>
      <c r="H46" s="498"/>
      <c r="I46" s="158"/>
      <c r="J46" s="97"/>
      <c r="K46" s="158" t="str">
        <f>IFERROR(CONCATENATE(INDEX('8- Políticas de Administración '!$B$16:$F$53,MATCH('5- Identificación de Riesgos'!J46,'8- Políticas de Administración '!$C$16:$C$54,0),1)," - ",L46),"")</f>
        <v/>
      </c>
      <c r="L46" s="191" t="str">
        <f>IFERROR(VLOOKUP(INDEX('8- Políticas de Administración '!$B$16:$F$63,MATCH('5- Identificación de Riesgos'!J46,'8- Políticas de Administración '!$C$16:$C$64,0),1),'8- Políticas de Administración '!$B$16:$F$64,5,FALSE),"")</f>
        <v/>
      </c>
      <c r="M46" s="433"/>
      <c r="N46" s="492"/>
      <c r="O46" s="521"/>
    </row>
    <row r="47" spans="1:15">
      <c r="A47" s="464"/>
      <c r="B47" s="501"/>
      <c r="C47" s="504"/>
      <c r="D47" s="160"/>
      <c r="E47" s="513"/>
      <c r="F47" s="513"/>
      <c r="G47" s="507"/>
      <c r="H47" s="498"/>
      <c r="I47" s="158"/>
      <c r="J47" s="97"/>
      <c r="K47" s="158" t="str">
        <f>IFERROR(CONCATENATE(INDEX('8- Políticas de Administración '!$B$16:$F$53,MATCH('5- Identificación de Riesgos'!J47,'8- Políticas de Administración '!$C$16:$C$54,0),1)," - ",L47),"")</f>
        <v/>
      </c>
      <c r="L47" s="191" t="str">
        <f>IFERROR(VLOOKUP(INDEX('8- Políticas de Administración '!$B$16:$F$63,MATCH('5- Identificación de Riesgos'!J47,'8- Políticas de Administración '!$C$16:$C$64,0),1),'8- Políticas de Administración '!$B$16:$F$64,5,FALSE),"")</f>
        <v/>
      </c>
      <c r="M47" s="433"/>
      <c r="N47" s="492"/>
      <c r="O47" s="521"/>
    </row>
    <row r="48" spans="1:15">
      <c r="A48" s="464"/>
      <c r="B48" s="501"/>
      <c r="C48" s="504"/>
      <c r="D48" s="160"/>
      <c r="E48" s="513"/>
      <c r="F48" s="513"/>
      <c r="G48" s="507"/>
      <c r="H48" s="498"/>
      <c r="I48" s="158"/>
      <c r="J48" s="97"/>
      <c r="K48" s="158" t="str">
        <f>IFERROR(CONCATENATE(INDEX('8- Políticas de Administración '!$B$16:$F$53,MATCH('5- Identificación de Riesgos'!J48,'8- Políticas de Administración '!$C$16:$C$54,0),1)," - ",L48),"")</f>
        <v/>
      </c>
      <c r="L48" s="191" t="str">
        <f>IFERROR(VLOOKUP(INDEX('8- Políticas de Administración '!$B$16:$F$63,MATCH('5- Identificación de Riesgos'!J48,'8- Políticas de Administración '!$C$16:$C$64,0),1),'8- Políticas de Administración '!$B$16:$F$64,5,FALSE),"")</f>
        <v/>
      </c>
      <c r="M48" s="433"/>
      <c r="N48" s="492"/>
      <c r="O48" s="521"/>
    </row>
    <row r="49" spans="1:25" ht="15.75" thickBot="1">
      <c r="A49" s="465"/>
      <c r="B49" s="502"/>
      <c r="C49" s="505"/>
      <c r="D49" s="197"/>
      <c r="E49" s="514"/>
      <c r="F49" s="514"/>
      <c r="G49" s="508"/>
      <c r="H49" s="499"/>
      <c r="I49" s="159"/>
      <c r="J49" s="170"/>
      <c r="K49" s="159" t="str">
        <f>IFERROR(CONCATENATE(INDEX('8- Políticas de Administración '!$B$16:$F$53,MATCH('5- Identificación de Riesgos'!J49,'8- Políticas de Administración '!$C$16:$C$54,0),1)," - ",L49),"")</f>
        <v/>
      </c>
      <c r="L49" s="192" t="str">
        <f>IFERROR(VLOOKUP(INDEX('8- Políticas de Administración '!$B$16:$F$63,MATCH('5- Identificación de Riesgos'!J49,'8- Políticas de Administración '!$C$16:$C$64,0),1),'8- Políticas de Administración '!$B$16:$F$64,5,FALSE),"")</f>
        <v/>
      </c>
      <c r="M49" s="434"/>
      <c r="N49" s="493"/>
      <c r="O49" s="521"/>
    </row>
    <row r="50" spans="1:25" ht="45">
      <c r="A50" s="463">
        <v>5</v>
      </c>
      <c r="B50" s="500" t="s">
        <v>303</v>
      </c>
      <c r="C50" s="503" t="s">
        <v>304</v>
      </c>
      <c r="D50" s="204" t="s">
        <v>305</v>
      </c>
      <c r="E50" s="512">
        <v>1000000</v>
      </c>
      <c r="F50" s="512">
        <v>50</v>
      </c>
      <c r="G50" s="442">
        <f>F50/E50</f>
        <v>5.0000000000000002E-5</v>
      </c>
      <c r="H50" s="429"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157" t="s">
        <v>288</v>
      </c>
      <c r="J50" s="169" t="s">
        <v>306</v>
      </c>
      <c r="K50" s="157" t="str">
        <f>IFERROR(CONCATENATE(INDEX('8- Políticas de Administración '!$B$16:$F$53,MATCH('5- Identificación de Riesgos'!J50,'8- Políticas de Administración '!$C$16:$C$54,0),1)," - ",L50),"")</f>
        <v>Mayor - 4</v>
      </c>
      <c r="L50" s="190">
        <f>IFERROR(VLOOKUP(INDEX('8- Políticas de Administración '!$B$16:$F$63,MATCH('5- Identificación de Riesgos'!J50,'8- Políticas de Administración '!$C$16:$C$64,0),1),'8- Políticas de Administración '!$B$16:$F$64,5,FALSE),"")</f>
        <v>4</v>
      </c>
      <c r="M50" s="432" t="str">
        <f>IFERROR(CONCATENATE(INDEX('8- Políticas de Administración '!$B$16:$F$53,MATCH(ROUND(AVERAGE(L50:L59),0),'8- Políticas de Administración '!$F$16:$F$53,0),1)," - ",ROUND(AVERAGE(L50:L59),0)),"")</f>
        <v>Mayor - 4</v>
      </c>
      <c r="N50" s="491" t="str">
        <f>IFERROR(CONCATENATE(VLOOKUP((LEFT(H50,LEN(H50)-4)&amp;LEFT(M50,LEN(M50)-4)),'9- Matriz de Calor '!$D$18:$E$42,2,0)," - ",RIGHT(H50,1)*RIGHT(M50,1)),"")</f>
        <v>Alto  - 4</v>
      </c>
      <c r="O50" s="518">
        <f>RIGHT(H50,1)*RIGHT(M50,1)</f>
        <v>4</v>
      </c>
    </row>
    <row r="51" spans="1:25" ht="54.75" customHeight="1">
      <c r="A51" s="464"/>
      <c r="B51" s="501"/>
      <c r="C51" s="504"/>
      <c r="D51" s="93" t="s">
        <v>507</v>
      </c>
      <c r="E51" s="513"/>
      <c r="F51" s="513"/>
      <c r="G51" s="443"/>
      <c r="H51" s="430"/>
      <c r="I51" s="158"/>
      <c r="J51" s="97"/>
      <c r="K51" s="158" t="str">
        <f>IFERROR(CONCATENATE(INDEX('8- Políticas de Administración '!$B$16:$F$53,MATCH('5- Identificación de Riesgos'!J51,'8- Políticas de Administración '!$C$16:$C$54,0),1)," - ",L51),"")</f>
        <v/>
      </c>
      <c r="L51" s="191" t="str">
        <f>IFERROR(VLOOKUP(INDEX('8- Políticas de Administración '!$B$16:$F$63,MATCH('5- Identificación de Riesgos'!J51,'8- Políticas de Administración '!$C$16:$C$64,0),1),'8- Políticas de Administración '!$B$16:$F$64,5,FALSE),"")</f>
        <v/>
      </c>
      <c r="M51" s="433"/>
      <c r="N51" s="492"/>
      <c r="O51" s="519"/>
    </row>
    <row r="52" spans="1:25" ht="51.75" customHeight="1">
      <c r="A52" s="464"/>
      <c r="B52" s="501"/>
      <c r="C52" s="504"/>
      <c r="D52" s="93" t="s">
        <v>508</v>
      </c>
      <c r="E52" s="513"/>
      <c r="F52" s="513"/>
      <c r="G52" s="443"/>
      <c r="H52" s="430"/>
      <c r="I52" s="158"/>
      <c r="J52" s="97"/>
      <c r="K52" s="158" t="str">
        <f>IFERROR(CONCATENATE(INDEX('8- Políticas de Administración '!$B$16:$F$53,MATCH('5- Identificación de Riesgos'!J52,'8- Políticas de Administración '!$C$16:$C$54,0),1)," - ",L52),"")</f>
        <v/>
      </c>
      <c r="L52" s="191" t="str">
        <f>IFERROR(VLOOKUP(INDEX('8- Políticas de Administración '!$B$16:$F$63,MATCH('5- Identificación de Riesgos'!J52,'8- Políticas de Administración '!$C$16:$C$64,0),1),'8- Políticas de Administración '!$B$16:$F$64,5,FALSE),"")</f>
        <v/>
      </c>
      <c r="M52" s="433"/>
      <c r="N52" s="492"/>
      <c r="O52" s="519"/>
    </row>
    <row r="53" spans="1:25" ht="52.5" customHeight="1">
      <c r="A53" s="464"/>
      <c r="B53" s="501"/>
      <c r="C53" s="504"/>
      <c r="D53" s="93" t="s">
        <v>307</v>
      </c>
      <c r="E53" s="513"/>
      <c r="F53" s="513"/>
      <c r="G53" s="443"/>
      <c r="H53" s="430"/>
      <c r="I53" s="158"/>
      <c r="J53" s="97"/>
      <c r="K53" s="158" t="str">
        <f>IFERROR(CONCATENATE(INDEX('8- Políticas de Administración '!$B$16:$F$53,MATCH('5- Identificación de Riesgos'!J53,'8- Políticas de Administración '!$C$16:$C$54,0),1)," - ",L53),"")</f>
        <v/>
      </c>
      <c r="L53" s="191" t="str">
        <f>IFERROR(VLOOKUP(INDEX('8- Políticas de Administración '!$B$16:$F$63,MATCH('5- Identificación de Riesgos'!J53,'8- Políticas de Administración '!$C$16:$C$64,0),1),'8- Políticas de Administración '!$B$16:$F$64,5,FALSE),"")</f>
        <v/>
      </c>
      <c r="M53" s="433"/>
      <c r="N53" s="492"/>
      <c r="O53" s="519"/>
    </row>
    <row r="54" spans="1:25">
      <c r="A54" s="464"/>
      <c r="B54" s="501"/>
      <c r="C54" s="504"/>
      <c r="D54" s="93" t="s">
        <v>487</v>
      </c>
      <c r="E54" s="513"/>
      <c r="F54" s="513"/>
      <c r="G54" s="443"/>
      <c r="H54" s="430"/>
      <c r="I54" s="158"/>
      <c r="J54" s="97"/>
      <c r="K54" s="158" t="str">
        <f>IFERROR(CONCATENATE(INDEX('8- Políticas de Administración '!$B$16:$F$53,MATCH('5- Identificación de Riesgos'!J54,'8- Políticas de Administración '!$C$16:$C$54,0),1)," - ",L54),"")</f>
        <v/>
      </c>
      <c r="L54" s="191" t="str">
        <f>IFERROR(VLOOKUP(INDEX('8- Políticas de Administración '!$B$16:$F$63,MATCH('5- Identificación de Riesgos'!J54,'8- Políticas de Administración '!$C$16:$C$64,0),1),'8- Políticas de Administración '!$B$16:$F$64,5,FALSE),"")</f>
        <v/>
      </c>
      <c r="M54" s="433"/>
      <c r="N54" s="492"/>
      <c r="O54" s="519"/>
    </row>
    <row r="55" spans="1:25">
      <c r="A55" s="464"/>
      <c r="B55" s="501"/>
      <c r="C55" s="504"/>
      <c r="D55" s="205"/>
      <c r="E55" s="513"/>
      <c r="F55" s="513"/>
      <c r="G55" s="443"/>
      <c r="H55" s="430"/>
      <c r="I55" s="158"/>
      <c r="J55" s="97"/>
      <c r="K55" s="158" t="str">
        <f>IFERROR(CONCATENATE(INDEX('8- Políticas de Administración '!$B$16:$F$53,MATCH('5- Identificación de Riesgos'!J55,'8- Políticas de Administración '!$C$16:$C$54,0),1)," - ",L55),"")</f>
        <v/>
      </c>
      <c r="L55" s="191" t="str">
        <f>IFERROR(VLOOKUP(INDEX('8- Políticas de Administración '!$B$16:$F$63,MATCH('5- Identificación de Riesgos'!J55,'8- Políticas de Administración '!$C$16:$C$64,0),1),'8- Políticas de Administración '!$B$16:$F$64,5,FALSE),"")</f>
        <v/>
      </c>
      <c r="M55" s="433"/>
      <c r="N55" s="492"/>
      <c r="O55" s="519"/>
    </row>
    <row r="56" spans="1:25">
      <c r="A56" s="464"/>
      <c r="B56" s="501"/>
      <c r="C56" s="504"/>
      <c r="D56" s="205"/>
      <c r="E56" s="513"/>
      <c r="F56" s="513"/>
      <c r="G56" s="443"/>
      <c r="H56" s="430"/>
      <c r="I56" s="158"/>
      <c r="J56" s="97"/>
      <c r="K56" s="158" t="str">
        <f>IFERROR(CONCATENATE(INDEX('8- Políticas de Administración '!$B$16:$F$53,MATCH('5- Identificación de Riesgos'!J56,'8- Políticas de Administración '!$C$16:$C$54,0),1)," - ",L56),"")</f>
        <v/>
      </c>
      <c r="L56" s="191" t="str">
        <f>IFERROR(VLOOKUP(INDEX('8- Políticas de Administración '!$B$16:$F$63,MATCH('5- Identificación de Riesgos'!J56,'8- Políticas de Administración '!$C$16:$C$64,0),1),'8- Políticas de Administración '!$B$16:$F$64,5,FALSE),"")</f>
        <v/>
      </c>
      <c r="M56" s="433"/>
      <c r="N56" s="492"/>
      <c r="O56" s="519"/>
    </row>
    <row r="57" spans="1:25">
      <c r="A57" s="464"/>
      <c r="B57" s="501"/>
      <c r="C57" s="504"/>
      <c r="D57" s="205"/>
      <c r="E57" s="513"/>
      <c r="F57" s="513"/>
      <c r="G57" s="443"/>
      <c r="H57" s="430"/>
      <c r="I57" s="158"/>
      <c r="J57" s="97"/>
      <c r="K57" s="158" t="str">
        <f>IFERROR(CONCATENATE(INDEX('8- Políticas de Administración '!$B$16:$F$53,MATCH('5- Identificación de Riesgos'!J57,'8- Políticas de Administración '!$C$16:$C$54,0),1)," - ",L57),"")</f>
        <v/>
      </c>
      <c r="L57" s="191" t="str">
        <f>IFERROR(VLOOKUP(INDEX('8- Políticas de Administración '!$B$16:$F$63,MATCH('5- Identificación de Riesgos'!J57,'8- Políticas de Administración '!$C$16:$C$64,0),1),'8- Políticas de Administración '!$B$16:$F$64,5,FALSE),"")</f>
        <v/>
      </c>
      <c r="M57" s="433"/>
      <c r="N57" s="492"/>
      <c r="O57" s="519"/>
    </row>
    <row r="58" spans="1:25">
      <c r="A58" s="464"/>
      <c r="B58" s="501"/>
      <c r="C58" s="504"/>
      <c r="D58" s="205"/>
      <c r="E58" s="513"/>
      <c r="F58" s="513"/>
      <c r="G58" s="443"/>
      <c r="H58" s="430"/>
      <c r="I58" s="158"/>
      <c r="J58" s="97"/>
      <c r="K58" s="158" t="str">
        <f>IFERROR(CONCATENATE(INDEX('8- Políticas de Administración '!$B$16:$F$53,MATCH('5- Identificación de Riesgos'!J58,'8- Políticas de Administración '!$C$16:$C$54,0),1)," - ",L58),"")</f>
        <v/>
      </c>
      <c r="L58" s="191" t="str">
        <f>IFERROR(VLOOKUP(INDEX('8- Políticas de Administración '!$B$16:$F$63,MATCH('5- Identificación de Riesgos'!J58,'8- Políticas de Administración '!$C$16:$C$64,0),1),'8- Políticas de Administración '!$B$16:$F$64,5,FALSE),"")</f>
        <v/>
      </c>
      <c r="M58" s="433"/>
      <c r="N58" s="492"/>
      <c r="O58" s="519"/>
    </row>
    <row r="59" spans="1:25" ht="15.75" thickBot="1">
      <c r="A59" s="465"/>
      <c r="B59" s="502"/>
      <c r="C59" s="505"/>
      <c r="D59" s="160"/>
      <c r="E59" s="514"/>
      <c r="F59" s="514"/>
      <c r="G59" s="444"/>
      <c r="H59" s="431"/>
      <c r="I59" s="159"/>
      <c r="J59" s="170"/>
      <c r="K59" s="159" t="str">
        <f>IFERROR(CONCATENATE(INDEX('8- Políticas de Administración '!$B$16:$F$53,MATCH('5- Identificación de Riesgos'!J59,'8- Políticas de Administración '!$C$16:$C$54,0),1)," - ",L59),"")</f>
        <v/>
      </c>
      <c r="L59" s="192" t="str">
        <f>IFERROR(VLOOKUP(INDEX('8- Políticas de Administración '!$B$16:$F$63,MATCH('5- Identificación de Riesgos'!J59,'8- Políticas de Administración '!$C$16:$C$64,0),1),'8- Políticas de Administración '!$B$16:$F$64,5,FALSE),"")</f>
        <v/>
      </c>
      <c r="M59" s="434"/>
      <c r="N59" s="493"/>
      <c r="O59" s="520"/>
    </row>
    <row r="60" spans="1:25" ht="72.75" customHeight="1">
      <c r="A60" s="420">
        <v>6</v>
      </c>
      <c r="B60" s="445" t="s">
        <v>466</v>
      </c>
      <c r="C60" s="503" t="s">
        <v>471</v>
      </c>
      <c r="D60" s="203" t="s">
        <v>483</v>
      </c>
      <c r="E60" s="439">
        <v>700000</v>
      </c>
      <c r="F60" s="512">
        <v>3</v>
      </c>
      <c r="G60" s="442">
        <f>F60/E60</f>
        <v>4.2857142857142855E-6</v>
      </c>
      <c r="H60" s="429"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Muy Baja - 1</v>
      </c>
      <c r="I60" s="157" t="s">
        <v>282</v>
      </c>
      <c r="J60" s="169" t="s">
        <v>308</v>
      </c>
      <c r="K60" s="157" t="str">
        <f>IFERROR(CONCATENATE(INDEX('8- Políticas de Administración '!$B$16:$F$53,MATCH('5- Identificación de Riesgos'!J60,'8- Políticas de Administración '!$C$16:$C$54,0),1)," - ",L60),"")</f>
        <v>Catastrófico - 5</v>
      </c>
      <c r="L60" s="190">
        <f>IFERROR(VLOOKUP(INDEX('8- Políticas de Administración '!$B$16:$F$63,MATCH('5- Identificación de Riesgos'!J60,'8- Políticas de Administración '!$C$16:$C$64,0),1),'8- Políticas de Administración '!$B$16:$F$64,5,FALSE),"")</f>
        <v>5</v>
      </c>
      <c r="M60" s="432" t="str">
        <f>IFERROR(CONCATENATE(INDEX('8- Políticas de Administración '!$B$16:$F$53,MATCH(ROUND(AVERAGE(L60:L69),0),'8- Políticas de Administración '!$F$16:$F$53,0),1)," - ",ROUND(AVERAGE(L60:L69),0)),"")</f>
        <v>Catastrófico - 5</v>
      </c>
      <c r="N60" s="426" t="str">
        <f>IFERROR(CONCATENATE(VLOOKUP((LEFT(H60,LEN(H60)-4)&amp;LEFT(M60,LEN(M60)-4)),'9- Matriz de Calor '!$D$18:$E$42,2,0)," - ",RIGHT(H60,1)*RIGHT(M60,1)),"")</f>
        <v>Extremo - 5</v>
      </c>
      <c r="Q60" s="522"/>
      <c r="R60" s="523"/>
      <c r="S60" s="523"/>
      <c r="T60" s="523"/>
      <c r="U60" s="523"/>
      <c r="V60" s="523"/>
      <c r="W60" s="523"/>
      <c r="X60" s="523"/>
      <c r="Y60" s="524"/>
    </row>
    <row r="61" spans="1:25" ht="24.75" customHeight="1">
      <c r="A61" s="421"/>
      <c r="B61" s="446"/>
      <c r="C61" s="504"/>
      <c r="D61" s="308" t="s">
        <v>482</v>
      </c>
      <c r="E61" s="440"/>
      <c r="F61" s="513"/>
      <c r="G61" s="443"/>
      <c r="H61" s="430"/>
      <c r="I61" s="158"/>
      <c r="J61" s="97"/>
      <c r="K61" s="158" t="str">
        <f>IFERROR(CONCATENATE(INDEX('8- Políticas de Administración '!$B$16:$F$53,MATCH('5- Identificación de Riesgos'!J61,'8- Políticas de Administración '!$C$16:$C$54,0),1)," - ",L61),"")</f>
        <v/>
      </c>
      <c r="L61" s="191" t="str">
        <f>IFERROR(VLOOKUP(INDEX('8- Políticas de Administración '!$B$16:$F$63,MATCH('5- Identificación de Riesgos'!J61,'8- Políticas de Administración '!$C$16:$C$64,0),1),'8- Políticas de Administración '!$B$16:$F$64,5,FALSE),"")</f>
        <v/>
      </c>
      <c r="M61" s="433"/>
      <c r="N61" s="427"/>
      <c r="Q61" s="522"/>
      <c r="R61" s="523"/>
      <c r="S61" s="523"/>
      <c r="T61" s="523"/>
      <c r="U61" s="523"/>
      <c r="V61" s="523"/>
      <c r="W61" s="523"/>
      <c r="X61" s="523"/>
      <c r="Y61" s="524"/>
    </row>
    <row r="62" spans="1:25" ht="15" customHeight="1">
      <c r="A62" s="421"/>
      <c r="B62" s="446"/>
      <c r="C62" s="504"/>
      <c r="D62" s="206" t="s">
        <v>494</v>
      </c>
      <c r="E62" s="440"/>
      <c r="F62" s="513"/>
      <c r="G62" s="443"/>
      <c r="H62" s="430"/>
      <c r="I62" s="158"/>
      <c r="J62" s="97"/>
      <c r="K62" s="158" t="str">
        <f>IFERROR(CONCATENATE(INDEX('8- Políticas de Administración '!$B$16:$F$53,MATCH('5- Identificación de Riesgos'!J62,'8- Políticas de Administración '!$C$16:$C$54,0),1)," - ",L62),"")</f>
        <v/>
      </c>
      <c r="L62" s="191" t="str">
        <f>IFERROR(VLOOKUP(INDEX('8- Políticas de Administración '!$B$16:$F$63,MATCH('5- Identificación de Riesgos'!J62,'8- Políticas de Administración '!$C$16:$C$64,0),1),'8- Políticas de Administración '!$B$16:$F$64,5,FALSE),"")</f>
        <v/>
      </c>
      <c r="M62" s="433"/>
      <c r="N62" s="427"/>
      <c r="Q62" s="522"/>
      <c r="R62" s="523"/>
      <c r="S62" s="523"/>
      <c r="T62" s="523"/>
      <c r="U62" s="523"/>
      <c r="V62" s="523"/>
      <c r="W62" s="523"/>
      <c r="X62" s="523"/>
      <c r="Y62" s="524"/>
    </row>
    <row r="63" spans="1:25" ht="15" customHeight="1">
      <c r="A63" s="421"/>
      <c r="B63" s="446"/>
      <c r="C63" s="504"/>
      <c r="D63" s="166"/>
      <c r="E63" s="440"/>
      <c r="F63" s="513"/>
      <c r="G63" s="443"/>
      <c r="H63" s="430"/>
      <c r="I63" s="158"/>
      <c r="J63" s="97"/>
      <c r="K63" s="158" t="str">
        <f>IFERROR(CONCATENATE(INDEX('8- Políticas de Administración '!$B$16:$F$53,MATCH('5- Identificación de Riesgos'!J63,'8- Políticas de Administración '!$C$16:$C$54,0),1)," - ",L63),"")</f>
        <v/>
      </c>
      <c r="L63" s="191" t="str">
        <f>IFERROR(VLOOKUP(INDEX('8- Políticas de Administración '!$B$16:$F$63,MATCH('5- Identificación de Riesgos'!J63,'8- Políticas de Administración '!$C$16:$C$64,0),1),'8- Políticas de Administración '!$B$16:$F$64,5,FALSE),"")</f>
        <v/>
      </c>
      <c r="M63" s="433"/>
      <c r="N63" s="427"/>
      <c r="Q63" s="522"/>
      <c r="R63" s="523"/>
      <c r="S63" s="523"/>
      <c r="T63" s="523"/>
      <c r="U63" s="523"/>
      <c r="V63" s="523"/>
      <c r="W63" s="523"/>
      <c r="X63" s="523"/>
      <c r="Y63" s="524"/>
    </row>
    <row r="64" spans="1:25" ht="15" customHeight="1">
      <c r="A64" s="421"/>
      <c r="B64" s="446"/>
      <c r="C64" s="504"/>
      <c r="D64" s="166"/>
      <c r="E64" s="440"/>
      <c r="F64" s="513"/>
      <c r="G64" s="443"/>
      <c r="H64" s="430"/>
      <c r="I64" s="158"/>
      <c r="J64" s="97"/>
      <c r="K64" s="158" t="str">
        <f>IFERROR(CONCATENATE(INDEX('8- Políticas de Administración '!$B$16:$F$53,MATCH('5- Identificación de Riesgos'!J64,'8- Políticas de Administración '!$C$16:$C$54,0),1)," - ",L64),"")</f>
        <v/>
      </c>
      <c r="L64" s="191" t="str">
        <f>IFERROR(VLOOKUP(INDEX('8- Políticas de Administración '!$B$16:$F$63,MATCH('5- Identificación de Riesgos'!J64,'8- Políticas de Administración '!$C$16:$C$64,0),1),'8- Políticas de Administración '!$B$16:$F$64,5,FALSE),"")</f>
        <v/>
      </c>
      <c r="M64" s="433"/>
      <c r="N64" s="427"/>
      <c r="Q64" s="522"/>
      <c r="R64" s="523"/>
      <c r="S64" s="523"/>
      <c r="T64" s="523"/>
      <c r="U64" s="523"/>
      <c r="V64" s="523"/>
      <c r="W64" s="523"/>
      <c r="X64" s="523"/>
      <c r="Y64" s="524"/>
    </row>
    <row r="65" spans="1:25" ht="15" customHeight="1">
      <c r="A65" s="421"/>
      <c r="B65" s="446"/>
      <c r="C65" s="504"/>
      <c r="D65" s="166"/>
      <c r="E65" s="440"/>
      <c r="F65" s="513"/>
      <c r="G65" s="443"/>
      <c r="H65" s="430"/>
      <c r="I65" s="158"/>
      <c r="J65" s="97"/>
      <c r="K65" s="158" t="str">
        <f>IFERROR(CONCATENATE(INDEX('8- Políticas de Administración '!$B$16:$F$53,MATCH('5- Identificación de Riesgos'!J65,'8- Políticas de Administración '!$C$16:$C$54,0),1)," - ",L65),"")</f>
        <v/>
      </c>
      <c r="L65" s="191" t="str">
        <f>IFERROR(VLOOKUP(INDEX('8- Políticas de Administración '!$B$16:$F$63,MATCH('5- Identificación de Riesgos'!J65,'8- Políticas de Administración '!$C$16:$C$64,0),1),'8- Políticas de Administración '!$B$16:$F$64,5,FALSE),"")</f>
        <v/>
      </c>
      <c r="M65" s="433"/>
      <c r="N65" s="427"/>
      <c r="Q65" s="522"/>
      <c r="R65" s="523"/>
      <c r="S65" s="523"/>
      <c r="T65" s="523"/>
      <c r="U65" s="523"/>
      <c r="V65" s="523"/>
      <c r="W65" s="523"/>
      <c r="X65" s="523"/>
      <c r="Y65" s="524"/>
    </row>
    <row r="66" spans="1:25" ht="15" customHeight="1">
      <c r="A66" s="421"/>
      <c r="B66" s="446"/>
      <c r="C66" s="504"/>
      <c r="D66" s="166"/>
      <c r="E66" s="440"/>
      <c r="F66" s="513"/>
      <c r="G66" s="443"/>
      <c r="H66" s="430"/>
      <c r="I66" s="158"/>
      <c r="J66" s="97"/>
      <c r="K66" s="158" t="str">
        <f>IFERROR(CONCATENATE(INDEX('8- Políticas de Administración '!$B$16:$F$53,MATCH('5- Identificación de Riesgos'!J66,'8- Políticas de Administración '!$C$16:$C$54,0),1)," - ",L66),"")</f>
        <v/>
      </c>
      <c r="L66" s="191" t="str">
        <f>IFERROR(VLOOKUP(INDEX('8- Políticas de Administración '!$B$16:$F$63,MATCH('5- Identificación de Riesgos'!J66,'8- Políticas de Administración '!$C$16:$C$64,0),1),'8- Políticas de Administración '!$B$16:$F$64,5,FALSE),"")</f>
        <v/>
      </c>
      <c r="M66" s="433"/>
      <c r="N66" s="427"/>
      <c r="Q66" s="522"/>
      <c r="R66" s="523"/>
      <c r="S66" s="523"/>
      <c r="T66" s="523"/>
      <c r="U66" s="523"/>
      <c r="V66" s="523"/>
      <c r="W66" s="523"/>
      <c r="X66" s="523"/>
      <c r="Y66" s="524"/>
    </row>
    <row r="67" spans="1:25" ht="15.75" customHeight="1" thickBot="1">
      <c r="A67" s="421"/>
      <c r="B67" s="446"/>
      <c r="C67" s="504"/>
      <c r="D67" s="166"/>
      <c r="E67" s="440"/>
      <c r="F67" s="513"/>
      <c r="G67" s="443"/>
      <c r="H67" s="430"/>
      <c r="I67" s="158"/>
      <c r="J67" s="97"/>
      <c r="K67" s="158" t="str">
        <f>IFERROR(CONCATENATE(INDEX('8- Políticas de Administración '!$B$16:$F$53,MATCH('5- Identificación de Riesgos'!J67,'8- Políticas de Administración '!$C$16:$C$54,0),1)," - ",L67),"")</f>
        <v/>
      </c>
      <c r="L67" s="192" t="str">
        <f>IFERROR(VLOOKUP(INDEX('8- Políticas de Administración '!$B$16:$F$63,MATCH('5- Identificación de Riesgos'!J67,'8- Políticas de Administración '!$C$16:$C$64,0),1),'8- Políticas de Administración '!$B$16:$F$64,5,FALSE),"")</f>
        <v/>
      </c>
      <c r="M67" s="433"/>
      <c r="N67" s="427"/>
      <c r="Q67" s="522"/>
      <c r="R67" s="523"/>
      <c r="S67" s="523"/>
      <c r="T67" s="523"/>
      <c r="U67" s="523"/>
      <c r="V67" s="523"/>
      <c r="W67" s="523"/>
      <c r="X67" s="523"/>
      <c r="Y67" s="524"/>
    </row>
    <row r="68" spans="1:25" ht="23.25" customHeight="1">
      <c r="A68" s="421"/>
      <c r="B68" s="446"/>
      <c r="C68" s="504"/>
      <c r="D68" s="166"/>
      <c r="E68" s="440"/>
      <c r="F68" s="513"/>
      <c r="G68" s="443"/>
      <c r="H68" s="430"/>
      <c r="I68" s="158"/>
      <c r="J68" s="97"/>
      <c r="K68" s="158" t="str">
        <f>IFERROR(CONCATENATE(INDEX('8- Políticas de Administración '!$B$16:$F$53,MATCH('5- Identificación de Riesgos'!J68,'8- Políticas de Administración '!$C$16:$C$54,0),1)," - ",L68),"")</f>
        <v/>
      </c>
      <c r="L68" s="212" t="str">
        <f>IFERROR(VLOOKUP(INDEX('8- Políticas de Administración '!$B$16:$F$63,MATCH('5- Identificación de Riesgos'!J68,'8- Políticas de Administración '!$C$16:$C$64,0),1),'8- Políticas de Administración '!$B$16:$F$64,5,FALSE),"")</f>
        <v/>
      </c>
      <c r="M68" s="433"/>
      <c r="N68" s="427"/>
      <c r="Q68" s="522"/>
      <c r="R68" s="523"/>
      <c r="S68" s="523"/>
      <c r="T68" s="523"/>
      <c r="U68" s="523"/>
      <c r="V68" s="523"/>
      <c r="W68" s="523"/>
      <c r="X68" s="523"/>
      <c r="Y68" s="524"/>
    </row>
    <row r="69" spans="1:25" ht="15" customHeight="1" thickBot="1">
      <c r="A69" s="422"/>
      <c r="B69" s="447"/>
      <c r="C69" s="505"/>
      <c r="D69" s="225"/>
      <c r="E69" s="441"/>
      <c r="F69" s="514"/>
      <c r="G69" s="444"/>
      <c r="H69" s="431"/>
      <c r="I69" s="159"/>
      <c r="J69" s="170"/>
      <c r="K69" s="159" t="str">
        <f>IFERROR(CONCATENATE(INDEX('8- Políticas de Administración '!$B$16:$F$53,MATCH('5- Identificación de Riesgos'!J69,'8- Políticas de Administración '!$C$16:$C$54,0),1)," - ",L69),"")</f>
        <v/>
      </c>
      <c r="L69" s="192" t="str">
        <f>IFERROR(VLOOKUP(INDEX('8- Políticas de Administración '!$B$16:$F$63,MATCH('5- Identificación de Riesgos'!J69,'8- Políticas de Administración '!$C$16:$C$64,0),1),'8- Políticas de Administración '!$B$16:$F$64,5,FALSE),"")</f>
        <v/>
      </c>
      <c r="M69" s="434"/>
      <c r="N69" s="428"/>
    </row>
    <row r="70" spans="1:25" ht="68.25" customHeight="1">
      <c r="A70" s="423">
        <v>7</v>
      </c>
      <c r="B70" s="435" t="s">
        <v>467</v>
      </c>
      <c r="C70" s="437" t="s">
        <v>470</v>
      </c>
      <c r="D70" s="156" t="s">
        <v>481</v>
      </c>
      <c r="E70" s="439">
        <v>250000</v>
      </c>
      <c r="F70" s="439">
        <v>5</v>
      </c>
      <c r="G70" s="442">
        <f>F70/E70</f>
        <v>2.0000000000000002E-5</v>
      </c>
      <c r="H70" s="429" t="str">
        <f>CONCATENATE(IF(G70&lt;='8-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 - ",VLOOKUP(IF(G70&lt;='8-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valida"))))),'8- Políticas de Administración '!$B$6:$F$10,5,FALSE))</f>
        <v>Muy Baja - 1</v>
      </c>
      <c r="I70" s="160" t="s">
        <v>282</v>
      </c>
      <c r="J70" s="241" t="s">
        <v>308</v>
      </c>
      <c r="K70" s="160" t="str">
        <f>IFERROR(CONCATENATE(INDEX('8- Políticas de Administración '!$B$16:$F$53,MATCH('5- Identificación de Riesgos'!J70,'8- Políticas de Administración '!$C$16:$C$54,0),1)," - ",L70),"")</f>
        <v>Catastrófico - 5</v>
      </c>
      <c r="L70" s="212">
        <f>IFERROR(VLOOKUP(INDEX('8- Políticas de Administración '!$B$16:$F$63,MATCH('5- Identificación de Riesgos'!J70,'8- Políticas de Administración '!$C$16:$C$64,0),1),'8- Políticas de Administración '!$B$16:$F$64,5,FALSE),"")</f>
        <v>5</v>
      </c>
      <c r="M70" s="432" t="str">
        <f>IFERROR(CONCATENATE(INDEX('8- Políticas de Administración '!$B$16:$F$53,MATCH(ROUND(AVERAGE(L70:L79),0),'8- Políticas de Administración '!$F$16:$F$53,0),1)," - ",ROUND(AVERAGE(L70:L79),0)),"")</f>
        <v>Catastrófico - 5</v>
      </c>
      <c r="N70" s="426" t="str">
        <f>IFERROR(CONCATENATE(VLOOKUP((LEFT(H70,LEN(H70)-4)&amp;LEFT(M70,LEN(M70)-4)),'9- Matriz de Calor '!$D$18:$E$42,2,0)," - ",RIGHT(H70,1)*RIGHT(M70,1)),"")</f>
        <v>Extremo - 5</v>
      </c>
    </row>
    <row r="71" spans="1:25" ht="33" customHeight="1">
      <c r="A71" s="424"/>
      <c r="B71" s="435"/>
      <c r="C71" s="437"/>
      <c r="D71" s="236" t="s">
        <v>310</v>
      </c>
      <c r="E71" s="440"/>
      <c r="F71" s="440"/>
      <c r="G71" s="443"/>
      <c r="H71" s="430"/>
      <c r="I71" s="158"/>
      <c r="J71" s="97"/>
      <c r="K71" s="158" t="str">
        <f>IFERROR(CONCATENATE(INDEX('8- Políticas de Administración '!$B$16:$F$53,MATCH('5- Identificación de Riesgos'!J71,'8- Políticas de Administración '!$C$16:$C$54,0),1)," - ",L71),"")</f>
        <v/>
      </c>
      <c r="L71" s="191" t="str">
        <f>IFERROR(VLOOKUP(INDEX('8- Políticas de Administración '!$B$16:$F$63,MATCH('5- Identificación de Riesgos'!J71,'8- Políticas de Administración '!$C$16:$C$64,0),1),'8- Políticas de Administración '!$B$16:$F$64,5,FALSE),"")</f>
        <v/>
      </c>
      <c r="M71" s="433"/>
      <c r="N71" s="427"/>
    </row>
    <row r="72" spans="1:25" ht="15" customHeight="1">
      <c r="A72" s="424"/>
      <c r="B72" s="435"/>
      <c r="C72" s="437"/>
      <c r="D72" s="237"/>
      <c r="E72" s="440"/>
      <c r="F72" s="440"/>
      <c r="G72" s="443"/>
      <c r="H72" s="430"/>
      <c r="I72" s="158"/>
      <c r="J72" s="97"/>
      <c r="K72" s="158" t="str">
        <f>IFERROR(CONCATENATE(INDEX('8- Políticas de Administración '!$B$16:$F$53,MATCH('5- Identificación de Riesgos'!J72,'8- Políticas de Administración '!$C$16:$C$54,0),1)," - ",L72),"")</f>
        <v/>
      </c>
      <c r="L72" s="191" t="str">
        <f>IFERROR(VLOOKUP(INDEX('8- Políticas de Administración '!$B$16:$F$63,MATCH('5- Identificación de Riesgos'!J72,'8- Políticas de Administración '!$C$16:$C$64,0),1),'8- Políticas de Administración '!$B$16:$F$64,5,FALSE),"")</f>
        <v/>
      </c>
      <c r="M72" s="433"/>
      <c r="N72" s="427"/>
    </row>
    <row r="73" spans="1:25" ht="15" customHeight="1">
      <c r="A73" s="424"/>
      <c r="B73" s="435"/>
      <c r="C73" s="437"/>
      <c r="D73" s="237"/>
      <c r="E73" s="440"/>
      <c r="F73" s="440"/>
      <c r="G73" s="443"/>
      <c r="H73" s="430"/>
      <c r="I73" s="158"/>
      <c r="J73" s="97"/>
      <c r="K73" s="158" t="str">
        <f>IFERROR(CONCATENATE(INDEX('8- Políticas de Administración '!$B$16:$F$53,MATCH('5- Identificación de Riesgos'!J73,'8- Políticas de Administración '!$C$16:$C$54,0),1)," - ",L73),"")</f>
        <v/>
      </c>
      <c r="L73" s="191" t="str">
        <f>IFERROR(VLOOKUP(INDEX('8- Políticas de Administración '!$B$16:$F$63,MATCH('5- Identificación de Riesgos'!J73,'8- Políticas de Administración '!$C$16:$C$64,0),1),'8- Políticas de Administración '!$B$16:$F$64,5,FALSE),"")</f>
        <v/>
      </c>
      <c r="M73" s="433"/>
      <c r="N73" s="427"/>
    </row>
    <row r="74" spans="1:25" ht="15" customHeight="1">
      <c r="A74" s="424"/>
      <c r="B74" s="435"/>
      <c r="C74" s="437"/>
      <c r="D74" s="238"/>
      <c r="E74" s="440"/>
      <c r="F74" s="440"/>
      <c r="G74" s="443"/>
      <c r="H74" s="430"/>
      <c r="I74" s="158"/>
      <c r="J74" s="97"/>
      <c r="K74" s="158" t="str">
        <f>IFERROR(CONCATENATE(INDEX('8- Políticas de Administración '!$B$16:$F$53,MATCH('5- Identificación de Riesgos'!J74,'8- Políticas de Administración '!$C$16:$C$54,0),1)," - ",L74),"")</f>
        <v/>
      </c>
      <c r="L74" s="191" t="str">
        <f>IFERROR(VLOOKUP(INDEX('8- Políticas de Administración '!$B$16:$F$63,MATCH('5- Identificación de Riesgos'!J74,'8- Políticas de Administración '!$C$16:$C$64,0),1),'8- Políticas de Administración '!$B$16:$F$64,5,FALSE),"")</f>
        <v/>
      </c>
      <c r="M74" s="433"/>
      <c r="N74" s="427"/>
    </row>
    <row r="75" spans="1:25" ht="15" customHeight="1">
      <c r="A75" s="424"/>
      <c r="B75" s="435"/>
      <c r="C75" s="437"/>
      <c r="D75" s="236"/>
      <c r="E75" s="440"/>
      <c r="F75" s="440"/>
      <c r="G75" s="443"/>
      <c r="H75" s="430"/>
      <c r="I75" s="158"/>
      <c r="J75" s="97"/>
      <c r="K75" s="158" t="str">
        <f>IFERROR(CONCATENATE(INDEX('8- Políticas de Administración '!$B$16:$F$53,MATCH('5- Identificación de Riesgos'!J75,'8- Políticas de Administración '!$C$16:$C$54,0),1)," - ",L75),"")</f>
        <v/>
      </c>
      <c r="L75" s="191" t="str">
        <f>IFERROR(VLOOKUP(INDEX('8- Políticas de Administración '!$B$16:$F$63,MATCH('5- Identificación de Riesgos'!J75,'8- Políticas de Administración '!$C$16:$C$64,0),1),'8- Políticas de Administración '!$B$16:$F$64,5,FALSE),"")</f>
        <v/>
      </c>
      <c r="M75" s="433"/>
      <c r="N75" s="427"/>
    </row>
    <row r="76" spans="1:25" ht="15" customHeight="1">
      <c r="A76" s="424"/>
      <c r="B76" s="435"/>
      <c r="C76" s="437"/>
      <c r="D76" s="236"/>
      <c r="E76" s="440"/>
      <c r="F76" s="440"/>
      <c r="G76" s="443"/>
      <c r="H76" s="430"/>
      <c r="I76" s="158"/>
      <c r="J76" s="97"/>
      <c r="K76" s="158" t="str">
        <f>IFERROR(CONCATENATE(INDEX('8- Políticas de Administración '!$B$16:$F$53,MATCH('5- Identificación de Riesgos'!J76,'8- Políticas de Administración '!$C$16:$C$54,0),1)," - ",L76),"")</f>
        <v/>
      </c>
      <c r="L76" s="191" t="str">
        <f>IFERROR(VLOOKUP(INDEX('8- Políticas de Administración '!$B$16:$F$63,MATCH('5- Identificación de Riesgos'!J76,'8- Políticas de Administración '!$C$16:$C$64,0),1),'8- Políticas de Administración '!$B$16:$F$64,5,FALSE),"")</f>
        <v/>
      </c>
      <c r="M76" s="433"/>
      <c r="N76" s="427"/>
    </row>
    <row r="77" spans="1:25" ht="15.75" customHeight="1" thickBot="1">
      <c r="A77" s="424"/>
      <c r="B77" s="435"/>
      <c r="C77" s="437"/>
      <c r="D77" s="236"/>
      <c r="E77" s="440"/>
      <c r="F77" s="440"/>
      <c r="G77" s="443"/>
      <c r="H77" s="430"/>
      <c r="I77" s="158"/>
      <c r="J77" s="97"/>
      <c r="K77" s="158" t="str">
        <f>IFERROR(CONCATENATE(INDEX('8- Políticas de Administración '!$B$16:$F$53,MATCH('5- Identificación de Riesgos'!J77,'8- Políticas de Administración '!$C$16:$C$54,0),1)," - ",L77),"")</f>
        <v/>
      </c>
      <c r="L77" s="192" t="str">
        <f>IFERROR(VLOOKUP(INDEX('8- Políticas de Administración '!$B$16:$F$63,MATCH('5- Identificación de Riesgos'!J77,'8- Políticas de Administración '!$C$16:$C$64,0),1),'8- Políticas de Administración '!$B$16:$F$64,5,FALSE),"")</f>
        <v/>
      </c>
      <c r="M77" s="433"/>
      <c r="N77" s="427"/>
    </row>
    <row r="78" spans="1:25" ht="23.25" customHeight="1">
      <c r="A78" s="424"/>
      <c r="B78" s="435"/>
      <c r="C78" s="437"/>
      <c r="D78" s="236"/>
      <c r="E78" s="440"/>
      <c r="F78" s="440"/>
      <c r="G78" s="443"/>
      <c r="H78" s="430"/>
      <c r="I78" s="158"/>
      <c r="J78" s="97"/>
      <c r="K78" s="158" t="str">
        <f>IFERROR(CONCATENATE(INDEX('8- Políticas de Administración '!$B$16:$F$53,MATCH('5- Identificación de Riesgos'!J78,'8- Políticas de Administración '!$C$16:$C$54,0),1)," - ",L78),"")</f>
        <v/>
      </c>
      <c r="L78" s="212" t="str">
        <f>IFERROR(VLOOKUP(INDEX('8- Políticas de Administración '!$B$16:$F$63,MATCH('5- Identificación de Riesgos'!J78,'8- Políticas de Administración '!$C$16:$C$64,0),1),'8- Políticas de Administración '!$B$16:$F$64,5,FALSE),"")</f>
        <v/>
      </c>
      <c r="M78" s="433"/>
      <c r="N78" s="427"/>
    </row>
    <row r="79" spans="1:25" ht="15" customHeight="1" thickBot="1">
      <c r="A79" s="425"/>
      <c r="B79" s="436"/>
      <c r="C79" s="438"/>
      <c r="D79" s="239"/>
      <c r="E79" s="441"/>
      <c r="F79" s="441"/>
      <c r="G79" s="444"/>
      <c r="H79" s="431"/>
      <c r="I79" s="159"/>
      <c r="J79" s="170"/>
      <c r="K79" s="159" t="str">
        <f>IFERROR(CONCATENATE(INDEX('8- Políticas de Administración '!$B$16:$F$53,MATCH('5- Identificación de Riesgos'!J79,'8- Políticas de Administración '!$C$16:$C$54,0),1)," - ",L79),"")</f>
        <v/>
      </c>
      <c r="L79" s="224" t="str">
        <f>IFERROR(VLOOKUP(INDEX('8- Políticas de Administración '!$B$16:$F$63,MATCH('5- Identificación de Riesgos'!J79,'8- Políticas de Administración '!$C$16:$C$64,0),1),'8- Políticas de Administración '!$B$16:$F$64,5,FALSE),"")</f>
        <v/>
      </c>
      <c r="M79" s="434"/>
      <c r="N79" s="428"/>
    </row>
    <row r="80" spans="1:25" ht="55.5" customHeight="1">
      <c r="A80" s="423">
        <v>8</v>
      </c>
      <c r="B80" s="525" t="s">
        <v>473</v>
      </c>
      <c r="C80" s="528" t="s">
        <v>472</v>
      </c>
      <c r="D80" s="166" t="s">
        <v>484</v>
      </c>
      <c r="E80" s="439">
        <v>1000000</v>
      </c>
      <c r="F80" s="439">
        <v>20000</v>
      </c>
      <c r="G80" s="442">
        <f>F80/E80</f>
        <v>0.02</v>
      </c>
      <c r="H80" s="429" t="str">
        <f>CONCATENATE(IF(G80&lt;='8-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 - ",VLOOKUP(IF(G80&lt;='8-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valida"))))),'8- Políticas de Administración '!$B$6:$F$10,5,FALSE))</f>
        <v>Muy Baja - 1</v>
      </c>
      <c r="I80" s="160" t="s">
        <v>288</v>
      </c>
      <c r="J80" s="241" t="s">
        <v>382</v>
      </c>
      <c r="K80" s="160" t="str">
        <f>IFERROR(CONCATENATE(INDEX('8- Políticas de Administración '!$B$16:$F$53,MATCH('5- Identificación de Riesgos'!J80,'8- Políticas de Administración '!$C$16:$C$54,0),1)," - ",L80),"")</f>
        <v>Moderado - 3</v>
      </c>
      <c r="L80" s="212">
        <f>IFERROR(VLOOKUP(INDEX('8- Políticas de Administración '!$B$16:$F$63,MATCH('5- Identificación de Riesgos'!J80,'8- Políticas de Administración '!$C$16:$C$64,0),1),'8- Políticas de Administración '!$B$16:$F$64,5,FALSE),"")</f>
        <v>3</v>
      </c>
      <c r="M80" s="432" t="str">
        <f>IFERROR(CONCATENATE(INDEX('8- Políticas de Administración '!$B$16:$F$53,MATCH(ROUND(AVERAGE(L80:L89),0),'8- Políticas de Administración '!$F$16:$F$53,0),1)," - ",ROUND(AVERAGE(L80:L89),0)),"")</f>
        <v>Moderado - 3</v>
      </c>
      <c r="N80" s="426" t="str">
        <f>IFERROR(CONCATENATE(VLOOKUP((LEFT(H80,LEN(H80)-4)&amp;LEFT(M80,LEN(M80)-4)),'9- Matriz de Calor '!$D$18:$E$42,2,0)," - ",RIGHT(H80,1)*RIGHT(M80,1)),"")</f>
        <v>Moderado - 3</v>
      </c>
    </row>
    <row r="81" spans="1:14" ht="58.5" customHeight="1">
      <c r="A81" s="424"/>
      <c r="B81" s="526"/>
      <c r="C81" s="433"/>
      <c r="D81" s="166" t="s">
        <v>485</v>
      </c>
      <c r="E81" s="440"/>
      <c r="F81" s="440"/>
      <c r="G81" s="443"/>
      <c r="H81" s="430"/>
      <c r="I81" s="158" t="s">
        <v>302</v>
      </c>
      <c r="J81" s="97" t="s">
        <v>298</v>
      </c>
      <c r="K81" s="158" t="str">
        <f>IFERROR(CONCATENATE(INDEX('8- Políticas de Administración '!$B$16:$F$53,MATCH('5- Identificación de Riesgos'!J81,'8- Políticas de Administración '!$C$16:$C$54,0),1)," - ",L81),"")</f>
        <v>Menor - 2</v>
      </c>
      <c r="L81" s="191">
        <f>IFERROR(VLOOKUP(INDEX('8- Políticas de Administración '!$B$16:$F$63,MATCH('5- Identificación de Riesgos'!J81,'8- Políticas de Administración '!$C$16:$C$64,0),1),'8- Políticas de Administración '!$B$16:$F$64,5,FALSE),"")</f>
        <v>2</v>
      </c>
      <c r="M81" s="433"/>
      <c r="N81" s="427"/>
    </row>
    <row r="82" spans="1:14" ht="30" customHeight="1">
      <c r="A82" s="424"/>
      <c r="B82" s="526"/>
      <c r="C82" s="433"/>
      <c r="D82" s="93" t="s">
        <v>486</v>
      </c>
      <c r="E82" s="440"/>
      <c r="F82" s="440"/>
      <c r="G82" s="443"/>
      <c r="H82" s="430"/>
      <c r="I82" s="158"/>
      <c r="J82" s="97"/>
      <c r="K82" s="158" t="str">
        <f>IFERROR(CONCATENATE(INDEX('8- Políticas de Administración '!$B$16:$F$53,MATCH('5- Identificación de Riesgos'!J82,'8- Políticas de Administración '!$C$16:$C$54,0),1)," - ",L82),"")</f>
        <v/>
      </c>
      <c r="L82" s="191" t="str">
        <f>IFERROR(VLOOKUP(INDEX('8- Políticas de Administración '!$B$16:$F$63,MATCH('5- Identificación de Riesgos'!J82,'8- Políticas de Administración '!$C$16:$C$64,0),1),'8- Políticas de Administración '!$B$16:$F$64,5,FALSE),"")</f>
        <v/>
      </c>
      <c r="M82" s="433"/>
      <c r="N82" s="427"/>
    </row>
    <row r="83" spans="1:14" ht="15" customHeight="1">
      <c r="A83" s="424"/>
      <c r="B83" s="526"/>
      <c r="C83" s="433"/>
      <c r="E83" s="440"/>
      <c r="F83" s="440"/>
      <c r="G83" s="443"/>
      <c r="H83" s="430"/>
      <c r="I83" s="158"/>
      <c r="J83" s="97"/>
      <c r="K83" s="158" t="str">
        <f>IFERROR(CONCATENATE(INDEX('8- Políticas de Administración '!$B$16:$F$53,MATCH('5- Identificación de Riesgos'!J83,'8- Políticas de Administración '!$C$16:$C$54,0),1)," - ",L83),"")</f>
        <v/>
      </c>
      <c r="L83" s="191" t="str">
        <f>IFERROR(VLOOKUP(INDEX('8- Políticas de Administración '!$B$16:$F$63,MATCH('5- Identificación de Riesgos'!J83,'8- Políticas de Administración '!$C$16:$C$64,0),1),'8- Políticas de Administración '!$B$16:$F$64,5,FALSE),"")</f>
        <v/>
      </c>
      <c r="M83" s="433"/>
      <c r="N83" s="427"/>
    </row>
    <row r="84" spans="1:14" ht="15" customHeight="1">
      <c r="A84" s="424"/>
      <c r="B84" s="526"/>
      <c r="C84" s="433"/>
      <c r="D84" s="304"/>
      <c r="E84" s="440"/>
      <c r="F84" s="440"/>
      <c r="G84" s="443"/>
      <c r="H84" s="430"/>
      <c r="I84" s="158"/>
      <c r="J84" s="97"/>
      <c r="K84" s="158" t="str">
        <f>IFERROR(CONCATENATE(INDEX('8- Políticas de Administración '!$B$16:$F$53,MATCH('5- Identificación de Riesgos'!J84,'8- Políticas de Administración '!$C$16:$C$54,0),1)," - ",L84),"")</f>
        <v/>
      </c>
      <c r="L84" s="191" t="str">
        <f>IFERROR(VLOOKUP(INDEX('8- Políticas de Administración '!$B$16:$F$63,MATCH('5- Identificación de Riesgos'!J84,'8- Políticas de Administración '!$C$16:$C$64,0),1),'8- Políticas de Administración '!$B$16:$F$64,5,FALSE),"")</f>
        <v/>
      </c>
      <c r="M84" s="433"/>
      <c r="N84" s="427"/>
    </row>
    <row r="85" spans="1:14" ht="15" customHeight="1">
      <c r="A85" s="424"/>
      <c r="B85" s="526"/>
      <c r="C85" s="433"/>
      <c r="D85" s="166"/>
      <c r="E85" s="440"/>
      <c r="F85" s="440"/>
      <c r="G85" s="443"/>
      <c r="H85" s="430"/>
      <c r="I85" s="158"/>
      <c r="J85" s="97"/>
      <c r="K85" s="158" t="str">
        <f>IFERROR(CONCATENATE(INDEX('8- Políticas de Administración '!$B$16:$F$53,MATCH('5- Identificación de Riesgos'!J85,'8- Políticas de Administración '!$C$16:$C$54,0),1)," - ",L85),"")</f>
        <v/>
      </c>
      <c r="L85" s="191" t="str">
        <f>IFERROR(VLOOKUP(INDEX('8- Políticas de Administración '!$B$16:$F$63,MATCH('5- Identificación de Riesgos'!J85,'8- Políticas de Administración '!$C$16:$C$64,0),1),'8- Políticas de Administración '!$B$16:$F$64,5,FALSE),"")</f>
        <v/>
      </c>
      <c r="M85" s="433"/>
      <c r="N85" s="427"/>
    </row>
    <row r="86" spans="1:14" ht="15" customHeight="1">
      <c r="A86" s="424"/>
      <c r="B86" s="526"/>
      <c r="C86" s="433"/>
      <c r="D86" s="166"/>
      <c r="E86" s="440"/>
      <c r="F86" s="440"/>
      <c r="G86" s="443"/>
      <c r="H86" s="430"/>
      <c r="I86" s="158"/>
      <c r="J86" s="97"/>
      <c r="K86" s="158" t="str">
        <f>IFERROR(CONCATENATE(INDEX('8- Políticas de Administración '!$B$16:$F$53,MATCH('5- Identificación de Riesgos'!J86,'8- Políticas de Administración '!$C$16:$C$54,0),1)," - ",L86),"")</f>
        <v/>
      </c>
      <c r="L86" s="191" t="str">
        <f>IFERROR(VLOOKUP(INDEX('8- Políticas de Administración '!$B$16:$F$63,MATCH('5- Identificación de Riesgos'!J86,'8- Políticas de Administración '!$C$16:$C$64,0),1),'8- Políticas de Administración '!$B$16:$F$64,5,FALSE),"")</f>
        <v/>
      </c>
      <c r="M86" s="433"/>
      <c r="N86" s="427"/>
    </row>
    <row r="87" spans="1:14" ht="15.75" customHeight="1" thickBot="1">
      <c r="A87" s="424"/>
      <c r="B87" s="526"/>
      <c r="C87" s="433"/>
      <c r="D87" s="166"/>
      <c r="E87" s="440"/>
      <c r="F87" s="440"/>
      <c r="G87" s="443"/>
      <c r="H87" s="430"/>
      <c r="I87" s="158"/>
      <c r="J87" s="97"/>
      <c r="K87" s="158" t="str">
        <f>IFERROR(CONCATENATE(INDEX('8- Políticas de Administración '!$B$16:$F$53,MATCH('5- Identificación de Riesgos'!J87,'8- Políticas de Administración '!$C$16:$C$54,0),1)," - ",L87),"")</f>
        <v/>
      </c>
      <c r="L87" s="192" t="str">
        <f>IFERROR(VLOOKUP(INDEX('8- Políticas de Administración '!$B$16:$F$63,MATCH('5- Identificación de Riesgos'!J87,'8- Políticas de Administración '!$C$16:$C$64,0),1),'8- Políticas de Administración '!$B$16:$F$64,5,FALSE),"")</f>
        <v/>
      </c>
      <c r="M87" s="433"/>
      <c r="N87" s="427"/>
    </row>
    <row r="88" spans="1:14" ht="15" customHeight="1">
      <c r="A88" s="424"/>
      <c r="B88" s="526"/>
      <c r="C88" s="433"/>
      <c r="D88" s="166"/>
      <c r="E88" s="440"/>
      <c r="F88" s="440"/>
      <c r="G88" s="443"/>
      <c r="H88" s="430"/>
      <c r="I88" s="158"/>
      <c r="J88" s="97"/>
      <c r="K88" s="158" t="str">
        <f>IFERROR(CONCATENATE(INDEX('8- Políticas de Administración '!$B$16:$F$53,MATCH('5- Identificación de Riesgos'!J88,'8- Políticas de Administración '!$C$16:$C$54,0),1)," - ",L88),"")</f>
        <v/>
      </c>
      <c r="L88" s="212" t="str">
        <f>IFERROR(VLOOKUP(INDEX('8- Políticas de Administración '!$B$16:$F$63,MATCH('5- Identificación de Riesgos'!J88,'8- Políticas de Administración '!$C$16:$C$64,0),1),'8- Políticas de Administración '!$B$16:$F$64,5,FALSE),"")</f>
        <v/>
      </c>
      <c r="M88" s="433"/>
      <c r="N88" s="427"/>
    </row>
    <row r="89" spans="1:14" ht="15.75" customHeight="1" thickBot="1">
      <c r="A89" s="425"/>
      <c r="B89" s="527"/>
      <c r="C89" s="434"/>
      <c r="D89" s="168"/>
      <c r="E89" s="441"/>
      <c r="F89" s="441"/>
      <c r="G89" s="444"/>
      <c r="H89" s="431"/>
      <c r="I89" s="159"/>
      <c r="J89" s="170"/>
      <c r="K89" s="159" t="str">
        <f>IFERROR(CONCATENATE(INDEX('8- Políticas de Administración '!$B$16:$F$53,MATCH('5- Identificación de Riesgos'!J89,'8- Políticas de Administración '!$C$16:$C$54,0),1)," - ",L89),"")</f>
        <v/>
      </c>
      <c r="L89" s="224" t="str">
        <f>IFERROR(VLOOKUP(INDEX('8- Políticas de Administración '!$B$16:$F$63,MATCH('5- Identificación de Riesgos'!J89,'8- Políticas de Administración '!$C$16:$C$64,0),1),'8- Políticas de Administración '!$B$16:$F$64,5,FALSE),"")</f>
        <v/>
      </c>
      <c r="M89" s="434"/>
      <c r="N89" s="428"/>
    </row>
    <row r="90" spans="1:14" ht="45">
      <c r="A90" s="423">
        <v>9</v>
      </c>
      <c r="B90" s="525" t="s">
        <v>496</v>
      </c>
      <c r="C90" s="437" t="s">
        <v>497</v>
      </c>
      <c r="D90" s="93" t="s">
        <v>538</v>
      </c>
      <c r="E90" s="439">
        <v>1000000</v>
      </c>
      <c r="F90" s="439">
        <v>20000</v>
      </c>
      <c r="G90" s="442">
        <f t="shared" ref="G90" si="0">F90/E90</f>
        <v>0.02</v>
      </c>
      <c r="H90" s="429" t="str">
        <f>CONCATENATE(IF(G90&lt;='8- Políticas de Administración '!$D$6,'8- Políticas de Administración '!$B$6,IF(G90&lt;='8- Políticas de Administración '!$D$7,'8- Políticas de Administración '!$B$7,IF(G90&lt;='8- Políticas de Administración '!$D$8,'8- Políticas de Administración '!$B$8,IF(G90&lt;='8- Políticas de Administración '!$D$9,'8- Políticas de Administración '!$B$9,IF(G90&lt;='8- Políticas de Administración '!$D$10,'8- Políticas de Administración '!$B$10,"Probabilidad no valida")))))," - ",VLOOKUP(IF(G90&lt;='8- Políticas de Administración '!$D$6,'8- Políticas de Administración '!$B$6,IF(G90&lt;='8- Políticas de Administración '!$D$7,'8- Políticas de Administración '!$B$7,IF(G90&lt;='8- Políticas de Administración '!$D$8,'8- Políticas de Administración '!$B$8,IF(G90&lt;='8- Políticas de Administración '!$D$9,'8- Políticas de Administración '!$B$9,IF(G90&lt;='8- Políticas de Administración '!$D$10,'8- Políticas de Administración '!$B$10,"Probabilidad no valida"))))),'8- Políticas de Administración '!$B$6:$F$10,5,FALSE))</f>
        <v>Muy Baja - 1</v>
      </c>
      <c r="I90" s="160" t="s">
        <v>282</v>
      </c>
      <c r="J90" s="241" t="s">
        <v>283</v>
      </c>
      <c r="K90" s="160" t="str">
        <f>IFERROR(CONCATENATE(INDEX('8- Políticas de Administración '!$B$16:$F$53,MATCH('5- Identificación de Riesgos'!J90,'8- Políticas de Administración '!$C$16:$C$54,0),1)," - ",L90),"")</f>
        <v>Menor - 2</v>
      </c>
      <c r="L90" s="212">
        <f>IFERROR(VLOOKUP(INDEX('8- Políticas de Administración '!$B$16:$F$63,MATCH('5- Identificación de Riesgos'!J90,'8- Políticas de Administración '!$C$16:$C$64,0),1),'8- Políticas de Administración '!$B$16:$F$64,5,FALSE),"")</f>
        <v>2</v>
      </c>
      <c r="M90" s="432" t="str">
        <f>IFERROR(CONCATENATE(INDEX('8- Políticas de Administración '!$B$16:$F$53,MATCH(ROUND(AVERAGE(L90:L99),0),'8- Políticas de Administración '!$F$16:$F$53,0),1)," - ",ROUND(AVERAGE(L90:L99),0)),"")</f>
        <v>Moderado - 3</v>
      </c>
      <c r="N90" s="426" t="str">
        <f>IFERROR(CONCATENATE(VLOOKUP((LEFT(H90,LEN(H90)-4)&amp;LEFT(M90,LEN(M90)-4)),'9- Matriz de Calor '!$D$18:$E$42,2,0)," - ",RIGHT(H90,1)*RIGHT(M90,1)),"")</f>
        <v>Moderado - 3</v>
      </c>
    </row>
    <row r="91" spans="1:14" ht="42" customHeight="1">
      <c r="A91" s="424"/>
      <c r="B91" s="526"/>
      <c r="C91" s="437"/>
      <c r="D91" s="93" t="s">
        <v>537</v>
      </c>
      <c r="E91" s="440"/>
      <c r="F91" s="440"/>
      <c r="G91" s="443"/>
      <c r="H91" s="430"/>
      <c r="I91" s="158" t="s">
        <v>288</v>
      </c>
      <c r="J91" s="97" t="s">
        <v>382</v>
      </c>
      <c r="K91" s="158" t="str">
        <f>IFERROR(CONCATENATE(INDEX('8- Políticas de Administración '!$B$16:$F$53,MATCH('5- Identificación de Riesgos'!J91,'8- Políticas de Administración '!$C$16:$C$54,0),1)," - ",L91),"")</f>
        <v>Moderado - 3</v>
      </c>
      <c r="L91" s="191">
        <f>IFERROR(VLOOKUP(INDEX('8- Políticas de Administración '!$B$16:$F$63,MATCH('5- Identificación de Riesgos'!J91,'8- Políticas de Administración '!$C$16:$C$64,0),1),'8- Políticas de Administración '!$B$16:$F$64,5,FALSE),"")</f>
        <v>3</v>
      </c>
      <c r="M91" s="433"/>
      <c r="N91" s="427"/>
    </row>
    <row r="92" spans="1:14">
      <c r="A92" s="424"/>
      <c r="B92" s="526"/>
      <c r="C92" s="437"/>
      <c r="D92" s="93"/>
      <c r="E92" s="440"/>
      <c r="F92" s="440"/>
      <c r="G92" s="443"/>
      <c r="H92" s="430"/>
      <c r="I92" s="158"/>
      <c r="J92" s="97"/>
      <c r="K92" s="158" t="str">
        <f>IFERROR(CONCATENATE(INDEX('8- Políticas de Administración '!$B$16:$F$53,MATCH('5- Identificación de Riesgos'!J92,'8- Políticas de Administración '!$C$16:$C$54,0),1)," - ",L92),"")</f>
        <v/>
      </c>
      <c r="L92" s="191" t="str">
        <f>IFERROR(VLOOKUP(INDEX('8- Políticas de Administración '!$B$16:$F$63,MATCH('5- Identificación de Riesgos'!J92,'8- Políticas de Administración '!$C$16:$C$64,0),1),'8- Políticas de Administración '!$B$16:$F$64,5,FALSE),"")</f>
        <v/>
      </c>
      <c r="M92" s="433"/>
      <c r="N92" s="427"/>
    </row>
    <row r="93" spans="1:14">
      <c r="A93" s="424"/>
      <c r="B93" s="526"/>
      <c r="C93" s="437"/>
      <c r="E93" s="440"/>
      <c r="F93" s="440"/>
      <c r="G93" s="443"/>
      <c r="H93" s="430"/>
      <c r="I93" s="158"/>
      <c r="J93" s="97"/>
      <c r="K93" s="158" t="str">
        <f>IFERROR(CONCATENATE(INDEX('8- Políticas de Administración '!$B$16:$F$53,MATCH('5- Identificación de Riesgos'!J93,'8- Políticas de Administración '!$C$16:$C$54,0),1)," - ",L93),"")</f>
        <v/>
      </c>
      <c r="L93" s="191" t="str">
        <f>IFERROR(VLOOKUP(INDEX('8- Políticas de Administración '!$B$16:$F$63,MATCH('5- Identificación de Riesgos'!J93,'8- Políticas de Administración '!$C$16:$C$64,0),1),'8- Políticas de Administración '!$B$16:$F$64,5,FALSE),"")</f>
        <v/>
      </c>
      <c r="M93" s="433"/>
      <c r="N93" s="427"/>
    </row>
    <row r="94" spans="1:14">
      <c r="A94" s="424"/>
      <c r="B94" s="526"/>
      <c r="C94" s="437"/>
      <c r="D94" s="238"/>
      <c r="E94" s="440"/>
      <c r="F94" s="440"/>
      <c r="G94" s="443"/>
      <c r="H94" s="430"/>
      <c r="I94" s="158"/>
      <c r="J94" s="97"/>
      <c r="K94" s="158" t="str">
        <f>IFERROR(CONCATENATE(INDEX('8- Políticas de Administración '!$B$16:$F$53,MATCH('5- Identificación de Riesgos'!J94,'8- Políticas de Administración '!$C$16:$C$54,0),1)," - ",L94),"")</f>
        <v/>
      </c>
      <c r="L94" s="191" t="str">
        <f>IFERROR(VLOOKUP(INDEX('8- Políticas de Administración '!$B$16:$F$63,MATCH('5- Identificación de Riesgos'!J94,'8- Políticas de Administración '!$C$16:$C$64,0),1),'8- Políticas de Administración '!$B$16:$F$64,5,FALSE),"")</f>
        <v/>
      </c>
      <c r="M94" s="433"/>
      <c r="N94" s="427"/>
    </row>
    <row r="95" spans="1:14">
      <c r="A95" s="424"/>
      <c r="B95" s="526"/>
      <c r="C95" s="437"/>
      <c r="D95" s="236"/>
      <c r="E95" s="440"/>
      <c r="F95" s="440"/>
      <c r="G95" s="443"/>
      <c r="H95" s="430"/>
      <c r="I95" s="158"/>
      <c r="J95" s="97"/>
      <c r="K95" s="158" t="str">
        <f>IFERROR(CONCATENATE(INDEX('8- Políticas de Administración '!$B$16:$F$53,MATCH('5- Identificación de Riesgos'!J95,'8- Políticas de Administración '!$C$16:$C$54,0),1)," - ",L95),"")</f>
        <v/>
      </c>
      <c r="L95" s="191" t="str">
        <f>IFERROR(VLOOKUP(INDEX('8- Políticas de Administración '!$B$16:$F$63,MATCH('5- Identificación de Riesgos'!J95,'8- Políticas de Administración '!$C$16:$C$64,0),1),'8- Políticas de Administración '!$B$16:$F$64,5,FALSE),"")</f>
        <v/>
      </c>
      <c r="M95" s="433"/>
      <c r="N95" s="427"/>
    </row>
    <row r="96" spans="1:14">
      <c r="A96" s="424"/>
      <c r="B96" s="526"/>
      <c r="C96" s="437"/>
      <c r="D96" s="236"/>
      <c r="E96" s="440"/>
      <c r="F96" s="440"/>
      <c r="G96" s="443"/>
      <c r="H96" s="430"/>
      <c r="I96" s="158"/>
      <c r="J96" s="97"/>
      <c r="K96" s="158" t="str">
        <f>IFERROR(CONCATENATE(INDEX('8- Políticas de Administración '!$B$16:$F$53,MATCH('5- Identificación de Riesgos'!J96,'8- Políticas de Administración '!$C$16:$C$54,0),1)," - ",L96),"")</f>
        <v/>
      </c>
      <c r="L96" s="191" t="str">
        <f>IFERROR(VLOOKUP(INDEX('8- Políticas de Administración '!$B$16:$F$63,MATCH('5- Identificación de Riesgos'!J96,'8- Políticas de Administración '!$C$16:$C$64,0),1),'8- Políticas de Administración '!$B$16:$F$64,5,FALSE),"")</f>
        <v/>
      </c>
      <c r="M96" s="433"/>
      <c r="N96" s="427"/>
    </row>
    <row r="97" spans="1:14" ht="15.75" thickBot="1">
      <c r="A97" s="424"/>
      <c r="B97" s="526"/>
      <c r="C97" s="437"/>
      <c r="D97" s="236"/>
      <c r="E97" s="440"/>
      <c r="F97" s="440"/>
      <c r="G97" s="443"/>
      <c r="H97" s="430"/>
      <c r="I97" s="158"/>
      <c r="J97" s="97"/>
      <c r="K97" s="158" t="str">
        <f>IFERROR(CONCATENATE(INDEX('8- Políticas de Administración '!$B$16:$F$53,MATCH('5- Identificación de Riesgos'!J97,'8- Políticas de Administración '!$C$16:$C$54,0),1)," - ",L97),"")</f>
        <v/>
      </c>
      <c r="L97" s="192" t="str">
        <f>IFERROR(VLOOKUP(INDEX('8- Políticas de Administración '!$B$16:$F$63,MATCH('5- Identificación de Riesgos'!J97,'8- Políticas de Administración '!$C$16:$C$64,0),1),'8- Políticas de Administración '!$B$16:$F$64,5,FALSE),"")</f>
        <v/>
      </c>
      <c r="M97" s="433"/>
      <c r="N97" s="427"/>
    </row>
    <row r="98" spans="1:14">
      <c r="A98" s="424"/>
      <c r="B98" s="526"/>
      <c r="C98" s="437"/>
      <c r="D98" s="236"/>
      <c r="E98" s="440"/>
      <c r="F98" s="440"/>
      <c r="G98" s="443"/>
      <c r="H98" s="430"/>
      <c r="I98" s="158"/>
      <c r="J98" s="97"/>
      <c r="K98" s="158" t="str">
        <f>IFERROR(CONCATENATE(INDEX('8- Políticas de Administración '!$B$16:$F$53,MATCH('5- Identificación de Riesgos'!J98,'8- Políticas de Administración '!$C$16:$C$54,0),1)," - ",L98),"")</f>
        <v/>
      </c>
      <c r="L98" s="212" t="str">
        <f>IFERROR(VLOOKUP(INDEX('8- Políticas de Administración '!$B$16:$F$63,MATCH('5- Identificación de Riesgos'!J98,'8- Políticas de Administración '!$C$16:$C$64,0),1),'8- Políticas de Administración '!$B$16:$F$64,5,FALSE),"")</f>
        <v/>
      </c>
      <c r="M98" s="433"/>
      <c r="N98" s="427"/>
    </row>
    <row r="99" spans="1:14" ht="15.75" thickBot="1">
      <c r="A99" s="425"/>
      <c r="B99" s="527"/>
      <c r="C99" s="438"/>
      <c r="D99" s="239"/>
      <c r="E99" s="441"/>
      <c r="F99" s="441"/>
      <c r="G99" s="444"/>
      <c r="H99" s="431"/>
      <c r="I99" s="159"/>
      <c r="J99" s="170"/>
      <c r="K99" s="159" t="str">
        <f>IFERROR(CONCATENATE(INDEX('8- Políticas de Administración '!$B$16:$F$53,MATCH('5- Identificación de Riesgos'!J99,'8- Políticas de Administración '!$C$16:$C$54,0),1)," - ",L99),"")</f>
        <v/>
      </c>
      <c r="L99" s="224" t="str">
        <f>IFERROR(VLOOKUP(INDEX('8- Políticas de Administración '!$B$16:$F$63,MATCH('5- Identificación de Riesgos'!J99,'8- Políticas de Administración '!$C$16:$C$64,0),1),'8- Políticas de Administración '!$B$16:$F$64,5,FALSE),"")</f>
        <v/>
      </c>
      <c r="M99" s="434"/>
      <c r="N99" s="428"/>
    </row>
    <row r="100" spans="1:14">
      <c r="A100" s="423">
        <v>10</v>
      </c>
      <c r="B100" s="435"/>
      <c r="C100" s="437"/>
      <c r="D100" s="156"/>
      <c r="E100" s="426"/>
      <c r="F100" s="529"/>
      <c r="G100" s="442" t="e">
        <f t="shared" ref="G100" si="1">F100/E100</f>
        <v>#DIV/0!</v>
      </c>
      <c r="H100" s="429" t="e">
        <f>CONCATENATE(IF(G100&lt;='8- Políticas de Administración '!$D$6,'8- Políticas de Administración '!$B$6,IF(G100&lt;='8- Políticas de Administración '!$D$7,'8- Políticas de Administración '!$B$7,IF(G100&lt;='8- Políticas de Administración '!$D$8,'8- Políticas de Administración '!$B$8,IF(G100&lt;='8- Políticas de Administración '!$D$9,'8- Políticas de Administración '!$B$9,IF(G100&lt;='8- Políticas de Administración '!$D$10,'8- Políticas de Administración '!$B$10,"Probabilidad no valida")))))," - ",VLOOKUP(IF(G100&lt;='8- Políticas de Administración '!$D$6,'8- Políticas de Administración '!$B$6,IF(G100&lt;='8- Políticas de Administración '!$D$7,'8- Políticas de Administración '!$B$7,IF(G100&lt;='8- Políticas de Administración '!$D$8,'8- Políticas de Administración '!$B$8,IF(G100&lt;='8- Políticas de Administración '!$D$9,'8- Políticas de Administración '!$B$9,IF(G100&lt;='8- Políticas de Administración '!$D$10,'8- Políticas de Administración '!$B$10,"Probabilidad no valida"))))),'8- Políticas de Administración '!$B$6:$F$10,5,FALSE))</f>
        <v>#DIV/0!</v>
      </c>
      <c r="I100" s="160"/>
      <c r="J100" s="241"/>
      <c r="K100" s="160" t="str">
        <f>IFERROR(CONCATENATE(INDEX('8- Políticas de Administración '!$B$16:$F$53,MATCH('5- Identificación de Riesgos'!J100,'8- Políticas de Administración '!$C$16:$C$54,0),1)," - ",L100),"")</f>
        <v/>
      </c>
      <c r="L100" s="212" t="str">
        <f>IFERROR(VLOOKUP(INDEX('8- Políticas de Administración '!$B$16:$F$63,MATCH('5- Identificación de Riesgos'!J100,'8- Políticas de Administración '!$C$16:$C$64,0),1),'8- Políticas de Administración '!$B$16:$F$64,5,FALSE),"")</f>
        <v/>
      </c>
      <c r="M100" s="432" t="str">
        <f>IFERROR(CONCATENATE(INDEX('8- Políticas de Administración '!$B$16:$F$53,MATCH(ROUND(AVERAGE(L100:L109),0),'8- Políticas de Administración '!$F$16:$F$53,0),1)," - ",ROUND(AVERAGE(L100:L109),0)),"")</f>
        <v/>
      </c>
      <c r="N100" s="426" t="str">
        <f>IFERROR(CONCATENATE(VLOOKUP((LEFT(H100,LEN(H100)-4)&amp;LEFT(M100,LEN(M100)-4)),'9- Matriz de Calor '!$D$18:$E$42,2,0)," - ",RIGHT(H100,1)*RIGHT(M100,1)),"")</f>
        <v/>
      </c>
    </row>
    <row r="101" spans="1:14">
      <c r="A101" s="424"/>
      <c r="B101" s="435"/>
      <c r="C101" s="437"/>
      <c r="D101" s="236"/>
      <c r="E101" s="427"/>
      <c r="F101" s="530"/>
      <c r="G101" s="443"/>
      <c r="H101" s="430"/>
      <c r="I101" s="158"/>
      <c r="J101" s="97"/>
      <c r="K101" s="158" t="str">
        <f>IFERROR(CONCATENATE(INDEX('8- Políticas de Administración '!$B$16:$F$53,MATCH('5- Identificación de Riesgos'!J101,'8- Políticas de Administración '!$C$16:$C$54,0),1)," - ",L101),"")</f>
        <v/>
      </c>
      <c r="L101" s="191" t="str">
        <f>IFERROR(VLOOKUP(INDEX('8- Políticas de Administración '!$B$16:$F$63,MATCH('5- Identificación de Riesgos'!J101,'8- Políticas de Administración '!$C$16:$C$64,0),1),'8- Políticas de Administración '!$B$16:$F$64,5,FALSE),"")</f>
        <v/>
      </c>
      <c r="M101" s="433"/>
      <c r="N101" s="427"/>
    </row>
    <row r="102" spans="1:14">
      <c r="A102" s="424"/>
      <c r="B102" s="435"/>
      <c r="C102" s="437"/>
      <c r="D102" s="237"/>
      <c r="E102" s="427"/>
      <c r="F102" s="530"/>
      <c r="G102" s="443"/>
      <c r="H102" s="430"/>
      <c r="I102" s="158"/>
      <c r="J102" s="97"/>
      <c r="K102" s="158" t="str">
        <f>IFERROR(CONCATENATE(INDEX('8- Políticas de Administración '!$B$16:$F$53,MATCH('5- Identificación de Riesgos'!J102,'8- Políticas de Administración '!$C$16:$C$54,0),1)," - ",L102),"")</f>
        <v/>
      </c>
      <c r="L102" s="191" t="str">
        <f>IFERROR(VLOOKUP(INDEX('8- Políticas de Administración '!$B$16:$F$63,MATCH('5- Identificación de Riesgos'!J102,'8- Políticas de Administración '!$C$16:$C$64,0),1),'8- Políticas de Administración '!$B$16:$F$64,5,FALSE),"")</f>
        <v/>
      </c>
      <c r="M102" s="433"/>
      <c r="N102" s="427"/>
    </row>
    <row r="103" spans="1:14">
      <c r="A103" s="424"/>
      <c r="B103" s="435"/>
      <c r="C103" s="437"/>
      <c r="D103" s="237"/>
      <c r="E103" s="427"/>
      <c r="F103" s="530"/>
      <c r="G103" s="443"/>
      <c r="H103" s="430"/>
      <c r="I103" s="158"/>
      <c r="J103" s="97"/>
      <c r="K103" s="158" t="str">
        <f>IFERROR(CONCATENATE(INDEX('8- Políticas de Administración '!$B$16:$F$53,MATCH('5- Identificación de Riesgos'!J103,'8- Políticas de Administración '!$C$16:$C$54,0),1)," - ",L103),"")</f>
        <v/>
      </c>
      <c r="L103" s="191" t="str">
        <f>IFERROR(VLOOKUP(INDEX('8- Políticas de Administración '!$B$16:$F$63,MATCH('5- Identificación de Riesgos'!J103,'8- Políticas de Administración '!$C$16:$C$64,0),1),'8- Políticas de Administración '!$B$16:$F$64,5,FALSE),"")</f>
        <v/>
      </c>
      <c r="M103" s="433"/>
      <c r="N103" s="427"/>
    </row>
    <row r="104" spans="1:14">
      <c r="A104" s="424"/>
      <c r="B104" s="435"/>
      <c r="C104" s="437"/>
      <c r="D104" s="238"/>
      <c r="E104" s="427"/>
      <c r="F104" s="530"/>
      <c r="G104" s="443"/>
      <c r="H104" s="430"/>
      <c r="I104" s="158"/>
      <c r="J104" s="97"/>
      <c r="K104" s="158" t="str">
        <f>IFERROR(CONCATENATE(INDEX('8- Políticas de Administración '!$B$16:$F$53,MATCH('5- Identificación de Riesgos'!J104,'8- Políticas de Administración '!$C$16:$C$54,0),1)," - ",L104),"")</f>
        <v/>
      </c>
      <c r="L104" s="191" t="str">
        <f>IFERROR(VLOOKUP(INDEX('8- Políticas de Administración '!$B$16:$F$63,MATCH('5- Identificación de Riesgos'!J104,'8- Políticas de Administración '!$C$16:$C$64,0),1),'8- Políticas de Administración '!$B$16:$F$64,5,FALSE),"")</f>
        <v/>
      </c>
      <c r="M104" s="433"/>
      <c r="N104" s="427"/>
    </row>
    <row r="105" spans="1:14">
      <c r="A105" s="424"/>
      <c r="B105" s="435"/>
      <c r="C105" s="437"/>
      <c r="D105" s="236"/>
      <c r="E105" s="427"/>
      <c r="F105" s="530"/>
      <c r="G105" s="443"/>
      <c r="H105" s="430"/>
      <c r="I105" s="158"/>
      <c r="J105" s="97"/>
      <c r="K105" s="158" t="str">
        <f>IFERROR(CONCATENATE(INDEX('8- Políticas de Administración '!$B$16:$F$53,MATCH('5- Identificación de Riesgos'!J105,'8- Políticas de Administración '!$C$16:$C$54,0),1)," - ",L105),"")</f>
        <v/>
      </c>
      <c r="L105" s="191" t="str">
        <f>IFERROR(VLOOKUP(INDEX('8- Políticas de Administración '!$B$16:$F$63,MATCH('5- Identificación de Riesgos'!J105,'8- Políticas de Administración '!$C$16:$C$64,0),1),'8- Políticas de Administración '!$B$16:$F$64,5,FALSE),"")</f>
        <v/>
      </c>
      <c r="M105" s="433"/>
      <c r="N105" s="427"/>
    </row>
    <row r="106" spans="1:14">
      <c r="A106" s="424"/>
      <c r="B106" s="435"/>
      <c r="C106" s="437"/>
      <c r="D106" s="236"/>
      <c r="E106" s="427"/>
      <c r="F106" s="530"/>
      <c r="G106" s="443"/>
      <c r="H106" s="430"/>
      <c r="I106" s="158"/>
      <c r="J106" s="97"/>
      <c r="K106" s="158" t="str">
        <f>IFERROR(CONCATENATE(INDEX('8- Políticas de Administración '!$B$16:$F$53,MATCH('5- Identificación de Riesgos'!J106,'8- Políticas de Administración '!$C$16:$C$54,0),1)," - ",L106),"")</f>
        <v/>
      </c>
      <c r="L106" s="191" t="str">
        <f>IFERROR(VLOOKUP(INDEX('8- Políticas de Administración '!$B$16:$F$63,MATCH('5- Identificación de Riesgos'!J106,'8- Políticas de Administración '!$C$16:$C$64,0),1),'8- Políticas de Administración '!$B$16:$F$64,5,FALSE),"")</f>
        <v/>
      </c>
      <c r="M106" s="433"/>
      <c r="N106" s="427"/>
    </row>
    <row r="107" spans="1:14" ht="15.75" thickBot="1">
      <c r="A107" s="424"/>
      <c r="B107" s="435"/>
      <c r="C107" s="437"/>
      <c r="D107" s="236"/>
      <c r="E107" s="427"/>
      <c r="F107" s="530"/>
      <c r="G107" s="443"/>
      <c r="H107" s="430"/>
      <c r="I107" s="158"/>
      <c r="J107" s="97"/>
      <c r="K107" s="158" t="str">
        <f>IFERROR(CONCATENATE(INDEX('8- Políticas de Administración '!$B$16:$F$53,MATCH('5- Identificación de Riesgos'!J107,'8- Políticas de Administración '!$C$16:$C$54,0),1)," - ",L107),"")</f>
        <v/>
      </c>
      <c r="L107" s="192" t="str">
        <f>IFERROR(VLOOKUP(INDEX('8- Políticas de Administración '!$B$16:$F$63,MATCH('5- Identificación de Riesgos'!J107,'8- Políticas de Administración '!$C$16:$C$64,0),1),'8- Políticas de Administración '!$B$16:$F$64,5,FALSE),"")</f>
        <v/>
      </c>
      <c r="M107" s="433"/>
      <c r="N107" s="427"/>
    </row>
    <row r="108" spans="1:14">
      <c r="A108" s="424"/>
      <c r="B108" s="435"/>
      <c r="C108" s="437"/>
      <c r="D108" s="236"/>
      <c r="E108" s="427"/>
      <c r="F108" s="530"/>
      <c r="G108" s="443"/>
      <c r="H108" s="430"/>
      <c r="I108" s="158"/>
      <c r="J108" s="97"/>
      <c r="K108" s="158" t="str">
        <f>IFERROR(CONCATENATE(INDEX('8- Políticas de Administración '!$B$16:$F$53,MATCH('5- Identificación de Riesgos'!J108,'8- Políticas de Administración '!$C$16:$C$54,0),1)," - ",L108),"")</f>
        <v/>
      </c>
      <c r="L108" s="212" t="str">
        <f>IFERROR(VLOOKUP(INDEX('8- Políticas de Administración '!$B$16:$F$63,MATCH('5- Identificación de Riesgos'!J108,'8- Políticas de Administración '!$C$16:$C$64,0),1),'8- Políticas de Administración '!$B$16:$F$64,5,FALSE),"")</f>
        <v/>
      </c>
      <c r="M108" s="433"/>
      <c r="N108" s="427"/>
    </row>
    <row r="109" spans="1:14" ht="15.75" thickBot="1">
      <c r="A109" s="425"/>
      <c r="B109" s="436"/>
      <c r="C109" s="438"/>
      <c r="D109" s="239"/>
      <c r="E109" s="428"/>
      <c r="F109" s="531"/>
      <c r="G109" s="444"/>
      <c r="H109" s="431"/>
      <c r="I109" s="159"/>
      <c r="J109" s="170"/>
      <c r="K109" s="159" t="str">
        <f>IFERROR(CONCATENATE(INDEX('8- Políticas de Administración '!$B$16:$F$53,MATCH('5- Identificación de Riesgos'!J109,'8- Políticas de Administración '!$C$16:$C$54,0),1)," - ",L109),"")</f>
        <v/>
      </c>
      <c r="L109" s="224" t="str">
        <f>IFERROR(VLOOKUP(INDEX('8- Políticas de Administración '!$B$16:$F$63,MATCH('5- Identificación de Riesgos'!J109,'8- Políticas de Administración '!$C$16:$C$64,0),1),'8- Políticas de Administración '!$B$16:$F$64,5,FALSE),"")</f>
        <v/>
      </c>
      <c r="M109" s="434"/>
      <c r="N109" s="428"/>
    </row>
    <row r="119" spans="2:2">
      <c r="B119" s="313"/>
    </row>
    <row r="120" spans="2:2">
      <c r="B120" s="314"/>
    </row>
  </sheetData>
  <mergeCells count="120">
    <mergeCell ref="G100:G109"/>
    <mergeCell ref="H100:H109"/>
    <mergeCell ref="M100:M109"/>
    <mergeCell ref="N100:N109"/>
    <mergeCell ref="A100:A109"/>
    <mergeCell ref="B100:B109"/>
    <mergeCell ref="C100:C109"/>
    <mergeCell ref="E100:E109"/>
    <mergeCell ref="F100:F109"/>
    <mergeCell ref="G80:G89"/>
    <mergeCell ref="H80:H89"/>
    <mergeCell ref="M80:M89"/>
    <mergeCell ref="N80:N89"/>
    <mergeCell ref="A90:A99"/>
    <mergeCell ref="B90:B99"/>
    <mergeCell ref="C90:C99"/>
    <mergeCell ref="E90:E99"/>
    <mergeCell ref="F90:F99"/>
    <mergeCell ref="G90:G99"/>
    <mergeCell ref="H90:H99"/>
    <mergeCell ref="M90:M99"/>
    <mergeCell ref="N90:N99"/>
    <mergeCell ref="A80:A89"/>
    <mergeCell ref="B80:B89"/>
    <mergeCell ref="C80:C89"/>
    <mergeCell ref="E80:E89"/>
    <mergeCell ref="F80:F89"/>
    <mergeCell ref="Q60:Y68"/>
    <mergeCell ref="F60:F69"/>
    <mergeCell ref="G60:G69"/>
    <mergeCell ref="H60:H69"/>
    <mergeCell ref="C60:C69"/>
    <mergeCell ref="E60:E69"/>
    <mergeCell ref="M60:M69"/>
    <mergeCell ref="F40:F49"/>
    <mergeCell ref="G40:G49"/>
    <mergeCell ref="F50:F59"/>
    <mergeCell ref="A40:A49"/>
    <mergeCell ref="B40:B49"/>
    <mergeCell ref="C40:C49"/>
    <mergeCell ref="E40:E49"/>
    <mergeCell ref="G50:G59"/>
    <mergeCell ref="H50:H59"/>
    <mergeCell ref="M50:M59"/>
    <mergeCell ref="N50:N59"/>
    <mergeCell ref="O8:O9"/>
    <mergeCell ref="N8:N9"/>
    <mergeCell ref="O50:O59"/>
    <mergeCell ref="O40:O49"/>
    <mergeCell ref="O10:O19"/>
    <mergeCell ref="O20:O29"/>
    <mergeCell ref="O30:O39"/>
    <mergeCell ref="H40:H49"/>
    <mergeCell ref="M40:M49"/>
    <mergeCell ref="N40:N49"/>
    <mergeCell ref="M30:M39"/>
    <mergeCell ref="N30:N39"/>
    <mergeCell ref="A50:A59"/>
    <mergeCell ref="B50:B59"/>
    <mergeCell ref="C50:C59"/>
    <mergeCell ref="E50:E59"/>
    <mergeCell ref="A30:A39"/>
    <mergeCell ref="E20:E29"/>
    <mergeCell ref="B30:B39"/>
    <mergeCell ref="C30:C39"/>
    <mergeCell ref="E30:E39"/>
    <mergeCell ref="H30:H39"/>
    <mergeCell ref="G20:G29"/>
    <mergeCell ref="H20:H29"/>
    <mergeCell ref="F20:F29"/>
    <mergeCell ref="F30:F39"/>
    <mergeCell ref="B20:B29"/>
    <mergeCell ref="C20:C29"/>
    <mergeCell ref="A20:A29"/>
    <mergeCell ref="G30:G39"/>
    <mergeCell ref="I8:I9"/>
    <mergeCell ref="L8:L9"/>
    <mergeCell ref="M20:M29"/>
    <mergeCell ref="N20:N29"/>
    <mergeCell ref="N10:N19"/>
    <mergeCell ref="M10:M19"/>
    <mergeCell ref="G10:G19"/>
    <mergeCell ref="H10:H19"/>
    <mergeCell ref="F10:F19"/>
    <mergeCell ref="A1:C2"/>
    <mergeCell ref="A4:C4"/>
    <mergeCell ref="A8:A9"/>
    <mergeCell ref="B8:B9"/>
    <mergeCell ref="C10:C19"/>
    <mergeCell ref="B10:B19"/>
    <mergeCell ref="A10:A19"/>
    <mergeCell ref="E10:E19"/>
    <mergeCell ref="E8:E9"/>
    <mergeCell ref="D4:N4"/>
    <mergeCell ref="F8:F9"/>
    <mergeCell ref="A7:C7"/>
    <mergeCell ref="A5:C5"/>
    <mergeCell ref="A6:C6"/>
    <mergeCell ref="G8:G9"/>
    <mergeCell ref="H8:H9"/>
    <mergeCell ref="E7:H7"/>
    <mergeCell ref="D7:D9"/>
    <mergeCell ref="D6:N6"/>
    <mergeCell ref="D5:N5"/>
    <mergeCell ref="N7:O7"/>
    <mergeCell ref="K8:K9"/>
    <mergeCell ref="M8:M9"/>
    <mergeCell ref="I7:M7"/>
    <mergeCell ref="A60:A69"/>
    <mergeCell ref="A70:A79"/>
    <mergeCell ref="N60:N69"/>
    <mergeCell ref="H70:H79"/>
    <mergeCell ref="M70:M79"/>
    <mergeCell ref="N70:N79"/>
    <mergeCell ref="B70:B79"/>
    <mergeCell ref="C70:C79"/>
    <mergeCell ref="E70:E79"/>
    <mergeCell ref="F70:F79"/>
    <mergeCell ref="G70:G79"/>
    <mergeCell ref="B60:B69"/>
  </mergeCells>
  <conditionalFormatting sqref="H10 H20">
    <cfRule type="containsText" dxfId="702" priority="773" operator="containsText" text="Baja">
      <formula>NOT(ISERROR(SEARCH("Baja",H10)))</formula>
    </cfRule>
    <cfRule type="containsText" dxfId="701" priority="781" operator="containsText" text="Baja">
      <formula>NOT(ISERROR(SEARCH("Baja",H10)))</formula>
    </cfRule>
    <cfRule type="containsText" dxfId="700" priority="780" operator="containsText" text="Media">
      <formula>NOT(ISERROR(SEARCH("Media",H10)))</formula>
    </cfRule>
    <cfRule type="containsText" dxfId="699" priority="779" operator="containsText" text="Alta">
      <formula>NOT(ISERROR(SEARCH("Alta",H10)))</formula>
    </cfRule>
    <cfRule type="containsText" dxfId="698" priority="777" operator="containsText" text="Muy Baja'Tabla probabilidad'!">
      <formula>NOT(ISERROR(SEARCH("Muy Baja'Tabla probabilidad'!",H10)))</formula>
    </cfRule>
    <cfRule type="containsText" dxfId="697" priority="776" operator="containsText" text="Muy Baja">
      <formula>NOT(ISERROR(SEARCH("Muy Baja",H10)))</formula>
    </cfRule>
    <cfRule type="containsText" dxfId="696" priority="775" operator="containsText" text="Muy Baja">
      <formula>NOT(ISERROR(SEARCH("Muy Baja",H10)))</formula>
    </cfRule>
    <cfRule type="containsText" dxfId="695" priority="774" operator="containsText" text="Muy Baja">
      <formula>NOT(ISERROR(SEARCH("Muy Baja",H10)))</formula>
    </cfRule>
    <cfRule type="containsText" dxfId="694" priority="778" operator="containsText" text="Muy bajo">
      <formula>NOT(ISERROR(SEARCH("Muy bajo",H10)))</formula>
    </cfRule>
    <cfRule type="containsText" dxfId="693" priority="772" operator="containsText" text="Muy Baja">
      <formula>NOT(ISERROR(SEARCH("Muy Baja",H10)))</formula>
    </cfRule>
    <cfRule type="containsText" dxfId="692" priority="771" operator="containsText" text="Media">
      <formula>NOT(ISERROR(SEARCH("Media",H10)))</formula>
    </cfRule>
    <cfRule type="containsText" dxfId="691" priority="770" operator="containsText" text="Media">
      <formula>NOT(ISERROR(SEARCH("Media",H10)))</formula>
    </cfRule>
    <cfRule type="containsText" dxfId="690" priority="769" operator="containsText" text="Media">
      <formula>NOT(ISERROR(SEARCH("Media",H10)))</formula>
    </cfRule>
    <cfRule type="cellIs" dxfId="689" priority="786" operator="between">
      <formula>0</formula>
      <formula>2</formula>
    </cfRule>
    <cfRule type="containsText" dxfId="688" priority="764" operator="containsText" text="Muy Baja">
      <formula>NOT(ISERROR(SEARCH("Muy Baja",H10)))</formula>
    </cfRule>
    <cfRule type="containsText" dxfId="687" priority="768" operator="containsText" text="Alta">
      <formula>NOT(ISERROR(SEARCH("Alta",H10)))</formula>
    </cfRule>
    <cfRule type="containsText" dxfId="686" priority="766" operator="containsText" text="Muy Alta">
      <formula>NOT(ISERROR(SEARCH("Muy Alta",H10)))</formula>
    </cfRule>
    <cfRule type="containsText" dxfId="685" priority="765" operator="containsText" text="Baja">
      <formula>NOT(ISERROR(SEARCH("Baja",H10)))</formula>
    </cfRule>
    <cfRule type="containsText" dxfId="684" priority="782" operator="containsText" text="Muy baja">
      <formula>NOT(ISERROR(SEARCH("Muy baja",H10)))</formula>
    </cfRule>
    <cfRule type="cellIs" dxfId="681" priority="785" operator="between">
      <formula>1</formula>
      <formula>2</formula>
    </cfRule>
  </conditionalFormatting>
  <conditionalFormatting sqref="H30">
    <cfRule type="containsText" dxfId="680" priority="388" operator="containsText" text="Baja">
      <formula>NOT(ISERROR(SEARCH("Baja",H30)))</formula>
    </cfRule>
    <cfRule type="containsText" dxfId="679" priority="387" operator="containsText" text="Media">
      <formula>NOT(ISERROR(SEARCH("Media",H30)))</formula>
    </cfRule>
    <cfRule type="containsText" dxfId="678" priority="386" operator="containsText" text="Alta">
      <formula>NOT(ISERROR(SEARCH("Alta",H30)))</formula>
    </cfRule>
    <cfRule type="containsText" dxfId="677" priority="385" operator="containsText" text="Muy bajo">
      <formula>NOT(ISERROR(SEARCH("Muy bajo",H30)))</formula>
    </cfRule>
    <cfRule type="containsText" dxfId="676" priority="384" operator="containsText" text="Muy Baja'Tabla probabilidad'!">
      <formula>NOT(ISERROR(SEARCH("Muy Baja'Tabla probabilidad'!",H30)))</formula>
    </cfRule>
    <cfRule type="containsText" dxfId="675" priority="382" operator="containsText" text="Muy Baja">
      <formula>NOT(ISERROR(SEARCH("Muy Baja",H30)))</formula>
    </cfRule>
    <cfRule type="containsText" dxfId="674" priority="381" operator="containsText" text="Muy Baja">
      <formula>NOT(ISERROR(SEARCH("Muy Baja",H30)))</formula>
    </cfRule>
    <cfRule type="containsText" dxfId="673" priority="380" operator="containsText" text="Baja">
      <formula>NOT(ISERROR(SEARCH("Baja",H30)))</formula>
    </cfRule>
    <cfRule type="containsText" dxfId="672" priority="379" operator="containsText" text="Muy Baja">
      <formula>NOT(ISERROR(SEARCH("Muy Baja",H30)))</formula>
    </cfRule>
    <cfRule type="containsText" dxfId="671" priority="378" operator="containsText" text="Media">
      <formula>NOT(ISERROR(SEARCH("Media",H30)))</formula>
    </cfRule>
    <cfRule type="cellIs" dxfId="670" priority="392" operator="between">
      <formula>1</formula>
      <formula>2</formula>
    </cfRule>
    <cfRule type="containsText" dxfId="669" priority="376" operator="containsText" text="Media">
      <formula>NOT(ISERROR(SEARCH("Media",H30)))</formula>
    </cfRule>
    <cfRule type="containsText" dxfId="668" priority="375" operator="containsText" text="Alta">
      <formula>NOT(ISERROR(SEARCH("Alta",H30)))</formula>
    </cfRule>
    <cfRule type="containsText" dxfId="667" priority="373" operator="containsText" text="Muy Alta">
      <formula>NOT(ISERROR(SEARCH("Muy Alta",H30)))</formula>
    </cfRule>
    <cfRule type="containsText" dxfId="666" priority="372" operator="containsText" text="Baja">
      <formula>NOT(ISERROR(SEARCH("Baja",H30)))</formula>
    </cfRule>
    <cfRule type="containsText" dxfId="665" priority="371" operator="containsText" text="Muy Baja">
      <formula>NOT(ISERROR(SEARCH("Muy Baja",H30)))</formula>
    </cfRule>
    <cfRule type="containsText" dxfId="664" priority="377" operator="containsText" text="Media">
      <formula>NOT(ISERROR(SEARCH("Media",H30)))</formula>
    </cfRule>
    <cfRule type="containsText" dxfId="663" priority="383" operator="containsText" text="Muy Baja">
      <formula>NOT(ISERROR(SEARCH("Muy Baja",H30)))</formula>
    </cfRule>
    <cfRule type="containsText" dxfId="660" priority="389" operator="containsText" text="Muy baja">
      <formula>NOT(ISERROR(SEARCH("Muy baja",H30)))</formula>
    </cfRule>
    <cfRule type="cellIs" dxfId="659" priority="393" operator="between">
      <formula>0</formula>
      <formula>2</formula>
    </cfRule>
  </conditionalFormatting>
  <conditionalFormatting sqref="H40">
    <cfRule type="containsText" dxfId="658" priority="450" operator="containsText" text="Baja">
      <formula>NOT(ISERROR(SEARCH("Baja",H40)))</formula>
    </cfRule>
    <cfRule type="containsText" dxfId="657" priority="456" operator="containsText" text="Alta">
      <formula>NOT(ISERROR(SEARCH("Alta",H40)))</formula>
    </cfRule>
    <cfRule type="containsText" dxfId="656" priority="453" operator="containsText" text="Muy Baja">
      <formula>NOT(ISERROR(SEARCH("Muy Baja",H40)))</formula>
    </cfRule>
    <cfRule type="containsText" dxfId="655" priority="449" operator="containsText" text="Muy Baja">
      <formula>NOT(ISERROR(SEARCH("Muy Baja",H40)))</formula>
    </cfRule>
    <cfRule type="containsText" dxfId="654" priority="448" operator="containsText" text="Media">
      <formula>NOT(ISERROR(SEARCH("Media",H40)))</formula>
    </cfRule>
    <cfRule type="containsText" dxfId="653" priority="454" operator="containsText" text="Muy Baja'Tabla probabilidad'!">
      <formula>NOT(ISERROR(SEARCH("Muy Baja'Tabla probabilidad'!",H40)))</formula>
    </cfRule>
    <cfRule type="containsText" dxfId="652" priority="455" operator="containsText" text="Muy bajo">
      <formula>NOT(ISERROR(SEARCH("Muy bajo",H40)))</formula>
    </cfRule>
    <cfRule type="containsText" dxfId="651" priority="457" operator="containsText" text="Media">
      <formula>NOT(ISERROR(SEARCH("Media",H40)))</formula>
    </cfRule>
    <cfRule type="containsText" dxfId="650" priority="458" operator="containsText" text="Baja">
      <formula>NOT(ISERROR(SEARCH("Baja",H40)))</formula>
    </cfRule>
    <cfRule type="containsText" dxfId="649" priority="459" operator="containsText" text="Muy baja">
      <formula>NOT(ISERROR(SEARCH("Muy baja",H40)))</formula>
    </cfRule>
    <cfRule type="cellIs" dxfId="648" priority="460" operator="between">
      <formula>1</formula>
      <formula>2</formula>
    </cfRule>
    <cfRule type="containsText" dxfId="647" priority="446" operator="containsText" text="Media">
      <formula>NOT(ISERROR(SEARCH("Media",H40)))</formula>
    </cfRule>
    <cfRule type="cellIs" dxfId="646" priority="461" operator="between">
      <formula>0</formula>
      <formula>2</formula>
    </cfRule>
    <cfRule type="containsText" dxfId="645" priority="452" operator="containsText" text="Muy Baja">
      <formula>NOT(ISERROR(SEARCH("Muy Baja",H40)))</formula>
    </cfRule>
    <cfRule type="containsText" dxfId="644" priority="451" operator="containsText" text="Muy Baja">
      <formula>NOT(ISERROR(SEARCH("Muy Baja",H40)))</formula>
    </cfRule>
    <cfRule type="containsText" dxfId="643" priority="445" operator="containsText" text="Alta">
      <formula>NOT(ISERROR(SEARCH("Alta",H40)))</formula>
    </cfRule>
    <cfRule type="containsText" dxfId="642" priority="443" operator="containsText" text="Muy Alta">
      <formula>NOT(ISERROR(SEARCH("Muy Alta",H40)))</formula>
    </cfRule>
    <cfRule type="containsText" dxfId="641" priority="442" operator="containsText" text="Baja">
      <formula>NOT(ISERROR(SEARCH("Baja",H40)))</formula>
    </cfRule>
    <cfRule type="containsText" dxfId="640" priority="441" operator="containsText" text="Muy Baja">
      <formula>NOT(ISERROR(SEARCH("Muy Baja",H40)))</formula>
    </cfRule>
    <cfRule type="containsText" dxfId="639" priority="447" operator="containsText" text="Media">
      <formula>NOT(ISERROR(SEARCH("Media",H40)))</formula>
    </cfRule>
  </conditionalFormatting>
  <conditionalFormatting sqref="H50">
    <cfRule type="cellIs" dxfId="638" priority="565" operator="between">
      <formula>1</formula>
      <formula>2</formula>
    </cfRule>
    <cfRule type="cellIs" dxfId="637" priority="566" operator="between">
      <formula>0</formula>
      <formula>2</formula>
    </cfRule>
    <cfRule type="containsText" dxfId="636" priority="555" operator="containsText" text="Muy Baja">
      <formula>NOT(ISERROR(SEARCH("Muy Baja",H50)))</formula>
    </cfRule>
    <cfRule type="containsText" dxfId="635" priority="554" operator="containsText" text="Muy Baja">
      <formula>NOT(ISERROR(SEARCH("Muy Baja",H50)))</formula>
    </cfRule>
    <cfRule type="containsText" dxfId="634" priority="553" operator="containsText" text="Baja">
      <formula>NOT(ISERROR(SEARCH("Baja",H50)))</formula>
    </cfRule>
    <cfRule type="containsText" dxfId="633" priority="552" operator="containsText" text="Muy Baja">
      <formula>NOT(ISERROR(SEARCH("Muy Baja",H50)))</formula>
    </cfRule>
    <cfRule type="containsText" dxfId="632" priority="551" operator="containsText" text="Media">
      <formula>NOT(ISERROR(SEARCH("Media",H50)))</formula>
    </cfRule>
    <cfRule type="containsText" dxfId="631" priority="550" operator="containsText" text="Media">
      <formula>NOT(ISERROR(SEARCH("Media",H50)))</formula>
    </cfRule>
    <cfRule type="containsText" dxfId="630" priority="546" operator="containsText" text="Muy Alta">
      <formula>NOT(ISERROR(SEARCH("Muy Alta",H50)))</formula>
    </cfRule>
    <cfRule type="containsText" dxfId="629" priority="548" operator="containsText" text="Alta">
      <formula>NOT(ISERROR(SEARCH("Alta",H50)))</formula>
    </cfRule>
    <cfRule type="containsText" dxfId="628" priority="545" operator="containsText" text="Baja">
      <formula>NOT(ISERROR(SEARCH("Baja",H50)))</formula>
    </cfRule>
    <cfRule type="containsText" dxfId="627" priority="544" operator="containsText" text="Muy Baja">
      <formula>NOT(ISERROR(SEARCH("Muy Baja",H50)))</formula>
    </cfRule>
    <cfRule type="containsText" dxfId="626" priority="549" operator="containsText" text="Media">
      <formula>NOT(ISERROR(SEARCH("Media",H50)))</formula>
    </cfRule>
    <cfRule type="containsText" dxfId="625" priority="561" operator="containsText" text="Baja">
      <formula>NOT(ISERROR(SEARCH("Baja",H50)))</formula>
    </cfRule>
    <cfRule type="containsText" dxfId="624" priority="560" operator="containsText" text="Media">
      <formula>NOT(ISERROR(SEARCH("Media",H50)))</formula>
    </cfRule>
    <cfRule type="containsText" dxfId="623" priority="559" operator="containsText" text="Alta">
      <formula>NOT(ISERROR(SEARCH("Alta",H50)))</formula>
    </cfRule>
    <cfRule type="containsText" dxfId="622" priority="558" operator="containsText" text="Muy bajo">
      <formula>NOT(ISERROR(SEARCH("Muy bajo",H50)))</formula>
    </cfRule>
    <cfRule type="containsText" dxfId="621" priority="557" operator="containsText" text="Muy Baja'Tabla probabilidad'!">
      <formula>NOT(ISERROR(SEARCH("Muy Baja'Tabla probabilidad'!",H50)))</formula>
    </cfRule>
    <cfRule type="containsText" dxfId="620" priority="556" operator="containsText" text="Muy Baja">
      <formula>NOT(ISERROR(SEARCH("Muy Baja",H50)))</formula>
    </cfRule>
    <cfRule type="containsText" dxfId="619" priority="562" operator="containsText" text="Muy baja">
      <formula>NOT(ISERROR(SEARCH("Muy baja",H50)))</formula>
    </cfRule>
  </conditionalFormatting>
  <conditionalFormatting sqref="H60">
    <cfRule type="containsText" dxfId="616" priority="242" operator="containsText" text="Muy baja">
      <formula>NOT(ISERROR(SEARCH("Muy baja",H60)))</formula>
    </cfRule>
    <cfRule type="cellIs" dxfId="613" priority="245" operator="between">
      <formula>1</formula>
      <formula>2</formula>
    </cfRule>
    <cfRule type="cellIs" dxfId="612" priority="246" operator="between">
      <formula>0</formula>
      <formula>2</formula>
    </cfRule>
    <cfRule type="containsText" dxfId="611" priority="230" operator="containsText" text="Media">
      <formula>NOT(ISERROR(SEARCH("Media",H60)))</formula>
    </cfRule>
    <cfRule type="containsText" dxfId="610" priority="229" operator="containsText" text="Media">
      <formula>NOT(ISERROR(SEARCH("Media",H60)))</formula>
    </cfRule>
    <cfRule type="containsText" dxfId="609" priority="228" operator="containsText" text="Alta">
      <formula>NOT(ISERROR(SEARCH("Alta",H60)))</formula>
    </cfRule>
    <cfRule type="containsText" dxfId="608" priority="231" operator="containsText" text="Media">
      <formula>NOT(ISERROR(SEARCH("Media",H60)))</formula>
    </cfRule>
    <cfRule type="containsText" dxfId="607" priority="226" operator="containsText" text="Baja">
      <formula>NOT(ISERROR(SEARCH("Baja",H60)))</formula>
    </cfRule>
    <cfRule type="containsText" dxfId="606" priority="225" operator="containsText" text="Muy Baja">
      <formula>NOT(ISERROR(SEARCH("Muy Baja",H60)))</formula>
    </cfRule>
    <cfRule type="containsText" dxfId="605" priority="227" operator="containsText" text="Muy Alta">
      <formula>NOT(ISERROR(SEARCH("Muy Alta",H60)))</formula>
    </cfRule>
    <cfRule type="containsText" dxfId="604" priority="232" operator="containsText" text="Muy Baja">
      <formula>NOT(ISERROR(SEARCH("Muy Baja",H60)))</formula>
    </cfRule>
    <cfRule type="containsText" dxfId="603" priority="233" operator="containsText" text="Baja">
      <formula>NOT(ISERROR(SEARCH("Baja",H60)))</formula>
    </cfRule>
    <cfRule type="containsText" dxfId="602" priority="234" operator="containsText" text="Muy Baja">
      <formula>NOT(ISERROR(SEARCH("Muy Baja",H60)))</formula>
    </cfRule>
    <cfRule type="containsText" dxfId="601" priority="235" operator="containsText" text="Muy Baja">
      <formula>NOT(ISERROR(SEARCH("Muy Baja",H60)))</formula>
    </cfRule>
    <cfRule type="containsText" dxfId="600" priority="236" operator="containsText" text="Muy Baja">
      <formula>NOT(ISERROR(SEARCH("Muy Baja",H60)))</formula>
    </cfRule>
    <cfRule type="containsText" dxfId="599" priority="237" operator="containsText" text="Muy Baja'Tabla probabilidad'!">
      <formula>NOT(ISERROR(SEARCH("Muy Baja'Tabla probabilidad'!",H60)))</formula>
    </cfRule>
    <cfRule type="containsText" dxfId="598" priority="238" operator="containsText" text="Muy bajo">
      <formula>NOT(ISERROR(SEARCH("Muy bajo",H60)))</formula>
    </cfRule>
    <cfRule type="containsText" dxfId="597" priority="239" operator="containsText" text="Alta">
      <formula>NOT(ISERROR(SEARCH("Alta",H60)))</formula>
    </cfRule>
    <cfRule type="containsText" dxfId="596" priority="240" operator="containsText" text="Media">
      <formula>NOT(ISERROR(SEARCH("Media",H60)))</formula>
    </cfRule>
    <cfRule type="containsText" dxfId="595" priority="241" operator="containsText" text="Baja">
      <formula>NOT(ISERROR(SEARCH("Baja",H60)))</formula>
    </cfRule>
  </conditionalFormatting>
  <conditionalFormatting sqref="H70 H80 H90 H100">
    <cfRule type="containsText" dxfId="594" priority="21" operator="containsText" text="Media">
      <formula>NOT(ISERROR(SEARCH("Media",H70)))</formula>
    </cfRule>
    <cfRule type="containsText" dxfId="593" priority="22" operator="containsText" text="Media">
      <formula>NOT(ISERROR(SEARCH("Media",H70)))</formula>
    </cfRule>
    <cfRule type="containsText" dxfId="592" priority="23" operator="containsText" text="Media">
      <formula>NOT(ISERROR(SEARCH("Media",H70)))</formula>
    </cfRule>
    <cfRule type="containsText" dxfId="591" priority="24" operator="containsText" text="Muy Baja">
      <formula>NOT(ISERROR(SEARCH("Muy Baja",H70)))</formula>
    </cfRule>
    <cfRule type="containsText" dxfId="590" priority="25" operator="containsText" text="Baja">
      <formula>NOT(ISERROR(SEARCH("Baja",H70)))</formula>
    </cfRule>
    <cfRule type="containsText" dxfId="589" priority="27" operator="containsText" text="Muy Baja">
      <formula>NOT(ISERROR(SEARCH("Muy Baja",H70)))</formula>
    </cfRule>
    <cfRule type="containsText" dxfId="588" priority="28" operator="containsText" text="Muy Baja">
      <formula>NOT(ISERROR(SEARCH("Muy Baja",H70)))</formula>
    </cfRule>
    <cfRule type="containsText" dxfId="587" priority="29" operator="containsText" text="Muy Baja'Tabla probabilidad'!">
      <formula>NOT(ISERROR(SEARCH("Muy Baja'Tabla probabilidad'!",H70)))</formula>
    </cfRule>
    <cfRule type="containsText" dxfId="586" priority="30" operator="containsText" text="Muy bajo">
      <formula>NOT(ISERROR(SEARCH("Muy bajo",H70)))</formula>
    </cfRule>
    <cfRule type="containsText" dxfId="585" priority="31" operator="containsText" text="Alta">
      <formula>NOT(ISERROR(SEARCH("Alta",H70)))</formula>
    </cfRule>
    <cfRule type="containsText" dxfId="584" priority="32" operator="containsText" text="Media">
      <formula>NOT(ISERROR(SEARCH("Media",H70)))</formula>
    </cfRule>
    <cfRule type="containsText" dxfId="583" priority="33" operator="containsText" text="Baja">
      <formula>NOT(ISERROR(SEARCH("Baja",H70)))</formula>
    </cfRule>
    <cfRule type="containsText" dxfId="582" priority="34" operator="containsText" text="Muy baja">
      <formula>NOT(ISERROR(SEARCH("Muy baja",H70)))</formula>
    </cfRule>
    <cfRule type="cellIs" dxfId="579" priority="37" operator="between">
      <formula>1</formula>
      <formula>2</formula>
    </cfRule>
    <cfRule type="cellIs" dxfId="578" priority="38" operator="between">
      <formula>0</formula>
      <formula>2</formula>
    </cfRule>
    <cfRule type="containsText" dxfId="577" priority="26" operator="containsText" text="Muy Baja">
      <formula>NOT(ISERROR(SEARCH("Muy Baja",H70)))</formula>
    </cfRule>
    <cfRule type="containsText" dxfId="576" priority="17" operator="containsText" text="Muy Baja">
      <formula>NOT(ISERROR(SEARCH("Muy Baja",H70)))</formula>
    </cfRule>
    <cfRule type="containsText" dxfId="575" priority="18" operator="containsText" text="Baja">
      <formula>NOT(ISERROR(SEARCH("Baja",H70)))</formula>
    </cfRule>
    <cfRule type="containsText" dxfId="574" priority="19" operator="containsText" text="Muy Alta">
      <formula>NOT(ISERROR(SEARCH("Muy Alta",H70)))</formula>
    </cfRule>
    <cfRule type="containsText" dxfId="573" priority="20" operator="containsText" text="Alta">
      <formula>NOT(ISERROR(SEARCH("Alta",H70)))</formula>
    </cfRule>
  </conditionalFormatting>
  <conditionalFormatting sqref="K10:K109">
    <cfRule type="containsText" dxfId="572" priority="12" operator="containsText" text="Mayor">
      <formula>NOT(ISERROR(SEARCH("Mayor",K10)))</formula>
    </cfRule>
    <cfRule type="containsText" dxfId="571" priority="13" operator="containsText" text="Alta">
      <formula>NOT(ISERROR(SEARCH("Alta",K10)))</formula>
    </cfRule>
    <cfRule type="containsText" dxfId="570" priority="14" operator="containsText" text="Moderado">
      <formula>NOT(ISERROR(SEARCH("Moderado",K10)))</formula>
    </cfRule>
    <cfRule type="containsText" dxfId="569" priority="15" operator="containsText" text="Menor">
      <formula>NOT(ISERROR(SEARCH("Menor",K10)))</formula>
    </cfRule>
    <cfRule type="containsText" dxfId="568" priority="16" operator="containsText" text="Leve">
      <formula>NOT(ISERROR(SEARCH("Leve",K10)))</formula>
    </cfRule>
    <cfRule type="containsText" dxfId="567" priority="11" operator="containsText" text="Catastrófico">
      <formula>NOT(ISERROR(SEARCH("Catastrófico",K10)))</formula>
    </cfRule>
  </conditionalFormatting>
  <conditionalFormatting sqref="M10 M20">
    <cfRule type="containsText" dxfId="566" priority="758" operator="containsText" text="Catastrófico">
      <formula>NOT(ISERROR(SEARCH("Catastrófico",M10)))</formula>
    </cfRule>
    <cfRule type="containsText" dxfId="565" priority="762" operator="containsText" text="Menor">
      <formula>NOT(ISERROR(SEARCH("Menor",M10)))</formula>
    </cfRule>
    <cfRule type="containsText" dxfId="564" priority="760" operator="containsText" text="Alta">
      <formula>NOT(ISERROR(SEARCH("Alta",M10)))</formula>
    </cfRule>
    <cfRule type="containsText" dxfId="563" priority="759" operator="containsText" text="Mayor">
      <formula>NOT(ISERROR(SEARCH("Mayor",M10)))</formula>
    </cfRule>
    <cfRule type="containsText" dxfId="562" priority="763" operator="containsText" text="Leve">
      <formula>NOT(ISERROR(SEARCH("Leve",M10)))</formula>
    </cfRule>
  </conditionalFormatting>
  <conditionalFormatting sqref="M30">
    <cfRule type="containsText" dxfId="561" priority="369" operator="containsText" text="Menor">
      <formula>NOT(ISERROR(SEARCH("Menor",M30)))</formula>
    </cfRule>
    <cfRule type="containsText" dxfId="560" priority="368" operator="containsText" text="Moderado">
      <formula>NOT(ISERROR(SEARCH("Moderado",M30)))</formula>
    </cfRule>
    <cfRule type="containsText" dxfId="559" priority="365" operator="containsText" text="Catastrófico">
      <formula>NOT(ISERROR(SEARCH("Catastrófico",M30)))</formula>
    </cfRule>
    <cfRule type="containsText" dxfId="558" priority="366" operator="containsText" text="Mayor">
      <formula>NOT(ISERROR(SEARCH("Mayor",M30)))</formula>
    </cfRule>
    <cfRule type="containsText" dxfId="557" priority="367" operator="containsText" text="Alta">
      <formula>NOT(ISERROR(SEARCH("Alta",M30)))</formula>
    </cfRule>
    <cfRule type="containsText" dxfId="556" priority="370" operator="containsText" text="Leve">
      <formula>NOT(ISERROR(SEARCH("Leve",M30)))</formula>
    </cfRule>
  </conditionalFormatting>
  <conditionalFormatting sqref="M40">
    <cfRule type="containsText" dxfId="555" priority="278" operator="containsText" text="Mayor">
      <formula>NOT(ISERROR(SEARCH("Mayor",M40)))</formula>
    </cfRule>
    <cfRule type="containsText" dxfId="554" priority="280" operator="containsText" text="Moderado">
      <formula>NOT(ISERROR(SEARCH("Moderado",M40)))</formula>
    </cfRule>
    <cfRule type="containsText" dxfId="553" priority="277" operator="containsText" text="Catastrófico">
      <formula>NOT(ISERROR(SEARCH("Catastrófico",M40)))</formula>
    </cfRule>
    <cfRule type="containsText" dxfId="552" priority="282" operator="containsText" text="Leve">
      <formula>NOT(ISERROR(SEARCH("Leve",M40)))</formula>
    </cfRule>
    <cfRule type="containsText" dxfId="551" priority="281" operator="containsText" text="Menor">
      <formula>NOT(ISERROR(SEARCH("Menor",M40)))</formula>
    </cfRule>
    <cfRule type="containsText" dxfId="550" priority="279" operator="containsText" text="Alta">
      <formula>NOT(ISERROR(SEARCH("Alta",M40)))</formula>
    </cfRule>
  </conditionalFormatting>
  <conditionalFormatting sqref="M50">
    <cfRule type="containsText" dxfId="549" priority="268" operator="containsText" text="Mayor">
      <formula>NOT(ISERROR(SEARCH("Mayor",M50)))</formula>
    </cfRule>
    <cfRule type="containsText" dxfId="548" priority="269" operator="containsText" text="Alta">
      <formula>NOT(ISERROR(SEARCH("Alta",M50)))</formula>
    </cfRule>
    <cfRule type="containsText" dxfId="547" priority="271" operator="containsText" text="Menor">
      <formula>NOT(ISERROR(SEARCH("Menor",M50)))</formula>
    </cfRule>
    <cfRule type="containsText" dxfId="546" priority="272" operator="containsText" text="Leve">
      <formula>NOT(ISERROR(SEARCH("Leve",M50)))</formula>
    </cfRule>
    <cfRule type="containsText" dxfId="545" priority="267" operator="containsText" text="Catastrófico">
      <formula>NOT(ISERROR(SEARCH("Catastrófico",M50)))</formula>
    </cfRule>
    <cfRule type="containsText" dxfId="544" priority="270" operator="containsText" text="Moderado">
      <formula>NOT(ISERROR(SEARCH("Moderado",M50)))</formula>
    </cfRule>
  </conditionalFormatting>
  <conditionalFormatting sqref="M60">
    <cfRule type="containsText" dxfId="543" priority="131" operator="containsText" text="Catastrófico">
      <formula>NOT(ISERROR(SEARCH("Catastrófico",M60)))</formula>
    </cfRule>
    <cfRule type="containsText" dxfId="542" priority="136" operator="containsText" text="Leve">
      <formula>NOT(ISERROR(SEARCH("Leve",M60)))</formula>
    </cfRule>
    <cfRule type="containsText" dxfId="541" priority="135" operator="containsText" text="Menor">
      <formula>NOT(ISERROR(SEARCH("Menor",M60)))</formula>
    </cfRule>
    <cfRule type="containsText" dxfId="540" priority="134" operator="containsText" text="Moderado">
      <formula>NOT(ISERROR(SEARCH("Moderado",M60)))</formula>
    </cfRule>
    <cfRule type="containsText" dxfId="539" priority="133" operator="containsText" text="Alta">
      <formula>NOT(ISERROR(SEARCH("Alta",M60)))</formula>
    </cfRule>
    <cfRule type="containsText" dxfId="538" priority="132" operator="containsText" text="Mayor">
      <formula>NOT(ISERROR(SEARCH("Mayor",M60)))</formula>
    </cfRule>
  </conditionalFormatting>
  <conditionalFormatting sqref="M70 M80 M90 M100">
    <cfRule type="containsText" dxfId="537" priority="5" operator="containsText" text="Menor">
      <formula>NOT(ISERROR(SEARCH("Menor",M70)))</formula>
    </cfRule>
    <cfRule type="containsText" dxfId="536" priority="4" operator="containsText" text="Moderado">
      <formula>NOT(ISERROR(SEARCH("Moderado",M70)))</formula>
    </cfRule>
    <cfRule type="containsText" dxfId="535" priority="3" operator="containsText" text="Alta">
      <formula>NOT(ISERROR(SEARCH("Alta",M70)))</formula>
    </cfRule>
    <cfRule type="containsText" dxfId="534" priority="2" operator="containsText" text="Mayor">
      <formula>NOT(ISERROR(SEARCH("Mayor",M70)))</formula>
    </cfRule>
    <cfRule type="containsText" dxfId="533" priority="1" operator="containsText" text="Catastrófico">
      <formula>NOT(ISERROR(SEARCH("Catastrófico",M70)))</formula>
    </cfRule>
    <cfRule type="containsText" dxfId="532" priority="6" operator="containsText" text="Leve">
      <formula>NOT(ISERROR(SEARCH("Leve",M70)))</formula>
    </cfRule>
  </conditionalFormatting>
  <conditionalFormatting sqref="M10:N10 M20">
    <cfRule type="containsText" dxfId="531" priority="761" operator="containsText" text="Moderado">
      <formula>NOT(ISERROR(SEARCH("Moderado",M10)))</formula>
    </cfRule>
  </conditionalFormatting>
  <conditionalFormatting sqref="N60">
    <cfRule type="containsText" dxfId="530" priority="199" operator="containsText" text="Extremo">
      <formula>NOT(ISERROR(SEARCH("Extremo",N60)))</formula>
    </cfRule>
    <cfRule type="containsText" dxfId="529" priority="200" operator="containsText" text="Alto">
      <formula>NOT(ISERROR(SEARCH("Alto",N60)))</formula>
    </cfRule>
    <cfRule type="containsText" dxfId="528" priority="201" operator="containsText" text="Bajo">
      <formula>NOT(ISERROR(SEARCH("Bajo",N60)))</formula>
    </cfRule>
    <cfRule type="containsText" dxfId="527" priority="202" operator="containsText" text="Moderado">
      <formula>NOT(ISERROR(SEARCH("Moderado",N60)))</formula>
    </cfRule>
  </conditionalFormatting>
  <conditionalFormatting sqref="N70 N80 N90 N100">
    <cfRule type="containsText" dxfId="526" priority="9" operator="containsText" text="Bajo">
      <formula>NOT(ISERROR(SEARCH("Bajo",N70)))</formula>
    </cfRule>
    <cfRule type="containsText" dxfId="525" priority="10" operator="containsText" text="Moderado">
      <formula>NOT(ISERROR(SEARCH("Moderado",N70)))</formula>
    </cfRule>
    <cfRule type="containsText" dxfId="524" priority="7" operator="containsText" text="Extremo">
      <formula>NOT(ISERROR(SEARCH("Extremo",N70)))</formula>
    </cfRule>
    <cfRule type="containsText" dxfId="523" priority="8" operator="containsText" text="Alto">
      <formula>NOT(ISERROR(SEARCH("Alto",N70)))</formula>
    </cfRule>
  </conditionalFormatting>
  <conditionalFormatting sqref="N8:O8">
    <cfRule type="containsText" dxfId="522" priority="323" operator="containsText" text="3- Moderado">
      <formula>NOT(ISERROR(SEARCH("3- Moderado",N8)))</formula>
    </cfRule>
    <cfRule type="containsText" dxfId="521" priority="328" operator="containsText" text="1- Bajo">
      <formula>NOT(ISERROR(SEARCH("1- Bajo",N8)))</formula>
    </cfRule>
    <cfRule type="containsText" dxfId="520" priority="327" operator="containsText" text="4- Bajo">
      <formula>NOT(ISERROR(SEARCH("4- Bajo",N8)))</formula>
    </cfRule>
    <cfRule type="containsText" dxfId="519" priority="326" operator="containsText" text="3- Bajo">
      <formula>NOT(ISERROR(SEARCH("3- Bajo",N8)))</formula>
    </cfRule>
    <cfRule type="containsText" dxfId="518" priority="325" operator="containsText" text="4- Moderado">
      <formula>NOT(ISERROR(SEARCH("4- Moderado",N8)))</formula>
    </cfRule>
    <cfRule type="containsText" dxfId="517" priority="324" operator="containsText" text="6- Moderado">
      <formula>NOT(ISERROR(SEARCH("6- Moderado",N8)))</formula>
    </cfRule>
  </conditionalFormatting>
  <conditionalFormatting sqref="N10:O10">
    <cfRule type="containsText" dxfId="516" priority="320" operator="containsText" text="Alto">
      <formula>NOT(ISERROR(SEARCH("Alto",N10)))</formula>
    </cfRule>
    <cfRule type="containsText" dxfId="515" priority="319" operator="containsText" text="Extremo">
      <formula>NOT(ISERROR(SEARCH("Extremo",N10)))</formula>
    </cfRule>
    <cfRule type="containsText" dxfId="514" priority="321" operator="containsText" text="Bajo">
      <formula>NOT(ISERROR(SEARCH("Bajo",N10)))</formula>
    </cfRule>
  </conditionalFormatting>
  <conditionalFormatting sqref="N20:O20">
    <cfRule type="containsText" dxfId="513" priority="1348" operator="containsText" text="Moderado">
      <formula>NOT(ISERROR(SEARCH("Moderado",N20)))</formula>
    </cfRule>
    <cfRule type="containsText" dxfId="512" priority="1345" operator="containsText" text="Extremo">
      <formula>NOT(ISERROR(SEARCH("Extremo",N20)))</formula>
    </cfRule>
    <cfRule type="containsText" dxfId="511" priority="1346" operator="containsText" text="Alto">
      <formula>NOT(ISERROR(SEARCH("Alto",N20)))</formula>
    </cfRule>
    <cfRule type="containsText" dxfId="510" priority="1347" operator="containsText" text="Bajo">
      <formula>NOT(ISERROR(SEARCH("Bajo",N20)))</formula>
    </cfRule>
  </conditionalFormatting>
  <conditionalFormatting sqref="N30:O30">
    <cfRule type="containsText" dxfId="509" priority="396" operator="containsText" text="Bajo">
      <formula>NOT(ISERROR(SEARCH("Bajo",N30)))</formula>
    </cfRule>
    <cfRule type="containsText" dxfId="508" priority="397" operator="containsText" text="Moderado">
      <formula>NOT(ISERROR(SEARCH("Moderado",N30)))</formula>
    </cfRule>
    <cfRule type="containsText" dxfId="507" priority="394" operator="containsText" text="Extremo">
      <formula>NOT(ISERROR(SEARCH("Extremo",N30)))</formula>
    </cfRule>
    <cfRule type="containsText" dxfId="506" priority="395" operator="containsText" text="Alto">
      <formula>NOT(ISERROR(SEARCH("Alto",N30)))</formula>
    </cfRule>
  </conditionalFormatting>
  <conditionalFormatting sqref="N40:O40">
    <cfRule type="containsText" dxfId="505" priority="286" operator="containsText" text="Moderado">
      <formula>NOT(ISERROR(SEARCH("Moderado",N40)))</formula>
    </cfRule>
    <cfRule type="containsText" dxfId="504" priority="285" operator="containsText" text="Bajo">
      <formula>NOT(ISERROR(SEARCH("Bajo",N40)))</formula>
    </cfRule>
    <cfRule type="containsText" dxfId="503" priority="284" operator="containsText" text="Alto">
      <formula>NOT(ISERROR(SEARCH("Alto",N40)))</formula>
    </cfRule>
    <cfRule type="containsText" dxfId="502" priority="283" operator="containsText" text="Extremo">
      <formula>NOT(ISERROR(SEARCH("Extremo",N40)))</formula>
    </cfRule>
  </conditionalFormatting>
  <conditionalFormatting sqref="N50:O50">
    <cfRule type="containsText" dxfId="501" priority="273" operator="containsText" text="Extremo">
      <formula>NOT(ISERROR(SEARCH("Extremo",N50)))</formula>
    </cfRule>
    <cfRule type="containsText" dxfId="500" priority="276" operator="containsText" text="Moderado">
      <formula>NOT(ISERROR(SEARCH("Moderado",N50)))</formula>
    </cfRule>
    <cfRule type="containsText" dxfId="499" priority="274" operator="containsText" text="Alto">
      <formula>NOT(ISERROR(SEARCH("Alto",N50)))</formula>
    </cfRule>
    <cfRule type="containsText" dxfId="498" priority="275" operator="containsText" text="Bajo">
      <formula>NOT(ISERROR(SEARCH("Bajo",N50)))</formula>
    </cfRule>
  </conditionalFormatting>
  <conditionalFormatting sqref="O10">
    <cfRule type="containsText" dxfId="497" priority="322" operator="containsText" text="Moderado">
      <formula>NOT(ISERROR(SEARCH("Moderado",O10)))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83"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784" operator="containsText" id="{009A1948-254C-4020-A26D-7181B4E8E5DF}">
            <xm:f>NOT(ISERROR(SEARCH('8- Políticas de Administración '!$B$5,H10)))</xm:f>
            <xm:f>'8- Políticas de Administración '!$B$5</xm:f>
            <x14:dxf>
              <font>
                <color rgb="FF9C0006"/>
              </font>
              <fill>
                <patternFill>
                  <bgColor rgb="FFFFC7CE"/>
                </patternFill>
              </fill>
            </x14:dxf>
          </x14:cfRule>
          <xm:sqref>H10 H20</xm:sqref>
        </x14:conditionalFormatting>
        <x14:conditionalFormatting xmlns:xm="http://schemas.microsoft.com/office/excel/2006/main">
          <x14:cfRule type="containsText" priority="391" operator="containsText" id="{8CF4FB2E-11BC-4916-A399-FE71E647041B}">
            <xm:f>NOT(ISERROR(SEARCH('8- Políticas de Administración '!$B$5,H30)))</xm:f>
            <xm:f>'8- Políticas de Administración '!$B$5</xm:f>
            <x14:dxf>
              <font>
                <color rgb="FF9C0006"/>
              </font>
              <fill>
                <patternFill>
                  <bgColor rgb="FFFFC7CE"/>
                </patternFill>
              </fill>
            </x14:dxf>
          </x14:cfRule>
          <x14:cfRule type="containsText" priority="390" operator="containsText" id="{BF3A1CEA-520B-48AC-B25F-7C6CDFF3DB8D}">
            <xm:f>NOT(ISERROR(SEARCH('8- Políticas de Administración '!$B$5,H30)))</xm:f>
            <xm:f>'8- Políticas de Administración '!$B$5</xm:f>
            <x14:dxf>
              <font>
                <color rgb="FF006100"/>
              </font>
              <fill>
                <patternFill>
                  <bgColor rgb="FFC6EFCE"/>
                </patternFill>
              </fill>
            </x14:dxf>
          </x14:cfRule>
          <xm:sqref>H30</xm:sqref>
        </x14:conditionalFormatting>
        <x14:conditionalFormatting xmlns:xm="http://schemas.microsoft.com/office/excel/2006/main">
          <x14:cfRule type="containsText" priority="563" operator="containsText" id="{954E1B25-D051-41D0-989E-8AD2D1BE75BA}">
            <xm:f>NOT(ISERROR(SEARCH('8- Políticas de Administración '!$B$5,H50)))</xm:f>
            <xm:f>'8- Políticas de Administración '!$B$5</xm:f>
            <x14:dxf>
              <font>
                <color rgb="FF006100"/>
              </font>
              <fill>
                <patternFill>
                  <bgColor rgb="FFC6EFCE"/>
                </patternFill>
              </fill>
            </x14:dxf>
          </x14:cfRule>
          <x14:cfRule type="containsText" priority="564" operator="containsText" id="{DE7D4B69-6DFB-425D-B1B8-D35A87E1A13E}">
            <xm:f>NOT(ISERROR(SEARCH('8- Políticas de Administración '!$B$5,H50)))</xm:f>
            <xm:f>'8- Políticas de Administración '!$B$5</xm:f>
            <x14:dxf>
              <font>
                <color rgb="FF9C0006"/>
              </font>
              <fill>
                <patternFill>
                  <bgColor rgb="FFFFC7CE"/>
                </patternFill>
              </fill>
            </x14:dxf>
          </x14:cfRule>
          <xm:sqref>H50</xm:sqref>
        </x14:conditionalFormatting>
        <x14:conditionalFormatting xmlns:xm="http://schemas.microsoft.com/office/excel/2006/main">
          <x14:cfRule type="containsText" priority="243" operator="containsText" id="{707A634C-B82F-4D42-BC9F-8E261ACE94B9}">
            <xm:f>NOT(ISERROR(SEARCH('8- Políticas de Administración '!$B$5,H60)))</xm:f>
            <xm:f>'8- Políticas de Administración '!$B$5</xm:f>
            <x14:dxf>
              <font>
                <color rgb="FF006100"/>
              </font>
              <fill>
                <patternFill>
                  <bgColor rgb="FFC6EFCE"/>
                </patternFill>
              </fill>
            </x14:dxf>
          </x14:cfRule>
          <x14:cfRule type="containsText" priority="244" operator="containsText" id="{5ED9F1F3-8983-442B-B76F-C783C6960D9C}">
            <xm:f>NOT(ISERROR(SEARCH('8- Políticas de Administración '!$B$5,H60)))</xm:f>
            <xm:f>'8- Políticas de Administración '!$B$5</xm:f>
            <x14:dxf>
              <font>
                <color rgb="FF9C0006"/>
              </font>
              <fill>
                <patternFill>
                  <bgColor rgb="FFFFC7CE"/>
                </patternFill>
              </fill>
            </x14:dxf>
          </x14:cfRule>
          <xm:sqref>H60</xm:sqref>
        </x14:conditionalFormatting>
        <x14:conditionalFormatting xmlns:xm="http://schemas.microsoft.com/office/excel/2006/main">
          <x14:cfRule type="containsText" priority="35" operator="containsText" id="{C69CD20C-5A81-4A05-B5E1-E18520DE6970}">
            <xm:f>NOT(ISERROR(SEARCH('8- Políticas de Administración '!$B$5,H70)))</xm:f>
            <xm:f>'8- Políticas de Administración '!$B$5</xm:f>
            <x14:dxf>
              <font>
                <color rgb="FF006100"/>
              </font>
              <fill>
                <patternFill>
                  <bgColor rgb="FFC6EFCE"/>
                </patternFill>
              </fill>
            </x14:dxf>
          </x14:cfRule>
          <x14:cfRule type="containsText" priority="36" operator="containsText" id="{99E773E7-3643-4114-90B3-45C9F5A1EB82}">
            <xm:f>NOT(ISERROR(SEARCH('8- Políticas de Administración '!$B$5,H70)))</xm:f>
            <xm:f>'8- Políticas de Administración '!$B$5</xm:f>
            <x14:dxf>
              <font>
                <color rgb="FF9C0006"/>
              </font>
              <fill>
                <patternFill>
                  <bgColor rgb="FFFFC7CE"/>
                </patternFill>
              </fill>
            </x14:dxf>
          </x14:cfRule>
          <xm:sqref>H70 H80 H90 H100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'8- Políticas de Administración '!$I$17:$I$22</xm:f>
          </x14:formula1>
          <xm:sqref>I10:I109</xm:sqref>
        </x14:dataValidation>
        <x14:dataValidation type="list" allowBlank="1" showInputMessage="1" showErrorMessage="1" xr:uid="{00000000-0002-0000-05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J10:J109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101"/>
  <sheetViews>
    <sheetView showGridLines="0" topLeftCell="A22" zoomScale="78" zoomScaleNormal="78" zoomScalePageLayoutView="70" workbookViewId="0">
      <pane xSplit="2" topLeftCell="C1" activePane="topRight" state="frozen"/>
      <selection activeCell="A8" sqref="A8"/>
      <selection pane="topRight" activeCell="E31" sqref="E31"/>
    </sheetView>
  </sheetViews>
  <sheetFormatPr baseColWidth="10" defaultColWidth="11.42578125" defaultRowHeight="15"/>
  <cols>
    <col min="1" max="1" width="7" customWidth="1"/>
    <col min="2" max="2" width="35.85546875" customWidth="1"/>
    <col min="3" max="3" width="52.5703125" style="53" customWidth="1"/>
    <col min="4" max="4" width="5" hidden="1" customWidth="1"/>
    <col min="5" max="5" width="50" customWidth="1"/>
    <col min="7" max="7" width="12.28515625" bestFit="1" customWidth="1"/>
    <col min="8" max="8" width="14.7109375" bestFit="1" customWidth="1"/>
    <col min="9" max="9" width="13.5703125" customWidth="1"/>
    <col min="10" max="10" width="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5" hidden="1"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557"/>
      <c r="B1" s="558"/>
      <c r="C1" s="559"/>
      <c r="D1" s="46"/>
      <c r="E1" s="553" t="s">
        <v>313</v>
      </c>
      <c r="F1" s="554"/>
      <c r="G1" s="554"/>
      <c r="H1" s="554"/>
      <c r="I1" s="554"/>
      <c r="J1" s="554"/>
      <c r="K1" s="554"/>
      <c r="L1" s="554"/>
      <c r="M1" s="554"/>
      <c r="N1" s="554"/>
      <c r="O1" s="554"/>
      <c r="P1" s="554"/>
      <c r="Q1" s="554"/>
      <c r="R1" s="554"/>
      <c r="S1" s="554"/>
      <c r="T1" s="554"/>
      <c r="U1" s="554"/>
      <c r="V1" s="554"/>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560"/>
      <c r="B2" s="451"/>
      <c r="C2" s="561"/>
      <c r="D2" s="46"/>
      <c r="E2" s="555"/>
      <c r="F2" s="556"/>
      <c r="G2" s="556"/>
      <c r="H2" s="556"/>
      <c r="I2" s="556"/>
      <c r="J2" s="556"/>
      <c r="K2" s="556"/>
      <c r="L2" s="556"/>
      <c r="M2" s="556"/>
      <c r="N2" s="556"/>
      <c r="O2" s="556"/>
      <c r="P2" s="556"/>
      <c r="Q2" s="556"/>
      <c r="R2" s="556"/>
      <c r="S2" s="556"/>
      <c r="T2" s="556"/>
      <c r="U2" s="556"/>
      <c r="V2" s="556"/>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560"/>
      <c r="B3" s="451"/>
      <c r="C3" s="561"/>
      <c r="D3" s="153"/>
      <c r="E3" s="555"/>
      <c r="F3" s="556"/>
      <c r="G3" s="556"/>
      <c r="H3" s="556"/>
      <c r="I3" s="556"/>
      <c r="J3" s="556"/>
      <c r="K3" s="556"/>
      <c r="L3" s="556"/>
      <c r="M3" s="556"/>
      <c r="N3" s="556"/>
      <c r="O3" s="556"/>
      <c r="P3" s="556"/>
      <c r="Q3" s="556"/>
      <c r="R3" s="556"/>
      <c r="S3" s="556"/>
      <c r="T3" s="556"/>
      <c r="U3" s="556"/>
      <c r="V3" s="556"/>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63" customHeight="1">
      <c r="A4" s="575" t="s">
        <v>257</v>
      </c>
      <c r="B4" s="575"/>
      <c r="C4" s="576" t="s">
        <v>516</v>
      </c>
      <c r="D4" s="577"/>
      <c r="E4" s="577"/>
      <c r="F4" s="577"/>
      <c r="G4" s="577"/>
      <c r="H4" s="577"/>
      <c r="I4" s="577"/>
      <c r="J4" s="577"/>
      <c r="K4" s="577"/>
      <c r="L4" s="577"/>
      <c r="M4" s="577"/>
      <c r="N4" s="577"/>
      <c r="O4" s="577"/>
      <c r="P4" s="577"/>
      <c r="Q4" s="577"/>
      <c r="R4" s="577"/>
      <c r="S4" s="577"/>
      <c r="T4" s="577"/>
      <c r="U4" s="577"/>
      <c r="V4" s="57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237.75" customHeight="1">
      <c r="A5" s="575" t="s">
        <v>258</v>
      </c>
      <c r="B5" s="575"/>
      <c r="C5" s="543" t="s">
        <v>526</v>
      </c>
      <c r="D5" s="543"/>
      <c r="E5" s="543"/>
      <c r="F5" s="543"/>
      <c r="G5" s="543"/>
      <c r="H5" s="543"/>
      <c r="I5" s="543"/>
      <c r="J5" s="543"/>
      <c r="K5" s="543"/>
      <c r="L5" s="543"/>
      <c r="M5" s="543"/>
      <c r="N5" s="543"/>
      <c r="O5" s="543"/>
      <c r="P5" s="543"/>
      <c r="Q5" s="543"/>
      <c r="R5" s="543"/>
      <c r="S5" s="543"/>
      <c r="T5" s="543"/>
      <c r="U5" s="543"/>
      <c r="V5" s="543"/>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228.75" customHeight="1">
      <c r="A6" s="575" t="s">
        <v>259</v>
      </c>
      <c r="B6" s="575"/>
      <c r="C6" s="543" t="s">
        <v>527</v>
      </c>
      <c r="D6" s="544"/>
      <c r="E6" s="544"/>
      <c r="F6" s="544"/>
      <c r="G6" s="544"/>
      <c r="H6" s="544"/>
      <c r="I6" s="544"/>
      <c r="J6" s="544"/>
      <c r="K6" s="544"/>
      <c r="L6" s="544"/>
      <c r="M6" s="544"/>
      <c r="N6" s="544"/>
      <c r="O6" s="544"/>
      <c r="P6" s="544"/>
      <c r="Q6" s="544"/>
      <c r="R6" s="544"/>
      <c r="S6" s="544"/>
      <c r="T6" s="544"/>
      <c r="U6" s="544"/>
      <c r="V6" s="544"/>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562" t="s">
        <v>260</v>
      </c>
      <c r="B7" s="562"/>
      <c r="C7" s="562"/>
      <c r="D7" s="563" t="s">
        <v>314</v>
      </c>
      <c r="E7" s="489"/>
      <c r="F7" s="489"/>
      <c r="G7" s="489"/>
      <c r="H7" s="489"/>
      <c r="I7" s="489"/>
      <c r="J7" s="489"/>
      <c r="K7" s="489"/>
      <c r="L7" s="489"/>
      <c r="M7" s="489"/>
      <c r="N7" s="489"/>
      <c r="O7" s="489"/>
      <c r="P7" s="489"/>
      <c r="Q7" s="489"/>
      <c r="R7" s="490"/>
      <c r="S7" s="131"/>
      <c r="T7" s="562" t="s">
        <v>315</v>
      </c>
      <c r="U7" s="562"/>
      <c r="V7" s="562"/>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0" customHeight="1" thickTop="1" thickBot="1">
      <c r="A8" s="564" t="s">
        <v>265</v>
      </c>
      <c r="B8" s="565" t="s">
        <v>316</v>
      </c>
      <c r="C8" s="567" t="s">
        <v>261</v>
      </c>
      <c r="D8" s="569" t="s">
        <v>317</v>
      </c>
      <c r="E8" s="571" t="s">
        <v>232</v>
      </c>
      <c r="F8" s="572" t="s">
        <v>318</v>
      </c>
      <c r="G8" s="573"/>
      <c r="H8" s="573"/>
      <c r="I8" s="573"/>
      <c r="J8" s="573"/>
      <c r="K8" s="574"/>
      <c r="L8" s="572" t="s">
        <v>319</v>
      </c>
      <c r="M8" s="573"/>
      <c r="N8" s="573"/>
      <c r="O8" s="573"/>
      <c r="P8" s="573"/>
      <c r="Q8" s="573"/>
      <c r="R8" s="573"/>
      <c r="S8" s="574"/>
      <c r="T8" s="60"/>
      <c r="U8" s="61"/>
      <c r="V8" s="89" t="s">
        <v>320</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thickBot="1">
      <c r="A9" s="453"/>
      <c r="B9" s="566"/>
      <c r="C9" s="568"/>
      <c r="D9" s="570"/>
      <c r="E9" s="487"/>
      <c r="F9" s="51" t="s">
        <v>234</v>
      </c>
      <c r="G9" s="51" t="s">
        <v>236</v>
      </c>
      <c r="H9" s="51" t="s">
        <v>321</v>
      </c>
      <c r="I9" s="51" t="s">
        <v>238</v>
      </c>
      <c r="J9" s="133" t="s">
        <v>322</v>
      </c>
      <c r="K9" s="51" t="s">
        <v>244</v>
      </c>
      <c r="L9" s="51" t="s">
        <v>323</v>
      </c>
      <c r="M9" s="126" t="s">
        <v>241</v>
      </c>
      <c r="N9" s="51" t="s">
        <v>324</v>
      </c>
      <c r="O9" s="51" t="s">
        <v>325</v>
      </c>
      <c r="P9" s="51" t="s">
        <v>326</v>
      </c>
      <c r="Q9" s="51" t="s">
        <v>327</v>
      </c>
      <c r="R9" s="133" t="s">
        <v>322</v>
      </c>
      <c r="S9" s="51" t="s">
        <v>328</v>
      </c>
      <c r="T9" s="54" t="s">
        <v>246</v>
      </c>
      <c r="U9" s="54" t="s">
        <v>248</v>
      </c>
      <c r="V9" s="55" t="s">
        <v>329</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176.25" customHeight="1">
      <c r="A10" s="540">
        <f>'5- Identificación de Riesgos'!A10</f>
        <v>1</v>
      </c>
      <c r="B10" s="420" t="str">
        <f>'5- Identificación de Riesgos'!B10</f>
        <v>Vencimiento de Términos</v>
      </c>
      <c r="C10" s="310" t="str">
        <f>'5- Identificación de Riesgos'!D10</f>
        <v>1. Mayor demanda de justicia.</v>
      </c>
      <c r="D10" s="165"/>
      <c r="E10" s="172"/>
      <c r="F10" s="157"/>
      <c r="G10" s="157"/>
      <c r="H10" s="157"/>
      <c r="I10" s="157"/>
      <c r="J10" s="164">
        <f>COUNTIF(F10:I10,"SI")/4</f>
        <v>0</v>
      </c>
      <c r="K10" s="538">
        <f>AVERAGE(J10:J19)</f>
        <v>0.1</v>
      </c>
      <c r="L10" s="158" t="str">
        <f>'5- Identificación de Riesgos'!I10</f>
        <v>Afectación de reputacion,imagén,  credibilidad, satisfacción de usuarios y PI</v>
      </c>
      <c r="M10" s="174" t="s">
        <v>528</v>
      </c>
      <c r="N10" s="157" t="s">
        <v>330</v>
      </c>
      <c r="O10" s="157" t="s">
        <v>330</v>
      </c>
      <c r="P10" s="157" t="s">
        <v>331</v>
      </c>
      <c r="Q10" s="157" t="s">
        <v>331</v>
      </c>
      <c r="R10" s="164">
        <f>SUM(COUNTIF(N10,"SI")*25%,COUNTIF(O10,"SI")*40%,COUNTIF(P10,"SI")*25%,COUNTIF(Q10,"SI")*10%)</f>
        <v>0.35</v>
      </c>
      <c r="S10" s="545">
        <f>AVERAGE(R10:R19)</f>
        <v>9.5000000000000001E-2</v>
      </c>
      <c r="T10" s="548"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Baja - 2</v>
      </c>
      <c r="U10" s="432"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Menor - 2</v>
      </c>
      <c r="V10" s="491" t="str">
        <f>CONCATENATE(VLOOKUP((LEFT(T10,LEN(T10)-4)&amp;LEFT(U10,LEN(U10)-4)),'9- Matriz de Calor '!$D$18:$E$42,2,0)," - ",RIGHT(T10,1)*RIGHT(U10,1))</f>
        <v>Moderado - 4</v>
      </c>
    </row>
    <row r="11" spans="1:278" ht="178.5" customHeight="1">
      <c r="A11" s="541"/>
      <c r="B11" s="421"/>
      <c r="C11" s="173" t="str">
        <f>'5- Identificación de Riesgos'!D11</f>
        <v>2. Insuficiencia de  personal  para atender la función misional y la atención a las partes interesadas en los despachos judiciales y centro de servicios</v>
      </c>
      <c r="D11" s="166"/>
      <c r="E11" s="174"/>
      <c r="F11" s="158"/>
      <c r="G11" s="158"/>
      <c r="H11" s="158"/>
      <c r="I11" s="158"/>
      <c r="J11" s="162">
        <f t="shared" ref="J11:J29" si="0">COUNTIF(F11:I11,"SI")/4</f>
        <v>0</v>
      </c>
      <c r="K11" s="539"/>
      <c r="L11" s="158" t="str">
        <f>'5- Identificación de Riesgos'!I11</f>
        <v>Interrupción o afectación en la prestación del servicio judicial</v>
      </c>
      <c r="M11" s="174" t="s">
        <v>544</v>
      </c>
      <c r="N11" s="158" t="s">
        <v>331</v>
      </c>
      <c r="O11" s="158" t="s">
        <v>330</v>
      </c>
      <c r="P11" s="158" t="s">
        <v>331</v>
      </c>
      <c r="Q11" s="158" t="s">
        <v>331</v>
      </c>
      <c r="R11" s="162">
        <f t="shared" ref="R11:R29" si="1">SUM(COUNTIF(N11,"SI")*25%,COUNTIF(O11,"SI")*40%,COUNTIF(P11,"SI")*25%,COUNTIF(Q11,"SI")*10%)</f>
        <v>0.6</v>
      </c>
      <c r="S11" s="546"/>
      <c r="T11" s="549"/>
      <c r="U11" s="433"/>
      <c r="V11" s="492"/>
    </row>
    <row r="12" spans="1:278" ht="40.5" customHeight="1">
      <c r="A12" s="541"/>
      <c r="B12" s="421"/>
      <c r="C12" s="173" t="str">
        <f>'5- Identificación de Riesgos'!D12</f>
        <v>3. Complejidad de los procesos judiciales y solicitudes, lo cual incrementa los tiempos para su resolución.</v>
      </c>
      <c r="D12" s="166"/>
      <c r="F12" s="158"/>
      <c r="G12" s="158"/>
      <c r="H12" s="158"/>
      <c r="I12" s="158"/>
      <c r="J12" s="162">
        <f t="shared" si="0"/>
        <v>0</v>
      </c>
      <c r="K12" s="539"/>
      <c r="L12" s="158">
        <f>'5- Identificación de Riesgos'!I12</f>
        <v>0</v>
      </c>
      <c r="M12" s="309"/>
      <c r="N12" s="158"/>
      <c r="O12" s="158"/>
      <c r="P12" s="158"/>
      <c r="Q12" s="158"/>
      <c r="R12" s="162">
        <f t="shared" si="1"/>
        <v>0</v>
      </c>
      <c r="S12" s="546"/>
      <c r="T12" s="549"/>
      <c r="U12" s="433"/>
      <c r="V12" s="492"/>
    </row>
    <row r="13" spans="1:278" ht="140.25">
      <c r="A13" s="541"/>
      <c r="B13" s="421"/>
      <c r="C13" s="173" t="str">
        <f>'5- Identificación de Riesgos'!D13</f>
        <v>4.Fallas en la planeación  para el desarrollo de las tareas propias del despacho.</v>
      </c>
      <c r="D13" s="166"/>
      <c r="E13" s="318" t="s">
        <v>519</v>
      </c>
      <c r="F13" s="158" t="s">
        <v>331</v>
      </c>
      <c r="G13" s="158" t="s">
        <v>331</v>
      </c>
      <c r="H13" s="158" t="s">
        <v>331</v>
      </c>
      <c r="I13" s="158" t="s">
        <v>331</v>
      </c>
      <c r="J13" s="162">
        <f t="shared" si="0"/>
        <v>1</v>
      </c>
      <c r="K13" s="539"/>
      <c r="L13" s="158">
        <f>'5- Identificación de Riesgos'!I13</f>
        <v>0</v>
      </c>
      <c r="N13" s="158"/>
      <c r="O13" s="158"/>
      <c r="P13" s="158"/>
      <c r="Q13" s="158"/>
      <c r="R13" s="162">
        <f t="shared" si="1"/>
        <v>0</v>
      </c>
      <c r="S13" s="546"/>
      <c r="T13" s="549"/>
      <c r="U13" s="433"/>
      <c r="V13" s="492"/>
    </row>
    <row r="14" spans="1:278" ht="78.75" customHeight="1">
      <c r="A14" s="541"/>
      <c r="B14" s="421"/>
      <c r="C14" s="173" t="str">
        <f>'5- Identificación de Riesgos'!D14</f>
        <v>5.  Fallas e insuficiencia de las herramientas tecnológicas.</v>
      </c>
      <c r="D14" s="166"/>
      <c r="E14" s="309"/>
      <c r="F14" s="158"/>
      <c r="G14" s="158"/>
      <c r="H14" s="158"/>
      <c r="I14" s="158"/>
      <c r="J14" s="162">
        <f t="shared" si="0"/>
        <v>0</v>
      </c>
      <c r="K14" s="539"/>
      <c r="L14" s="158">
        <f>'5- Identificación de Riesgos'!I14</f>
        <v>0</v>
      </c>
      <c r="M14" s="179"/>
      <c r="N14" s="158"/>
      <c r="O14" s="158"/>
      <c r="P14" s="158"/>
      <c r="Q14" s="158"/>
      <c r="R14" s="162">
        <f t="shared" si="1"/>
        <v>0</v>
      </c>
      <c r="S14" s="546"/>
      <c r="T14" s="549"/>
      <c r="U14" s="433"/>
      <c r="V14" s="492"/>
    </row>
    <row r="15" spans="1:278">
      <c r="A15" s="541"/>
      <c r="B15" s="421"/>
      <c r="C15" s="173">
        <f>'5- Identificación de Riesgos'!D15</f>
        <v>0</v>
      </c>
      <c r="D15" s="166"/>
      <c r="E15" s="174"/>
      <c r="F15" s="158"/>
      <c r="G15" s="158"/>
      <c r="H15" s="158"/>
      <c r="I15" s="158"/>
      <c r="J15" s="162">
        <f t="shared" si="0"/>
        <v>0</v>
      </c>
      <c r="K15" s="539"/>
      <c r="L15" s="158">
        <f>'5- Identificación de Riesgos'!I15</f>
        <v>0</v>
      </c>
      <c r="M15" s="179"/>
      <c r="N15" s="158"/>
      <c r="O15" s="158"/>
      <c r="P15" s="158"/>
      <c r="Q15" s="158"/>
      <c r="R15" s="162">
        <f t="shared" si="1"/>
        <v>0</v>
      </c>
      <c r="S15" s="546"/>
      <c r="T15" s="549"/>
      <c r="U15" s="433"/>
      <c r="V15" s="492"/>
    </row>
    <row r="16" spans="1:278">
      <c r="A16" s="541"/>
      <c r="B16" s="421"/>
      <c r="C16" s="173">
        <f>'5- Identificación de Riesgos'!D16</f>
        <v>0</v>
      </c>
      <c r="D16" s="166"/>
      <c r="E16" s="174"/>
      <c r="F16" s="158"/>
      <c r="G16" s="158"/>
      <c r="H16" s="158"/>
      <c r="I16" s="158"/>
      <c r="J16" s="162">
        <f t="shared" si="0"/>
        <v>0</v>
      </c>
      <c r="K16" s="539"/>
      <c r="L16" s="158">
        <f>'5- Identificación de Riesgos'!I16</f>
        <v>0</v>
      </c>
      <c r="M16" s="179"/>
      <c r="N16" s="158"/>
      <c r="O16" s="158"/>
      <c r="P16" s="158"/>
      <c r="Q16" s="158"/>
      <c r="R16" s="162">
        <f t="shared" si="1"/>
        <v>0</v>
      </c>
      <c r="S16" s="546"/>
      <c r="T16" s="549"/>
      <c r="U16" s="433"/>
      <c r="V16" s="492"/>
    </row>
    <row r="17" spans="1:22">
      <c r="A17" s="541"/>
      <c r="B17" s="421"/>
      <c r="C17" s="173">
        <f>'5- Identificación de Riesgos'!D17</f>
        <v>0</v>
      </c>
      <c r="D17" s="166"/>
      <c r="E17" s="174"/>
      <c r="F17" s="158"/>
      <c r="G17" s="158"/>
      <c r="H17" s="158"/>
      <c r="I17" s="158"/>
      <c r="J17" s="162">
        <f t="shared" si="0"/>
        <v>0</v>
      </c>
      <c r="K17" s="539"/>
      <c r="L17" s="158">
        <f>'5- Identificación de Riesgos'!I17</f>
        <v>0</v>
      </c>
      <c r="M17" s="179"/>
      <c r="N17" s="158"/>
      <c r="O17" s="158"/>
      <c r="P17" s="158"/>
      <c r="Q17" s="158"/>
      <c r="R17" s="162">
        <f t="shared" si="1"/>
        <v>0</v>
      </c>
      <c r="S17" s="546"/>
      <c r="T17" s="549"/>
      <c r="U17" s="433"/>
      <c r="V17" s="492"/>
    </row>
    <row r="18" spans="1:22">
      <c r="A18" s="541"/>
      <c r="B18" s="421"/>
      <c r="C18" s="173">
        <f>'5- Identificación de Riesgos'!D18</f>
        <v>0</v>
      </c>
      <c r="D18" s="166"/>
      <c r="E18" s="174"/>
      <c r="F18" s="158"/>
      <c r="G18" s="158"/>
      <c r="H18" s="158"/>
      <c r="I18" s="158"/>
      <c r="J18" s="162">
        <f t="shared" si="0"/>
        <v>0</v>
      </c>
      <c r="K18" s="539"/>
      <c r="L18" s="158">
        <f>'5- Identificación de Riesgos'!I18</f>
        <v>0</v>
      </c>
      <c r="M18" s="179"/>
      <c r="N18" s="158"/>
      <c r="O18" s="158"/>
      <c r="P18" s="158"/>
      <c r="Q18" s="158"/>
      <c r="R18" s="162">
        <f t="shared" si="1"/>
        <v>0</v>
      </c>
      <c r="S18" s="546"/>
      <c r="T18" s="549"/>
      <c r="U18" s="433"/>
      <c r="V18" s="492"/>
    </row>
    <row r="19" spans="1:22" ht="15.75" thickBot="1">
      <c r="A19" s="542"/>
      <c r="B19" s="422"/>
      <c r="C19" s="176">
        <f>'5- Identificación de Riesgos'!D19</f>
        <v>0</v>
      </c>
      <c r="D19" s="168"/>
      <c r="E19" s="176"/>
      <c r="F19" s="159"/>
      <c r="G19" s="159"/>
      <c r="H19" s="159"/>
      <c r="I19" s="159"/>
      <c r="J19" s="163">
        <f t="shared" si="0"/>
        <v>0</v>
      </c>
      <c r="K19" s="551"/>
      <c r="L19" s="159">
        <f>'5- Identificación de Riesgos'!I19</f>
        <v>0</v>
      </c>
      <c r="M19" s="180"/>
      <c r="N19" s="159"/>
      <c r="O19" s="159"/>
      <c r="P19" s="159"/>
      <c r="Q19" s="159"/>
      <c r="R19" s="163">
        <f t="shared" si="1"/>
        <v>0</v>
      </c>
      <c r="S19" s="547"/>
      <c r="T19" s="550"/>
      <c r="U19" s="434"/>
      <c r="V19" s="493"/>
    </row>
    <row r="20" spans="1:22" ht="150" customHeight="1" thickBot="1">
      <c r="A20" s="540">
        <f>'5- Identificación de Riesgos'!A20</f>
        <v>2</v>
      </c>
      <c r="B20" s="528" t="str">
        <f>'5- Identificación de Riesgos'!B20</f>
        <v xml:space="preserve">Incumplimientos en la realizacion de audiencias </v>
      </c>
      <c r="C20" s="178" t="str">
        <f>'5- Identificación de Riesgos'!D20</f>
        <v xml:space="preserve">1. Inasistencia del Juez </v>
      </c>
      <c r="D20" s="156"/>
      <c r="F20" s="160"/>
      <c r="G20" s="160"/>
      <c r="H20" s="160"/>
      <c r="I20" s="160"/>
      <c r="J20" s="161">
        <f t="shared" si="0"/>
        <v>0</v>
      </c>
      <c r="K20" s="579">
        <f>AVERAGE(J20:J29)</f>
        <v>0.2</v>
      </c>
      <c r="L20" s="160" t="str">
        <f>'5- Identificación de Riesgos'!I20</f>
        <v>Afectación de reputacion,imagén,  credibilidad, satisfacción de usuarios y PI</v>
      </c>
      <c r="M20" s="309" t="s">
        <v>509</v>
      </c>
      <c r="N20" s="157" t="s">
        <v>331</v>
      </c>
      <c r="O20" s="157" t="s">
        <v>330</v>
      </c>
      <c r="P20" s="157" t="s">
        <v>331</v>
      </c>
      <c r="Q20" s="157" t="s">
        <v>331</v>
      </c>
      <c r="R20" s="161">
        <f t="shared" si="1"/>
        <v>0.6</v>
      </c>
      <c r="S20" s="579">
        <f>AVERAGE(R20:R29)</f>
        <v>0.18</v>
      </c>
      <c r="T20" s="497"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Baja - 2</v>
      </c>
      <c r="U20" s="432"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491" t="str">
        <f>CONCATENATE(VLOOKUP((LEFT(T20,LEN(T20)-4)&amp;LEFT(U20,LEN(U20)-4)),'9- Matriz de Calor '!$D$18:$E$42,2,0)," - ",RIGHT(T20,1)*RIGHT(U20,1))</f>
        <v>Moderado - 4</v>
      </c>
    </row>
    <row r="21" spans="1:22" ht="135.75" customHeight="1" thickBot="1">
      <c r="A21" s="541"/>
      <c r="B21" s="433"/>
      <c r="C21" s="178" t="str">
        <f>'5- Identificación de Riesgos'!D21</f>
        <v xml:space="preserve">2.  Programación de audiencias sin tener en cuenta tiempos de duración para su realización.
</v>
      </c>
      <c r="D21" s="166"/>
      <c r="E21" s="174" t="s">
        <v>520</v>
      </c>
      <c r="F21" s="158" t="s">
        <v>331</v>
      </c>
      <c r="G21" s="158" t="s">
        <v>331</v>
      </c>
      <c r="H21" s="158" t="s">
        <v>331</v>
      </c>
      <c r="I21" s="158" t="s">
        <v>331</v>
      </c>
      <c r="J21" s="162">
        <f t="shared" si="0"/>
        <v>1</v>
      </c>
      <c r="K21" s="539"/>
      <c r="L21" s="158" t="str">
        <f>'5- Identificación de Riesgos'!I21</f>
        <v>Incumplimiento de las metas establecidas</v>
      </c>
      <c r="M21" s="174" t="s">
        <v>510</v>
      </c>
      <c r="N21" s="157" t="s">
        <v>331</v>
      </c>
      <c r="O21" s="157" t="s">
        <v>330</v>
      </c>
      <c r="P21" s="157" t="s">
        <v>331</v>
      </c>
      <c r="Q21" s="157" t="s">
        <v>331</v>
      </c>
      <c r="R21" s="162">
        <f t="shared" si="1"/>
        <v>0.6</v>
      </c>
      <c r="S21" s="539"/>
      <c r="T21" s="498"/>
      <c r="U21" s="433"/>
      <c r="V21" s="492"/>
    </row>
    <row r="22" spans="1:22" ht="162.75" customHeight="1">
      <c r="A22" s="541"/>
      <c r="B22" s="433"/>
      <c r="C22" s="178" t="str">
        <f>'5- Identificación de Riesgos'!D22</f>
        <v>3. Notificaciones judiciales erradas o inoportunas.</v>
      </c>
      <c r="D22" s="166"/>
      <c r="E22" s="174" t="s">
        <v>521</v>
      </c>
      <c r="F22" s="158" t="s">
        <v>331</v>
      </c>
      <c r="G22" s="158" t="s">
        <v>331</v>
      </c>
      <c r="H22" s="158" t="s">
        <v>331</v>
      </c>
      <c r="I22" s="158" t="s">
        <v>331</v>
      </c>
      <c r="J22" s="162">
        <f t="shared" si="0"/>
        <v>1</v>
      </c>
      <c r="K22" s="539"/>
      <c r="L22" s="158" t="str">
        <f>'5- Identificación de Riesgos'!I22</f>
        <v>Interrupción o afectación en la prestación del servicio judicial</v>
      </c>
      <c r="M22" s="309" t="s">
        <v>509</v>
      </c>
      <c r="N22" s="157" t="s">
        <v>331</v>
      </c>
      <c r="O22" s="157" t="s">
        <v>330</v>
      </c>
      <c r="P22" s="157" t="s">
        <v>331</v>
      </c>
      <c r="Q22" s="157" t="s">
        <v>331</v>
      </c>
      <c r="R22" s="162">
        <f t="shared" si="1"/>
        <v>0.6</v>
      </c>
      <c r="S22" s="539"/>
      <c r="T22" s="498"/>
      <c r="U22" s="433"/>
      <c r="V22" s="492"/>
    </row>
    <row r="23" spans="1:22" ht="30">
      <c r="A23" s="541"/>
      <c r="B23" s="433"/>
      <c r="C23" s="178" t="str">
        <f>'5- Identificación de Riesgos'!D23</f>
        <v>4. Fallas en el servicio de internet,  conectividad  irregular.</v>
      </c>
      <c r="D23" s="166"/>
      <c r="E23" s="309"/>
      <c r="F23" s="158"/>
      <c r="G23" s="158"/>
      <c r="H23" s="158"/>
      <c r="I23" s="158"/>
      <c r="J23" s="162">
        <f t="shared" si="0"/>
        <v>0</v>
      </c>
      <c r="K23" s="539"/>
      <c r="L23" s="158">
        <f>'5- Identificación de Riesgos'!I23</f>
        <v>0</v>
      </c>
      <c r="M23" s="210"/>
      <c r="N23" s="158"/>
      <c r="O23" s="158"/>
      <c r="P23" s="158"/>
      <c r="Q23" s="158"/>
      <c r="R23" s="162">
        <f t="shared" si="1"/>
        <v>0</v>
      </c>
      <c r="S23" s="539"/>
      <c r="T23" s="498"/>
      <c r="U23" s="433"/>
      <c r="V23" s="492"/>
    </row>
    <row r="24" spans="1:22">
      <c r="A24" s="541"/>
      <c r="B24" s="433"/>
      <c r="C24" s="178">
        <f>'5- Identificación de Riesgos'!D24</f>
        <v>0</v>
      </c>
      <c r="D24" s="166"/>
      <c r="E24" s="211"/>
      <c r="F24" s="158"/>
      <c r="G24" s="158"/>
      <c r="H24" s="158"/>
      <c r="I24" s="158"/>
      <c r="J24" s="162">
        <f t="shared" si="0"/>
        <v>0</v>
      </c>
      <c r="K24" s="539"/>
      <c r="L24" s="158">
        <f>'5- Identificación de Riesgos'!I24</f>
        <v>0</v>
      </c>
      <c r="M24" s="210"/>
      <c r="N24" s="158"/>
      <c r="O24" s="158"/>
      <c r="P24" s="158"/>
      <c r="Q24" s="158"/>
      <c r="R24" s="162">
        <f t="shared" si="1"/>
        <v>0</v>
      </c>
      <c r="S24" s="539"/>
      <c r="T24" s="498"/>
      <c r="U24" s="433"/>
      <c r="V24" s="492"/>
    </row>
    <row r="25" spans="1:22">
      <c r="A25" s="541"/>
      <c r="B25" s="433"/>
      <c r="C25" s="173">
        <f>'5- Identificación de Riesgos'!D25</f>
        <v>0</v>
      </c>
      <c r="D25" s="166"/>
      <c r="E25" s="309"/>
      <c r="F25" s="158"/>
      <c r="G25" s="158"/>
      <c r="H25" s="158"/>
      <c r="I25" s="158"/>
      <c r="J25" s="162">
        <f t="shared" si="0"/>
        <v>0</v>
      </c>
      <c r="K25" s="539"/>
      <c r="L25" s="158">
        <f>'5- Identificación de Riesgos'!I25</f>
        <v>0</v>
      </c>
      <c r="M25" s="179"/>
      <c r="N25" s="158"/>
      <c r="O25" s="158"/>
      <c r="P25" s="158"/>
      <c r="Q25" s="158"/>
      <c r="R25" s="162">
        <f t="shared" si="1"/>
        <v>0</v>
      </c>
      <c r="S25" s="539"/>
      <c r="T25" s="498"/>
      <c r="U25" s="433"/>
      <c r="V25" s="492"/>
    </row>
    <row r="26" spans="1:22">
      <c r="A26" s="541"/>
      <c r="B26" s="433"/>
      <c r="C26" s="173">
        <f>'5- Identificación de Riesgos'!D26</f>
        <v>0</v>
      </c>
      <c r="D26" s="166"/>
      <c r="E26" s="174"/>
      <c r="F26" s="158"/>
      <c r="G26" s="158"/>
      <c r="H26" s="158"/>
      <c r="I26" s="158"/>
      <c r="J26" s="162">
        <f t="shared" si="0"/>
        <v>0</v>
      </c>
      <c r="K26" s="539"/>
      <c r="L26" s="158">
        <f>'5- Identificación de Riesgos'!I26</f>
        <v>0</v>
      </c>
      <c r="M26" s="179"/>
      <c r="N26" s="158"/>
      <c r="O26" s="158"/>
      <c r="P26" s="158"/>
      <c r="Q26" s="158"/>
      <c r="R26" s="162">
        <f t="shared" si="1"/>
        <v>0</v>
      </c>
      <c r="S26" s="539"/>
      <c r="T26" s="498"/>
      <c r="U26" s="433"/>
      <c r="V26" s="492"/>
    </row>
    <row r="27" spans="1:22">
      <c r="A27" s="541"/>
      <c r="B27" s="433"/>
      <c r="C27" s="173">
        <f>'5- Identificación de Riesgos'!D27</f>
        <v>0</v>
      </c>
      <c r="D27" s="166"/>
      <c r="E27" s="174"/>
      <c r="F27" s="158"/>
      <c r="G27" s="158"/>
      <c r="H27" s="158"/>
      <c r="I27" s="158"/>
      <c r="J27" s="162">
        <f t="shared" si="0"/>
        <v>0</v>
      </c>
      <c r="K27" s="539"/>
      <c r="L27" s="158">
        <f>'5- Identificación de Riesgos'!I27</f>
        <v>0</v>
      </c>
      <c r="M27" s="179"/>
      <c r="N27" s="158"/>
      <c r="O27" s="158"/>
      <c r="P27" s="158"/>
      <c r="Q27" s="158"/>
      <c r="R27" s="162">
        <f t="shared" si="1"/>
        <v>0</v>
      </c>
      <c r="S27" s="539"/>
      <c r="T27" s="498"/>
      <c r="U27" s="433"/>
      <c r="V27" s="492"/>
    </row>
    <row r="28" spans="1:22">
      <c r="A28" s="541"/>
      <c r="B28" s="433"/>
      <c r="C28" s="173">
        <f>'5- Identificación de Riesgos'!D28</f>
        <v>0</v>
      </c>
      <c r="D28" s="166"/>
      <c r="E28" s="174"/>
      <c r="F28" s="158"/>
      <c r="G28" s="158"/>
      <c r="H28" s="158"/>
      <c r="I28" s="158"/>
      <c r="J28" s="162">
        <f t="shared" si="0"/>
        <v>0</v>
      </c>
      <c r="K28" s="539"/>
      <c r="L28" s="158">
        <f>'5- Identificación de Riesgos'!I28</f>
        <v>0</v>
      </c>
      <c r="M28" s="179"/>
      <c r="N28" s="158"/>
      <c r="O28" s="158"/>
      <c r="P28" s="158"/>
      <c r="Q28" s="158"/>
      <c r="R28" s="162">
        <f t="shared" si="1"/>
        <v>0</v>
      </c>
      <c r="S28" s="539"/>
      <c r="T28" s="498"/>
      <c r="U28" s="433"/>
      <c r="V28" s="492"/>
    </row>
    <row r="29" spans="1:22" ht="15.75" thickBot="1">
      <c r="A29" s="552"/>
      <c r="B29" s="578"/>
      <c r="C29" s="175">
        <f>'5- Identificación de Riesgos'!D29</f>
        <v>0</v>
      </c>
      <c r="D29" s="208"/>
      <c r="E29" s="177"/>
      <c r="F29" s="207"/>
      <c r="G29" s="207"/>
      <c r="H29" s="207"/>
      <c r="I29" s="207"/>
      <c r="J29" s="213">
        <f t="shared" si="0"/>
        <v>0</v>
      </c>
      <c r="K29" s="580"/>
      <c r="L29" s="207">
        <f>'5- Identificación de Riesgos'!I29</f>
        <v>0</v>
      </c>
      <c r="M29" s="180"/>
      <c r="N29" s="207"/>
      <c r="O29" s="207"/>
      <c r="P29" s="207"/>
      <c r="Q29" s="207"/>
      <c r="R29" s="213">
        <f t="shared" si="1"/>
        <v>0</v>
      </c>
      <c r="S29" s="580"/>
      <c r="T29" s="582"/>
      <c r="U29" s="578"/>
      <c r="V29" s="581"/>
    </row>
    <row r="30" spans="1:22" ht="192" customHeight="1">
      <c r="A30" s="540">
        <f>'5- Identificación de Riesgos'!A30</f>
        <v>3</v>
      </c>
      <c r="B30" s="432" t="str">
        <f>'5- Identificación de Riesgos'!B30</f>
        <v xml:space="preserve"> No efectuar las notificaciones
o efectuarlas  sin el cumplimiento de los requisitos</v>
      </c>
      <c r="C30" s="178" t="str">
        <f>'5- Identificación de Riesgos'!D30</f>
        <v xml:space="preserve">1.  Direcciones físicas o electrónicas  de las partes interesadas erradas. </v>
      </c>
      <c r="D30" s="165"/>
      <c r="E30" s="174" t="s">
        <v>563</v>
      </c>
      <c r="F30" s="157" t="s">
        <v>331</v>
      </c>
      <c r="G30" s="157" t="s">
        <v>331</v>
      </c>
      <c r="H30" s="157" t="s">
        <v>331</v>
      </c>
      <c r="I30" s="157" t="s">
        <v>331</v>
      </c>
      <c r="J30" s="164">
        <f t="shared" ref="J30:J59" si="2">COUNTIF(F30:I30,"SI")/4</f>
        <v>1</v>
      </c>
      <c r="K30" s="538">
        <f>AVERAGE(J30:J39)</f>
        <v>0.3</v>
      </c>
      <c r="L30" s="157" t="str">
        <f>'5- Identificación de Riesgos'!I30</f>
        <v>Interrupción o afectación en la prestación del servicio judicial</v>
      </c>
      <c r="M30" s="319" t="s">
        <v>529</v>
      </c>
      <c r="N30" s="157" t="s">
        <v>331</v>
      </c>
      <c r="O30" s="157" t="s">
        <v>330</v>
      </c>
      <c r="P30" s="157" t="s">
        <v>331</v>
      </c>
      <c r="Q30" s="157" t="s">
        <v>331</v>
      </c>
      <c r="R30" s="164">
        <f t="shared" ref="R30:R59" si="3">SUM(COUNTIF(N30,"SI")*25%,COUNTIF(O30,"SI")*40%,COUNTIF(P30,"SI")*25%,COUNTIF(Q30,"SI")*10%)</f>
        <v>0.6</v>
      </c>
      <c r="S30" s="545">
        <f>AVERAGE(R30:R39)</f>
        <v>0.22000000000000003</v>
      </c>
      <c r="T30" s="548"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432"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Leve - 1</v>
      </c>
      <c r="V30" s="491" t="str">
        <f>CONCATENATE(VLOOKUP((LEFT(T30,LEN(T30)-4)&amp;LEFT(U30,LEN(U30)-4)),'9- Matriz de Calor '!$D$18:$E$42,2,0)," - ",RIGHT(T30,1)*RIGHT(U30,1))</f>
        <v>Bajo - 1</v>
      </c>
    </row>
    <row r="31" spans="1:22" ht="156.75" customHeight="1" thickBot="1">
      <c r="A31" s="541"/>
      <c r="B31" s="433"/>
      <c r="C31" s="173" t="str">
        <f>'5- Identificación de Riesgos'!D31</f>
        <v>2.  Falta de seguimiento y control al cumplimiento efectivo de la actividad de notificación.</v>
      </c>
      <c r="D31" s="166"/>
      <c r="E31" s="174" t="s">
        <v>522</v>
      </c>
      <c r="F31" s="158" t="s">
        <v>331</v>
      </c>
      <c r="G31" s="158" t="s">
        <v>331</v>
      </c>
      <c r="H31" s="158" t="s">
        <v>331</v>
      </c>
      <c r="I31" s="158" t="s">
        <v>331</v>
      </c>
      <c r="J31" s="162">
        <f t="shared" si="2"/>
        <v>1</v>
      </c>
      <c r="K31" s="539"/>
      <c r="L31" s="158" t="str">
        <f>'5- Identificación de Riesgos'!I31</f>
        <v>Incumplimiento de las metas establecidas</v>
      </c>
      <c r="M31" s="174" t="s">
        <v>534</v>
      </c>
      <c r="N31" s="158" t="s">
        <v>331</v>
      </c>
      <c r="O31" s="158" t="s">
        <v>331</v>
      </c>
      <c r="P31" s="158" t="s">
        <v>331</v>
      </c>
      <c r="Q31" s="158" t="s">
        <v>331</v>
      </c>
      <c r="R31" s="162">
        <f t="shared" si="3"/>
        <v>1</v>
      </c>
      <c r="S31" s="546"/>
      <c r="T31" s="549"/>
      <c r="U31" s="433"/>
      <c r="V31" s="492"/>
    </row>
    <row r="32" spans="1:22" ht="144.75" customHeight="1">
      <c r="A32" s="541"/>
      <c r="B32" s="433"/>
      <c r="C32" s="173" t="str">
        <f>'5- Identificación de Riesgos'!D32</f>
        <v>3. Dificultad para realizar las notificaciones físicas por razones de seguridad.</v>
      </c>
      <c r="D32" s="166"/>
      <c r="E32" s="174" t="s">
        <v>523</v>
      </c>
      <c r="F32" s="158" t="s">
        <v>331</v>
      </c>
      <c r="G32" s="158" t="s">
        <v>331</v>
      </c>
      <c r="H32" s="158" t="s">
        <v>331</v>
      </c>
      <c r="I32" s="158" t="s">
        <v>331</v>
      </c>
      <c r="J32" s="162">
        <f t="shared" si="2"/>
        <v>1</v>
      </c>
      <c r="K32" s="539"/>
      <c r="L32" s="158" t="str">
        <f>'5- Identificación de Riesgos'!I32</f>
        <v>Afectación de reputacion,imagén,  credibilidad, satisfacción de usuarios y PI</v>
      </c>
      <c r="M32" s="319" t="s">
        <v>530</v>
      </c>
      <c r="N32" s="157" t="s">
        <v>331</v>
      </c>
      <c r="O32" s="157" t="s">
        <v>330</v>
      </c>
      <c r="P32" s="157" t="s">
        <v>331</v>
      </c>
      <c r="Q32" s="157" t="s">
        <v>331</v>
      </c>
      <c r="R32" s="162">
        <f t="shared" si="3"/>
        <v>0.6</v>
      </c>
      <c r="S32" s="546"/>
      <c r="T32" s="549"/>
      <c r="U32" s="433"/>
      <c r="V32" s="492"/>
    </row>
    <row r="33" spans="1:278">
      <c r="A33" s="541"/>
      <c r="B33" s="433"/>
      <c r="C33" s="173">
        <f>'5- Identificación de Riesgos'!D33</f>
        <v>0</v>
      </c>
      <c r="D33" s="166"/>
      <c r="E33" s="174"/>
      <c r="F33" s="158"/>
      <c r="G33" s="158"/>
      <c r="H33" s="158"/>
      <c r="I33" s="158"/>
      <c r="J33" s="162">
        <f t="shared" si="2"/>
        <v>0</v>
      </c>
      <c r="K33" s="539"/>
      <c r="L33" s="158"/>
      <c r="M33" s="179"/>
      <c r="N33" s="158"/>
      <c r="O33" s="158"/>
      <c r="P33" s="158"/>
      <c r="Q33" s="158"/>
      <c r="R33" s="162">
        <f t="shared" si="3"/>
        <v>0</v>
      </c>
      <c r="S33" s="546"/>
      <c r="T33" s="549"/>
      <c r="U33" s="433"/>
      <c r="V33" s="492"/>
    </row>
    <row r="34" spans="1:278">
      <c r="A34" s="541"/>
      <c r="B34" s="433"/>
      <c r="C34" s="173">
        <f>'5- Identificación de Riesgos'!D34</f>
        <v>0</v>
      </c>
      <c r="D34" s="166"/>
      <c r="E34" s="174"/>
      <c r="F34" s="158"/>
      <c r="G34" s="158"/>
      <c r="H34" s="158"/>
      <c r="I34" s="158"/>
      <c r="J34" s="162">
        <f t="shared" si="2"/>
        <v>0</v>
      </c>
      <c r="K34" s="539"/>
      <c r="L34" s="158"/>
      <c r="M34" s="179"/>
      <c r="N34" s="158"/>
      <c r="O34" s="158"/>
      <c r="P34" s="158"/>
      <c r="Q34" s="158"/>
      <c r="R34" s="162">
        <f t="shared" si="3"/>
        <v>0</v>
      </c>
      <c r="S34" s="546"/>
      <c r="T34" s="549"/>
      <c r="U34" s="433"/>
      <c r="V34" s="492"/>
    </row>
    <row r="35" spans="1:278">
      <c r="A35" s="541"/>
      <c r="B35" s="433"/>
      <c r="C35" s="173">
        <f>'5- Identificación de Riesgos'!D35</f>
        <v>0</v>
      </c>
      <c r="D35" s="166"/>
      <c r="E35" s="174"/>
      <c r="F35" s="158"/>
      <c r="G35" s="158"/>
      <c r="H35" s="158"/>
      <c r="I35" s="158"/>
      <c r="J35" s="162">
        <f t="shared" si="2"/>
        <v>0</v>
      </c>
      <c r="K35" s="539"/>
      <c r="L35" s="158"/>
      <c r="M35" s="179"/>
      <c r="N35" s="158"/>
      <c r="O35" s="158"/>
      <c r="P35" s="158"/>
      <c r="Q35" s="158"/>
      <c r="R35" s="162">
        <f t="shared" si="3"/>
        <v>0</v>
      </c>
      <c r="S35" s="546"/>
      <c r="T35" s="549"/>
      <c r="U35" s="433"/>
      <c r="V35" s="492"/>
    </row>
    <row r="36" spans="1:278">
      <c r="A36" s="541"/>
      <c r="B36" s="433"/>
      <c r="C36" s="173">
        <f>'5- Identificación de Riesgos'!D36</f>
        <v>0</v>
      </c>
      <c r="D36" s="166"/>
      <c r="E36" s="174"/>
      <c r="F36" s="158"/>
      <c r="G36" s="158"/>
      <c r="H36" s="158"/>
      <c r="I36" s="158"/>
      <c r="J36" s="162">
        <f t="shared" si="2"/>
        <v>0</v>
      </c>
      <c r="K36" s="539"/>
      <c r="L36" s="158"/>
      <c r="M36" s="179"/>
      <c r="N36" s="158"/>
      <c r="O36" s="158"/>
      <c r="P36" s="158"/>
      <c r="Q36" s="158"/>
      <c r="R36" s="162">
        <f t="shared" si="3"/>
        <v>0</v>
      </c>
      <c r="S36" s="546"/>
      <c r="T36" s="549"/>
      <c r="U36" s="433"/>
      <c r="V36" s="492"/>
    </row>
    <row r="37" spans="1:278">
      <c r="A37" s="541"/>
      <c r="B37" s="433"/>
      <c r="C37" s="173">
        <f>'5- Identificación de Riesgos'!D37</f>
        <v>0</v>
      </c>
      <c r="D37" s="166"/>
      <c r="E37" s="174"/>
      <c r="F37" s="158"/>
      <c r="G37" s="158"/>
      <c r="H37" s="158"/>
      <c r="I37" s="158"/>
      <c r="J37" s="162">
        <f t="shared" si="2"/>
        <v>0</v>
      </c>
      <c r="K37" s="539"/>
      <c r="L37" s="158"/>
      <c r="M37" s="179"/>
      <c r="N37" s="158"/>
      <c r="O37" s="158"/>
      <c r="P37" s="158"/>
      <c r="Q37" s="158"/>
      <c r="R37" s="162">
        <f t="shared" si="3"/>
        <v>0</v>
      </c>
      <c r="S37" s="546"/>
      <c r="T37" s="549"/>
      <c r="U37" s="433"/>
      <c r="V37" s="492"/>
    </row>
    <row r="38" spans="1:278">
      <c r="A38" s="541"/>
      <c r="B38" s="433"/>
      <c r="C38" s="173">
        <f>'5- Identificación de Riesgos'!D38</f>
        <v>0</v>
      </c>
      <c r="D38" s="166"/>
      <c r="E38" s="174"/>
      <c r="F38" s="158"/>
      <c r="G38" s="158"/>
      <c r="H38" s="158"/>
      <c r="I38" s="158"/>
      <c r="J38" s="162">
        <f t="shared" si="2"/>
        <v>0</v>
      </c>
      <c r="K38" s="539"/>
      <c r="L38" s="158"/>
      <c r="M38" s="179"/>
      <c r="N38" s="158"/>
      <c r="O38" s="158"/>
      <c r="P38" s="158"/>
      <c r="Q38" s="158"/>
      <c r="R38" s="162">
        <f t="shared" si="3"/>
        <v>0</v>
      </c>
      <c r="S38" s="546"/>
      <c r="T38" s="549"/>
      <c r="U38" s="433"/>
      <c r="V38" s="492"/>
    </row>
    <row r="39" spans="1:278" ht="15.75" thickBot="1">
      <c r="A39" s="542"/>
      <c r="B39" s="434"/>
      <c r="C39" s="175">
        <f>'5- Identificación de Riesgos'!D39</f>
        <v>0</v>
      </c>
      <c r="D39" s="208"/>
      <c r="E39" s="214"/>
      <c r="F39" s="207"/>
      <c r="G39" s="207"/>
      <c r="H39" s="207"/>
      <c r="I39" s="207"/>
      <c r="J39" s="213">
        <f t="shared" si="2"/>
        <v>0</v>
      </c>
      <c r="K39" s="551"/>
      <c r="L39" s="159"/>
      <c r="M39" s="180"/>
      <c r="N39" s="207"/>
      <c r="O39" s="207"/>
      <c r="P39" s="207"/>
      <c r="Q39" s="207"/>
      <c r="R39" s="213">
        <f t="shared" si="3"/>
        <v>0</v>
      </c>
      <c r="S39" s="547"/>
      <c r="T39" s="550"/>
      <c r="U39" s="434"/>
      <c r="V39" s="493"/>
    </row>
    <row r="40" spans="1:278" s="220" customFormat="1" ht="113.25" customHeight="1" thickBot="1">
      <c r="A40" s="540">
        <f>'5- Identificación de Riesgos'!A40</f>
        <v>4</v>
      </c>
      <c r="B40" s="432" t="str">
        <f>'5- Identificación de Riesgos'!B40</f>
        <v>No efectuar el reparto judicial o hacerlo incumpliendo los requisitos</v>
      </c>
      <c r="C40" s="178" t="str">
        <f>'5- Identificación de Riesgos'!D40</f>
        <v>1.Incumplimiento de los procedimientos de reparto.</v>
      </c>
      <c r="D40" s="165"/>
      <c r="E40" s="172" t="s">
        <v>506</v>
      </c>
      <c r="F40" s="157" t="s">
        <v>331</v>
      </c>
      <c r="G40" s="157" t="s">
        <v>331</v>
      </c>
      <c r="H40" s="157" t="s">
        <v>331</v>
      </c>
      <c r="I40" s="157" t="s">
        <v>331</v>
      </c>
      <c r="J40" s="164">
        <f t="shared" si="2"/>
        <v>1</v>
      </c>
      <c r="K40" s="538">
        <f>AVERAGE(J40:J49)</f>
        <v>0.4</v>
      </c>
      <c r="L40" s="160" t="str">
        <f>'5- Identificación de Riesgos'!I40</f>
        <v>Afectación de reputacion,imagén,  credibilidad, satisfacción de usuarios y PI</v>
      </c>
      <c r="M40" s="319" t="s">
        <v>531</v>
      </c>
      <c r="N40" s="157" t="s">
        <v>331</v>
      </c>
      <c r="O40" s="157" t="s">
        <v>330</v>
      </c>
      <c r="P40" s="157" t="s">
        <v>331</v>
      </c>
      <c r="Q40" s="157" t="s">
        <v>331</v>
      </c>
      <c r="R40" s="164">
        <f t="shared" si="3"/>
        <v>0.6</v>
      </c>
      <c r="S40" s="538">
        <f>AVERAGE(R40:R49)</f>
        <v>0.22000000000000003</v>
      </c>
      <c r="T40" s="497"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432"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Leve - 1</v>
      </c>
      <c r="V40" s="491" t="str">
        <f>CONCATENATE(VLOOKUP((LEFT(T40,LEN(T40)-4)&amp;LEFT(U40,LEN(U40)-4)),'9- Matriz de Calor '!$D$18:$E$42,2,0)," - ",RIGHT(T40,1)*RIGHT(U40,1))</f>
        <v>Bajo - 1</v>
      </c>
      <c r="W40" s="219"/>
      <c r="X40" s="219"/>
      <c r="Y40" s="219"/>
      <c r="Z40" s="219"/>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c r="BS40" s="219"/>
      <c r="BT40" s="219"/>
      <c r="BU40" s="219"/>
      <c r="BV40" s="219"/>
      <c r="BW40" s="219"/>
      <c r="BX40" s="219"/>
      <c r="BY40" s="219"/>
      <c r="BZ40" s="219"/>
      <c r="CA40" s="219"/>
      <c r="CB40" s="219"/>
      <c r="CC40" s="219"/>
      <c r="CD40" s="219"/>
      <c r="CE40" s="219"/>
      <c r="CF40" s="219"/>
      <c r="CG40" s="219"/>
      <c r="CH40" s="219"/>
      <c r="CI40" s="219"/>
      <c r="CJ40" s="219"/>
      <c r="CK40" s="219"/>
      <c r="CL40" s="219"/>
      <c r="CM40" s="219"/>
      <c r="CN40" s="219"/>
      <c r="CO40" s="219"/>
      <c r="CP40" s="219"/>
      <c r="CQ40" s="219"/>
      <c r="CR40" s="219"/>
      <c r="CS40" s="219"/>
      <c r="CT40" s="219"/>
      <c r="CU40" s="219"/>
      <c r="CV40" s="219"/>
      <c r="CW40" s="219"/>
      <c r="CX40" s="219"/>
      <c r="CY40" s="219"/>
      <c r="CZ40" s="219"/>
      <c r="DA40" s="219"/>
      <c r="DB40" s="219"/>
      <c r="DC40" s="219"/>
      <c r="DD40" s="219"/>
      <c r="DE40" s="219"/>
      <c r="DF40" s="219"/>
      <c r="DG40" s="219"/>
      <c r="DH40" s="219"/>
      <c r="DI40" s="219"/>
      <c r="DJ40" s="219"/>
      <c r="DK40" s="219"/>
      <c r="DL40" s="219"/>
      <c r="DM40" s="219"/>
      <c r="DN40" s="219"/>
      <c r="DO40" s="219"/>
      <c r="DP40" s="219"/>
      <c r="DQ40" s="219"/>
      <c r="DR40" s="219"/>
      <c r="DS40" s="219"/>
      <c r="DT40" s="219"/>
      <c r="DU40" s="219"/>
      <c r="DV40" s="219"/>
      <c r="DW40" s="219"/>
      <c r="DX40" s="219"/>
      <c r="DY40" s="219"/>
      <c r="DZ40" s="219"/>
      <c r="EA40" s="219"/>
      <c r="EB40" s="219"/>
      <c r="EC40" s="219"/>
      <c r="ED40" s="219"/>
      <c r="EE40" s="219"/>
      <c r="EF40" s="219"/>
      <c r="EG40" s="219"/>
      <c r="EH40" s="219"/>
      <c r="EI40" s="219"/>
      <c r="EJ40" s="219"/>
      <c r="EK40" s="219"/>
      <c r="EL40" s="219"/>
      <c r="EM40" s="219"/>
      <c r="EN40" s="219"/>
      <c r="EO40" s="219"/>
      <c r="EP40" s="219"/>
      <c r="EQ40" s="219"/>
      <c r="ER40" s="219"/>
      <c r="ES40" s="219"/>
      <c r="ET40" s="219"/>
      <c r="EU40" s="219"/>
      <c r="EV40" s="219"/>
      <c r="EW40" s="219"/>
      <c r="EX40" s="219"/>
      <c r="EY40" s="219"/>
      <c r="EZ40" s="219"/>
      <c r="FA40" s="219"/>
      <c r="FB40" s="219"/>
      <c r="FC40" s="219"/>
      <c r="FD40" s="219"/>
      <c r="FE40" s="219"/>
      <c r="FF40" s="219"/>
      <c r="FG40" s="219"/>
      <c r="FH40" s="219"/>
      <c r="FI40" s="219"/>
      <c r="FJ40" s="219"/>
      <c r="FK40" s="219"/>
      <c r="FL40" s="219"/>
      <c r="FM40" s="219"/>
      <c r="FN40" s="219"/>
      <c r="FO40" s="219"/>
      <c r="FP40" s="219"/>
      <c r="FQ40" s="219"/>
      <c r="FR40" s="219"/>
      <c r="FS40" s="219"/>
      <c r="FT40" s="219"/>
      <c r="FU40" s="219"/>
      <c r="FV40" s="219"/>
      <c r="FW40" s="219"/>
      <c r="FX40" s="219"/>
      <c r="FY40" s="219"/>
      <c r="FZ40" s="219"/>
      <c r="GA40" s="219"/>
      <c r="GB40" s="219"/>
      <c r="GC40" s="219"/>
      <c r="GD40" s="219"/>
      <c r="GE40" s="219"/>
      <c r="GF40" s="219"/>
      <c r="GG40" s="219"/>
      <c r="GH40" s="219"/>
      <c r="GI40" s="219"/>
      <c r="GJ40" s="219"/>
      <c r="GK40" s="219"/>
      <c r="GL40" s="219"/>
      <c r="GM40" s="219"/>
      <c r="GN40" s="219"/>
      <c r="GO40" s="219"/>
      <c r="GP40" s="219"/>
      <c r="GQ40" s="219"/>
      <c r="GR40" s="219"/>
      <c r="GS40" s="219"/>
      <c r="GT40" s="219"/>
      <c r="GU40" s="219"/>
      <c r="GV40" s="219"/>
      <c r="GW40" s="219"/>
      <c r="GX40" s="219"/>
      <c r="GY40" s="219"/>
      <c r="GZ40" s="219"/>
      <c r="HA40" s="219"/>
      <c r="HB40" s="219"/>
      <c r="HC40" s="219"/>
      <c r="HD40" s="219"/>
      <c r="HE40" s="219"/>
      <c r="HF40" s="219"/>
      <c r="HG40" s="219"/>
      <c r="HH40" s="219"/>
      <c r="HI40" s="219"/>
      <c r="HJ40" s="219"/>
      <c r="HK40" s="219"/>
      <c r="HL40" s="219"/>
      <c r="HM40" s="219"/>
      <c r="HN40" s="219"/>
      <c r="HO40" s="219"/>
      <c r="HP40" s="219"/>
      <c r="HQ40" s="219"/>
      <c r="HR40" s="219"/>
      <c r="HS40" s="219"/>
      <c r="HT40" s="219"/>
      <c r="HU40" s="219"/>
      <c r="HV40" s="219"/>
      <c r="HW40" s="219"/>
      <c r="HX40" s="219"/>
      <c r="HY40" s="219"/>
      <c r="HZ40" s="219"/>
      <c r="IA40" s="219"/>
      <c r="IB40" s="219"/>
      <c r="IC40" s="219"/>
      <c r="ID40" s="219"/>
      <c r="IE40" s="219"/>
      <c r="IF40" s="219"/>
      <c r="IG40" s="219"/>
      <c r="IH40" s="219"/>
      <c r="II40" s="219"/>
      <c r="IJ40" s="219"/>
      <c r="IK40" s="219"/>
      <c r="IL40" s="219"/>
      <c r="IM40" s="219"/>
      <c r="IN40" s="219"/>
      <c r="IO40" s="219"/>
      <c r="IP40" s="219"/>
      <c r="IQ40" s="219"/>
      <c r="IR40" s="219"/>
      <c r="IS40" s="219"/>
      <c r="IT40" s="219"/>
      <c r="IU40" s="219"/>
      <c r="IV40" s="219"/>
      <c r="IW40" s="219"/>
      <c r="IX40" s="219"/>
      <c r="IY40" s="219"/>
      <c r="IZ40" s="219"/>
      <c r="JA40" s="219"/>
      <c r="JB40" s="219"/>
      <c r="JC40" s="219"/>
      <c r="JD40" s="219"/>
      <c r="JE40" s="219"/>
      <c r="JF40" s="219"/>
      <c r="JG40" s="219"/>
      <c r="JH40" s="219"/>
      <c r="JI40" s="219"/>
      <c r="JJ40" s="219"/>
      <c r="JK40" s="219"/>
      <c r="JL40" s="219"/>
      <c r="JM40" s="219"/>
      <c r="JN40" s="219"/>
      <c r="JO40" s="219"/>
      <c r="JP40" s="219"/>
      <c r="JQ40" s="219"/>
      <c r="JR40" s="219"/>
    </row>
    <row r="41" spans="1:278" ht="119.25" customHeight="1" thickBot="1">
      <c r="A41" s="541"/>
      <c r="B41" s="433"/>
      <c r="C41" s="173" t="str">
        <f>'5- Identificación de Riesgos'!D41</f>
        <v>2. Falta de seguimiento en el correo electrónico de las solicitudes o escritos de acusación recibidos.</v>
      </c>
      <c r="D41" s="166"/>
      <c r="E41" s="172" t="s">
        <v>524</v>
      </c>
      <c r="F41" s="158" t="s">
        <v>331</v>
      </c>
      <c r="G41" s="158" t="s">
        <v>331</v>
      </c>
      <c r="H41" s="158" t="s">
        <v>331</v>
      </c>
      <c r="I41" s="158" t="s">
        <v>331</v>
      </c>
      <c r="J41" s="162">
        <f t="shared" si="2"/>
        <v>1</v>
      </c>
      <c r="K41" s="539"/>
      <c r="L41" s="158" t="str">
        <f>'5- Identificación de Riesgos'!I41</f>
        <v>Interrupción o afectación en la prestación del servicio judicial</v>
      </c>
      <c r="M41" s="319" t="s">
        <v>532</v>
      </c>
      <c r="N41" s="157" t="s">
        <v>331</v>
      </c>
      <c r="O41" s="157" t="s">
        <v>330</v>
      </c>
      <c r="P41" s="157" t="s">
        <v>331</v>
      </c>
      <c r="Q41" s="157" t="s">
        <v>331</v>
      </c>
      <c r="R41" s="162">
        <f t="shared" si="3"/>
        <v>0.6</v>
      </c>
      <c r="S41" s="539"/>
      <c r="T41" s="498"/>
      <c r="U41" s="433"/>
      <c r="V41" s="492"/>
    </row>
    <row r="42" spans="1:278" ht="144.75" customHeight="1" thickBot="1">
      <c r="A42" s="541"/>
      <c r="B42" s="433"/>
      <c r="C42" s="173" t="str">
        <f>'5- Identificación de Riesgos'!D42</f>
        <v xml:space="preserve">3. Falta de personal para atender el  volúmen de solicitudes recibidas. </v>
      </c>
      <c r="D42" s="166"/>
      <c r="E42" s="172" t="s">
        <v>511</v>
      </c>
      <c r="F42" s="158" t="s">
        <v>331</v>
      </c>
      <c r="G42" s="158" t="s">
        <v>331</v>
      </c>
      <c r="H42" s="158" t="s">
        <v>331</v>
      </c>
      <c r="I42" s="158" t="s">
        <v>331</v>
      </c>
      <c r="J42" s="162">
        <f t="shared" si="2"/>
        <v>1</v>
      </c>
      <c r="K42" s="539"/>
      <c r="L42" s="158" t="str">
        <f>'5- Identificación de Riesgos'!I42</f>
        <v>Incumplimiento de las metas establecidas</v>
      </c>
      <c r="M42" s="174" t="s">
        <v>533</v>
      </c>
      <c r="N42" s="158" t="s">
        <v>331</v>
      </c>
      <c r="O42" s="158" t="s">
        <v>331</v>
      </c>
      <c r="P42" s="158" t="s">
        <v>331</v>
      </c>
      <c r="Q42" s="158" t="s">
        <v>331</v>
      </c>
      <c r="R42" s="162">
        <f t="shared" si="3"/>
        <v>1</v>
      </c>
      <c r="S42" s="539"/>
      <c r="T42" s="498"/>
      <c r="U42" s="433"/>
      <c r="V42" s="492"/>
    </row>
    <row r="43" spans="1:278" ht="130.5" customHeight="1">
      <c r="A43" s="541"/>
      <c r="B43" s="433"/>
      <c r="C43" s="173" t="str">
        <f>'5- Identificación de Riesgos'!D43</f>
        <v>4. Falta de comunicación oportuna a los grupos de reparto de las novedades de los juzgados.</v>
      </c>
      <c r="D43" s="166"/>
      <c r="E43" s="172" t="s">
        <v>525</v>
      </c>
      <c r="F43" s="158" t="s">
        <v>331</v>
      </c>
      <c r="G43" s="158" t="s">
        <v>331</v>
      </c>
      <c r="H43" s="158" t="s">
        <v>331</v>
      </c>
      <c r="I43" s="158" t="s">
        <v>331</v>
      </c>
      <c r="J43" s="162">
        <f t="shared" si="2"/>
        <v>1</v>
      </c>
      <c r="K43" s="539"/>
      <c r="L43" s="158">
        <f>'5- Identificación de Riesgos'!I43</f>
        <v>0</v>
      </c>
      <c r="M43" s="179"/>
      <c r="N43" s="158"/>
      <c r="O43" s="158"/>
      <c r="P43" s="158"/>
      <c r="Q43" s="158"/>
      <c r="R43" s="162">
        <f t="shared" si="3"/>
        <v>0</v>
      </c>
      <c r="S43" s="539"/>
      <c r="T43" s="498"/>
      <c r="U43" s="433"/>
      <c r="V43" s="492"/>
    </row>
    <row r="44" spans="1:278" ht="142.5" customHeight="1">
      <c r="A44" s="541"/>
      <c r="B44" s="433"/>
      <c r="C44" s="173" t="str">
        <f>'5- Identificación de Riesgos'!D44</f>
        <v>5. Errores humanos</v>
      </c>
      <c r="D44" s="166"/>
      <c r="E44" s="166"/>
      <c r="F44" s="158"/>
      <c r="G44" s="158"/>
      <c r="H44" s="158"/>
      <c r="I44" s="158"/>
      <c r="J44" s="162">
        <f t="shared" si="2"/>
        <v>0</v>
      </c>
      <c r="K44" s="539"/>
      <c r="L44" s="158">
        <f>'5- Identificación de Riesgos'!I44</f>
        <v>0</v>
      </c>
      <c r="M44" s="179"/>
      <c r="N44" s="158"/>
      <c r="O44" s="158"/>
      <c r="P44" s="158"/>
      <c r="Q44" s="158"/>
      <c r="R44" s="162">
        <f t="shared" si="3"/>
        <v>0</v>
      </c>
      <c r="S44" s="539"/>
      <c r="T44" s="498"/>
      <c r="U44" s="433"/>
      <c r="V44" s="492"/>
    </row>
    <row r="45" spans="1:278">
      <c r="A45" s="541"/>
      <c r="B45" s="433"/>
      <c r="C45" s="173">
        <f>'5- Identificación de Riesgos'!D45</f>
        <v>0</v>
      </c>
      <c r="D45" s="166"/>
      <c r="E45" s="174"/>
      <c r="F45" s="158"/>
      <c r="G45" s="158"/>
      <c r="H45" s="158"/>
      <c r="I45" s="158"/>
      <c r="J45" s="162">
        <f t="shared" si="2"/>
        <v>0</v>
      </c>
      <c r="K45" s="539"/>
      <c r="L45" s="158">
        <f>'5- Identificación de Riesgos'!I45</f>
        <v>0</v>
      </c>
      <c r="M45" s="179"/>
      <c r="N45" s="158"/>
      <c r="O45" s="158"/>
      <c r="P45" s="158"/>
      <c r="Q45" s="158"/>
      <c r="R45" s="162">
        <f t="shared" si="3"/>
        <v>0</v>
      </c>
      <c r="S45" s="539"/>
      <c r="T45" s="498"/>
      <c r="U45" s="433"/>
      <c r="V45" s="492"/>
    </row>
    <row r="46" spans="1:278">
      <c r="A46" s="541"/>
      <c r="B46" s="433"/>
      <c r="C46" s="173">
        <f>'5- Identificación de Riesgos'!D46</f>
        <v>0</v>
      </c>
      <c r="D46" s="166"/>
      <c r="E46" s="174"/>
      <c r="F46" s="158"/>
      <c r="G46" s="158"/>
      <c r="H46" s="158"/>
      <c r="I46" s="158"/>
      <c r="J46" s="162">
        <f t="shared" si="2"/>
        <v>0</v>
      </c>
      <c r="K46" s="539"/>
      <c r="L46" s="158">
        <f>'5- Identificación de Riesgos'!I46</f>
        <v>0</v>
      </c>
      <c r="M46" s="179"/>
      <c r="N46" s="158"/>
      <c r="O46" s="158"/>
      <c r="P46" s="158"/>
      <c r="Q46" s="158"/>
      <c r="R46" s="162">
        <f t="shared" si="3"/>
        <v>0</v>
      </c>
      <c r="S46" s="539"/>
      <c r="T46" s="498"/>
      <c r="U46" s="433"/>
      <c r="V46" s="492"/>
    </row>
    <row r="47" spans="1:278">
      <c r="A47" s="541"/>
      <c r="B47" s="433"/>
      <c r="C47" s="173">
        <f>'5- Identificación de Riesgos'!D47</f>
        <v>0</v>
      </c>
      <c r="D47" s="166"/>
      <c r="E47" s="174"/>
      <c r="F47" s="158"/>
      <c r="G47" s="158"/>
      <c r="H47" s="158"/>
      <c r="I47" s="158"/>
      <c r="J47" s="162">
        <f t="shared" si="2"/>
        <v>0</v>
      </c>
      <c r="K47" s="539"/>
      <c r="L47" s="158">
        <f>'5- Identificación de Riesgos'!I47</f>
        <v>0</v>
      </c>
      <c r="M47" s="179"/>
      <c r="N47" s="158"/>
      <c r="O47" s="158"/>
      <c r="P47" s="158"/>
      <c r="Q47" s="158"/>
      <c r="R47" s="162">
        <f t="shared" si="3"/>
        <v>0</v>
      </c>
      <c r="S47" s="539"/>
      <c r="T47" s="498"/>
      <c r="U47" s="433"/>
      <c r="V47" s="492"/>
    </row>
    <row r="48" spans="1:278">
      <c r="A48" s="541"/>
      <c r="B48" s="433"/>
      <c r="C48" s="173">
        <f>'5- Identificación de Riesgos'!D48</f>
        <v>0</v>
      </c>
      <c r="D48" s="166"/>
      <c r="E48" s="174"/>
      <c r="F48" s="158"/>
      <c r="G48" s="158"/>
      <c r="H48" s="158"/>
      <c r="I48" s="158"/>
      <c r="J48" s="162">
        <f t="shared" si="2"/>
        <v>0</v>
      </c>
      <c r="K48" s="539"/>
      <c r="L48" s="158">
        <f>'5- Identificación de Riesgos'!I48</f>
        <v>0</v>
      </c>
      <c r="M48" s="179"/>
      <c r="N48" s="158"/>
      <c r="O48" s="158"/>
      <c r="P48" s="158"/>
      <c r="Q48" s="158"/>
      <c r="R48" s="162">
        <f t="shared" si="3"/>
        <v>0</v>
      </c>
      <c r="S48" s="539"/>
      <c r="T48" s="498"/>
      <c r="U48" s="433"/>
      <c r="V48" s="492"/>
    </row>
    <row r="49" spans="1:278" s="222" customFormat="1" ht="15.75" thickBot="1">
      <c r="A49" s="542"/>
      <c r="B49" s="434"/>
      <c r="C49" s="175">
        <f>'5- Identificación de Riesgos'!D49</f>
        <v>0</v>
      </c>
      <c r="D49" s="168"/>
      <c r="E49" s="177"/>
      <c r="F49" s="159"/>
      <c r="G49" s="159"/>
      <c r="H49" s="159"/>
      <c r="I49" s="159"/>
      <c r="J49" s="163">
        <f t="shared" si="2"/>
        <v>0</v>
      </c>
      <c r="K49" s="551"/>
      <c r="L49" s="159"/>
      <c r="M49" s="180"/>
      <c r="N49" s="159"/>
      <c r="O49" s="159"/>
      <c r="P49" s="159"/>
      <c r="Q49" s="159"/>
      <c r="R49" s="163">
        <f t="shared" si="3"/>
        <v>0</v>
      </c>
      <c r="S49" s="551"/>
      <c r="T49" s="499"/>
      <c r="U49" s="434"/>
      <c r="V49" s="493"/>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1"/>
      <c r="AY49" s="221"/>
      <c r="AZ49" s="221"/>
      <c r="BA49" s="221"/>
      <c r="BB49" s="221"/>
      <c r="BC49" s="221"/>
      <c r="BD49" s="221"/>
      <c r="BE49" s="221"/>
      <c r="BF49" s="221"/>
      <c r="BG49" s="221"/>
      <c r="BH49" s="221"/>
      <c r="BI49" s="221"/>
      <c r="BJ49" s="221"/>
      <c r="BK49" s="221"/>
      <c r="BL49" s="221"/>
      <c r="BM49" s="221"/>
      <c r="BN49" s="221"/>
      <c r="BO49" s="221"/>
      <c r="BP49" s="221"/>
      <c r="BQ49" s="221"/>
      <c r="BR49" s="221"/>
      <c r="BS49" s="221"/>
      <c r="BT49" s="221"/>
      <c r="BU49" s="221"/>
      <c r="BV49" s="221"/>
      <c r="BW49" s="221"/>
      <c r="BX49" s="221"/>
      <c r="BY49" s="221"/>
      <c r="BZ49" s="221"/>
      <c r="CA49" s="221"/>
      <c r="CB49" s="221"/>
      <c r="CC49" s="221"/>
      <c r="CD49" s="221"/>
      <c r="CE49" s="221"/>
      <c r="CF49" s="221"/>
      <c r="CG49" s="221"/>
      <c r="CH49" s="221"/>
      <c r="CI49" s="221"/>
      <c r="CJ49" s="221"/>
      <c r="CK49" s="221"/>
      <c r="CL49" s="221"/>
      <c r="CM49" s="221"/>
      <c r="CN49" s="221"/>
      <c r="CO49" s="221"/>
      <c r="CP49" s="221"/>
      <c r="CQ49" s="221"/>
      <c r="CR49" s="221"/>
      <c r="CS49" s="221"/>
      <c r="CT49" s="221"/>
      <c r="CU49" s="221"/>
      <c r="CV49" s="221"/>
      <c r="CW49" s="221"/>
      <c r="CX49" s="221"/>
      <c r="CY49" s="221"/>
      <c r="CZ49" s="221"/>
      <c r="DA49" s="221"/>
      <c r="DB49" s="221"/>
      <c r="DC49" s="221"/>
      <c r="DD49" s="221"/>
      <c r="DE49" s="221"/>
      <c r="DF49" s="221"/>
      <c r="DG49" s="221"/>
      <c r="DH49" s="221"/>
      <c r="DI49" s="221"/>
      <c r="DJ49" s="221"/>
      <c r="DK49" s="221"/>
      <c r="DL49" s="221"/>
      <c r="DM49" s="221"/>
      <c r="DN49" s="221"/>
      <c r="DO49" s="221"/>
      <c r="DP49" s="221"/>
      <c r="DQ49" s="221"/>
      <c r="DR49" s="221"/>
      <c r="DS49" s="221"/>
      <c r="DT49" s="221"/>
      <c r="DU49" s="221"/>
      <c r="DV49" s="221"/>
      <c r="DW49" s="221"/>
      <c r="DX49" s="221"/>
      <c r="DY49" s="221"/>
      <c r="DZ49" s="221"/>
      <c r="EA49" s="221"/>
      <c r="EB49" s="221"/>
      <c r="EC49" s="221"/>
      <c r="ED49" s="221"/>
      <c r="EE49" s="221"/>
      <c r="EF49" s="221"/>
      <c r="EG49" s="221"/>
      <c r="EH49" s="221"/>
      <c r="EI49" s="221"/>
      <c r="EJ49" s="221"/>
      <c r="EK49" s="221"/>
      <c r="EL49" s="221"/>
      <c r="EM49" s="221"/>
      <c r="EN49" s="221"/>
      <c r="EO49" s="221"/>
      <c r="EP49" s="221"/>
      <c r="EQ49" s="221"/>
      <c r="ER49" s="221"/>
      <c r="ES49" s="221"/>
      <c r="ET49" s="221"/>
      <c r="EU49" s="221"/>
      <c r="EV49" s="221"/>
      <c r="EW49" s="221"/>
      <c r="EX49" s="221"/>
      <c r="EY49" s="221"/>
      <c r="EZ49" s="221"/>
      <c r="FA49" s="221"/>
      <c r="FB49" s="221"/>
      <c r="FC49" s="221"/>
      <c r="FD49" s="221"/>
      <c r="FE49" s="221"/>
      <c r="FF49" s="221"/>
      <c r="FG49" s="221"/>
      <c r="FH49" s="221"/>
      <c r="FI49" s="221"/>
      <c r="FJ49" s="221"/>
      <c r="FK49" s="221"/>
      <c r="FL49" s="221"/>
      <c r="FM49" s="221"/>
      <c r="FN49" s="221"/>
      <c r="FO49" s="221"/>
      <c r="FP49" s="221"/>
      <c r="FQ49" s="221"/>
      <c r="FR49" s="221"/>
      <c r="FS49" s="221"/>
      <c r="FT49" s="221"/>
      <c r="FU49" s="221"/>
      <c r="FV49" s="221"/>
      <c r="FW49" s="221"/>
      <c r="FX49" s="221"/>
      <c r="FY49" s="221"/>
      <c r="FZ49" s="221"/>
      <c r="GA49" s="221"/>
      <c r="GB49" s="221"/>
      <c r="GC49" s="221"/>
      <c r="GD49" s="221"/>
      <c r="GE49" s="221"/>
      <c r="GF49" s="221"/>
      <c r="GG49" s="221"/>
      <c r="GH49" s="221"/>
      <c r="GI49" s="221"/>
      <c r="GJ49" s="221"/>
      <c r="GK49" s="221"/>
      <c r="GL49" s="221"/>
      <c r="GM49" s="221"/>
      <c r="GN49" s="221"/>
      <c r="GO49" s="221"/>
      <c r="GP49" s="221"/>
      <c r="GQ49" s="221"/>
      <c r="GR49" s="221"/>
      <c r="GS49" s="221"/>
      <c r="GT49" s="221"/>
      <c r="GU49" s="221"/>
      <c r="GV49" s="221"/>
      <c r="GW49" s="221"/>
      <c r="GX49" s="221"/>
      <c r="GY49" s="221"/>
      <c r="GZ49" s="221"/>
      <c r="HA49" s="221"/>
      <c r="HB49" s="221"/>
      <c r="HC49" s="221"/>
      <c r="HD49" s="221"/>
      <c r="HE49" s="221"/>
      <c r="HF49" s="221"/>
      <c r="HG49" s="221"/>
      <c r="HH49" s="221"/>
      <c r="HI49" s="221"/>
      <c r="HJ49" s="221"/>
      <c r="HK49" s="221"/>
      <c r="HL49" s="221"/>
      <c r="HM49" s="221"/>
      <c r="HN49" s="221"/>
      <c r="HO49" s="221"/>
      <c r="HP49" s="221"/>
      <c r="HQ49" s="221"/>
      <c r="HR49" s="221"/>
      <c r="HS49" s="221"/>
      <c r="HT49" s="221"/>
      <c r="HU49" s="221"/>
      <c r="HV49" s="221"/>
      <c r="HW49" s="221"/>
      <c r="HX49" s="221"/>
      <c r="HY49" s="221"/>
      <c r="HZ49" s="221"/>
      <c r="IA49" s="221"/>
      <c r="IB49" s="221"/>
      <c r="IC49" s="221"/>
      <c r="ID49" s="221"/>
      <c r="IE49" s="221"/>
      <c r="IF49" s="221"/>
      <c r="IG49" s="221"/>
      <c r="IH49" s="221"/>
      <c r="II49" s="221"/>
      <c r="IJ49" s="221"/>
      <c r="IK49" s="221"/>
      <c r="IL49" s="221"/>
      <c r="IM49" s="221"/>
      <c r="IN49" s="221"/>
      <c r="IO49" s="221"/>
      <c r="IP49" s="221"/>
      <c r="IQ49" s="221"/>
      <c r="IR49" s="221"/>
      <c r="IS49" s="221"/>
      <c r="IT49" s="221"/>
      <c r="IU49" s="221"/>
      <c r="IV49" s="221"/>
      <c r="IW49" s="221"/>
      <c r="IX49" s="221"/>
      <c r="IY49" s="221"/>
      <c r="IZ49" s="221"/>
      <c r="JA49" s="221"/>
      <c r="JB49" s="221"/>
      <c r="JC49" s="221"/>
      <c r="JD49" s="221"/>
      <c r="JE49" s="221"/>
      <c r="JF49" s="221"/>
      <c r="JG49" s="221"/>
      <c r="JH49" s="221"/>
      <c r="JI49" s="221"/>
      <c r="JJ49" s="221"/>
      <c r="JK49" s="221"/>
      <c r="JL49" s="221"/>
      <c r="JM49" s="221"/>
      <c r="JN49" s="221"/>
      <c r="JO49" s="221"/>
      <c r="JP49" s="221"/>
      <c r="JQ49" s="221"/>
      <c r="JR49" s="221"/>
    </row>
    <row r="50" spans="1:278" ht="209.25" customHeight="1" thickBot="1">
      <c r="A50" s="540">
        <v>5</v>
      </c>
      <c r="B50" s="432" t="str">
        <f>'5- Identificación de Riesgos'!B50</f>
        <v>Pérdida de documentos</v>
      </c>
      <c r="C50" s="173" t="str">
        <f>'5- Identificación de Riesgos'!D50</f>
        <v xml:space="preserve">1. Falta de implementación del expediente electrónico en todas las dependencias y juzgados.
</v>
      </c>
      <c r="D50" s="165"/>
      <c r="E50" s="309" t="s">
        <v>554</v>
      </c>
      <c r="F50" s="157" t="s">
        <v>331</v>
      </c>
      <c r="G50" s="157" t="s">
        <v>331</v>
      </c>
      <c r="H50" s="157" t="s">
        <v>331</v>
      </c>
      <c r="I50" s="157" t="s">
        <v>331</v>
      </c>
      <c r="J50" s="164">
        <f t="shared" si="2"/>
        <v>1</v>
      </c>
      <c r="K50" s="538">
        <f>AVERAGE(J50:J59)</f>
        <v>0.25</v>
      </c>
      <c r="L50" s="317" t="str">
        <f>'5- Identificación de Riesgos'!I50</f>
        <v>Interrupción o afectación en la prestación del servicio judicial</v>
      </c>
      <c r="M50" s="309" t="s">
        <v>535</v>
      </c>
      <c r="N50" s="157" t="s">
        <v>331</v>
      </c>
      <c r="O50" s="157" t="s">
        <v>330</v>
      </c>
      <c r="P50" s="157" t="s">
        <v>331</v>
      </c>
      <c r="Q50" s="157" t="s">
        <v>331</v>
      </c>
      <c r="R50" s="164">
        <f t="shared" si="3"/>
        <v>0.6</v>
      </c>
      <c r="S50" s="538">
        <f>AVERAGE(R50:R59)</f>
        <v>0.06</v>
      </c>
      <c r="T50" s="497"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Baja - 1</v>
      </c>
      <c r="U50" s="432"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Mayor - 4</v>
      </c>
      <c r="V50" s="491" t="str">
        <f>CONCATENATE(VLOOKUP((LEFT(T50,LEN(T50)-4)&amp;LEFT(U50,LEN(U50)-4)),'9- Matriz de Calor '!$D$18:$E$42,2,0)," - ",RIGHT(T50,1)*RIGHT(U50,1))</f>
        <v>Alto  - 4</v>
      </c>
    </row>
    <row r="51" spans="1:278" ht="180" customHeight="1">
      <c r="A51" s="541"/>
      <c r="B51" s="433"/>
      <c r="C51" s="173" t="str">
        <f>'5- Identificación de Riesgos'!D51</f>
        <v>2.Falta de software institucional estandarizado para  el control del archivo de expedientes físicos en las bodegas del SPA Bogotá.</v>
      </c>
      <c r="D51" s="166"/>
      <c r="E51" s="309" t="s">
        <v>555</v>
      </c>
      <c r="F51" s="157" t="s">
        <v>331</v>
      </c>
      <c r="G51" s="157" t="s">
        <v>331</v>
      </c>
      <c r="H51" s="157" t="s">
        <v>331</v>
      </c>
      <c r="I51" s="157" t="s">
        <v>331</v>
      </c>
      <c r="J51" s="162">
        <f t="shared" si="2"/>
        <v>1</v>
      </c>
      <c r="K51" s="539"/>
      <c r="L51" s="158">
        <f>'5- Identificación de Riesgos'!I51</f>
        <v>0</v>
      </c>
      <c r="M51" s="209"/>
      <c r="N51" s="158"/>
      <c r="O51" s="158"/>
      <c r="P51" s="158"/>
      <c r="Q51" s="158"/>
      <c r="R51" s="162">
        <f t="shared" si="3"/>
        <v>0</v>
      </c>
      <c r="S51" s="539"/>
      <c r="T51" s="498"/>
      <c r="U51" s="433"/>
      <c r="V51" s="492"/>
    </row>
    <row r="52" spans="1:278" ht="63.75" customHeight="1">
      <c r="A52" s="541"/>
      <c r="B52" s="433"/>
      <c r="C52" s="173" t="str">
        <f>'5- Identificación de Riesgos'!D52</f>
        <v>3.Inaplicabilidad de las Tablas de Retención Documental (TRD) para el archivo de expedientes físicos en el SPA Bogotá.</v>
      </c>
      <c r="D52" s="166"/>
      <c r="E52" s="174"/>
      <c r="F52" s="158"/>
      <c r="G52" s="158"/>
      <c r="H52" s="158"/>
      <c r="I52" s="158"/>
      <c r="J52" s="162">
        <f t="shared" si="2"/>
        <v>0</v>
      </c>
      <c r="K52" s="539"/>
      <c r="L52" s="158">
        <f>'5- Identificación de Riesgos'!I52</f>
        <v>0</v>
      </c>
      <c r="M52" s="179"/>
      <c r="N52" s="158"/>
      <c r="O52" s="158"/>
      <c r="P52" s="158"/>
      <c r="Q52" s="158"/>
      <c r="R52" s="162">
        <f t="shared" si="3"/>
        <v>0</v>
      </c>
      <c r="S52" s="539"/>
      <c r="T52" s="498"/>
      <c r="U52" s="433"/>
      <c r="V52" s="492"/>
    </row>
    <row r="53" spans="1:278" ht="57" customHeight="1">
      <c r="A53" s="541"/>
      <c r="B53" s="433"/>
      <c r="C53" s="173" t="str">
        <f>'5- Identificación de Riesgos'!D53</f>
        <v>4.Volumen excesivo de ingreso de expedientes para el personal asignado,  generando demoras en la organización de los expedientes.</v>
      </c>
      <c r="D53" s="166"/>
      <c r="E53" s="174"/>
      <c r="F53" s="158"/>
      <c r="G53" s="158"/>
      <c r="H53" s="158"/>
      <c r="I53" s="158"/>
      <c r="J53" s="162">
        <f t="shared" si="2"/>
        <v>0</v>
      </c>
      <c r="K53" s="539"/>
      <c r="L53" s="158">
        <f>'5- Identificación de Riesgos'!I53</f>
        <v>0</v>
      </c>
      <c r="M53" s="179"/>
      <c r="N53" s="158"/>
      <c r="O53" s="158"/>
      <c r="P53" s="158"/>
      <c r="Q53" s="158"/>
      <c r="R53" s="162">
        <f t="shared" si="3"/>
        <v>0</v>
      </c>
      <c r="S53" s="539"/>
      <c r="T53" s="498"/>
      <c r="U53" s="433"/>
      <c r="V53" s="492"/>
    </row>
    <row r="54" spans="1:278" ht="30">
      <c r="A54" s="541"/>
      <c r="B54" s="433"/>
      <c r="C54" s="173" t="str">
        <f>'5- Identificación de Riesgos'!D54</f>
        <v>5. Ciberataques</v>
      </c>
      <c r="D54" s="166"/>
      <c r="E54" s="166" t="s">
        <v>514</v>
      </c>
      <c r="F54" s="158" t="s">
        <v>331</v>
      </c>
      <c r="G54" s="158" t="s">
        <v>331</v>
      </c>
      <c r="H54" s="158" t="s">
        <v>330</v>
      </c>
      <c r="I54" s="158" t="s">
        <v>330</v>
      </c>
      <c r="J54" s="162">
        <f t="shared" si="2"/>
        <v>0.5</v>
      </c>
      <c r="K54" s="539"/>
      <c r="L54" s="158">
        <f>'5- Identificación de Riesgos'!I54</f>
        <v>0</v>
      </c>
      <c r="M54" s="179"/>
      <c r="N54" s="158"/>
      <c r="O54" s="158"/>
      <c r="P54" s="158"/>
      <c r="Q54" s="158"/>
      <c r="R54" s="162">
        <f t="shared" si="3"/>
        <v>0</v>
      </c>
      <c r="S54" s="539"/>
      <c r="T54" s="498"/>
      <c r="U54" s="433"/>
      <c r="V54" s="492"/>
    </row>
    <row r="55" spans="1:278" ht="30">
      <c r="A55" s="541"/>
      <c r="B55" s="433"/>
      <c r="C55" s="173" t="str">
        <f>'5- Identificación de Riesgos'!D90</f>
        <v>1. Fallas de seguridad de la información en el diseño de aplicativos internos.</v>
      </c>
      <c r="D55" s="166"/>
      <c r="E55" s="174"/>
      <c r="F55" s="158"/>
      <c r="G55" s="158"/>
      <c r="H55" s="158"/>
      <c r="I55" s="158"/>
      <c r="J55" s="162">
        <f t="shared" si="2"/>
        <v>0</v>
      </c>
      <c r="K55" s="539"/>
      <c r="L55" s="158">
        <f>'5- Identificación de Riesgos'!I55</f>
        <v>0</v>
      </c>
      <c r="M55" s="179"/>
      <c r="N55" s="158"/>
      <c r="O55" s="158"/>
      <c r="P55" s="158"/>
      <c r="Q55" s="158"/>
      <c r="R55" s="162">
        <f t="shared" si="3"/>
        <v>0</v>
      </c>
      <c r="S55" s="539"/>
      <c r="T55" s="498"/>
      <c r="U55" s="433"/>
      <c r="V55" s="492"/>
    </row>
    <row r="56" spans="1:278">
      <c r="A56" s="541"/>
      <c r="B56" s="433"/>
      <c r="C56" s="173">
        <f>'5- Identificación de Riesgos'!D56</f>
        <v>0</v>
      </c>
      <c r="D56" s="166"/>
      <c r="E56" s="174"/>
      <c r="F56" s="158"/>
      <c r="G56" s="158"/>
      <c r="H56" s="158"/>
      <c r="I56" s="158"/>
      <c r="J56" s="162">
        <f t="shared" si="2"/>
        <v>0</v>
      </c>
      <c r="K56" s="539"/>
      <c r="L56" s="158">
        <f>'5- Identificación de Riesgos'!I56</f>
        <v>0</v>
      </c>
      <c r="M56" s="179"/>
      <c r="N56" s="158"/>
      <c r="O56" s="158"/>
      <c r="P56" s="158"/>
      <c r="Q56" s="158"/>
      <c r="R56" s="162">
        <f t="shared" si="3"/>
        <v>0</v>
      </c>
      <c r="S56" s="539"/>
      <c r="T56" s="498"/>
      <c r="U56" s="433"/>
      <c r="V56" s="492"/>
    </row>
    <row r="57" spans="1:278">
      <c r="A57" s="541"/>
      <c r="B57" s="433"/>
      <c r="C57" s="173">
        <f>'5- Identificación de Riesgos'!D57</f>
        <v>0</v>
      </c>
      <c r="D57" s="166"/>
      <c r="E57" s="174"/>
      <c r="F57" s="158"/>
      <c r="G57" s="158"/>
      <c r="H57" s="158"/>
      <c r="I57" s="158"/>
      <c r="J57" s="162">
        <f t="shared" si="2"/>
        <v>0</v>
      </c>
      <c r="K57" s="539"/>
      <c r="L57" s="158">
        <f>'5- Identificación de Riesgos'!I57</f>
        <v>0</v>
      </c>
      <c r="M57" s="179"/>
      <c r="N57" s="158"/>
      <c r="O57" s="158"/>
      <c r="P57" s="158"/>
      <c r="Q57" s="158"/>
      <c r="R57" s="162">
        <f t="shared" si="3"/>
        <v>0</v>
      </c>
      <c r="S57" s="539"/>
      <c r="T57" s="498"/>
      <c r="U57" s="433"/>
      <c r="V57" s="492"/>
    </row>
    <row r="58" spans="1:278">
      <c r="A58" s="541"/>
      <c r="B58" s="433"/>
      <c r="C58" s="173">
        <f>'5- Identificación de Riesgos'!D58</f>
        <v>0</v>
      </c>
      <c r="D58" s="166"/>
      <c r="E58" s="174"/>
      <c r="F58" s="158"/>
      <c r="G58" s="158"/>
      <c r="H58" s="158"/>
      <c r="I58" s="158"/>
      <c r="J58" s="162">
        <f t="shared" si="2"/>
        <v>0</v>
      </c>
      <c r="K58" s="539"/>
      <c r="L58" s="158">
        <f>'5- Identificación de Riesgos'!I58</f>
        <v>0</v>
      </c>
      <c r="M58" s="179"/>
      <c r="N58" s="158"/>
      <c r="O58" s="158"/>
      <c r="P58" s="158"/>
      <c r="Q58" s="158"/>
      <c r="R58" s="162">
        <f t="shared" si="3"/>
        <v>0</v>
      </c>
      <c r="S58" s="539"/>
      <c r="T58" s="498"/>
      <c r="U58" s="433"/>
      <c r="V58" s="492"/>
    </row>
    <row r="59" spans="1:278" ht="15.75" thickBot="1">
      <c r="A59" s="542"/>
      <c r="B59" s="434"/>
      <c r="C59" s="175">
        <f>'5- Identificación de Riesgos'!D59</f>
        <v>0</v>
      </c>
      <c r="D59" s="168"/>
      <c r="E59" s="177"/>
      <c r="F59" s="159"/>
      <c r="G59" s="159"/>
      <c r="H59" s="159"/>
      <c r="I59" s="159"/>
      <c r="J59" s="163">
        <f t="shared" si="2"/>
        <v>0</v>
      </c>
      <c r="K59" s="551"/>
      <c r="L59" s="159">
        <f>'5- Identificación de Riesgos'!I59</f>
        <v>0</v>
      </c>
      <c r="M59" s="180"/>
      <c r="N59" s="159"/>
      <c r="O59" s="159"/>
      <c r="P59" s="159"/>
      <c r="Q59" s="159"/>
      <c r="R59" s="163">
        <f t="shared" si="3"/>
        <v>0</v>
      </c>
      <c r="S59" s="551"/>
      <c r="T59" s="499"/>
      <c r="U59" s="434"/>
      <c r="V59" s="493"/>
    </row>
    <row r="60" spans="1:278" ht="166.5" thickBot="1">
      <c r="A60" s="532">
        <v>6</v>
      </c>
      <c r="B60" s="432" t="str">
        <f>'5- Identificación de Riesgos'!B60</f>
        <v>Recibir , ofrecer, prometer , entregar o aceptar dádivas o beneficios a nombre propio o de terceros para  expedir, alterar, retener , extraviar o entregar  documentos  sin el lleno de requisitos legales.</v>
      </c>
      <c r="C60" s="171" t="str">
        <f>'5- Identificación de Riesgos'!D60</f>
        <v>1.Falta de ética  de los servidores judiciales.</v>
      </c>
      <c r="D60" s="165"/>
      <c r="E60" s="309" t="s">
        <v>515</v>
      </c>
      <c r="F60" s="157" t="s">
        <v>331</v>
      </c>
      <c r="G60" s="157" t="s">
        <v>330</v>
      </c>
      <c r="H60" s="157" t="s">
        <v>331</v>
      </c>
      <c r="I60" s="157" t="s">
        <v>331</v>
      </c>
      <c r="J60" s="164">
        <f t="shared" ref="J60:J67" si="4">COUNTIF(F60:I60,"SI")/4</f>
        <v>0.75</v>
      </c>
      <c r="K60" s="538">
        <f>AVERAGE(J60:J67)</f>
        <v>0.34375</v>
      </c>
      <c r="L60" s="160" t="str">
        <f>'5- Identificación de Riesgos'!I60</f>
        <v>Afectación de reputacion,imagén,  credibilidad, satisfacción de usuarios y PI</v>
      </c>
      <c r="M60" s="312" t="s">
        <v>493</v>
      </c>
      <c r="N60" s="157" t="s">
        <v>330</v>
      </c>
      <c r="O60" s="157" t="s">
        <v>330</v>
      </c>
      <c r="P60" s="157" t="s">
        <v>331</v>
      </c>
      <c r="Q60" s="157" t="s">
        <v>331</v>
      </c>
      <c r="R60" s="164">
        <f t="shared" ref="R60:R67" si="5">SUM(COUNTIF(N60,"SI")*25%,COUNTIF(O60,"SI")*40%,COUNTIF(P60,"SI")*25%,COUNTIF(Q60,"SI")*10%)</f>
        <v>0.35</v>
      </c>
      <c r="S60" s="535">
        <f>AVERAGE(R60:R69)</f>
        <v>3.4999999999999996E-2</v>
      </c>
      <c r="T60" s="429" t="str">
        <f>CONCATENATE(INDEX('8- Políticas de Administración '!$B$6:$F$10,MATCH(ROUND(IF((RIGHT('5- Identificación de Riesgos'!H60,1)-'6- Valoración Controles'!K60)&lt;1,1,(RIGHT('5- Identificación de Riesgos'!H60,1)-'6- Valoración Controles'!K60)),0),'8- Políticas de Administración '!$F$6:$F$10,0),1)," - ",ROUND(IF((RIGHT('5- Identificación de Riesgos'!H60,1)-'6- Valoración Controles'!K60)&lt;1,1,(RIGHT('5- Identificación de Riesgos'!H60,1)-'6- Valoración Controles'!K60)),0))</f>
        <v>Muy Baja - 1</v>
      </c>
      <c r="U60" s="503" t="str">
        <f>CONCATENATE(INDEX('8- Políticas de Administración '!$B$17:$F$21,MATCH(ROUND(IF((RIGHT('5- Identificación de Riesgos'!M60,1)-'6- Valoración Controles'!S60)&lt;1,1,(RIGHT('5- Identificación de Riesgos'!M60,1)-'6- Valoración Controles'!S60)),0),'8- Políticas de Administración '!$F$17:$F$21,0),1)," - ",ROUND(IF((RIGHT('5- Identificación de Riesgos'!M60,1)-'6- Valoración Controles'!S60)&lt;1,1,(RIGHT('5- Identificación de Riesgos'!M60,1)-'6- Valoración Controles'!S60)),0))</f>
        <v>Catastrófico - 5</v>
      </c>
      <c r="V60" s="426" t="str">
        <f>CONCATENATE(VLOOKUP((LEFT(T60,LEN(T60)-4)&amp;LEFT(U60,LEN(U60)-4)),'9- Matriz de Calor '!$D$18:$E$42,2,0)," - ",RIGHT(T60,1)*RIGHT(U60,1))</f>
        <v>Extremo - 5</v>
      </c>
    </row>
    <row r="61" spans="1:278" ht="142.5" customHeight="1" thickBot="1">
      <c r="A61" s="533"/>
      <c r="B61" s="433"/>
      <c r="C61" s="173" t="str">
        <f>'5- Identificación de Riesgos'!D61</f>
        <v>2.Fallas en los controles de los procesos.</v>
      </c>
      <c r="D61" s="166"/>
      <c r="E61" s="172" t="s">
        <v>512</v>
      </c>
      <c r="F61" s="158" t="s">
        <v>331</v>
      </c>
      <c r="G61" s="158" t="s">
        <v>331</v>
      </c>
      <c r="H61" s="158" t="s">
        <v>331</v>
      </c>
      <c r="I61" s="158" t="s">
        <v>331</v>
      </c>
      <c r="J61" s="162">
        <f t="shared" si="4"/>
        <v>1</v>
      </c>
      <c r="K61" s="539"/>
      <c r="L61" s="160">
        <f>'5- Identificación de Riesgos'!I61</f>
        <v>0</v>
      </c>
      <c r="M61" s="240"/>
      <c r="N61" s="158"/>
      <c r="O61" s="158"/>
      <c r="P61" s="158"/>
      <c r="Q61" s="158"/>
      <c r="R61" s="162">
        <f t="shared" si="5"/>
        <v>0</v>
      </c>
      <c r="S61" s="536"/>
      <c r="T61" s="430"/>
      <c r="U61" s="504"/>
      <c r="V61" s="427"/>
    </row>
    <row r="62" spans="1:278" ht="147" customHeight="1">
      <c r="A62" s="533"/>
      <c r="B62" s="433"/>
      <c r="C62" s="173" t="str">
        <f>'5- Identificación de Riesgos'!D62</f>
        <v>3. Acceso a información reservada sin autorización</v>
      </c>
      <c r="D62" s="166"/>
      <c r="E62" s="172" t="s">
        <v>513</v>
      </c>
      <c r="F62" s="158" t="s">
        <v>331</v>
      </c>
      <c r="G62" s="158" t="s">
        <v>331</v>
      </c>
      <c r="H62" s="158" t="s">
        <v>331</v>
      </c>
      <c r="I62" s="158" t="s">
        <v>331</v>
      </c>
      <c r="J62" s="162">
        <f t="shared" si="4"/>
        <v>1</v>
      </c>
      <c r="K62" s="539"/>
      <c r="L62" s="158">
        <f>'5- Identificación de Riesgos'!I62</f>
        <v>0</v>
      </c>
      <c r="M62" s="209"/>
      <c r="N62" s="158"/>
      <c r="O62" s="158"/>
      <c r="P62" s="158"/>
      <c r="Q62" s="158"/>
      <c r="R62" s="162">
        <f t="shared" si="5"/>
        <v>0</v>
      </c>
      <c r="S62" s="536"/>
      <c r="T62" s="430"/>
      <c r="U62" s="504"/>
      <c r="V62" s="427"/>
    </row>
    <row r="63" spans="1:278" ht="45" customHeight="1">
      <c r="A63" s="533"/>
      <c r="B63" s="433"/>
      <c r="C63" s="173">
        <f>'5- Identificación de Riesgos'!D63</f>
        <v>0</v>
      </c>
      <c r="D63" s="166"/>
      <c r="E63" s="174"/>
      <c r="F63" s="158"/>
      <c r="G63" s="158"/>
      <c r="H63" s="158"/>
      <c r="I63" s="158"/>
      <c r="J63" s="162">
        <f t="shared" si="4"/>
        <v>0</v>
      </c>
      <c r="K63" s="539"/>
      <c r="L63" s="158">
        <f>'5- Identificación de Riesgos'!I63</f>
        <v>0</v>
      </c>
      <c r="M63" s="209"/>
      <c r="N63" s="158"/>
      <c r="O63" s="158"/>
      <c r="P63" s="158"/>
      <c r="Q63" s="158"/>
      <c r="R63" s="162">
        <f t="shared" si="5"/>
        <v>0</v>
      </c>
      <c r="S63" s="536"/>
      <c r="T63" s="430"/>
      <c r="U63" s="504"/>
      <c r="V63" s="427"/>
    </row>
    <row r="64" spans="1:278">
      <c r="A64" s="533"/>
      <c r="B64" s="433"/>
      <c r="C64" s="173">
        <f>'5- Identificación de Riesgos'!D64</f>
        <v>0</v>
      </c>
      <c r="D64" s="166"/>
      <c r="E64" s="166"/>
      <c r="F64" s="158"/>
      <c r="G64" s="158"/>
      <c r="H64" s="158"/>
      <c r="I64" s="158"/>
      <c r="J64" s="162">
        <f t="shared" si="4"/>
        <v>0</v>
      </c>
      <c r="K64" s="539"/>
      <c r="L64" s="158">
        <f>'5- Identificación de Riesgos'!I64</f>
        <v>0</v>
      </c>
      <c r="M64" s="209"/>
      <c r="N64" s="158"/>
      <c r="O64" s="158"/>
      <c r="P64" s="158"/>
      <c r="Q64" s="158"/>
      <c r="R64" s="162">
        <f t="shared" si="5"/>
        <v>0</v>
      </c>
      <c r="S64" s="536"/>
      <c r="T64" s="430"/>
      <c r="U64" s="504"/>
      <c r="V64" s="427"/>
    </row>
    <row r="65" spans="1:22">
      <c r="A65" s="533"/>
      <c r="B65" s="433"/>
      <c r="C65" s="173">
        <f>'5- Identificación de Riesgos'!D65</f>
        <v>0</v>
      </c>
      <c r="D65" s="166"/>
      <c r="E65" s="174"/>
      <c r="F65" s="158"/>
      <c r="G65" s="158"/>
      <c r="H65" s="158"/>
      <c r="I65" s="158"/>
      <c r="J65" s="162">
        <f t="shared" si="4"/>
        <v>0</v>
      </c>
      <c r="K65" s="539"/>
      <c r="L65" s="158">
        <f>'5- Identificación de Riesgos'!I65</f>
        <v>0</v>
      </c>
      <c r="M65" s="209"/>
      <c r="N65" s="158"/>
      <c r="O65" s="158"/>
      <c r="P65" s="158"/>
      <c r="Q65" s="158"/>
      <c r="R65" s="162">
        <f t="shared" si="5"/>
        <v>0</v>
      </c>
      <c r="S65" s="536"/>
      <c r="T65" s="430"/>
      <c r="U65" s="504"/>
      <c r="V65" s="427"/>
    </row>
    <row r="66" spans="1:22">
      <c r="A66" s="533"/>
      <c r="B66" s="433"/>
      <c r="C66" s="173">
        <f>'5- Identificación de Riesgos'!D66</f>
        <v>0</v>
      </c>
      <c r="D66" s="166"/>
      <c r="E66" s="174"/>
      <c r="F66" s="158"/>
      <c r="G66" s="158"/>
      <c r="H66" s="158"/>
      <c r="I66" s="158"/>
      <c r="J66" s="162">
        <f t="shared" si="4"/>
        <v>0</v>
      </c>
      <c r="K66" s="539"/>
      <c r="L66" s="158">
        <f>'5- Identificación de Riesgos'!I66</f>
        <v>0</v>
      </c>
      <c r="M66" s="209"/>
      <c r="N66" s="158"/>
      <c r="O66" s="158"/>
      <c r="P66" s="158"/>
      <c r="Q66" s="158"/>
      <c r="R66" s="162">
        <f t="shared" si="5"/>
        <v>0</v>
      </c>
      <c r="S66" s="536"/>
      <c r="T66" s="430"/>
      <c r="U66" s="504"/>
      <c r="V66" s="427"/>
    </row>
    <row r="67" spans="1:22">
      <c r="A67" s="533"/>
      <c r="B67" s="433"/>
      <c r="C67" s="173">
        <f>'5- Identificación de Riesgos'!D67</f>
        <v>0</v>
      </c>
      <c r="D67" s="166"/>
      <c r="E67" s="174"/>
      <c r="F67" s="158"/>
      <c r="G67" s="158"/>
      <c r="H67" s="158"/>
      <c r="I67" s="158"/>
      <c r="J67" s="162">
        <f t="shared" si="4"/>
        <v>0</v>
      </c>
      <c r="K67" s="539"/>
      <c r="L67" s="158">
        <f>'5- Identificación de Riesgos'!I67</f>
        <v>0</v>
      </c>
      <c r="M67" s="209"/>
      <c r="N67" s="158"/>
      <c r="O67" s="158"/>
      <c r="P67" s="158"/>
      <c r="Q67" s="158"/>
      <c r="R67" s="162">
        <f t="shared" si="5"/>
        <v>0</v>
      </c>
      <c r="S67" s="536"/>
      <c r="T67" s="430"/>
      <c r="U67" s="504"/>
      <c r="V67" s="427"/>
    </row>
    <row r="68" spans="1:22" ht="31.5" customHeight="1">
      <c r="A68" s="533"/>
      <c r="B68" s="433"/>
      <c r="C68" s="173">
        <f>'5- Identificación de Riesgos'!D68</f>
        <v>0</v>
      </c>
      <c r="D68" s="166"/>
      <c r="E68" s="174"/>
      <c r="F68" s="158"/>
      <c r="G68" s="158"/>
      <c r="H68" s="158"/>
      <c r="I68" s="158"/>
      <c r="J68" s="162"/>
      <c r="K68" s="228"/>
      <c r="L68" s="158">
        <f>'5- Identificación de Riesgos'!I68</f>
        <v>0</v>
      </c>
      <c r="M68" s="209"/>
      <c r="N68" s="158"/>
      <c r="O68" s="158"/>
      <c r="P68" s="158"/>
      <c r="Q68" s="158"/>
      <c r="R68" s="162">
        <f t="shared" ref="R68:R77" si="6">SUM(COUNTIF(N68,"SI")*25%,COUNTIF(O68,"SI")*40%,COUNTIF(P68,"SI")*25%,COUNTIF(Q68,"SI")*10%)</f>
        <v>0</v>
      </c>
      <c r="S68" s="536"/>
      <c r="T68" s="430"/>
      <c r="U68" s="504"/>
      <c r="V68" s="427"/>
    </row>
    <row r="69" spans="1:22" ht="27" customHeight="1" thickBot="1">
      <c r="A69" s="534"/>
      <c r="B69" s="434"/>
      <c r="C69" s="175">
        <f>'5- Identificación de Riesgos'!D69</f>
        <v>0</v>
      </c>
      <c r="D69" s="168"/>
      <c r="E69" s="176"/>
      <c r="F69" s="159"/>
      <c r="G69" s="159"/>
      <c r="H69" s="159"/>
      <c r="I69" s="159"/>
      <c r="J69" s="163"/>
      <c r="K69" s="229"/>
      <c r="L69" s="158">
        <f>'5- Identificación de Riesgos'!I69</f>
        <v>0</v>
      </c>
      <c r="M69" s="223"/>
      <c r="N69" s="158"/>
      <c r="O69" s="158"/>
      <c r="P69" s="158"/>
      <c r="Q69" s="158"/>
      <c r="R69" s="163">
        <f t="shared" si="6"/>
        <v>0</v>
      </c>
      <c r="S69" s="537"/>
      <c r="T69" s="431"/>
      <c r="U69" s="505"/>
      <c r="V69" s="428"/>
    </row>
    <row r="70" spans="1:22" ht="166.5" thickBot="1">
      <c r="A70" s="532">
        <v>7</v>
      </c>
      <c r="B70" s="432" t="str">
        <f>'5- Identificación de Riesgos'!B70</f>
        <v xml:space="preserve">Recibir, ofrecer, prometer, entregar o aceptar dádivas  o beneficios a nombre propio o de terceros para  demorar, retener, alterar o direccionar fallos judiciales </v>
      </c>
      <c r="C70" s="171" t="str">
        <f>'5- Identificación de Riesgos'!D70</f>
        <v xml:space="preserve">1.Falta de ética  de los servidores judiciales 
</v>
      </c>
      <c r="D70" s="165"/>
      <c r="E70" s="309" t="s">
        <v>515</v>
      </c>
      <c r="F70" s="157" t="s">
        <v>331</v>
      </c>
      <c r="G70" s="157" t="s">
        <v>330</v>
      </c>
      <c r="H70" s="157" t="s">
        <v>331</v>
      </c>
      <c r="I70" s="157" t="s">
        <v>331</v>
      </c>
      <c r="J70" s="164">
        <f t="shared" ref="J70:J77" si="7">COUNTIF(F70:I70,"SI")/4</f>
        <v>0.75</v>
      </c>
      <c r="K70" s="538">
        <f>AVERAGE(J70:J77)</f>
        <v>0.1875</v>
      </c>
      <c r="L70" s="157" t="str">
        <f>'5- Identificación de Riesgos'!I70</f>
        <v>Afectación de reputacion,imagén,  credibilidad, satisfacción de usuarios y PI</v>
      </c>
      <c r="M70" s="323" t="s">
        <v>493</v>
      </c>
      <c r="N70" s="157" t="s">
        <v>330</v>
      </c>
      <c r="O70" s="157" t="s">
        <v>330</v>
      </c>
      <c r="P70" s="157" t="s">
        <v>331</v>
      </c>
      <c r="Q70" s="157" t="s">
        <v>331</v>
      </c>
      <c r="R70" s="164">
        <f t="shared" si="6"/>
        <v>0.35</v>
      </c>
      <c r="S70" s="535">
        <f>AVERAGE(R70:R79)</f>
        <v>3.4999999999999996E-2</v>
      </c>
      <c r="T70" s="429" t="str">
        <f>CONCATENATE(INDEX('8- Políticas de Administración '!$B$6:$F$10,MATCH(ROUND(IF((RIGHT('5- Identificación de Riesgos'!H70,1)-'6- Valoración Controles'!K70)&lt;1,1,(RIGHT('5- Identificación de Riesgos'!H70,1)-'6- Valoración Controles'!K70)),0),'8- Políticas de Administración '!$F$6:$F$10,0),1)," - ",ROUND(IF((RIGHT('5- Identificación de Riesgos'!H70,1)-'6- Valoración Controles'!K70)&lt;1,1,(RIGHT('5- Identificación de Riesgos'!H70,1)-'6- Valoración Controles'!K70)),0))</f>
        <v>Muy Baja - 1</v>
      </c>
      <c r="U70" s="503" t="str">
        <f>CONCATENATE(INDEX('8- Políticas de Administración '!$B$17:$F$21,MATCH(ROUND(IF((RIGHT('5- Identificación de Riesgos'!M70,1)-'6- Valoración Controles'!S70)&lt;1,1,(RIGHT('5- Identificación de Riesgos'!M70,1)-'6- Valoración Controles'!S70)),0),'8- Políticas de Administración '!$F$17:$F$21,0),1)," - ",ROUND(IF((RIGHT('5- Identificación de Riesgos'!M70,1)-'6- Valoración Controles'!S70)&lt;1,1,(RIGHT('5- Identificación de Riesgos'!M70,1)-'6- Valoración Controles'!S70)),0))</f>
        <v>Catastrófico - 5</v>
      </c>
      <c r="V70" s="426" t="str">
        <f>CONCATENATE(VLOOKUP((LEFT(T70,LEN(T70)-4)&amp;LEFT(U70,LEN(U70)-4)),'9- Matriz de Calor '!$D$18:$E$42,2,0)," - ",RIGHT(T70,1)*RIGHT(U70,1))</f>
        <v>Extremo - 5</v>
      </c>
    </row>
    <row r="71" spans="1:22" ht="147" customHeight="1">
      <c r="A71" s="533"/>
      <c r="B71" s="433"/>
      <c r="C71" s="173" t="str">
        <f>'5- Identificación de Riesgos'!D71</f>
        <v xml:space="preserve">2. Desconocimiento del Código de Etica y Buen Gobierno.   </v>
      </c>
      <c r="D71" s="166"/>
      <c r="E71" s="309" t="s">
        <v>536</v>
      </c>
      <c r="F71" s="157" t="s">
        <v>331</v>
      </c>
      <c r="G71" s="157" t="s">
        <v>330</v>
      </c>
      <c r="H71" s="157" t="s">
        <v>331</v>
      </c>
      <c r="I71" s="157" t="s">
        <v>331</v>
      </c>
      <c r="J71" s="162">
        <f t="shared" si="7"/>
        <v>0.75</v>
      </c>
      <c r="K71" s="539"/>
      <c r="L71" s="158">
        <f>'5- Identificación de Riesgos'!I71</f>
        <v>0</v>
      </c>
      <c r="M71" s="322"/>
      <c r="N71" s="158"/>
      <c r="O71" s="158"/>
      <c r="P71" s="158"/>
      <c r="Q71" s="158"/>
      <c r="R71" s="162">
        <f t="shared" si="6"/>
        <v>0</v>
      </c>
      <c r="S71" s="536"/>
      <c r="T71" s="430"/>
      <c r="U71" s="504"/>
      <c r="V71" s="427"/>
    </row>
    <row r="72" spans="1:22">
      <c r="A72" s="533"/>
      <c r="B72" s="433"/>
      <c r="C72" s="173">
        <f>'5- Identificación de Riesgos'!D72</f>
        <v>0</v>
      </c>
      <c r="D72" s="166"/>
      <c r="E72" s="174"/>
      <c r="F72" s="158"/>
      <c r="G72" s="158"/>
      <c r="H72" s="158"/>
      <c r="I72" s="158"/>
      <c r="J72" s="162">
        <f t="shared" si="7"/>
        <v>0</v>
      </c>
      <c r="K72" s="539"/>
      <c r="L72" s="158">
        <f>'5- Identificación de Riesgos'!I72</f>
        <v>0</v>
      </c>
      <c r="M72" s="210"/>
      <c r="N72" s="158"/>
      <c r="O72" s="158"/>
      <c r="P72" s="158"/>
      <c r="Q72" s="158"/>
      <c r="R72" s="162">
        <f t="shared" si="6"/>
        <v>0</v>
      </c>
      <c r="S72" s="536"/>
      <c r="T72" s="430"/>
      <c r="U72" s="504"/>
      <c r="V72" s="427"/>
    </row>
    <row r="73" spans="1:22">
      <c r="A73" s="533"/>
      <c r="B73" s="433"/>
      <c r="C73" s="173">
        <f>'5- Identificación de Riesgos'!D73</f>
        <v>0</v>
      </c>
      <c r="D73" s="166"/>
      <c r="E73" s="174"/>
      <c r="F73" s="158"/>
      <c r="G73" s="158"/>
      <c r="H73" s="158"/>
      <c r="I73" s="158"/>
      <c r="J73" s="162">
        <f t="shared" si="7"/>
        <v>0</v>
      </c>
      <c r="K73" s="539"/>
      <c r="L73" s="158">
        <f>'5- Identificación de Riesgos'!I73</f>
        <v>0</v>
      </c>
      <c r="M73" s="209"/>
      <c r="N73" s="158"/>
      <c r="O73" s="158"/>
      <c r="P73" s="158"/>
      <c r="Q73" s="158"/>
      <c r="R73" s="162">
        <f t="shared" si="6"/>
        <v>0</v>
      </c>
      <c r="S73" s="536"/>
      <c r="T73" s="430"/>
      <c r="U73" s="504"/>
      <c r="V73" s="427"/>
    </row>
    <row r="74" spans="1:22">
      <c r="A74" s="533"/>
      <c r="B74" s="433"/>
      <c r="C74" s="173">
        <f>'5- Identificación de Riesgos'!D74</f>
        <v>0</v>
      </c>
      <c r="D74" s="166"/>
      <c r="E74" s="166"/>
      <c r="F74" s="158"/>
      <c r="G74" s="158"/>
      <c r="H74" s="158"/>
      <c r="I74" s="158"/>
      <c r="J74" s="162">
        <f t="shared" si="7"/>
        <v>0</v>
      </c>
      <c r="K74" s="539"/>
      <c r="L74" s="158">
        <f>'5- Identificación de Riesgos'!I74</f>
        <v>0</v>
      </c>
      <c r="M74" s="209"/>
      <c r="N74" s="158"/>
      <c r="O74" s="158"/>
      <c r="P74" s="158"/>
      <c r="Q74" s="158"/>
      <c r="R74" s="162">
        <f t="shared" si="6"/>
        <v>0</v>
      </c>
      <c r="S74" s="536"/>
      <c r="T74" s="430"/>
      <c r="U74" s="504"/>
      <c r="V74" s="427"/>
    </row>
    <row r="75" spans="1:22">
      <c r="A75" s="533"/>
      <c r="B75" s="433"/>
      <c r="C75" s="173">
        <f>'5- Identificación de Riesgos'!D75</f>
        <v>0</v>
      </c>
      <c r="D75" s="166"/>
      <c r="E75" s="174"/>
      <c r="F75" s="158"/>
      <c r="G75" s="158"/>
      <c r="H75" s="158"/>
      <c r="I75" s="158"/>
      <c r="J75" s="162">
        <f t="shared" si="7"/>
        <v>0</v>
      </c>
      <c r="K75" s="539"/>
      <c r="L75" s="158">
        <f>'5- Identificación de Riesgos'!I75</f>
        <v>0</v>
      </c>
      <c r="M75" s="209"/>
      <c r="N75" s="158"/>
      <c r="O75" s="158"/>
      <c r="P75" s="158"/>
      <c r="Q75" s="158"/>
      <c r="R75" s="162">
        <f t="shared" si="6"/>
        <v>0</v>
      </c>
      <c r="S75" s="536"/>
      <c r="T75" s="430"/>
      <c r="U75" s="504"/>
      <c r="V75" s="427"/>
    </row>
    <row r="76" spans="1:22">
      <c r="A76" s="533"/>
      <c r="B76" s="433"/>
      <c r="C76" s="173">
        <f>'5- Identificación de Riesgos'!D76</f>
        <v>0</v>
      </c>
      <c r="D76" s="166"/>
      <c r="E76" s="174"/>
      <c r="F76" s="158"/>
      <c r="G76" s="158"/>
      <c r="H76" s="158"/>
      <c r="I76" s="158"/>
      <c r="J76" s="162">
        <f t="shared" si="7"/>
        <v>0</v>
      </c>
      <c r="K76" s="539"/>
      <c r="L76" s="158">
        <f>'5- Identificación de Riesgos'!I76</f>
        <v>0</v>
      </c>
      <c r="M76" s="209"/>
      <c r="N76" s="158"/>
      <c r="O76" s="158"/>
      <c r="P76" s="158"/>
      <c r="Q76" s="158"/>
      <c r="R76" s="162">
        <f t="shared" si="6"/>
        <v>0</v>
      </c>
      <c r="S76" s="536"/>
      <c r="T76" s="430"/>
      <c r="U76" s="504"/>
      <c r="V76" s="427"/>
    </row>
    <row r="77" spans="1:22">
      <c r="A77" s="533"/>
      <c r="B77" s="433"/>
      <c r="C77" s="173">
        <f>'5- Identificación de Riesgos'!D77</f>
        <v>0</v>
      </c>
      <c r="D77" s="166"/>
      <c r="E77" s="174"/>
      <c r="F77" s="158"/>
      <c r="G77" s="158"/>
      <c r="H77" s="158"/>
      <c r="I77" s="158"/>
      <c r="J77" s="162">
        <f t="shared" si="7"/>
        <v>0</v>
      </c>
      <c r="K77" s="539"/>
      <c r="L77" s="158">
        <f>'5- Identificación de Riesgos'!I77</f>
        <v>0</v>
      </c>
      <c r="M77" s="209"/>
      <c r="N77" s="158"/>
      <c r="O77" s="158"/>
      <c r="P77" s="158"/>
      <c r="Q77" s="158"/>
      <c r="R77" s="162">
        <f t="shared" si="6"/>
        <v>0</v>
      </c>
      <c r="S77" s="536"/>
      <c r="T77" s="430"/>
      <c r="U77" s="504"/>
      <c r="V77" s="427"/>
    </row>
    <row r="78" spans="1:22" ht="31.5" customHeight="1">
      <c r="A78" s="533"/>
      <c r="B78" s="433"/>
      <c r="C78" s="173">
        <f>'5- Identificación de Riesgos'!D78</f>
        <v>0</v>
      </c>
      <c r="D78" s="166"/>
      <c r="E78" s="174"/>
      <c r="F78" s="158"/>
      <c r="G78" s="158"/>
      <c r="H78" s="158"/>
      <c r="I78" s="158"/>
      <c r="J78" s="162"/>
      <c r="K78" s="228"/>
      <c r="L78" s="158">
        <f>'5- Identificación de Riesgos'!I78</f>
        <v>0</v>
      </c>
      <c r="M78" s="209"/>
      <c r="N78" s="158"/>
      <c r="O78" s="158"/>
      <c r="P78" s="158"/>
      <c r="Q78" s="158"/>
      <c r="R78" s="162">
        <f>SUM(COUNTIF(N78,"SI")*25%,COUNTIF(O78,"SI")*40%,COUNTIF(P78,"SI")*25%,COUNTIF(Q78,"SI")*10%)</f>
        <v>0</v>
      </c>
      <c r="S78" s="536"/>
      <c r="T78" s="430"/>
      <c r="U78" s="504"/>
      <c r="V78" s="427"/>
    </row>
    <row r="79" spans="1:22" ht="27" customHeight="1" thickBot="1">
      <c r="A79" s="534"/>
      <c r="B79" s="434"/>
      <c r="C79" s="173">
        <f>'5- Identificación de Riesgos'!D79</f>
        <v>0</v>
      </c>
      <c r="D79" s="168"/>
      <c r="E79" s="176"/>
      <c r="F79" s="159"/>
      <c r="G79" s="159"/>
      <c r="H79" s="159"/>
      <c r="I79" s="159"/>
      <c r="J79" s="163"/>
      <c r="K79" s="229"/>
      <c r="L79" s="159">
        <f>'5- Identificación de Riesgos'!I79</f>
        <v>0</v>
      </c>
      <c r="M79" s="223"/>
      <c r="N79" s="159"/>
      <c r="O79" s="159"/>
      <c r="P79" s="159"/>
      <c r="Q79" s="159"/>
      <c r="R79" s="163">
        <f>SUM(COUNTIF(N79,"SI")*25%,COUNTIF(O79,"SI")*40%,COUNTIF(P79,"SI")*25%,COUNTIF(Q79,"SI")*10%)</f>
        <v>0</v>
      </c>
      <c r="S79" s="537"/>
      <c r="T79" s="431"/>
      <c r="U79" s="505"/>
      <c r="V79" s="428"/>
    </row>
    <row r="80" spans="1:22" ht="125.25" customHeight="1">
      <c r="A80" s="532">
        <v>8</v>
      </c>
      <c r="B80" s="432" t="str">
        <f>'5- Identificación de Riesgos'!B80</f>
        <v>Interrupción o fallas Tecnológicas en hardware o software</v>
      </c>
      <c r="C80" s="171" t="str">
        <f>'5- Identificación de Riesgos'!D80</f>
        <v>1. Falta de software actualizado</v>
      </c>
      <c r="D80" s="165"/>
      <c r="E80" s="309" t="s">
        <v>540</v>
      </c>
      <c r="F80" s="157" t="s">
        <v>330</v>
      </c>
      <c r="G80" s="157" t="s">
        <v>331</v>
      </c>
      <c r="H80" s="157" t="s">
        <v>331</v>
      </c>
      <c r="I80" s="157" t="s">
        <v>331</v>
      </c>
      <c r="J80" s="164">
        <f t="shared" ref="J80:J87" si="8">COUNTIF(F80:I80,"SI")/4</f>
        <v>0.75</v>
      </c>
      <c r="K80" s="538">
        <f>AVERAGE(J80:J87)</f>
        <v>0.28125</v>
      </c>
      <c r="L80" s="158" t="str">
        <f>'5- Identificación de Riesgos'!I80</f>
        <v>Interrupción o afectación en la prestación del servicio judicial</v>
      </c>
      <c r="M80" s="309" t="s">
        <v>547</v>
      </c>
      <c r="N80" s="157"/>
      <c r="O80" s="157"/>
      <c r="P80" s="157"/>
      <c r="Q80" s="157"/>
      <c r="R80" s="164">
        <f t="shared" ref="R80:R87" si="9">SUM(COUNTIF(N80,"SI")*25%,COUNTIF(O80,"SI")*40%,COUNTIF(P80,"SI")*25%,COUNTIF(Q80,"SI")*10%)</f>
        <v>0</v>
      </c>
      <c r="S80" s="535">
        <f>AVERAGE(R80:R89)</f>
        <v>0</v>
      </c>
      <c r="T80" s="429" t="str">
        <f>CONCATENATE(INDEX('8- Políticas de Administración '!$B$6:$F$10,MATCH(ROUND(IF((RIGHT('5- Identificación de Riesgos'!H80,1)-'6- Valoración Controles'!K80)&lt;1,1,(RIGHT('5- Identificación de Riesgos'!H80,1)-'6- Valoración Controles'!K80)),0),'8- Políticas de Administración '!$F$6:$F$10,0),1)," - ",ROUND(IF((RIGHT('5- Identificación de Riesgos'!H80,1)-'6- Valoración Controles'!K80)&lt;1,1,(RIGHT('5- Identificación de Riesgos'!H80,1)-'6- Valoración Controles'!K80)),0))</f>
        <v>Muy Baja - 1</v>
      </c>
      <c r="U80" s="503" t="str">
        <f>CONCATENATE(INDEX('8- Políticas de Administración '!$B$17:$F$21,MATCH(ROUND(IF((RIGHT('5- Identificación de Riesgos'!M80,1)-'6- Valoración Controles'!S80)&lt;1,1,(RIGHT('5- Identificación de Riesgos'!M80,1)-'6- Valoración Controles'!S80)),0),'8- Políticas de Administración '!$F$17:$F$21,0),1)," - ",ROUND(IF((RIGHT('5- Identificación de Riesgos'!M80,1)-'6- Valoración Controles'!S80)&lt;1,1,(RIGHT('5- Identificación de Riesgos'!M80,1)-'6- Valoración Controles'!S80)),0))</f>
        <v>Moderado - 3</v>
      </c>
      <c r="V80" s="426" t="str">
        <f>CONCATENATE(VLOOKUP((LEFT(T80,LEN(T80)-4)&amp;LEFT(U80,LEN(U80)-4)),'9- Matriz de Calor '!$D$18:$E$42,2,0)," - ",RIGHT(T80,1)*RIGHT(U80,1))</f>
        <v>Moderado - 3</v>
      </c>
    </row>
    <row r="81" spans="1:22" ht="118.5" customHeight="1">
      <c r="A81" s="533"/>
      <c r="B81" s="433"/>
      <c r="C81" s="173" t="str">
        <f>'5- Identificación de Riesgos'!D81</f>
        <v xml:space="preserve">2. Equipos obsoletos </v>
      </c>
      <c r="D81" s="166"/>
      <c r="E81" s="309" t="s">
        <v>539</v>
      </c>
      <c r="F81" s="158" t="s">
        <v>331</v>
      </c>
      <c r="G81" s="158" t="s">
        <v>331</v>
      </c>
      <c r="H81" s="158" t="s">
        <v>331</v>
      </c>
      <c r="I81" s="158" t="s">
        <v>331</v>
      </c>
      <c r="J81" s="162">
        <f t="shared" si="8"/>
        <v>1</v>
      </c>
      <c r="K81" s="539"/>
      <c r="L81" s="158" t="str">
        <f>'5- Identificación de Riesgos'!I81</f>
        <v>Interrupción o afectación en la prestación del servicio administrativo</v>
      </c>
      <c r="M81" s="309" t="s">
        <v>547</v>
      </c>
      <c r="N81" s="158"/>
      <c r="O81" s="158"/>
      <c r="P81" s="158"/>
      <c r="Q81" s="158"/>
      <c r="R81" s="162">
        <f t="shared" si="9"/>
        <v>0</v>
      </c>
      <c r="S81" s="536"/>
      <c r="T81" s="430"/>
      <c r="U81" s="504"/>
      <c r="V81" s="427"/>
    </row>
    <row r="82" spans="1:22" ht="37.5" customHeight="1">
      <c r="A82" s="533"/>
      <c r="B82" s="433"/>
      <c r="C82" s="173" t="str">
        <f>'5- Identificación de Riesgos'!D82</f>
        <v>3. Ciberataques</v>
      </c>
      <c r="D82" s="166"/>
      <c r="E82" s="166" t="s">
        <v>514</v>
      </c>
      <c r="F82" s="158" t="s">
        <v>331</v>
      </c>
      <c r="G82" s="158" t="s">
        <v>331</v>
      </c>
      <c r="H82" s="158" t="s">
        <v>330</v>
      </c>
      <c r="I82" s="158" t="s">
        <v>330</v>
      </c>
      <c r="J82" s="162">
        <f t="shared" si="8"/>
        <v>0.5</v>
      </c>
      <c r="K82" s="539"/>
      <c r="L82" s="158">
        <f>'5- Identificación de Riesgos'!I82</f>
        <v>0</v>
      </c>
      <c r="M82" s="209"/>
      <c r="N82" s="158"/>
      <c r="O82" s="158"/>
      <c r="P82" s="158"/>
      <c r="Q82" s="158"/>
      <c r="R82" s="162">
        <f t="shared" si="9"/>
        <v>0</v>
      </c>
      <c r="S82" s="536"/>
      <c r="T82" s="430"/>
      <c r="U82" s="504"/>
      <c r="V82" s="427"/>
    </row>
    <row r="83" spans="1:22" ht="37.5" customHeight="1">
      <c r="A83" s="533"/>
      <c r="B83" s="433"/>
      <c r="C83" s="173">
        <f>'5- Identificación de Riesgos'!D83</f>
        <v>0</v>
      </c>
      <c r="D83" s="166"/>
      <c r="E83" s="174"/>
      <c r="F83" s="158"/>
      <c r="G83" s="158"/>
      <c r="H83" s="158"/>
      <c r="I83" s="158"/>
      <c r="J83" s="162">
        <f t="shared" si="8"/>
        <v>0</v>
      </c>
      <c r="K83" s="539"/>
      <c r="L83" s="158">
        <f>'5- Identificación de Riesgos'!I83</f>
        <v>0</v>
      </c>
      <c r="M83" s="209"/>
      <c r="N83" s="158"/>
      <c r="O83" s="158"/>
      <c r="P83" s="158"/>
      <c r="Q83" s="158"/>
      <c r="R83" s="162">
        <f t="shared" si="9"/>
        <v>0</v>
      </c>
      <c r="S83" s="536"/>
      <c r="T83" s="430"/>
      <c r="U83" s="504"/>
      <c r="V83" s="427"/>
    </row>
    <row r="84" spans="1:22">
      <c r="A84" s="533"/>
      <c r="B84" s="433"/>
      <c r="C84" s="173">
        <f>'5- Identificación de Riesgos'!D84</f>
        <v>0</v>
      </c>
      <c r="D84" s="166"/>
      <c r="E84" s="166"/>
      <c r="F84" s="158"/>
      <c r="G84" s="158"/>
      <c r="H84" s="158"/>
      <c r="I84" s="158"/>
      <c r="J84" s="162">
        <f t="shared" si="8"/>
        <v>0</v>
      </c>
      <c r="K84" s="539"/>
      <c r="L84" s="158">
        <f>'5- Identificación de Riesgos'!I84</f>
        <v>0</v>
      </c>
      <c r="M84" s="209"/>
      <c r="N84" s="158"/>
      <c r="O84" s="158"/>
      <c r="P84" s="158"/>
      <c r="Q84" s="158"/>
      <c r="R84" s="162">
        <f t="shared" si="9"/>
        <v>0</v>
      </c>
      <c r="S84" s="536"/>
      <c r="T84" s="430"/>
      <c r="U84" s="504"/>
      <c r="V84" s="427"/>
    </row>
    <row r="85" spans="1:22">
      <c r="A85" s="533"/>
      <c r="B85" s="433"/>
      <c r="C85" s="173">
        <f>'5- Identificación de Riesgos'!D85</f>
        <v>0</v>
      </c>
      <c r="D85" s="166"/>
      <c r="E85" s="174"/>
      <c r="F85" s="158"/>
      <c r="G85" s="158"/>
      <c r="H85" s="158"/>
      <c r="I85" s="158"/>
      <c r="J85" s="162">
        <f t="shared" si="8"/>
        <v>0</v>
      </c>
      <c r="K85" s="539"/>
      <c r="L85" s="158">
        <f>'5- Identificación de Riesgos'!I85</f>
        <v>0</v>
      </c>
      <c r="M85" s="209"/>
      <c r="N85" s="158"/>
      <c r="O85" s="158"/>
      <c r="P85" s="158"/>
      <c r="Q85" s="158"/>
      <c r="R85" s="162">
        <f t="shared" si="9"/>
        <v>0</v>
      </c>
      <c r="S85" s="536"/>
      <c r="T85" s="430"/>
      <c r="U85" s="504"/>
      <c r="V85" s="427"/>
    </row>
    <row r="86" spans="1:22">
      <c r="A86" s="533"/>
      <c r="B86" s="433"/>
      <c r="C86" s="173">
        <f>'5- Identificación de Riesgos'!D86</f>
        <v>0</v>
      </c>
      <c r="D86" s="166"/>
      <c r="E86" s="174"/>
      <c r="F86" s="158"/>
      <c r="G86" s="158"/>
      <c r="H86" s="158"/>
      <c r="I86" s="158"/>
      <c r="J86" s="162">
        <f t="shared" si="8"/>
        <v>0</v>
      </c>
      <c r="K86" s="539"/>
      <c r="L86" s="158">
        <f>'5- Identificación de Riesgos'!I86</f>
        <v>0</v>
      </c>
      <c r="M86" s="209"/>
      <c r="N86" s="158"/>
      <c r="O86" s="158"/>
      <c r="P86" s="158"/>
      <c r="Q86" s="158"/>
      <c r="R86" s="162">
        <f t="shared" si="9"/>
        <v>0</v>
      </c>
      <c r="S86" s="536"/>
      <c r="T86" s="430"/>
      <c r="U86" s="504"/>
      <c r="V86" s="427"/>
    </row>
    <row r="87" spans="1:22">
      <c r="A87" s="533"/>
      <c r="B87" s="433"/>
      <c r="C87" s="173">
        <f>'5- Identificación de Riesgos'!D87</f>
        <v>0</v>
      </c>
      <c r="D87" s="166"/>
      <c r="E87" s="174"/>
      <c r="F87" s="158"/>
      <c r="G87" s="158"/>
      <c r="H87" s="158"/>
      <c r="I87" s="158"/>
      <c r="J87" s="162">
        <f t="shared" si="8"/>
        <v>0</v>
      </c>
      <c r="K87" s="539"/>
      <c r="L87" s="158">
        <f>'5- Identificación de Riesgos'!I87</f>
        <v>0</v>
      </c>
      <c r="M87" s="209"/>
      <c r="N87" s="158"/>
      <c r="O87" s="158"/>
      <c r="P87" s="158"/>
      <c r="Q87" s="158"/>
      <c r="R87" s="162">
        <f t="shared" si="9"/>
        <v>0</v>
      </c>
      <c r="S87" s="536"/>
      <c r="T87" s="430"/>
      <c r="U87" s="504"/>
      <c r="V87" s="427"/>
    </row>
    <row r="88" spans="1:22">
      <c r="A88" s="533"/>
      <c r="B88" s="521"/>
      <c r="C88" s="173">
        <f>'5- Identificación de Riesgos'!D88</f>
        <v>0</v>
      </c>
      <c r="D88" s="166"/>
      <c r="E88" s="174"/>
      <c r="F88" s="158"/>
      <c r="G88" s="158"/>
      <c r="H88" s="158"/>
      <c r="I88" s="158"/>
      <c r="J88" s="162"/>
      <c r="K88" s="228"/>
      <c r="L88" s="158">
        <f>'5- Identificación de Riesgos'!I88</f>
        <v>0</v>
      </c>
      <c r="M88" s="209"/>
      <c r="N88" s="158"/>
      <c r="O88" s="158"/>
      <c r="P88" s="158"/>
      <c r="Q88" s="158"/>
      <c r="R88" s="162">
        <f>SUM(COUNTIF(N88,"SI")*25%,COUNTIF(O88,"SI")*40%,COUNTIF(P88,"SI")*25%,COUNTIF(Q88,"SI")*10%)</f>
        <v>0</v>
      </c>
      <c r="S88" s="536"/>
      <c r="T88" s="430"/>
      <c r="U88" s="504"/>
      <c r="V88" s="427"/>
    </row>
    <row r="89" spans="1:22" ht="15.75" thickBot="1">
      <c r="A89" s="534"/>
      <c r="B89" s="434"/>
      <c r="C89" s="175">
        <f>'5- Identificación de Riesgos'!D89</f>
        <v>0</v>
      </c>
      <c r="D89" s="168"/>
      <c r="E89" s="176"/>
      <c r="F89" s="159"/>
      <c r="G89" s="159"/>
      <c r="H89" s="159"/>
      <c r="I89" s="159"/>
      <c r="J89" s="163"/>
      <c r="K89" s="229"/>
      <c r="L89" s="159">
        <f>'5- Identificación de Riesgos'!I89</f>
        <v>0</v>
      </c>
      <c r="M89" s="223"/>
      <c r="N89" s="159"/>
      <c r="O89" s="159"/>
      <c r="P89" s="159"/>
      <c r="Q89" s="159"/>
      <c r="R89" s="163">
        <f>SUM(COUNTIF(N89,"SI")*25%,COUNTIF(O89,"SI")*40%,COUNTIF(P89,"SI")*25%,COUNTIF(Q89,"SI")*10%)</f>
        <v>0</v>
      </c>
      <c r="S89" s="537"/>
      <c r="T89" s="431"/>
      <c r="U89" s="505"/>
      <c r="V89" s="428"/>
    </row>
    <row r="90" spans="1:22" ht="127.5">
      <c r="A90" s="532">
        <v>9</v>
      </c>
      <c r="B90" s="583" t="str">
        <f>'5- Identificación de Riesgos'!B90</f>
        <v>Acceso a información reservada</v>
      </c>
      <c r="C90" s="171" t="str">
        <f>'5- Identificación de Riesgos'!D90</f>
        <v>1. Fallas de seguridad de la información en el diseño de aplicativos internos.</v>
      </c>
      <c r="D90" s="165"/>
      <c r="E90" s="309" t="s">
        <v>552</v>
      </c>
      <c r="F90" s="157" t="s">
        <v>331</v>
      </c>
      <c r="G90" s="157" t="s">
        <v>331</v>
      </c>
      <c r="H90" s="157" t="s">
        <v>331</v>
      </c>
      <c r="I90" s="157" t="s">
        <v>331</v>
      </c>
      <c r="J90" s="164">
        <f t="shared" ref="J90:J97" si="10">COUNTIF(F90:I90,"SI")/4</f>
        <v>1</v>
      </c>
      <c r="K90" s="538">
        <f>AVERAGE(J90:J97)</f>
        <v>0.1875</v>
      </c>
      <c r="L90" s="157" t="str">
        <f>'5- Identificación de Riesgos'!I90</f>
        <v>Afectación de reputacion,imagén,  credibilidad, satisfacción de usuarios y PI</v>
      </c>
      <c r="M90" s="312" t="s">
        <v>493</v>
      </c>
      <c r="N90" s="157" t="s">
        <v>330</v>
      </c>
      <c r="O90" s="157" t="s">
        <v>330</v>
      </c>
      <c r="P90" s="157" t="s">
        <v>331</v>
      </c>
      <c r="Q90" s="157" t="s">
        <v>331</v>
      </c>
      <c r="R90" s="164">
        <f t="shared" ref="R90:R97" si="11">SUM(COUNTIF(N90,"SI")*25%,COUNTIF(O90,"SI")*40%,COUNTIF(P90,"SI")*25%,COUNTIF(Q90,"SI")*10%)</f>
        <v>0.35</v>
      </c>
      <c r="S90" s="538">
        <f>AVERAGE(R90:R97)</f>
        <v>0.13750000000000001</v>
      </c>
      <c r="T90" s="429" t="str">
        <f>CONCATENATE(INDEX('8- Políticas de Administración '!$B$6:$F$10,MATCH(ROUND(IF((RIGHT('5- Identificación de Riesgos'!H90,1)-'6- Valoración Controles'!K90)&lt;1,1,(RIGHT('5- Identificación de Riesgos'!H90,1)-'6- Valoración Controles'!K90)),0),'8- Políticas de Administración '!$F$6:$F$10,0),1)," - ",ROUND(IF((RIGHT('5- Identificación de Riesgos'!H90,1)-'6- Valoración Controles'!K90)&lt;1,1,(RIGHT('5- Identificación de Riesgos'!H90,1)-'6- Valoración Controles'!K90)),0))</f>
        <v>Muy Baja - 1</v>
      </c>
      <c r="U90" s="503" t="str">
        <f>CONCATENATE(INDEX('8- Políticas de Administración '!$B$17:$F$21,MATCH(ROUND(IF((RIGHT('5- Identificación de Riesgos'!M90,1)-'6- Valoración Controles'!S90)&lt;1,1,(RIGHT('5- Identificación de Riesgos'!M90,1)-'6- Valoración Controles'!S90)),0),'8- Políticas de Administración '!$F$17:$F$21,0),1)," - ",ROUND(IF((RIGHT('5- Identificación de Riesgos'!M90,1)-'6- Valoración Controles'!S90)&lt;1,1,(RIGHT('5- Identificación de Riesgos'!M90,1)-'6- Valoración Controles'!S90)),0))</f>
        <v>Moderado - 3</v>
      </c>
      <c r="V90" s="426" t="str">
        <f>CONCATENATE(VLOOKUP((LEFT(T90,LEN(T90)-4)&amp;LEFT(U90,LEN(U90)-4)),'9- Matriz de Calor '!$D$18:$E$42,2,0)," - ",RIGHT(T90,1)*RIGHT(U90,1))</f>
        <v>Moderado - 3</v>
      </c>
    </row>
    <row r="91" spans="1:22" ht="159.75" customHeight="1">
      <c r="A91" s="533"/>
      <c r="B91" s="521"/>
      <c r="C91" s="173" t="str">
        <f>'5- Identificación de Riesgos'!D91</f>
        <v>2. Ciberataques</v>
      </c>
      <c r="D91" s="166"/>
      <c r="E91" s="166" t="s">
        <v>514</v>
      </c>
      <c r="F91" s="158" t="s">
        <v>331</v>
      </c>
      <c r="G91" s="158" t="s">
        <v>331</v>
      </c>
      <c r="H91" s="158" t="s">
        <v>330</v>
      </c>
      <c r="I91" s="158" t="s">
        <v>330</v>
      </c>
      <c r="J91" s="162">
        <f t="shared" si="10"/>
        <v>0.5</v>
      </c>
      <c r="K91" s="539"/>
      <c r="L91" s="311" t="str">
        <f>'5- Identificación de Riesgos'!I91</f>
        <v>Interrupción o afectación en la prestación del servicio judicial</v>
      </c>
      <c r="M91" s="309" t="s">
        <v>553</v>
      </c>
      <c r="N91" s="307" t="s">
        <v>330</v>
      </c>
      <c r="O91" s="158" t="s">
        <v>331</v>
      </c>
      <c r="P91" s="158" t="s">
        <v>331</v>
      </c>
      <c r="Q91" s="158" t="s">
        <v>331</v>
      </c>
      <c r="R91" s="162">
        <f t="shared" si="11"/>
        <v>0.75</v>
      </c>
      <c r="S91" s="539"/>
      <c r="T91" s="430"/>
      <c r="U91" s="504"/>
      <c r="V91" s="427"/>
    </row>
    <row r="92" spans="1:22">
      <c r="A92" s="533"/>
      <c r="B92" s="521"/>
      <c r="C92" s="173">
        <f>'5- Identificación de Riesgos'!D92</f>
        <v>0</v>
      </c>
      <c r="D92" s="166"/>
      <c r="F92" s="158"/>
      <c r="G92" s="158"/>
      <c r="H92" s="158"/>
      <c r="I92" s="158"/>
      <c r="J92" s="162">
        <f t="shared" si="10"/>
        <v>0</v>
      </c>
      <c r="K92" s="539"/>
      <c r="L92" s="311">
        <f>'5- Identificación de Riesgos'!I92</f>
        <v>0</v>
      </c>
      <c r="M92" s="309"/>
      <c r="N92" s="307"/>
      <c r="O92" s="158"/>
      <c r="P92" s="158"/>
      <c r="Q92" s="158"/>
      <c r="R92" s="162">
        <f t="shared" si="11"/>
        <v>0</v>
      </c>
      <c r="S92" s="539"/>
      <c r="T92" s="430"/>
      <c r="U92" s="504"/>
      <c r="V92" s="427"/>
    </row>
    <row r="93" spans="1:22" ht="21" customHeight="1">
      <c r="A93" s="533"/>
      <c r="B93" s="521"/>
      <c r="C93" s="173">
        <f>'5- Identificación de Riesgos'!D93</f>
        <v>0</v>
      </c>
      <c r="D93" s="166"/>
      <c r="E93" s="174"/>
      <c r="F93" s="158"/>
      <c r="G93" s="158"/>
      <c r="H93" s="158"/>
      <c r="I93" s="158"/>
      <c r="J93" s="162">
        <f t="shared" si="10"/>
        <v>0</v>
      </c>
      <c r="K93" s="539"/>
      <c r="L93" s="311">
        <f>'5- Identificación de Riesgos'!I93</f>
        <v>0</v>
      </c>
      <c r="M93" s="209"/>
      <c r="N93" s="158"/>
      <c r="O93" s="158"/>
      <c r="P93" s="158"/>
      <c r="Q93" s="158"/>
      <c r="R93" s="162">
        <f t="shared" si="11"/>
        <v>0</v>
      </c>
      <c r="S93" s="539"/>
      <c r="T93" s="430"/>
      <c r="U93" s="504"/>
      <c r="V93" s="427"/>
    </row>
    <row r="94" spans="1:22">
      <c r="A94" s="533"/>
      <c r="B94" s="521"/>
      <c r="C94" s="173">
        <f>'5- Identificación de Riesgos'!D94</f>
        <v>0</v>
      </c>
      <c r="D94" s="166"/>
      <c r="E94" s="166"/>
      <c r="F94" s="158"/>
      <c r="G94" s="158"/>
      <c r="H94" s="158"/>
      <c r="I94" s="158"/>
      <c r="J94" s="162">
        <f t="shared" si="10"/>
        <v>0</v>
      </c>
      <c r="K94" s="539"/>
      <c r="L94" s="158">
        <f>'5- Identificación de Riesgos'!I94</f>
        <v>0</v>
      </c>
      <c r="M94" s="209"/>
      <c r="N94" s="158"/>
      <c r="O94" s="158"/>
      <c r="P94" s="158"/>
      <c r="Q94" s="158"/>
      <c r="R94" s="162">
        <f t="shared" si="11"/>
        <v>0</v>
      </c>
      <c r="S94" s="539"/>
      <c r="T94" s="430"/>
      <c r="U94" s="504"/>
      <c r="V94" s="427"/>
    </row>
    <row r="95" spans="1:22">
      <c r="A95" s="533"/>
      <c r="B95" s="521"/>
      <c r="C95" s="173">
        <f>'5- Identificación de Riesgos'!D95</f>
        <v>0</v>
      </c>
      <c r="D95" s="166"/>
      <c r="E95" s="174"/>
      <c r="F95" s="158"/>
      <c r="G95" s="158"/>
      <c r="H95" s="158"/>
      <c r="I95" s="158"/>
      <c r="J95" s="162">
        <f t="shared" si="10"/>
        <v>0</v>
      </c>
      <c r="K95" s="539"/>
      <c r="L95" s="158">
        <f>'5- Identificación de Riesgos'!I95</f>
        <v>0</v>
      </c>
      <c r="M95" s="209"/>
      <c r="N95" s="158"/>
      <c r="O95" s="158"/>
      <c r="P95" s="158"/>
      <c r="Q95" s="158"/>
      <c r="R95" s="162">
        <f t="shared" si="11"/>
        <v>0</v>
      </c>
      <c r="S95" s="539"/>
      <c r="T95" s="430"/>
      <c r="U95" s="504"/>
      <c r="V95" s="427"/>
    </row>
    <row r="96" spans="1:22">
      <c r="A96" s="533"/>
      <c r="B96" s="521"/>
      <c r="C96" s="173">
        <f>'5- Identificación de Riesgos'!D96</f>
        <v>0</v>
      </c>
      <c r="D96" s="166"/>
      <c r="E96" s="174"/>
      <c r="F96" s="158"/>
      <c r="G96" s="158"/>
      <c r="H96" s="158"/>
      <c r="I96" s="158"/>
      <c r="J96" s="162">
        <f t="shared" si="10"/>
        <v>0</v>
      </c>
      <c r="K96" s="539"/>
      <c r="L96" s="158">
        <f>'5- Identificación de Riesgos'!I96</f>
        <v>0</v>
      </c>
      <c r="M96" s="209"/>
      <c r="N96" s="158"/>
      <c r="O96" s="158"/>
      <c r="P96" s="158"/>
      <c r="Q96" s="158"/>
      <c r="R96" s="162">
        <f t="shared" si="11"/>
        <v>0</v>
      </c>
      <c r="S96" s="539"/>
      <c r="T96" s="430"/>
      <c r="U96" s="504"/>
      <c r="V96" s="427"/>
    </row>
    <row r="97" spans="1:22">
      <c r="A97" s="533"/>
      <c r="B97" s="521"/>
      <c r="C97" s="173">
        <f>'5- Identificación de Riesgos'!D97</f>
        <v>0</v>
      </c>
      <c r="D97" s="166"/>
      <c r="E97" s="174"/>
      <c r="F97" s="158"/>
      <c r="G97" s="158"/>
      <c r="H97" s="158"/>
      <c r="I97" s="158"/>
      <c r="J97" s="162">
        <f t="shared" si="10"/>
        <v>0</v>
      </c>
      <c r="K97" s="539"/>
      <c r="L97" s="158">
        <f>'5- Identificación de Riesgos'!I97</f>
        <v>0</v>
      </c>
      <c r="M97" s="209"/>
      <c r="N97" s="158"/>
      <c r="O97" s="158"/>
      <c r="P97" s="158"/>
      <c r="Q97" s="158"/>
      <c r="R97" s="162">
        <f t="shared" si="11"/>
        <v>0</v>
      </c>
      <c r="S97" s="539"/>
      <c r="T97" s="430"/>
      <c r="U97" s="504"/>
      <c r="V97" s="427"/>
    </row>
    <row r="98" spans="1:22">
      <c r="A98" s="533"/>
      <c r="B98" s="521"/>
      <c r="C98" s="173">
        <f>'5- Identificación de Riesgos'!D98</f>
        <v>0</v>
      </c>
      <c r="D98" s="166"/>
      <c r="E98" s="174"/>
      <c r="F98" s="158"/>
      <c r="G98" s="158"/>
      <c r="H98" s="158"/>
      <c r="I98" s="158"/>
      <c r="J98" s="162"/>
      <c r="K98" s="228"/>
      <c r="L98" s="158">
        <f>'5- Identificación de Riesgos'!I98</f>
        <v>0</v>
      </c>
      <c r="M98" s="209"/>
      <c r="N98" s="158"/>
      <c r="O98" s="158"/>
      <c r="P98" s="158"/>
      <c r="Q98" s="158"/>
      <c r="R98" s="162">
        <f>SUM(COUNTIF(N98,"SI")*25%,COUNTIF(O98,"SI")*40%,COUNTIF(P98,"SI")*25%,COUNTIF(Q98,"SI")*10%)</f>
        <v>0</v>
      </c>
      <c r="S98" s="228">
        <f>AVERAGE(R98:R99)</f>
        <v>0</v>
      </c>
      <c r="T98" s="430"/>
      <c r="U98" s="504"/>
      <c r="V98" s="427"/>
    </row>
    <row r="99" spans="1:22" ht="15.75" thickBot="1">
      <c r="A99" s="534"/>
      <c r="B99" s="584"/>
      <c r="C99" s="175">
        <f>'5- Identificación de Riesgos'!D99</f>
        <v>0</v>
      </c>
      <c r="D99" s="168"/>
      <c r="E99" s="176"/>
      <c r="F99" s="159"/>
      <c r="G99" s="159"/>
      <c r="H99" s="159"/>
      <c r="I99" s="159"/>
      <c r="J99" s="163"/>
      <c r="K99" s="229"/>
      <c r="L99" s="159">
        <f>'5- Identificación de Riesgos'!I99</f>
        <v>0</v>
      </c>
      <c r="M99" s="223"/>
      <c r="N99" s="159"/>
      <c r="O99" s="159"/>
      <c r="P99" s="159"/>
      <c r="Q99" s="159"/>
      <c r="R99" s="163">
        <f>SUM(COUNTIF(N99,"SI")*25%,COUNTIF(O99,"SI")*40%,COUNTIF(P99,"SI")*25%,COUNTIF(Q99,"SI")*10%)</f>
        <v>0</v>
      </c>
      <c r="S99" s="229"/>
      <c r="T99" s="431"/>
      <c r="U99" s="505"/>
      <c r="V99" s="428"/>
    </row>
    <row r="101" spans="1:22">
      <c r="D101" s="53"/>
      <c r="E101" s="53"/>
    </row>
  </sheetData>
  <mergeCells count="81">
    <mergeCell ref="V90:V99"/>
    <mergeCell ref="V80:V89"/>
    <mergeCell ref="B80:B89"/>
    <mergeCell ref="K80:K87"/>
    <mergeCell ref="T80:T89"/>
    <mergeCell ref="U80:U89"/>
    <mergeCell ref="B90:B99"/>
    <mergeCell ref="K90:K97"/>
    <mergeCell ref="S90:S97"/>
    <mergeCell ref="T90:T99"/>
    <mergeCell ref="U90:U99"/>
    <mergeCell ref="T50:T59"/>
    <mergeCell ref="U50:U59"/>
    <mergeCell ref="V50:V59"/>
    <mergeCell ref="A50:A59"/>
    <mergeCell ref="B50:B59"/>
    <mergeCell ref="K50:K59"/>
    <mergeCell ref="S50:S59"/>
    <mergeCell ref="T40:T49"/>
    <mergeCell ref="U40:U49"/>
    <mergeCell ref="V40:V49"/>
    <mergeCell ref="A40:A49"/>
    <mergeCell ref="B40:B49"/>
    <mergeCell ref="K40:K49"/>
    <mergeCell ref="S40:S49"/>
    <mergeCell ref="K30:K39"/>
    <mergeCell ref="S30:S39"/>
    <mergeCell ref="B20:B29"/>
    <mergeCell ref="K20:K29"/>
    <mergeCell ref="V20:V29"/>
    <mergeCell ref="T20:T29"/>
    <mergeCell ref="U20:U29"/>
    <mergeCell ref="S20:S29"/>
    <mergeCell ref="B30:B3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V70:V79"/>
    <mergeCell ref="V60:V69"/>
    <mergeCell ref="A10:A19"/>
    <mergeCell ref="B10:B19"/>
    <mergeCell ref="C5:V5"/>
    <mergeCell ref="C6:V6"/>
    <mergeCell ref="S10:S19"/>
    <mergeCell ref="T10:T19"/>
    <mergeCell ref="U10:U19"/>
    <mergeCell ref="V10:V19"/>
    <mergeCell ref="K10:K19"/>
    <mergeCell ref="A20:A29"/>
    <mergeCell ref="T30:T39"/>
    <mergeCell ref="U30:U39"/>
    <mergeCell ref="V30:V39"/>
    <mergeCell ref="A30:A39"/>
    <mergeCell ref="T60:T69"/>
    <mergeCell ref="U60:U69"/>
    <mergeCell ref="A70:A79"/>
    <mergeCell ref="B70:B79"/>
    <mergeCell ref="B60:B69"/>
    <mergeCell ref="A60:A69"/>
    <mergeCell ref="K60:K67"/>
    <mergeCell ref="K70:K77"/>
    <mergeCell ref="T70:T79"/>
    <mergeCell ref="U70:U79"/>
    <mergeCell ref="A80:A89"/>
    <mergeCell ref="A90:A99"/>
    <mergeCell ref="S60:S69"/>
    <mergeCell ref="S70:S79"/>
    <mergeCell ref="S80:S89"/>
  </mergeCells>
  <conditionalFormatting sqref="T10 T20 T30 T40">
    <cfRule type="containsText" dxfId="496" priority="468" operator="containsText" text="Muy Alta">
      <formula>NOT(ISERROR(SEARCH("Muy Alta",T10)))</formula>
    </cfRule>
    <cfRule type="containsText" dxfId="495" priority="473" operator="containsText" text="Media">
      <formula>NOT(ISERROR(SEARCH("Media",T10)))</formula>
    </cfRule>
    <cfRule type="containsText" dxfId="494" priority="472" operator="containsText" text="Media">
      <formula>NOT(ISERROR(SEARCH("Media",T10)))</formula>
    </cfRule>
    <cfRule type="containsText" dxfId="493" priority="471" operator="containsText" text="Media">
      <formula>NOT(ISERROR(SEARCH("Media",T10)))</formula>
    </cfRule>
    <cfRule type="containsText" dxfId="492" priority="470" operator="containsText" text="Alta">
      <formula>NOT(ISERROR(SEARCH("Alta",T10)))</formula>
    </cfRule>
    <cfRule type="containsText" dxfId="491" priority="482" operator="containsText" text="Media">
      <formula>NOT(ISERROR(SEARCH("Media",T10)))</formula>
    </cfRule>
    <cfRule type="containsText" dxfId="490" priority="467" operator="containsText" text="Baja">
      <formula>NOT(ISERROR(SEARCH("Baja",T10)))</formula>
    </cfRule>
    <cfRule type="containsText" dxfId="489" priority="466" operator="containsText" text="Muy Baja">
      <formula>NOT(ISERROR(SEARCH("Muy Baja",T10)))</formula>
    </cfRule>
    <cfRule type="containsText" dxfId="488" priority="475" operator="containsText" text="Baja">
      <formula>NOT(ISERROR(SEARCH("Baja",T10)))</formula>
    </cfRule>
    <cfRule type="cellIs" dxfId="487" priority="488" operator="between">
      <formula>0</formula>
      <formula>2</formula>
    </cfRule>
    <cfRule type="containsText" dxfId="486" priority="474" operator="containsText" text="Muy Baja">
      <formula>NOT(ISERROR(SEARCH("Muy Baja",T10)))</formula>
    </cfRule>
    <cfRule type="containsText" dxfId="485" priority="476" operator="containsText" text="Muy Baja">
      <formula>NOT(ISERROR(SEARCH("Muy Baja",T10)))</formula>
    </cfRule>
    <cfRule type="containsText" dxfId="484" priority="477" operator="containsText" text="Muy Baja">
      <formula>NOT(ISERROR(SEARCH("Muy Baja",T10)))</formula>
    </cfRule>
    <cfRule type="containsText" dxfId="483" priority="478" operator="containsText" text="Muy Baja">
      <formula>NOT(ISERROR(SEARCH("Muy Baja",T10)))</formula>
    </cfRule>
    <cfRule type="containsText" dxfId="482" priority="479" operator="containsText" text="Muy Baja'Tabla probabilidad'!">
      <formula>NOT(ISERROR(SEARCH("Muy Baja'Tabla probabilidad'!",T10)))</formula>
    </cfRule>
    <cfRule type="containsText" dxfId="481" priority="480" operator="containsText" text="Muy bajo">
      <formula>NOT(ISERROR(SEARCH("Muy bajo",T10)))</formula>
    </cfRule>
    <cfRule type="containsText" dxfId="480" priority="481" operator="containsText" text="Alta">
      <formula>NOT(ISERROR(SEARCH("Alta",T10)))</formula>
    </cfRule>
    <cfRule type="containsText" dxfId="479" priority="483" operator="containsText" text="Baja">
      <formula>NOT(ISERROR(SEARCH("Baja",T10)))</formula>
    </cfRule>
    <cfRule type="containsText" dxfId="478" priority="484" operator="containsText" text="Muy baja">
      <formula>NOT(ISERROR(SEARCH("Muy baja",T10)))</formula>
    </cfRule>
    <cfRule type="cellIs" dxfId="475" priority="487" operator="between">
      <formula>1</formula>
      <formula>2</formula>
    </cfRule>
  </conditionalFormatting>
  <conditionalFormatting sqref="T50 T60">
    <cfRule type="containsText" dxfId="474" priority="246" operator="containsText" text="Muy Baja">
      <formula>NOT(ISERROR(SEARCH("Muy Baja",T50)))</formula>
    </cfRule>
    <cfRule type="containsText" dxfId="473" priority="238" operator="containsText" text="Muy Alta">
      <formula>NOT(ISERROR(SEARCH("Muy Alta",T50)))</formula>
    </cfRule>
    <cfRule type="containsText" dxfId="472" priority="240" operator="containsText" text="Alta">
      <formula>NOT(ISERROR(SEARCH("Alta",T50)))</formula>
    </cfRule>
    <cfRule type="containsText" dxfId="471" priority="241" operator="containsText" text="Media">
      <formula>NOT(ISERROR(SEARCH("Media",T50)))</formula>
    </cfRule>
    <cfRule type="cellIs" dxfId="470" priority="257" operator="between">
      <formula>1</formula>
      <formula>2</formula>
    </cfRule>
    <cfRule type="containsText" dxfId="469" priority="242" operator="containsText" text="Media">
      <formula>NOT(ISERROR(SEARCH("Media",T50)))</formula>
    </cfRule>
    <cfRule type="containsText" dxfId="468" priority="243" operator="containsText" text="Media">
      <formula>NOT(ISERROR(SEARCH("Media",T50)))</formula>
    </cfRule>
    <cfRule type="containsText" dxfId="467" priority="244" operator="containsText" text="Muy Baja">
      <formula>NOT(ISERROR(SEARCH("Muy Baja",T50)))</formula>
    </cfRule>
    <cfRule type="containsText" dxfId="466" priority="245" operator="containsText" text="Baja">
      <formula>NOT(ISERROR(SEARCH("Baja",T50)))</formula>
    </cfRule>
    <cfRule type="cellIs" dxfId="465" priority="258" operator="between">
      <formula>0</formula>
      <formula>2</formula>
    </cfRule>
    <cfRule type="containsText" dxfId="462" priority="254" operator="containsText" text="Muy baja">
      <formula>NOT(ISERROR(SEARCH("Muy baja",T50)))</formula>
    </cfRule>
    <cfRule type="containsText" dxfId="461" priority="253" operator="containsText" text="Baja">
      <formula>NOT(ISERROR(SEARCH("Baja",T50)))</formula>
    </cfRule>
    <cfRule type="containsText" dxfId="460" priority="252" operator="containsText" text="Media">
      <formula>NOT(ISERROR(SEARCH("Media",T50)))</formula>
    </cfRule>
    <cfRule type="containsText" dxfId="459" priority="251" operator="containsText" text="Alta">
      <formula>NOT(ISERROR(SEARCH("Alta",T50)))</formula>
    </cfRule>
    <cfRule type="containsText" dxfId="458" priority="237" operator="containsText" text="Baja">
      <formula>NOT(ISERROR(SEARCH("Baja",T50)))</formula>
    </cfRule>
    <cfRule type="containsText" dxfId="457" priority="250" operator="containsText" text="Muy bajo">
      <formula>NOT(ISERROR(SEARCH("Muy bajo",T50)))</formula>
    </cfRule>
    <cfRule type="containsText" dxfId="456" priority="247" operator="containsText" text="Muy Baja">
      <formula>NOT(ISERROR(SEARCH("Muy Baja",T50)))</formula>
    </cfRule>
    <cfRule type="containsText" dxfId="455" priority="249" operator="containsText" text="Muy Baja'Tabla probabilidad'!">
      <formula>NOT(ISERROR(SEARCH("Muy Baja'Tabla probabilidad'!",T50)))</formula>
    </cfRule>
    <cfRule type="containsText" dxfId="454" priority="248" operator="containsText" text="Muy Baja">
      <formula>NOT(ISERROR(SEARCH("Muy Baja",T50)))</formula>
    </cfRule>
    <cfRule type="containsText" dxfId="453" priority="236" operator="containsText" text="Muy Baja">
      <formula>NOT(ISERROR(SEARCH("Muy Baja",T50)))</formula>
    </cfRule>
  </conditionalFormatting>
  <conditionalFormatting sqref="T70 T80 T90">
    <cfRule type="containsText" dxfId="452" priority="24" operator="containsText" text="Muy bajo">
      <formula>NOT(ISERROR(SEARCH("Muy bajo",T70)))</formula>
    </cfRule>
    <cfRule type="containsText" dxfId="451" priority="25" operator="containsText" text="Alta">
      <formula>NOT(ISERROR(SEARCH("Alta",T70)))</formula>
    </cfRule>
    <cfRule type="containsText" dxfId="450" priority="26" operator="containsText" text="Media">
      <formula>NOT(ISERROR(SEARCH("Media",T70)))</formula>
    </cfRule>
    <cfRule type="containsText" dxfId="449" priority="28" operator="containsText" text="Muy baja">
      <formula>NOT(ISERROR(SEARCH("Muy baja",T70)))</formula>
    </cfRule>
    <cfRule type="cellIs" dxfId="446" priority="31" operator="between">
      <formula>1</formula>
      <formula>2</formula>
    </cfRule>
    <cfRule type="cellIs" dxfId="445" priority="32" operator="between">
      <formula>0</formula>
      <formula>2</formula>
    </cfRule>
    <cfRule type="containsText" dxfId="444" priority="27" operator="containsText" text="Baja">
      <formula>NOT(ISERROR(SEARCH("Baja",T70)))</formula>
    </cfRule>
    <cfRule type="containsText" dxfId="443" priority="14" operator="containsText" text="Alta">
      <formula>NOT(ISERROR(SEARCH("Alta",T70)))</formula>
    </cfRule>
    <cfRule type="containsText" dxfId="442" priority="11" operator="containsText" text="Muy Baja">
      <formula>NOT(ISERROR(SEARCH("Muy Baja",T70)))</formula>
    </cfRule>
    <cfRule type="containsText" dxfId="441" priority="12" operator="containsText" text="Baja">
      <formula>NOT(ISERROR(SEARCH("Baja",T70)))</formula>
    </cfRule>
    <cfRule type="containsText" dxfId="440" priority="13" operator="containsText" text="Muy Alta">
      <formula>NOT(ISERROR(SEARCH("Muy Alta",T70)))</formula>
    </cfRule>
    <cfRule type="containsText" dxfId="439" priority="15" operator="containsText" text="Media">
      <formula>NOT(ISERROR(SEARCH("Media",T70)))</formula>
    </cfRule>
    <cfRule type="containsText" dxfId="438" priority="16" operator="containsText" text="Media">
      <formula>NOT(ISERROR(SEARCH("Media",T70)))</formula>
    </cfRule>
    <cfRule type="containsText" dxfId="437" priority="17" operator="containsText" text="Media">
      <formula>NOT(ISERROR(SEARCH("Media",T70)))</formula>
    </cfRule>
    <cfRule type="containsText" dxfId="436" priority="18" operator="containsText" text="Muy Baja">
      <formula>NOT(ISERROR(SEARCH("Muy Baja",T70)))</formula>
    </cfRule>
    <cfRule type="containsText" dxfId="435" priority="19" operator="containsText" text="Baja">
      <formula>NOT(ISERROR(SEARCH("Baja",T70)))</formula>
    </cfRule>
    <cfRule type="containsText" dxfId="434" priority="20" operator="containsText" text="Muy Baja">
      <formula>NOT(ISERROR(SEARCH("Muy Baja",T70)))</formula>
    </cfRule>
    <cfRule type="containsText" dxfId="433" priority="21" operator="containsText" text="Muy Baja">
      <formula>NOT(ISERROR(SEARCH("Muy Baja",T70)))</formula>
    </cfRule>
    <cfRule type="containsText" dxfId="432" priority="22" operator="containsText" text="Muy Baja">
      <formula>NOT(ISERROR(SEARCH("Muy Baja",T70)))</formula>
    </cfRule>
    <cfRule type="containsText" dxfId="431" priority="23" operator="containsText" text="Muy Baja'Tabla probabilidad'!">
      <formula>NOT(ISERROR(SEARCH("Muy Baja'Tabla probabilidad'!",T70)))</formula>
    </cfRule>
  </conditionalFormatting>
  <conditionalFormatting sqref="U10 U20 U30 U40">
    <cfRule type="containsText" dxfId="430" priority="461" operator="containsText" text="Mayor">
      <formula>NOT(ISERROR(SEARCH("Mayor",U10)))</formula>
    </cfRule>
    <cfRule type="containsText" dxfId="429" priority="462" operator="containsText" text="Alta">
      <formula>NOT(ISERROR(SEARCH("Alta",U10)))</formula>
    </cfRule>
    <cfRule type="containsText" dxfId="428" priority="463" operator="containsText" text="Moderado">
      <formula>NOT(ISERROR(SEARCH("Moderado",U10)))</formula>
    </cfRule>
    <cfRule type="containsText" dxfId="427" priority="464" operator="containsText" text="Menor">
      <formula>NOT(ISERROR(SEARCH("Menor",U10)))</formula>
    </cfRule>
    <cfRule type="containsText" dxfId="426" priority="460" operator="containsText" text="Catastrófico">
      <formula>NOT(ISERROR(SEARCH("Catastrófico",U10)))</formula>
    </cfRule>
    <cfRule type="containsText" dxfId="425" priority="465" operator="containsText" text="Leve">
      <formula>NOT(ISERROR(SEARCH("Leve",U10)))</formula>
    </cfRule>
  </conditionalFormatting>
  <conditionalFormatting sqref="U50 U60">
    <cfRule type="containsText" dxfId="424" priority="230" operator="containsText" text="Catastrófico">
      <formula>NOT(ISERROR(SEARCH("Catastrófico",U50)))</formula>
    </cfRule>
    <cfRule type="containsText" dxfId="423" priority="231" operator="containsText" text="Mayor">
      <formula>NOT(ISERROR(SEARCH("Mayor",U50)))</formula>
    </cfRule>
    <cfRule type="containsText" dxfId="422" priority="232" operator="containsText" text="Alta">
      <formula>NOT(ISERROR(SEARCH("Alta",U50)))</formula>
    </cfRule>
    <cfRule type="containsText" dxfId="421" priority="234" operator="containsText" text="Menor">
      <formula>NOT(ISERROR(SEARCH("Menor",U50)))</formula>
    </cfRule>
    <cfRule type="containsText" dxfId="420" priority="233" operator="containsText" text="Moderado">
      <formula>NOT(ISERROR(SEARCH("Moderado",U50)))</formula>
    </cfRule>
    <cfRule type="containsText" dxfId="419" priority="235" operator="containsText" text="Leve">
      <formula>NOT(ISERROR(SEARCH("Leve",U50)))</formula>
    </cfRule>
  </conditionalFormatting>
  <conditionalFormatting sqref="U70 U80 U90">
    <cfRule type="containsText" dxfId="418" priority="6" operator="containsText" text="Mayor">
      <formula>NOT(ISERROR(SEARCH("Mayor",U70)))</formula>
    </cfRule>
    <cfRule type="containsText" dxfId="417" priority="5" operator="containsText" text="Catastrófico">
      <formula>NOT(ISERROR(SEARCH("Catastrófico",U70)))</formula>
    </cfRule>
    <cfRule type="containsText" dxfId="416" priority="10" operator="containsText" text="Leve">
      <formula>NOT(ISERROR(SEARCH("Leve",U70)))</formula>
    </cfRule>
    <cfRule type="containsText" dxfId="415" priority="9" operator="containsText" text="Menor">
      <formula>NOT(ISERROR(SEARCH("Menor",U70)))</formula>
    </cfRule>
    <cfRule type="containsText" dxfId="414" priority="8" operator="containsText" text="Moderado">
      <formula>NOT(ISERROR(SEARCH("Moderado",U70)))</formula>
    </cfRule>
    <cfRule type="containsText" dxfId="413" priority="7" operator="containsText" text="Alta">
      <formula>NOT(ISERROR(SEARCH("Alta",U70)))</formula>
    </cfRule>
  </conditionalFormatting>
  <conditionalFormatting sqref="V10 V20">
    <cfRule type="containsText" dxfId="412" priority="427" operator="containsText" text="Moderado">
      <formula>NOT(ISERROR(SEARCH("Moderado",V10)))</formula>
    </cfRule>
    <cfRule type="containsText" dxfId="411" priority="426" operator="containsText" text="Bajo">
      <formula>NOT(ISERROR(SEARCH("Bajo",V10)))</formula>
    </cfRule>
    <cfRule type="containsText" dxfId="410" priority="425" operator="containsText" text="Alto">
      <formula>NOT(ISERROR(SEARCH("Alto",V10)))</formula>
    </cfRule>
    <cfRule type="containsText" dxfId="409" priority="424" operator="containsText" text="Extremo">
      <formula>NOT(ISERROR(SEARCH("Extremo",V10)))</formula>
    </cfRule>
  </conditionalFormatting>
  <conditionalFormatting sqref="V30">
    <cfRule type="containsText" dxfId="408" priority="391" operator="containsText" text="Extremo">
      <formula>NOT(ISERROR(SEARCH("Extremo",V30)))</formula>
    </cfRule>
    <cfRule type="containsText" dxfId="407" priority="392" operator="containsText" text="Alto">
      <formula>NOT(ISERROR(SEARCH("Alto",V30)))</formula>
    </cfRule>
    <cfRule type="containsText" dxfId="406" priority="394" operator="containsText" text="Moderado">
      <formula>NOT(ISERROR(SEARCH("Moderado",V30)))</formula>
    </cfRule>
    <cfRule type="containsText" dxfId="405" priority="393" operator="containsText" text="Bajo">
      <formula>NOT(ISERROR(SEARCH("Bajo",V30)))</formula>
    </cfRule>
  </conditionalFormatting>
  <conditionalFormatting sqref="V40">
    <cfRule type="containsText" dxfId="404" priority="361" operator="containsText" text="Moderado">
      <formula>NOT(ISERROR(SEARCH("Moderado",V40)))</formula>
    </cfRule>
    <cfRule type="containsText" dxfId="403" priority="358" operator="containsText" text="Extremo">
      <formula>NOT(ISERROR(SEARCH("Extremo",V40)))</formula>
    </cfRule>
    <cfRule type="containsText" dxfId="402" priority="359" operator="containsText" text="Alto">
      <formula>NOT(ISERROR(SEARCH("Alto",V40)))</formula>
    </cfRule>
    <cfRule type="containsText" dxfId="401" priority="360" operator="containsText" text="Bajo">
      <formula>NOT(ISERROR(SEARCH("Bajo",V40)))</formula>
    </cfRule>
  </conditionalFormatting>
  <conditionalFormatting sqref="V50 V60">
    <cfRule type="containsText" dxfId="400" priority="229" operator="containsText" text="Moderado">
      <formula>NOT(ISERROR(SEARCH("Moderado",V50)))</formula>
    </cfRule>
    <cfRule type="containsText" dxfId="399" priority="228" operator="containsText" text="Bajo">
      <formula>NOT(ISERROR(SEARCH("Bajo",V50)))</formula>
    </cfRule>
    <cfRule type="containsText" dxfId="398" priority="227" operator="containsText" text="Alto">
      <formula>NOT(ISERROR(SEARCH("Alto",V50)))</formula>
    </cfRule>
    <cfRule type="containsText" dxfId="397" priority="226" operator="containsText" text="Extremo">
      <formula>NOT(ISERROR(SEARCH("Extremo",V50)))</formula>
    </cfRule>
  </conditionalFormatting>
  <conditionalFormatting sqref="V70 V80 V90">
    <cfRule type="containsText" dxfId="396" priority="3" operator="containsText" text="Bajo">
      <formula>NOT(ISERROR(SEARCH("Bajo",V70)))</formula>
    </cfRule>
    <cfRule type="containsText" dxfId="395" priority="2" operator="containsText" text="Alto">
      <formula>NOT(ISERROR(SEARCH("Alto",V70)))</formula>
    </cfRule>
    <cfRule type="containsText" dxfId="394" priority="1" operator="containsText" text="Extremo">
      <formula>NOT(ISERROR(SEARCH("Extremo",V70)))</formula>
    </cfRule>
    <cfRule type="containsText" dxfId="393" priority="4" operator="containsText" text="Moderado">
      <formula>NOT(ISERROR(SEARCH("Moderado",V70)))</formula>
    </cfRule>
  </conditionalFormatting>
  <dataValidations xWindow="536" yWindow="229" count="2">
    <dataValidation allowBlank="1" showInputMessage="1" showErrorMessage="1" prompt="Enunciar cuál es el control" sqref="E55:E58 E25:E28 E45:E48 E73 M50 E60:E63 E75:E81 M20:M22 E83 E40:E43 E21:E23 E95:E99 E10:E11 E13:E19 E65:E71 E30:E38 M10:M12 M40:M42 E50:E53 E85:E90 M30:M32 E93 M91:M92 M80:M81" xr:uid="{00000000-0002-0000-0600-000000000000}"/>
    <dataValidation type="list" allowBlank="1" showInputMessage="1" showErrorMessage="1" sqref="N10:Q99 F10:I99"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 T40</xm:sqref>
        </x14:conditionalFormatting>
        <x14:conditionalFormatting xmlns:xm="http://schemas.microsoft.com/office/excel/2006/main">
          <x14:cfRule type="containsText" priority="256" operator="containsText" id="{FB927DED-08A8-4972-857B-A4A884F0DD0D}">
            <xm:f>NOT(ISERROR(SEARCH('8- Políticas de Administración '!$B$5,T50)))</xm:f>
            <xm:f>'8- Políticas de Administración '!$B$5</xm:f>
            <x14:dxf>
              <font>
                <color rgb="FF9C0006"/>
              </font>
              <fill>
                <patternFill>
                  <bgColor rgb="FFFFC7CE"/>
                </patternFill>
              </fill>
            </x14:dxf>
          </x14:cfRule>
          <x14:cfRule type="containsText" priority="255" operator="containsText" id="{A5173A80-D256-4C96-9694-525C9DB1E3BD}">
            <xm:f>NOT(ISERROR(SEARCH('8- Políticas de Administración '!$B$5,T50)))</xm:f>
            <xm:f>'8- Políticas de Administración '!$B$5</xm:f>
            <x14:dxf>
              <font>
                <color rgb="FF006100"/>
              </font>
              <fill>
                <patternFill>
                  <bgColor rgb="FFC6EFCE"/>
                </patternFill>
              </fill>
            </x14:dxf>
          </x14:cfRule>
          <xm:sqref>T50 T60</xm:sqref>
        </x14:conditionalFormatting>
        <x14:conditionalFormatting xmlns:xm="http://schemas.microsoft.com/office/excel/2006/main">
          <x14:cfRule type="containsText" priority="29" operator="containsText" id="{ADE80DBC-25DB-4C91-949B-C7D172DA4BF7}">
            <xm:f>NOT(ISERROR(SEARCH('8- Políticas de Administración '!$B$5,T70)))</xm:f>
            <xm:f>'8- Políticas de Administración '!$B$5</xm:f>
            <x14:dxf>
              <font>
                <color rgb="FF006100"/>
              </font>
              <fill>
                <patternFill>
                  <bgColor rgb="FFC6EFCE"/>
                </patternFill>
              </fill>
            </x14:dxf>
          </x14:cfRule>
          <x14:cfRule type="containsText" priority="30" operator="containsText" id="{59655B22-A859-4A28-83FF-F185FFB774C2}">
            <xm:f>NOT(ISERROR(SEARCH('8- Políticas de Administración '!$B$5,T70)))</xm:f>
            <xm:f>'8- Políticas de Administración '!$B$5</xm:f>
            <x14:dxf>
              <font>
                <color rgb="FF9C0006"/>
              </font>
              <fill>
                <patternFill>
                  <bgColor rgb="FFFFC7CE"/>
                </patternFill>
              </fill>
            </x14:dxf>
          </x14:cfRule>
          <xm:sqref>T70 T80 T90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pageSetUpPr fitToPage="1"/>
  </sheetPr>
  <dimension ref="A1:JI99"/>
  <sheetViews>
    <sheetView showGridLines="0" topLeftCell="A52" zoomScale="70" zoomScaleNormal="70" zoomScalePageLayoutView="70" workbookViewId="0">
      <selection activeCell="C101" sqref="C101"/>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4.42578125" style="16" customWidth="1"/>
    <col min="16" max="16" width="17.42578125" style="16" customWidth="1"/>
    <col min="17" max="17" width="18.7109375" style="16" customWidth="1"/>
    <col min="18" max="269" width="11.42578125" style="16"/>
    <col min="270" max="16384" width="11.42578125" style="21"/>
  </cols>
  <sheetData>
    <row r="1" spans="1:269" s="18" customFormat="1" ht="27.75" customHeight="1">
      <c r="A1" s="598"/>
      <c r="B1" s="598"/>
      <c r="C1" s="598"/>
      <c r="D1" s="598"/>
      <c r="E1" s="598"/>
      <c r="F1" s="595" t="s">
        <v>332</v>
      </c>
      <c r="G1" s="595"/>
      <c r="H1" s="595"/>
      <c r="I1" s="595"/>
      <c r="J1" s="595"/>
      <c r="K1" s="595"/>
      <c r="L1" s="595"/>
      <c r="M1" s="595"/>
      <c r="N1" s="595"/>
      <c r="O1" s="595"/>
      <c r="P1" s="595"/>
      <c r="Q1" s="595"/>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598"/>
      <c r="B2" s="598"/>
      <c r="C2" s="598"/>
      <c r="D2" s="598"/>
      <c r="E2" s="598"/>
      <c r="F2" s="595"/>
      <c r="G2" s="595"/>
      <c r="H2" s="595"/>
      <c r="I2" s="595"/>
      <c r="J2" s="595"/>
      <c r="K2" s="595"/>
      <c r="L2" s="595"/>
      <c r="M2" s="595"/>
      <c r="N2" s="595"/>
      <c r="O2" s="595"/>
      <c r="P2" s="595"/>
      <c r="Q2" s="595"/>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598"/>
      <c r="B3" s="598"/>
      <c r="C3" s="598"/>
      <c r="D3" s="598"/>
      <c r="E3" s="598"/>
      <c r="F3" s="595"/>
      <c r="G3" s="595"/>
      <c r="H3" s="595"/>
      <c r="I3" s="595"/>
      <c r="J3" s="595"/>
      <c r="K3" s="595"/>
      <c r="L3" s="595"/>
      <c r="M3" s="595"/>
      <c r="N3" s="595"/>
      <c r="O3" s="595"/>
      <c r="P3" s="595"/>
      <c r="Q3" s="595"/>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50.25" customHeight="1">
      <c r="A4" s="575" t="s">
        <v>257</v>
      </c>
      <c r="B4" s="575"/>
      <c r="C4" s="576" t="s">
        <v>516</v>
      </c>
      <c r="D4" s="576"/>
      <c r="E4" s="576"/>
      <c r="F4" s="576"/>
      <c r="G4" s="576"/>
      <c r="H4" s="576"/>
      <c r="I4" s="576"/>
      <c r="J4" s="576"/>
      <c r="K4" s="576"/>
      <c r="L4" s="576"/>
      <c r="M4" s="576"/>
      <c r="N4" s="576"/>
      <c r="O4" s="576"/>
      <c r="P4" s="576"/>
      <c r="Q4" s="576"/>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327.75" customHeight="1">
      <c r="A5" s="575" t="s">
        <v>258</v>
      </c>
      <c r="B5" s="575"/>
      <c r="C5" s="576" t="s">
        <v>517</v>
      </c>
      <c r="D5" s="576"/>
      <c r="E5" s="576"/>
      <c r="F5" s="576"/>
      <c r="G5" s="576"/>
      <c r="H5" s="576"/>
      <c r="I5" s="576"/>
      <c r="J5" s="576"/>
      <c r="K5" s="576"/>
      <c r="L5" s="576"/>
      <c r="M5" s="576"/>
      <c r="N5" s="576"/>
      <c r="O5" s="576"/>
      <c r="P5" s="576"/>
      <c r="Q5" s="576"/>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314.25" customHeight="1">
      <c r="A6" s="575" t="s">
        <v>259</v>
      </c>
      <c r="B6" s="575"/>
      <c r="C6" s="576" t="s">
        <v>518</v>
      </c>
      <c r="D6" s="577"/>
      <c r="E6" s="577"/>
      <c r="F6" s="577"/>
      <c r="G6" s="577"/>
      <c r="H6" s="577"/>
      <c r="I6" s="577"/>
      <c r="J6" s="577"/>
      <c r="K6" s="577"/>
      <c r="L6" s="577"/>
      <c r="M6" s="577"/>
      <c r="N6" s="577"/>
      <c r="O6" s="577"/>
      <c r="P6" s="577"/>
      <c r="Q6" s="57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562" t="s">
        <v>333</v>
      </c>
      <c r="B7" s="562"/>
      <c r="C7" s="562"/>
      <c r="D7" s="562"/>
      <c r="E7" s="562"/>
      <c r="F7" s="562" t="s">
        <v>275</v>
      </c>
      <c r="G7" s="562"/>
      <c r="H7" s="562"/>
      <c r="I7" s="90"/>
      <c r="J7" s="489" t="s">
        <v>334</v>
      </c>
      <c r="K7" s="489"/>
      <c r="L7" s="489"/>
      <c r="M7" s="489"/>
      <c r="N7" s="490"/>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64" t="s">
        <v>265</v>
      </c>
      <c r="B8" s="565" t="s">
        <v>316</v>
      </c>
      <c r="C8" s="599" t="s">
        <v>267</v>
      </c>
      <c r="D8" s="601" t="s">
        <v>277</v>
      </c>
      <c r="E8" s="565" t="s">
        <v>261</v>
      </c>
      <c r="F8" s="596" t="s">
        <v>335</v>
      </c>
      <c r="G8" s="596" t="s">
        <v>336</v>
      </c>
      <c r="H8" s="596" t="s">
        <v>337</v>
      </c>
      <c r="I8" s="603"/>
      <c r="J8" s="596" t="s">
        <v>338</v>
      </c>
      <c r="K8" s="596" t="s">
        <v>339</v>
      </c>
      <c r="L8" s="596" t="s">
        <v>340</v>
      </c>
      <c r="M8" s="596" t="s">
        <v>341</v>
      </c>
      <c r="N8" s="596" t="s">
        <v>342</v>
      </c>
      <c r="O8" s="596" t="s">
        <v>343</v>
      </c>
      <c r="P8" s="596" t="s">
        <v>344</v>
      </c>
      <c r="Q8" s="596" t="s">
        <v>345</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453"/>
      <c r="B9" s="566"/>
      <c r="C9" s="600"/>
      <c r="D9" s="602"/>
      <c r="E9" s="566"/>
      <c r="F9" s="597"/>
      <c r="G9" s="597"/>
      <c r="H9" s="597"/>
      <c r="I9" s="604"/>
      <c r="J9" s="597"/>
      <c r="K9" s="597"/>
      <c r="L9" s="597"/>
      <c r="M9" s="597"/>
      <c r="N9" s="597"/>
      <c r="O9" s="597"/>
      <c r="P9" s="597"/>
      <c r="Q9" s="597"/>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customHeight="1">
      <c r="A10" s="420">
        <f>'5- Identificación de Riesgos'!A10</f>
        <v>1</v>
      </c>
      <c r="B10" s="503" t="str">
        <f>'5- Identificación de Riesgos'!B10</f>
        <v>Vencimiento de Términos</v>
      </c>
      <c r="C10" s="432" t="str">
        <f>'5- Identificación de Riesgos'!C10</f>
        <v>Se realizan  actuaciones procesales o se da  respuesta a las solicitudes de los usuarios de la administración de justicia en materia penal, después del  término legal establecido para decidir sobre los conflictos presentados a los jueces.</v>
      </c>
      <c r="D10" s="432" t="s">
        <v>291</v>
      </c>
      <c r="E10" s="181" t="str">
        <f>'5- Identificación de Riesgos'!D10</f>
        <v>1. Mayor demanda de justicia.</v>
      </c>
      <c r="F10" s="497" t="str">
        <f>'5- Identificación de Riesgos'!H10</f>
        <v>Baja - 2</v>
      </c>
      <c r="G10" s="432" t="str">
        <f>'5- Identificación de Riesgos'!M10</f>
        <v>Menor - 2</v>
      </c>
      <c r="H10" s="432" t="str">
        <f>'5- Identificación de Riesgos'!N10</f>
        <v>Moderado - 4</v>
      </c>
      <c r="I10" s="154"/>
      <c r="J10" s="607" t="str">
        <f>'6- Valoración Controles'!T10</f>
        <v>Baja - 2</v>
      </c>
      <c r="K10" s="607" t="str">
        <f>'6- Valoración Controles'!U10</f>
        <v>Menor - 2</v>
      </c>
      <c r="L10" s="605" t="e">
        <f>AVERAGE(#REF!)</f>
        <v>#REF!</v>
      </c>
      <c r="M10" s="503" t="str">
        <f>'6- Valoración Controles'!V10</f>
        <v>Moderado - 4</v>
      </c>
      <c r="N10" s="503" t="s">
        <v>346</v>
      </c>
      <c r="O10" s="182"/>
      <c r="P10" s="182"/>
      <c r="Q10" s="183"/>
    </row>
    <row r="11" spans="1:269" ht="13.5" customHeight="1">
      <c r="A11" s="421"/>
      <c r="B11" s="504"/>
      <c r="C11" s="433"/>
      <c r="D11" s="433"/>
      <c r="E11" s="184" t="str">
        <f>'5- Identificación de Riesgos'!D11</f>
        <v>2. Insuficiencia de  personal  para atender la función misional y la atención a las partes interesadas en los despachos judiciales y centro de servicios</v>
      </c>
      <c r="F11" s="498"/>
      <c r="G11" s="585"/>
      <c r="H11" s="433"/>
      <c r="I11" s="91"/>
      <c r="J11" s="587"/>
      <c r="K11" s="587"/>
      <c r="L11" s="589"/>
      <c r="M11" s="504"/>
      <c r="N11" s="504"/>
      <c r="O11" s="185"/>
      <c r="P11" s="185">
        <v>5</v>
      </c>
      <c r="Q11" s="186"/>
    </row>
    <row r="12" spans="1:269" ht="13.5" customHeight="1">
      <c r="A12" s="421"/>
      <c r="B12" s="504"/>
      <c r="C12" s="433"/>
      <c r="D12" s="433"/>
      <c r="E12" s="195" t="str">
        <f>'5- Identificación de Riesgos'!D12</f>
        <v>3. Complejidad de los procesos judiciales y solicitudes, lo cual incrementa los tiempos para su resolución.</v>
      </c>
      <c r="F12" s="498"/>
      <c r="G12" s="585"/>
      <c r="H12" s="433"/>
      <c r="I12" s="91"/>
      <c r="J12" s="587"/>
      <c r="K12" s="587"/>
      <c r="L12" s="589"/>
      <c r="M12" s="504"/>
      <c r="N12" s="504"/>
      <c r="O12" s="185"/>
      <c r="P12" s="185"/>
      <c r="Q12" s="186"/>
    </row>
    <row r="13" spans="1:269" ht="13.5" customHeight="1">
      <c r="A13" s="421"/>
      <c r="B13" s="504"/>
      <c r="C13" s="433"/>
      <c r="D13" s="433"/>
      <c r="E13" s="184" t="str">
        <f>'5- Identificación de Riesgos'!D13</f>
        <v>4.Fallas en la planeación  para el desarrollo de las tareas propias del despacho.</v>
      </c>
      <c r="F13" s="498"/>
      <c r="G13" s="585"/>
      <c r="H13" s="433"/>
      <c r="I13" s="91"/>
      <c r="J13" s="587"/>
      <c r="K13" s="587"/>
      <c r="L13" s="589"/>
      <c r="M13" s="504"/>
      <c r="N13" s="504"/>
      <c r="O13" s="185"/>
      <c r="P13" s="185"/>
      <c r="Q13" s="186"/>
    </row>
    <row r="14" spans="1:269" ht="13.5" customHeight="1">
      <c r="A14" s="421"/>
      <c r="B14" s="504"/>
      <c r="C14" s="433"/>
      <c r="D14" s="433"/>
      <c r="E14" s="184" t="str">
        <f>'5- Identificación de Riesgos'!D14</f>
        <v>5.  Fallas e insuficiencia de las herramientas tecnológicas.</v>
      </c>
      <c r="F14" s="498"/>
      <c r="G14" s="585"/>
      <c r="H14" s="433"/>
      <c r="I14" s="91"/>
      <c r="J14" s="587"/>
      <c r="K14" s="587"/>
      <c r="L14" s="589"/>
      <c r="M14" s="504"/>
      <c r="N14" s="504"/>
      <c r="O14" s="185"/>
      <c r="P14" s="185"/>
      <c r="Q14" s="186"/>
    </row>
    <row r="15" spans="1:269" ht="13.5" customHeight="1">
      <c r="A15" s="421"/>
      <c r="B15" s="504"/>
      <c r="C15" s="433"/>
      <c r="D15" s="433"/>
      <c r="E15" s="184">
        <f>'5- Identificación de Riesgos'!D15</f>
        <v>0</v>
      </c>
      <c r="F15" s="498"/>
      <c r="G15" s="585"/>
      <c r="H15" s="433"/>
      <c r="I15" s="91"/>
      <c r="J15" s="587"/>
      <c r="K15" s="587"/>
      <c r="L15" s="589"/>
      <c r="M15" s="504"/>
      <c r="N15" s="504"/>
      <c r="O15" s="185"/>
      <c r="P15" s="185"/>
      <c r="Q15" s="186"/>
    </row>
    <row r="16" spans="1:269" ht="13.5" customHeight="1">
      <c r="A16" s="421"/>
      <c r="B16" s="504"/>
      <c r="C16" s="433"/>
      <c r="D16" s="433"/>
      <c r="E16" s="184">
        <f>'5- Identificación de Riesgos'!D16</f>
        <v>0</v>
      </c>
      <c r="F16" s="498"/>
      <c r="G16" s="585"/>
      <c r="H16" s="433"/>
      <c r="I16" s="91"/>
      <c r="J16" s="587"/>
      <c r="K16" s="587"/>
      <c r="L16" s="589"/>
      <c r="M16" s="504"/>
      <c r="N16" s="504"/>
      <c r="O16" s="185"/>
      <c r="P16" s="185"/>
      <c r="Q16" s="186"/>
    </row>
    <row r="17" spans="1:17" ht="13.5" customHeight="1">
      <c r="A17" s="421"/>
      <c r="B17" s="504"/>
      <c r="C17" s="433"/>
      <c r="D17" s="433"/>
      <c r="E17" s="184">
        <f>'5- Identificación de Riesgos'!D17</f>
        <v>0</v>
      </c>
      <c r="F17" s="498"/>
      <c r="G17" s="585"/>
      <c r="H17" s="433"/>
      <c r="I17" s="91"/>
      <c r="J17" s="587"/>
      <c r="K17" s="587"/>
      <c r="L17" s="589"/>
      <c r="M17" s="504"/>
      <c r="N17" s="504"/>
      <c r="O17" s="185"/>
      <c r="P17" s="185"/>
      <c r="Q17" s="186"/>
    </row>
    <row r="18" spans="1:17" ht="13.5" customHeight="1">
      <c r="A18" s="421"/>
      <c r="B18" s="504"/>
      <c r="C18" s="433"/>
      <c r="D18" s="433"/>
      <c r="E18" s="184">
        <f>'5- Identificación de Riesgos'!D18</f>
        <v>0</v>
      </c>
      <c r="F18" s="498"/>
      <c r="G18" s="585"/>
      <c r="H18" s="433"/>
      <c r="I18" s="91"/>
      <c r="J18" s="587"/>
      <c r="K18" s="587"/>
      <c r="L18" s="589"/>
      <c r="M18" s="504"/>
      <c r="N18" s="504"/>
      <c r="O18" s="185"/>
      <c r="P18" s="185"/>
      <c r="Q18" s="186"/>
    </row>
    <row r="19" spans="1:17" ht="13.5" customHeight="1">
      <c r="A19" s="421"/>
      <c r="B19" s="528"/>
      <c r="C19" s="433"/>
      <c r="D19" s="433"/>
      <c r="E19" s="184">
        <f>'5- Identificación de Riesgos'!D19</f>
        <v>0</v>
      </c>
      <c r="F19" s="498"/>
      <c r="G19" s="585"/>
      <c r="H19" s="433"/>
      <c r="I19" s="92"/>
      <c r="J19" s="588"/>
      <c r="K19" s="588"/>
      <c r="L19" s="590"/>
      <c r="M19" s="528"/>
      <c r="N19" s="528"/>
      <c r="O19" s="185"/>
      <c r="P19" s="185"/>
      <c r="Q19" s="186"/>
    </row>
    <row r="20" spans="1:17" ht="13.5" customHeight="1">
      <c r="A20" s="606">
        <f>'5- Identificación de Riesgos'!A20</f>
        <v>2</v>
      </c>
      <c r="B20" s="504" t="str">
        <f>'5- Identificación de Riesgos'!B20</f>
        <v xml:space="preserve">Incumplimientos en la realizacion de audiencias </v>
      </c>
      <c r="C20" s="528" t="str">
        <f>'5- Identificación de Riesgos'!C20</f>
        <v xml:space="preserve">No se atiende la  solicitud  de un fiscal o parte interesada para la realización de una audiencia preliminar o no se cumple  la programción de audiencias de Conocimiento. </v>
      </c>
      <c r="D20" s="528" t="s">
        <v>291</v>
      </c>
      <c r="E20" s="184" t="str">
        <f>'5- Identificación de Riesgos'!D20</f>
        <v xml:space="preserve">1. Inasistencia del Juez </v>
      </c>
      <c r="F20" s="594" t="str">
        <f>'5- Identificación de Riesgos'!H20</f>
        <v>Baja - 2</v>
      </c>
      <c r="G20" s="528" t="str">
        <f>'5- Identificación de Riesgos'!M20</f>
        <v>Menor - 2</v>
      </c>
      <c r="H20" s="528" t="str">
        <f>'5- Identificación de Riesgos'!N20</f>
        <v>Moderado - 4</v>
      </c>
      <c r="I20" s="91"/>
      <c r="J20" s="587" t="str">
        <f>'6- Valoración Controles'!T20</f>
        <v>Baja - 2</v>
      </c>
      <c r="K20" s="587" t="str">
        <f>'6- Valoración Controles'!U20</f>
        <v>Menor - 2</v>
      </c>
      <c r="L20" s="589" t="e">
        <f>AVERAGE(#REF!)</f>
        <v>#REF!</v>
      </c>
      <c r="M20" s="504" t="str">
        <f>'6- Valoración Controles'!V20</f>
        <v>Moderado - 4</v>
      </c>
      <c r="N20" s="504" t="s">
        <v>346</v>
      </c>
      <c r="O20" s="185"/>
      <c r="P20" s="185"/>
      <c r="Q20" s="186"/>
    </row>
    <row r="21" spans="1:17" ht="13.5" customHeight="1">
      <c r="A21" s="421"/>
      <c r="B21" s="504"/>
      <c r="C21" s="433"/>
      <c r="D21" s="433"/>
      <c r="E21" s="184" t="str">
        <f>'5- Identificación de Riesgos'!D21</f>
        <v xml:space="preserve">2.  Programación de audiencias sin tener en cuenta tiempos de duración para su realización.
</v>
      </c>
      <c r="F21" s="498"/>
      <c r="G21" s="585"/>
      <c r="H21" s="433"/>
      <c r="I21" s="91"/>
      <c r="J21" s="587"/>
      <c r="K21" s="587"/>
      <c r="L21" s="589"/>
      <c r="M21" s="504"/>
      <c r="N21" s="504"/>
      <c r="O21" s="185"/>
      <c r="P21" s="185"/>
      <c r="Q21" s="186"/>
    </row>
    <row r="22" spans="1:17" ht="13.5" customHeight="1">
      <c r="A22" s="421"/>
      <c r="B22" s="504"/>
      <c r="C22" s="433"/>
      <c r="D22" s="433"/>
      <c r="E22" s="184" t="str">
        <f>'5- Identificación de Riesgos'!D22</f>
        <v>3. Notificaciones judiciales erradas o inoportunas.</v>
      </c>
      <c r="F22" s="498"/>
      <c r="G22" s="585"/>
      <c r="H22" s="433"/>
      <c r="I22" s="91"/>
      <c r="J22" s="587"/>
      <c r="K22" s="587"/>
      <c r="L22" s="589"/>
      <c r="M22" s="504"/>
      <c r="N22" s="504"/>
      <c r="O22" s="185"/>
      <c r="P22" s="185"/>
      <c r="Q22" s="186"/>
    </row>
    <row r="23" spans="1:17" ht="13.5" customHeight="1">
      <c r="A23" s="421"/>
      <c r="B23" s="504"/>
      <c r="C23" s="433"/>
      <c r="D23" s="433"/>
      <c r="E23" s="184" t="str">
        <f>'5- Identificación de Riesgos'!D23</f>
        <v>4. Fallas en el servicio de internet,  conectividad  irregular.</v>
      </c>
      <c r="F23" s="498"/>
      <c r="G23" s="585"/>
      <c r="H23" s="433"/>
      <c r="I23" s="91"/>
      <c r="J23" s="587"/>
      <c r="K23" s="587"/>
      <c r="L23" s="589"/>
      <c r="M23" s="504"/>
      <c r="N23" s="504"/>
      <c r="O23" s="185"/>
      <c r="P23" s="185"/>
      <c r="Q23" s="186"/>
    </row>
    <row r="24" spans="1:17" ht="13.5" customHeight="1">
      <c r="A24" s="421"/>
      <c r="B24" s="504"/>
      <c r="C24" s="433"/>
      <c r="D24" s="433"/>
      <c r="E24" s="184">
        <f>'5- Identificación de Riesgos'!D24</f>
        <v>0</v>
      </c>
      <c r="F24" s="498"/>
      <c r="G24" s="585"/>
      <c r="H24" s="433"/>
      <c r="I24" s="91"/>
      <c r="J24" s="587"/>
      <c r="K24" s="587"/>
      <c r="L24" s="589"/>
      <c r="M24" s="504"/>
      <c r="N24" s="504"/>
      <c r="O24" s="185"/>
      <c r="P24" s="185"/>
      <c r="Q24" s="186"/>
    </row>
    <row r="25" spans="1:17" ht="13.5" customHeight="1">
      <c r="A25" s="421"/>
      <c r="B25" s="504"/>
      <c r="C25" s="433"/>
      <c r="D25" s="433"/>
      <c r="E25" s="184">
        <f>'5- Identificación de Riesgos'!D25</f>
        <v>0</v>
      </c>
      <c r="F25" s="498"/>
      <c r="G25" s="585"/>
      <c r="H25" s="433"/>
      <c r="I25" s="91"/>
      <c r="J25" s="587"/>
      <c r="K25" s="587"/>
      <c r="L25" s="589"/>
      <c r="M25" s="504"/>
      <c r="N25" s="504"/>
      <c r="O25" s="185"/>
      <c r="P25" s="185"/>
      <c r="Q25" s="186"/>
    </row>
    <row r="26" spans="1:17" ht="13.5" customHeight="1">
      <c r="A26" s="421"/>
      <c r="B26" s="504"/>
      <c r="C26" s="433"/>
      <c r="D26" s="433"/>
      <c r="E26" s="184">
        <f>'5- Identificación de Riesgos'!D26</f>
        <v>0</v>
      </c>
      <c r="F26" s="498"/>
      <c r="G26" s="585"/>
      <c r="H26" s="433"/>
      <c r="I26" s="91"/>
      <c r="J26" s="587"/>
      <c r="K26" s="587"/>
      <c r="L26" s="589"/>
      <c r="M26" s="504"/>
      <c r="N26" s="504"/>
      <c r="O26" s="185"/>
      <c r="P26" s="185"/>
      <c r="Q26" s="186"/>
    </row>
    <row r="27" spans="1:17" ht="13.5" customHeight="1">
      <c r="A27" s="421"/>
      <c r="B27" s="504"/>
      <c r="C27" s="433"/>
      <c r="D27" s="433"/>
      <c r="E27" s="184">
        <f>'5- Identificación de Riesgos'!D27</f>
        <v>0</v>
      </c>
      <c r="F27" s="498"/>
      <c r="G27" s="585"/>
      <c r="H27" s="433"/>
      <c r="I27" s="91"/>
      <c r="J27" s="587"/>
      <c r="K27" s="587"/>
      <c r="L27" s="589"/>
      <c r="M27" s="504"/>
      <c r="N27" s="504"/>
      <c r="O27" s="185"/>
      <c r="P27" s="185"/>
      <c r="Q27" s="186"/>
    </row>
    <row r="28" spans="1:17" ht="13.5" customHeight="1">
      <c r="A28" s="421"/>
      <c r="B28" s="504"/>
      <c r="C28" s="433"/>
      <c r="D28" s="433"/>
      <c r="E28" s="184">
        <f>'5- Identificación de Riesgos'!D28</f>
        <v>0</v>
      </c>
      <c r="F28" s="498"/>
      <c r="G28" s="585"/>
      <c r="H28" s="433"/>
      <c r="I28" s="91"/>
      <c r="J28" s="587"/>
      <c r="K28" s="587"/>
      <c r="L28" s="589"/>
      <c r="M28" s="504"/>
      <c r="N28" s="504"/>
      <c r="O28" s="185"/>
      <c r="P28" s="185"/>
      <c r="Q28" s="186"/>
    </row>
    <row r="29" spans="1:17" ht="13.5" customHeight="1">
      <c r="A29" s="421"/>
      <c r="B29" s="528"/>
      <c r="C29" s="433"/>
      <c r="D29" s="433"/>
      <c r="E29" s="184">
        <f>'5- Identificación de Riesgos'!D29</f>
        <v>0</v>
      </c>
      <c r="F29" s="498"/>
      <c r="G29" s="585"/>
      <c r="H29" s="433"/>
      <c r="I29" s="92"/>
      <c r="J29" s="588"/>
      <c r="K29" s="588"/>
      <c r="L29" s="590"/>
      <c r="M29" s="528"/>
      <c r="N29" s="528"/>
      <c r="O29" s="185"/>
      <c r="P29" s="185"/>
      <c r="Q29" s="186"/>
    </row>
    <row r="30" spans="1:17" ht="13.5" customHeight="1">
      <c r="A30" s="606">
        <f>'5- Identificación de Riesgos'!A30</f>
        <v>3</v>
      </c>
      <c r="B30" s="504" t="str">
        <f>'5- Identificación de Riesgos'!B30</f>
        <v xml:space="preserve"> No efectuar las notificaciones
o efectuarlas  sin el cumplimiento de los requisitos</v>
      </c>
      <c r="C30" s="528" t="str">
        <f>'5- Identificación de Riesgos'!C30</f>
        <v>No se realizan las  notificaciones , no se erfectuan  oportunamente o no se aplica la normatividad.
 (Aca esta como riesgo porque es el producto de este proceso)</v>
      </c>
      <c r="D30" s="528" t="s">
        <v>291</v>
      </c>
      <c r="E30" s="184" t="e">
        <f>'5- Identificación de Riesgos'!#REF!</f>
        <v>#REF!</v>
      </c>
      <c r="F30" s="594" t="str">
        <f>'5- Identificación de Riesgos'!H30</f>
        <v>Muy Baja - 1</v>
      </c>
      <c r="G30" s="528" t="str">
        <f>'5- Identificación de Riesgos'!M30</f>
        <v>Leve - 1</v>
      </c>
      <c r="H30" s="528" t="str">
        <f>'5- Identificación de Riesgos'!N30</f>
        <v>Bajo - 1</v>
      </c>
      <c r="I30" s="91"/>
      <c r="J30" s="587" t="str">
        <f>'6- Valoración Controles'!T30</f>
        <v>Muy Baja - 1</v>
      </c>
      <c r="K30" s="587" t="str">
        <f>'6- Valoración Controles'!U30</f>
        <v>Leve - 1</v>
      </c>
      <c r="L30" s="589" t="e">
        <f>AVERAGE(#REF!)</f>
        <v>#REF!</v>
      </c>
      <c r="M30" s="504" t="str">
        <f>'6- Valoración Controles'!V30</f>
        <v>Bajo - 1</v>
      </c>
      <c r="N30" s="504" t="s">
        <v>346</v>
      </c>
      <c r="O30" s="185"/>
      <c r="P30" s="185"/>
      <c r="Q30" s="186"/>
    </row>
    <row r="31" spans="1:17" ht="13.5" customHeight="1">
      <c r="A31" s="421"/>
      <c r="B31" s="504"/>
      <c r="C31" s="433"/>
      <c r="D31" s="433"/>
      <c r="E31" s="184" t="str">
        <f>'5- Identificación de Riesgos'!D40</f>
        <v>1.Incumplimiento de los procedimientos de reparto.</v>
      </c>
      <c r="F31" s="498"/>
      <c r="G31" s="585"/>
      <c r="H31" s="433"/>
      <c r="I31" s="91"/>
      <c r="J31" s="587"/>
      <c r="K31" s="587"/>
      <c r="L31" s="589"/>
      <c r="M31" s="504"/>
      <c r="N31" s="504"/>
      <c r="O31" s="185"/>
      <c r="P31" s="185"/>
      <c r="Q31" s="186"/>
    </row>
    <row r="32" spans="1:17" ht="13.5" customHeight="1">
      <c r="A32" s="421"/>
      <c r="B32" s="504"/>
      <c r="C32" s="433"/>
      <c r="D32" s="433"/>
      <c r="E32" s="184" t="str">
        <f>'5- Identificación de Riesgos'!D32</f>
        <v>3. Dificultad para realizar las notificaciones físicas por razones de seguridad.</v>
      </c>
      <c r="F32" s="498"/>
      <c r="G32" s="585"/>
      <c r="H32" s="433"/>
      <c r="I32" s="91"/>
      <c r="J32" s="587"/>
      <c r="K32" s="587"/>
      <c r="L32" s="589"/>
      <c r="M32" s="504"/>
      <c r="N32" s="504"/>
      <c r="O32" s="185"/>
      <c r="P32" s="185"/>
      <c r="Q32" s="186"/>
    </row>
    <row r="33" spans="1:17" ht="13.5" customHeight="1">
      <c r="A33" s="421"/>
      <c r="B33" s="504"/>
      <c r="C33" s="433"/>
      <c r="D33" s="433"/>
      <c r="E33" s="184">
        <f>'5- Identificación de Riesgos'!D33</f>
        <v>0</v>
      </c>
      <c r="F33" s="498"/>
      <c r="G33" s="585"/>
      <c r="H33" s="433"/>
      <c r="I33" s="91"/>
      <c r="J33" s="587"/>
      <c r="K33" s="587"/>
      <c r="L33" s="589"/>
      <c r="M33" s="504"/>
      <c r="N33" s="504"/>
      <c r="O33" s="185"/>
      <c r="P33" s="185"/>
      <c r="Q33" s="186"/>
    </row>
    <row r="34" spans="1:17" ht="13.5" customHeight="1">
      <c r="A34" s="421"/>
      <c r="B34" s="504"/>
      <c r="C34" s="433"/>
      <c r="D34" s="433"/>
      <c r="E34" s="184">
        <f>'5- Identificación de Riesgos'!D34</f>
        <v>0</v>
      </c>
      <c r="F34" s="498"/>
      <c r="G34" s="585"/>
      <c r="H34" s="433"/>
      <c r="I34" s="91"/>
      <c r="J34" s="587"/>
      <c r="K34" s="587"/>
      <c r="L34" s="589"/>
      <c r="M34" s="504"/>
      <c r="N34" s="504"/>
      <c r="O34" s="185"/>
      <c r="P34" s="185"/>
      <c r="Q34" s="186"/>
    </row>
    <row r="35" spans="1:17" ht="13.5" customHeight="1">
      <c r="A35" s="421"/>
      <c r="B35" s="504"/>
      <c r="C35" s="433"/>
      <c r="D35" s="433"/>
      <c r="E35" s="184">
        <f>'5- Identificación de Riesgos'!D35</f>
        <v>0</v>
      </c>
      <c r="F35" s="498"/>
      <c r="G35" s="585"/>
      <c r="H35" s="433"/>
      <c r="I35" s="91"/>
      <c r="J35" s="587"/>
      <c r="K35" s="587"/>
      <c r="L35" s="589"/>
      <c r="M35" s="504"/>
      <c r="N35" s="504"/>
      <c r="O35" s="185"/>
      <c r="P35" s="185"/>
      <c r="Q35" s="186"/>
    </row>
    <row r="36" spans="1:17" ht="13.5" customHeight="1">
      <c r="A36" s="421"/>
      <c r="B36" s="504"/>
      <c r="C36" s="433"/>
      <c r="D36" s="433"/>
      <c r="E36" s="184">
        <f>'5- Identificación de Riesgos'!D36</f>
        <v>0</v>
      </c>
      <c r="F36" s="498"/>
      <c r="G36" s="585"/>
      <c r="H36" s="433"/>
      <c r="I36" s="91"/>
      <c r="J36" s="587"/>
      <c r="K36" s="587"/>
      <c r="L36" s="589"/>
      <c r="M36" s="504"/>
      <c r="N36" s="504"/>
      <c r="O36" s="185"/>
      <c r="P36" s="185"/>
      <c r="Q36" s="186"/>
    </row>
    <row r="37" spans="1:17" ht="13.5" customHeight="1">
      <c r="A37" s="421"/>
      <c r="B37" s="504"/>
      <c r="C37" s="433"/>
      <c r="D37" s="433"/>
      <c r="E37" s="184">
        <f>'5- Identificación de Riesgos'!D37</f>
        <v>0</v>
      </c>
      <c r="F37" s="498"/>
      <c r="G37" s="585"/>
      <c r="H37" s="433"/>
      <c r="I37" s="91"/>
      <c r="J37" s="587"/>
      <c r="K37" s="587"/>
      <c r="L37" s="589"/>
      <c r="M37" s="504"/>
      <c r="N37" s="504"/>
      <c r="O37" s="185"/>
      <c r="P37" s="185"/>
      <c r="Q37" s="186"/>
    </row>
    <row r="38" spans="1:17" ht="13.5" customHeight="1">
      <c r="A38" s="421"/>
      <c r="B38" s="504"/>
      <c r="C38" s="433"/>
      <c r="D38" s="433"/>
      <c r="E38" s="184">
        <f>'5- Identificación de Riesgos'!D38</f>
        <v>0</v>
      </c>
      <c r="F38" s="498"/>
      <c r="G38" s="585"/>
      <c r="H38" s="433"/>
      <c r="I38" s="91"/>
      <c r="J38" s="587"/>
      <c r="K38" s="587"/>
      <c r="L38" s="589"/>
      <c r="M38" s="504"/>
      <c r="N38" s="504"/>
      <c r="O38" s="185"/>
      <c r="P38" s="185"/>
      <c r="Q38" s="186"/>
    </row>
    <row r="39" spans="1:17" ht="13.5" customHeight="1">
      <c r="A39" s="421"/>
      <c r="B39" s="528"/>
      <c r="C39" s="433"/>
      <c r="D39" s="433"/>
      <c r="E39" s="184">
        <f>'5- Identificación de Riesgos'!D39</f>
        <v>0</v>
      </c>
      <c r="F39" s="498"/>
      <c r="G39" s="585"/>
      <c r="H39" s="433"/>
      <c r="I39" s="92"/>
      <c r="J39" s="588"/>
      <c r="K39" s="588"/>
      <c r="L39" s="590"/>
      <c r="M39" s="528"/>
      <c r="N39" s="528"/>
      <c r="O39" s="185"/>
      <c r="P39" s="185"/>
      <c r="Q39" s="186"/>
    </row>
    <row r="40" spans="1:17" ht="13.5" customHeight="1">
      <c r="A40" s="608">
        <f>'5- Identificación de Riesgos'!A40</f>
        <v>4</v>
      </c>
      <c r="B40" s="504" t="str">
        <f>'5- Identificación de Riesgos'!B40</f>
        <v>No efectuar el reparto judicial o hacerlo incumpliendo los requisitos</v>
      </c>
      <c r="C40" s="528" t="str">
        <f>'5- Identificación de Riesgos'!C40</f>
        <v xml:space="preserve">No realizar el reparto o hacerlo incumpliendo los principios  y condiciones reglamentarias establecidas.
</v>
      </c>
      <c r="D40" s="528" t="s">
        <v>291</v>
      </c>
      <c r="E40" s="184" t="str">
        <f>'5- Identificación de Riesgos'!D30</f>
        <v xml:space="preserve">1.  Direcciones físicas o electrónicas  de las partes interesadas erradas. </v>
      </c>
      <c r="F40" s="594" t="str">
        <f>'5- Identificación de Riesgos'!H40</f>
        <v>Muy Baja - 1</v>
      </c>
      <c r="G40" s="528" t="str">
        <f>'5- Identificación de Riesgos'!M40</f>
        <v>Leve - 1</v>
      </c>
      <c r="H40" s="528" t="str">
        <f>'5- Identificación de Riesgos'!N40</f>
        <v>Bajo - 1</v>
      </c>
      <c r="I40" s="91"/>
      <c r="J40" s="587" t="str">
        <f>'6- Valoración Controles'!T40</f>
        <v>Muy Baja - 1</v>
      </c>
      <c r="K40" s="587" t="str">
        <f>'6- Valoración Controles'!U40</f>
        <v>Leve - 1</v>
      </c>
      <c r="L40" s="589" t="e">
        <f>AVERAGE(#REF!)</f>
        <v>#REF!</v>
      </c>
      <c r="M40" s="504" t="str">
        <f>'6- Valoración Controles'!V40</f>
        <v>Bajo - 1</v>
      </c>
      <c r="N40" s="504" t="s">
        <v>347</v>
      </c>
      <c r="O40" s="185"/>
      <c r="P40" s="185"/>
      <c r="Q40" s="186"/>
    </row>
    <row r="41" spans="1:17" ht="13.5" customHeight="1">
      <c r="A41" s="464"/>
      <c r="B41" s="504"/>
      <c r="C41" s="433"/>
      <c r="D41" s="433"/>
      <c r="E41" s="184" t="str">
        <f>'5- Identificación de Riesgos'!D31</f>
        <v>2.  Falta de seguimiento y control al cumplimiento efectivo de la actividad de notificación.</v>
      </c>
      <c r="F41" s="498"/>
      <c r="G41" s="585"/>
      <c r="H41" s="433"/>
      <c r="I41" s="91"/>
      <c r="J41" s="587"/>
      <c r="K41" s="587"/>
      <c r="L41" s="589"/>
      <c r="M41" s="504"/>
      <c r="N41" s="504"/>
      <c r="O41" s="185"/>
      <c r="P41" s="185"/>
      <c r="Q41" s="186"/>
    </row>
    <row r="42" spans="1:17" ht="13.5" customHeight="1">
      <c r="A42" s="464"/>
      <c r="B42" s="504"/>
      <c r="C42" s="433"/>
      <c r="D42" s="433"/>
      <c r="E42" s="184" t="e">
        <f>'5- Identificación de Riesgos'!#REF!</f>
        <v>#REF!</v>
      </c>
      <c r="F42" s="498"/>
      <c r="G42" s="585"/>
      <c r="H42" s="433"/>
      <c r="I42" s="91"/>
      <c r="J42" s="587"/>
      <c r="K42" s="587"/>
      <c r="L42" s="589"/>
      <c r="M42" s="504"/>
      <c r="N42" s="504"/>
      <c r="O42" s="185"/>
      <c r="P42" s="185"/>
      <c r="Q42" s="186"/>
    </row>
    <row r="43" spans="1:17" ht="13.5" customHeight="1">
      <c r="A43" s="464"/>
      <c r="B43" s="504"/>
      <c r="C43" s="433"/>
      <c r="D43" s="433"/>
      <c r="E43" s="184" t="str">
        <f>'5- Identificación de Riesgos'!D43</f>
        <v>4. Falta de comunicación oportuna a los grupos de reparto de las novedades de los juzgados.</v>
      </c>
      <c r="F43" s="498"/>
      <c r="G43" s="585"/>
      <c r="H43" s="433"/>
      <c r="I43" s="91"/>
      <c r="J43" s="587"/>
      <c r="K43" s="587"/>
      <c r="L43" s="589"/>
      <c r="M43" s="504"/>
      <c r="N43" s="504"/>
      <c r="O43" s="185"/>
      <c r="P43" s="185"/>
      <c r="Q43" s="186"/>
    </row>
    <row r="44" spans="1:17" ht="13.5" customHeight="1">
      <c r="A44" s="464"/>
      <c r="B44" s="504"/>
      <c r="C44" s="433"/>
      <c r="D44" s="433"/>
      <c r="E44" s="184" t="str">
        <f>'5- Identificación de Riesgos'!D41</f>
        <v>2. Falta de seguimiento en el correo electrónico de las solicitudes o escritos de acusación recibidos.</v>
      </c>
      <c r="F44" s="498"/>
      <c r="G44" s="585"/>
      <c r="H44" s="433"/>
      <c r="I44" s="91"/>
      <c r="J44" s="587"/>
      <c r="K44" s="587"/>
      <c r="L44" s="589"/>
      <c r="M44" s="504"/>
      <c r="N44" s="504"/>
      <c r="O44" s="185"/>
      <c r="P44" s="185"/>
      <c r="Q44" s="186"/>
    </row>
    <row r="45" spans="1:17" ht="13.5" customHeight="1">
      <c r="A45" s="464"/>
      <c r="B45" s="504"/>
      <c r="C45" s="433"/>
      <c r="D45" s="433"/>
      <c r="E45" s="184">
        <f>'5- Identificación de Riesgos'!D45</f>
        <v>0</v>
      </c>
      <c r="F45" s="498"/>
      <c r="G45" s="585"/>
      <c r="H45" s="433"/>
      <c r="I45" s="91"/>
      <c r="J45" s="587"/>
      <c r="K45" s="587"/>
      <c r="L45" s="589"/>
      <c r="M45" s="504"/>
      <c r="N45" s="504"/>
      <c r="O45" s="185"/>
      <c r="P45" s="185"/>
      <c r="Q45" s="186"/>
    </row>
    <row r="46" spans="1:17" ht="13.5" customHeight="1">
      <c r="A46" s="464"/>
      <c r="B46" s="504"/>
      <c r="C46" s="433"/>
      <c r="D46" s="433"/>
      <c r="E46" s="184">
        <f>'5- Identificación de Riesgos'!D46</f>
        <v>0</v>
      </c>
      <c r="F46" s="498"/>
      <c r="G46" s="585"/>
      <c r="H46" s="433"/>
      <c r="I46" s="91"/>
      <c r="J46" s="587"/>
      <c r="K46" s="587"/>
      <c r="L46" s="589"/>
      <c r="M46" s="504"/>
      <c r="N46" s="504"/>
      <c r="O46" s="185"/>
      <c r="P46" s="185"/>
      <c r="Q46" s="186"/>
    </row>
    <row r="47" spans="1:17" ht="13.5" customHeight="1">
      <c r="A47" s="464"/>
      <c r="B47" s="504"/>
      <c r="C47" s="433"/>
      <c r="D47" s="433"/>
      <c r="E47" s="184">
        <f>'5- Identificación de Riesgos'!D47</f>
        <v>0</v>
      </c>
      <c r="F47" s="498"/>
      <c r="G47" s="585"/>
      <c r="H47" s="433"/>
      <c r="I47" s="91"/>
      <c r="J47" s="587"/>
      <c r="K47" s="587"/>
      <c r="L47" s="589"/>
      <c r="M47" s="504"/>
      <c r="N47" s="504"/>
      <c r="O47" s="185"/>
      <c r="P47" s="185"/>
      <c r="Q47" s="186"/>
    </row>
    <row r="48" spans="1:17" ht="13.5" customHeight="1">
      <c r="A48" s="464"/>
      <c r="B48" s="504"/>
      <c r="C48" s="433"/>
      <c r="D48" s="433"/>
      <c r="E48" s="184">
        <f>'5- Identificación de Riesgos'!D48</f>
        <v>0</v>
      </c>
      <c r="F48" s="498"/>
      <c r="G48" s="585"/>
      <c r="H48" s="433"/>
      <c r="I48" s="91"/>
      <c r="J48" s="587"/>
      <c r="K48" s="587"/>
      <c r="L48" s="589"/>
      <c r="M48" s="504"/>
      <c r="N48" s="504"/>
      <c r="O48" s="185"/>
      <c r="P48" s="185"/>
      <c r="Q48" s="186"/>
    </row>
    <row r="49" spans="1:17" ht="13.5" customHeight="1">
      <c r="A49" s="464"/>
      <c r="B49" s="528"/>
      <c r="C49" s="433"/>
      <c r="D49" s="433"/>
      <c r="E49" s="184">
        <f>'5- Identificación de Riesgos'!D49</f>
        <v>0</v>
      </c>
      <c r="F49" s="498"/>
      <c r="G49" s="585"/>
      <c r="H49" s="433"/>
      <c r="I49" s="92"/>
      <c r="J49" s="588"/>
      <c r="K49" s="588"/>
      <c r="L49" s="590"/>
      <c r="M49" s="528"/>
      <c r="N49" s="528"/>
      <c r="O49" s="185"/>
      <c r="P49" s="185"/>
      <c r="Q49" s="186"/>
    </row>
    <row r="50" spans="1:17" ht="13.5" customHeight="1">
      <c r="A50" s="608">
        <v>5</v>
      </c>
      <c r="B50" s="504" t="str">
        <f>'5- Identificación de Riesgos'!B50</f>
        <v>Pérdida de documentos</v>
      </c>
      <c r="C50" s="528" t="str">
        <f>'5- Identificación de Riesgos'!C50</f>
        <v>Extravío temporal o definitivo de los  documentos de los procesos judiciales</v>
      </c>
      <c r="D50" s="528" t="s">
        <v>291</v>
      </c>
      <c r="E50" s="184" t="str">
        <f>'5- Identificación de Riesgos'!D50</f>
        <v xml:space="preserve">1. Falta de implementación del expediente electrónico en todas las dependencias y juzgados.
</v>
      </c>
      <c r="F50" s="594" t="str">
        <f>'5- Identificación de Riesgos'!H50</f>
        <v>Muy Baja - 1</v>
      </c>
      <c r="G50" s="528" t="str">
        <f>'5- Identificación de Riesgos'!M50</f>
        <v>Mayor - 4</v>
      </c>
      <c r="H50" s="528" t="str">
        <f>'5- Identificación de Riesgos'!N50</f>
        <v>Alto  - 4</v>
      </c>
      <c r="I50" s="91"/>
      <c r="J50" s="587" t="str">
        <f>'6- Valoración Controles'!T50</f>
        <v>Muy Baja - 1</v>
      </c>
      <c r="K50" s="587" t="str">
        <f>'6- Valoración Controles'!U50</f>
        <v>Mayor - 4</v>
      </c>
      <c r="L50" s="589" t="e">
        <f>AVERAGE(#REF!)</f>
        <v>#REF!</v>
      </c>
      <c r="M50" s="504" t="str">
        <f>'6- Valoración Controles'!V50</f>
        <v>Alto  - 4</v>
      </c>
      <c r="N50" s="504" t="s">
        <v>346</v>
      </c>
      <c r="O50" s="185"/>
      <c r="P50" s="185"/>
      <c r="Q50" s="186"/>
    </row>
    <row r="51" spans="1:17" ht="13.5" customHeight="1">
      <c r="A51" s="464"/>
      <c r="B51" s="504"/>
      <c r="C51" s="433"/>
      <c r="D51" s="433"/>
      <c r="E51" s="184" t="str">
        <f>'5- Identificación de Riesgos'!D51</f>
        <v>2.Falta de software institucional estandarizado para  el control del archivo de expedientes físicos en las bodegas del SPA Bogotá.</v>
      </c>
      <c r="F51" s="498"/>
      <c r="G51" s="585"/>
      <c r="H51" s="433"/>
      <c r="I51" s="91"/>
      <c r="J51" s="587"/>
      <c r="K51" s="587"/>
      <c r="L51" s="589"/>
      <c r="M51" s="504"/>
      <c r="N51" s="504"/>
      <c r="O51" s="185"/>
      <c r="P51" s="185"/>
      <c r="Q51" s="186"/>
    </row>
    <row r="52" spans="1:17" ht="13.5" customHeight="1">
      <c r="A52" s="464"/>
      <c r="B52" s="504"/>
      <c r="C52" s="433"/>
      <c r="D52" s="433"/>
      <c r="E52" s="184" t="str">
        <f>'5- Identificación de Riesgos'!D52</f>
        <v>3.Inaplicabilidad de las Tablas de Retención Documental (TRD) para el archivo de expedientes físicos en el SPA Bogotá.</v>
      </c>
      <c r="F52" s="498"/>
      <c r="G52" s="585"/>
      <c r="H52" s="433"/>
      <c r="I52" s="91"/>
      <c r="J52" s="587"/>
      <c r="K52" s="587"/>
      <c r="L52" s="589"/>
      <c r="M52" s="504"/>
      <c r="N52" s="504"/>
      <c r="O52" s="185"/>
      <c r="P52" s="185"/>
      <c r="Q52" s="186"/>
    </row>
    <row r="53" spans="1:17" ht="13.5" customHeight="1">
      <c r="A53" s="464"/>
      <c r="B53" s="504"/>
      <c r="C53" s="433"/>
      <c r="D53" s="433"/>
      <c r="E53" s="184" t="str">
        <f>'5- Identificación de Riesgos'!D53</f>
        <v>4.Volumen excesivo de ingreso de expedientes para el personal asignado,  generando demoras en la organización de los expedientes.</v>
      </c>
      <c r="F53" s="498"/>
      <c r="G53" s="585"/>
      <c r="H53" s="433"/>
      <c r="I53" s="91"/>
      <c r="J53" s="587"/>
      <c r="K53" s="587"/>
      <c r="L53" s="589"/>
      <c r="M53" s="504"/>
      <c r="N53" s="504"/>
      <c r="O53" s="185"/>
      <c r="P53" s="185"/>
      <c r="Q53" s="186"/>
    </row>
    <row r="54" spans="1:17" ht="13.5" customHeight="1">
      <c r="A54" s="464"/>
      <c r="B54" s="504"/>
      <c r="C54" s="433"/>
      <c r="D54" s="433"/>
      <c r="E54" s="184" t="str">
        <f>'5- Identificación de Riesgos'!D54</f>
        <v>5. Ciberataques</v>
      </c>
      <c r="F54" s="498"/>
      <c r="G54" s="585"/>
      <c r="H54" s="433"/>
      <c r="I54" s="91"/>
      <c r="J54" s="587"/>
      <c r="K54" s="587"/>
      <c r="L54" s="589"/>
      <c r="M54" s="504"/>
      <c r="N54" s="504"/>
      <c r="O54" s="185"/>
      <c r="P54" s="185"/>
      <c r="Q54" s="186"/>
    </row>
    <row r="55" spans="1:17" ht="13.5" customHeight="1">
      <c r="A55" s="464"/>
      <c r="B55" s="504"/>
      <c r="C55" s="433"/>
      <c r="D55" s="433"/>
      <c r="E55" s="184" t="str">
        <f>'5- Identificación de Riesgos'!D90</f>
        <v>1. Fallas de seguridad de la información en el diseño de aplicativos internos.</v>
      </c>
      <c r="F55" s="498"/>
      <c r="G55" s="585"/>
      <c r="H55" s="433"/>
      <c r="I55" s="91"/>
      <c r="J55" s="587"/>
      <c r="K55" s="587"/>
      <c r="L55" s="589"/>
      <c r="M55" s="504"/>
      <c r="N55" s="504"/>
      <c r="O55" s="185"/>
      <c r="P55" s="185"/>
      <c r="Q55" s="186"/>
    </row>
    <row r="56" spans="1:17" ht="13.5" customHeight="1">
      <c r="A56" s="464"/>
      <c r="B56" s="504"/>
      <c r="C56" s="433"/>
      <c r="D56" s="433"/>
      <c r="E56" s="184">
        <f>'5- Identificación de Riesgos'!D56</f>
        <v>0</v>
      </c>
      <c r="F56" s="498"/>
      <c r="G56" s="585"/>
      <c r="H56" s="433"/>
      <c r="I56" s="91"/>
      <c r="J56" s="587"/>
      <c r="K56" s="587"/>
      <c r="L56" s="589"/>
      <c r="M56" s="504"/>
      <c r="N56" s="504"/>
      <c r="O56" s="185"/>
      <c r="P56" s="185"/>
      <c r="Q56" s="186"/>
    </row>
    <row r="57" spans="1:17" ht="13.5" customHeight="1">
      <c r="A57" s="464"/>
      <c r="B57" s="504"/>
      <c r="C57" s="433"/>
      <c r="D57" s="433"/>
      <c r="E57" s="184">
        <f>'5- Identificación de Riesgos'!D57</f>
        <v>0</v>
      </c>
      <c r="F57" s="498"/>
      <c r="G57" s="585"/>
      <c r="H57" s="433"/>
      <c r="I57" s="91"/>
      <c r="J57" s="587"/>
      <c r="K57" s="587"/>
      <c r="L57" s="589"/>
      <c r="M57" s="504"/>
      <c r="N57" s="504"/>
      <c r="O57" s="185"/>
      <c r="P57" s="185"/>
      <c r="Q57" s="186"/>
    </row>
    <row r="58" spans="1:17" ht="13.5" customHeight="1">
      <c r="A58" s="464"/>
      <c r="B58" s="504"/>
      <c r="C58" s="433"/>
      <c r="D58" s="433"/>
      <c r="E58" s="184">
        <f>'5- Identificación de Riesgos'!D58</f>
        <v>0</v>
      </c>
      <c r="F58" s="498"/>
      <c r="G58" s="585"/>
      <c r="H58" s="433"/>
      <c r="I58" s="91"/>
      <c r="J58" s="587"/>
      <c r="K58" s="587"/>
      <c r="L58" s="589"/>
      <c r="M58" s="504"/>
      <c r="N58" s="504"/>
      <c r="O58" s="185"/>
      <c r="P58" s="185"/>
      <c r="Q58" s="186"/>
    </row>
    <row r="59" spans="1:17" ht="13.5" customHeight="1" thickBot="1">
      <c r="A59" s="465"/>
      <c r="B59" s="505"/>
      <c r="C59" s="434"/>
      <c r="D59" s="434"/>
      <c r="E59" s="187">
        <f>'5- Identificación de Riesgos'!D59</f>
        <v>0</v>
      </c>
      <c r="F59" s="499"/>
      <c r="G59" s="586"/>
      <c r="H59" s="434"/>
      <c r="I59" s="155"/>
      <c r="J59" s="588"/>
      <c r="K59" s="588"/>
      <c r="L59" s="590"/>
      <c r="M59" s="528"/>
      <c r="N59" s="505"/>
      <c r="O59" s="188"/>
      <c r="P59" s="188"/>
      <c r="Q59" s="189"/>
    </row>
    <row r="60" spans="1:17" ht="13.5" customHeight="1">
      <c r="A60" s="591">
        <v>6</v>
      </c>
      <c r="B60" s="504" t="str">
        <f>'5- Identificación de Riesgos'!B60</f>
        <v>Recibir , ofrecer, prometer , entregar o aceptar dádivas o beneficios a nombre propio o de terceros para  expedir, alterar, retener , extraviar o entregar  documentos  sin el lleno de requisitos legales.</v>
      </c>
      <c r="C60" s="528" t="str">
        <f>'5- Identificación de Riesgos'!C60</f>
        <v xml:space="preserve"> Realizar trámites sin el cumplimiento de los requisitos legales  o  con informacion falsa.</v>
      </c>
      <c r="D60" s="528" t="s">
        <v>291</v>
      </c>
      <c r="E60" s="184" t="str">
        <f>'5- Identificación de Riesgos'!D60</f>
        <v>1.Falta de ética  de los servidores judiciales.</v>
      </c>
      <c r="F60" s="594" t="str">
        <f>'5- Identificación de Riesgos'!H60</f>
        <v>Muy Baja - 1</v>
      </c>
      <c r="G60" s="528" t="str">
        <f>'5- Identificación de Riesgos'!M60</f>
        <v>Catastrófico - 5</v>
      </c>
      <c r="H60" s="528" t="str">
        <f>'5- Identificación de Riesgos'!N60</f>
        <v>Extremo - 5</v>
      </c>
      <c r="I60" s="91"/>
      <c r="J60" s="587" t="str">
        <f>'6- Valoración Controles'!T60</f>
        <v>Muy Baja - 1</v>
      </c>
      <c r="K60" s="587" t="str">
        <f>'6- Valoración Controles'!U60</f>
        <v>Catastrófico - 5</v>
      </c>
      <c r="L60" s="589" t="e">
        <f>AVERAGE(#REF!)</f>
        <v>#REF!</v>
      </c>
      <c r="M60" s="504" t="str">
        <f>'6- Valoración Controles'!V60</f>
        <v>Extremo - 5</v>
      </c>
      <c r="N60" s="504" t="s">
        <v>346</v>
      </c>
      <c r="O60" s="185"/>
      <c r="P60" s="185"/>
      <c r="Q60" s="186"/>
    </row>
    <row r="61" spans="1:17" ht="13.5" customHeight="1">
      <c r="A61" s="592"/>
      <c r="B61" s="504"/>
      <c r="C61" s="433"/>
      <c r="D61" s="433"/>
      <c r="E61" s="184" t="str">
        <f>'5- Identificación de Riesgos'!D61</f>
        <v>2.Fallas en los controles de los procesos.</v>
      </c>
      <c r="F61" s="498"/>
      <c r="G61" s="585"/>
      <c r="H61" s="433"/>
      <c r="I61" s="91"/>
      <c r="J61" s="587"/>
      <c r="K61" s="587"/>
      <c r="L61" s="589"/>
      <c r="M61" s="504"/>
      <c r="N61" s="504"/>
      <c r="O61" s="185"/>
      <c r="P61" s="185"/>
      <c r="Q61" s="186"/>
    </row>
    <row r="62" spans="1:17" ht="13.5" customHeight="1">
      <c r="A62" s="592"/>
      <c r="B62" s="504"/>
      <c r="C62" s="433"/>
      <c r="D62" s="433"/>
      <c r="E62" s="184" t="str">
        <f>'5- Identificación de Riesgos'!D62</f>
        <v>3. Acceso a información reservada sin autorización</v>
      </c>
      <c r="F62" s="498"/>
      <c r="G62" s="585"/>
      <c r="H62" s="433"/>
      <c r="I62" s="91"/>
      <c r="J62" s="587"/>
      <c r="K62" s="587"/>
      <c r="L62" s="589"/>
      <c r="M62" s="504"/>
      <c r="N62" s="504"/>
      <c r="O62" s="185"/>
      <c r="P62" s="185"/>
      <c r="Q62" s="186"/>
    </row>
    <row r="63" spans="1:17" ht="13.5" customHeight="1">
      <c r="A63" s="592"/>
      <c r="B63" s="504"/>
      <c r="C63" s="433"/>
      <c r="D63" s="433"/>
      <c r="E63" s="184">
        <f>'5- Identificación de Riesgos'!D63</f>
        <v>0</v>
      </c>
      <c r="F63" s="498"/>
      <c r="G63" s="585"/>
      <c r="H63" s="433"/>
      <c r="I63" s="91"/>
      <c r="J63" s="587"/>
      <c r="K63" s="587"/>
      <c r="L63" s="589"/>
      <c r="M63" s="504"/>
      <c r="N63" s="504"/>
      <c r="O63" s="185"/>
      <c r="P63" s="185"/>
      <c r="Q63" s="186"/>
    </row>
    <row r="64" spans="1:17" ht="13.5" customHeight="1">
      <c r="A64" s="592"/>
      <c r="B64" s="504"/>
      <c r="C64" s="433"/>
      <c r="D64" s="433"/>
      <c r="E64" s="184">
        <f>'5- Identificación de Riesgos'!D64</f>
        <v>0</v>
      </c>
      <c r="F64" s="498"/>
      <c r="G64" s="585"/>
      <c r="H64" s="433"/>
      <c r="I64" s="91"/>
      <c r="J64" s="587"/>
      <c r="K64" s="587"/>
      <c r="L64" s="589"/>
      <c r="M64" s="504"/>
      <c r="N64" s="504"/>
      <c r="O64" s="185"/>
      <c r="P64" s="185"/>
      <c r="Q64" s="186"/>
    </row>
    <row r="65" spans="1:17" ht="13.5" customHeight="1">
      <c r="A65" s="592"/>
      <c r="B65" s="504"/>
      <c r="C65" s="433"/>
      <c r="D65" s="433"/>
      <c r="E65" s="184">
        <f>'5- Identificación de Riesgos'!D65</f>
        <v>0</v>
      </c>
      <c r="F65" s="498"/>
      <c r="G65" s="585"/>
      <c r="H65" s="433"/>
      <c r="I65" s="91"/>
      <c r="J65" s="587"/>
      <c r="K65" s="587"/>
      <c r="L65" s="589"/>
      <c r="M65" s="504"/>
      <c r="N65" s="504"/>
      <c r="O65" s="185"/>
      <c r="P65" s="185"/>
      <c r="Q65" s="186"/>
    </row>
    <row r="66" spans="1:17" ht="13.5" customHeight="1">
      <c r="A66" s="592"/>
      <c r="B66" s="504"/>
      <c r="C66" s="433"/>
      <c r="D66" s="433"/>
      <c r="E66" s="184">
        <f>'5- Identificación de Riesgos'!D66</f>
        <v>0</v>
      </c>
      <c r="F66" s="498"/>
      <c r="G66" s="585"/>
      <c r="H66" s="433"/>
      <c r="I66" s="91"/>
      <c r="J66" s="587"/>
      <c r="K66" s="587"/>
      <c r="L66" s="589"/>
      <c r="M66" s="504"/>
      <c r="N66" s="504"/>
      <c r="O66" s="185"/>
      <c r="P66" s="185"/>
      <c r="Q66" s="186"/>
    </row>
    <row r="67" spans="1:17" ht="13.5" customHeight="1">
      <c r="A67" s="592"/>
      <c r="B67" s="504"/>
      <c r="C67" s="433"/>
      <c r="D67" s="433"/>
      <c r="E67" s="184">
        <f>'5- Identificación de Riesgos'!D67</f>
        <v>0</v>
      </c>
      <c r="F67" s="498"/>
      <c r="G67" s="585"/>
      <c r="H67" s="433"/>
      <c r="I67" s="91"/>
      <c r="J67" s="587"/>
      <c r="K67" s="587"/>
      <c r="L67" s="589"/>
      <c r="M67" s="504"/>
      <c r="N67" s="504"/>
      <c r="O67" s="185"/>
      <c r="P67" s="185"/>
      <c r="Q67" s="186"/>
    </row>
    <row r="68" spans="1:17" ht="13.5" customHeight="1">
      <c r="A68" s="592"/>
      <c r="B68" s="504"/>
      <c r="C68" s="433"/>
      <c r="D68" s="433"/>
      <c r="E68" s="184">
        <f>'5- Identificación de Riesgos'!D68</f>
        <v>0</v>
      </c>
      <c r="F68" s="498"/>
      <c r="G68" s="585"/>
      <c r="H68" s="433"/>
      <c r="I68" s="91"/>
      <c r="J68" s="587"/>
      <c r="K68" s="587"/>
      <c r="L68" s="589"/>
      <c r="M68" s="504"/>
      <c r="N68" s="504"/>
      <c r="O68" s="185"/>
      <c r="P68" s="185"/>
      <c r="Q68" s="186"/>
    </row>
    <row r="69" spans="1:17" ht="13.5" customHeight="1" thickBot="1">
      <c r="A69" s="593"/>
      <c r="B69" s="505"/>
      <c r="C69" s="434"/>
      <c r="D69" s="434"/>
      <c r="E69" s="187">
        <f>'5- Identificación de Riesgos'!D69</f>
        <v>0</v>
      </c>
      <c r="F69" s="499"/>
      <c r="G69" s="586"/>
      <c r="H69" s="434"/>
      <c r="I69" s="155"/>
      <c r="J69" s="588"/>
      <c r="K69" s="588"/>
      <c r="L69" s="590"/>
      <c r="M69" s="528"/>
      <c r="N69" s="505"/>
      <c r="O69" s="188"/>
      <c r="P69" s="188"/>
      <c r="Q69" s="189"/>
    </row>
    <row r="70" spans="1:17" ht="13.5" customHeight="1">
      <c r="A70" s="591">
        <v>7</v>
      </c>
      <c r="B70" s="504" t="str">
        <f>'5- Identificación de Riesgos'!B70</f>
        <v xml:space="preserve">Recibir, ofrecer, prometer, entregar o aceptar dádivas  o beneficios a nombre propio o de terceros para  demorar, retener, alterar o direccionar fallos judiciales </v>
      </c>
      <c r="C70" s="528" t="str">
        <f>'5- Identificación de Riesgos'!C70</f>
        <v xml:space="preserve">Proferir  sentencias judiciales incumpliendo los principios de la administracion de justicia o sin la observancia de los Codigos Procesales en la materia. </v>
      </c>
      <c r="D70" s="528" t="s">
        <v>291</v>
      </c>
      <c r="E70" s="184" t="e">
        <f>'5- Identificación de Riesgos'!#REF!</f>
        <v>#REF!</v>
      </c>
      <c r="F70" s="594" t="str">
        <f>'5- Identificación de Riesgos'!H70</f>
        <v>Muy Baja - 1</v>
      </c>
      <c r="G70" s="528" t="str">
        <f>'5- Identificación de Riesgos'!M70</f>
        <v>Catastrófico - 5</v>
      </c>
      <c r="H70" s="528" t="str">
        <f>'5- Identificación de Riesgos'!N70</f>
        <v>Extremo - 5</v>
      </c>
      <c r="I70" s="91"/>
      <c r="J70" s="587" t="str">
        <f>'6- Valoración Controles'!T70</f>
        <v>Muy Baja - 1</v>
      </c>
      <c r="K70" s="587" t="str">
        <f>'6- Valoración Controles'!U70</f>
        <v>Catastrófico - 5</v>
      </c>
      <c r="L70" s="589" t="e">
        <f>AVERAGE(#REF!)</f>
        <v>#REF!</v>
      </c>
      <c r="M70" s="504" t="str">
        <f>'6- Valoración Controles'!V70</f>
        <v>Extremo - 5</v>
      </c>
      <c r="N70" s="504" t="s">
        <v>346</v>
      </c>
      <c r="O70" s="185"/>
      <c r="P70" s="185"/>
      <c r="Q70" s="186"/>
    </row>
    <row r="71" spans="1:17" ht="13.5" customHeight="1">
      <c r="A71" s="592"/>
      <c r="B71" s="504"/>
      <c r="C71" s="433"/>
      <c r="D71" s="433"/>
      <c r="E71" s="184" t="e">
        <f>'5- Identificación de Riesgos'!#REF!</f>
        <v>#REF!</v>
      </c>
      <c r="F71" s="498"/>
      <c r="G71" s="585"/>
      <c r="H71" s="433"/>
      <c r="I71" s="91"/>
      <c r="J71" s="587"/>
      <c r="K71" s="587"/>
      <c r="L71" s="589"/>
      <c r="M71" s="504"/>
      <c r="N71" s="504"/>
      <c r="O71" s="185"/>
      <c r="P71" s="185"/>
      <c r="Q71" s="186"/>
    </row>
    <row r="72" spans="1:17" ht="13.5" customHeight="1">
      <c r="A72" s="592"/>
      <c r="B72" s="504"/>
      <c r="C72" s="433"/>
      <c r="D72" s="433"/>
      <c r="E72" s="184" t="e">
        <f>'5- Identificación de Riesgos'!#REF!</f>
        <v>#REF!</v>
      </c>
      <c r="F72" s="498"/>
      <c r="G72" s="585"/>
      <c r="H72" s="433"/>
      <c r="I72" s="91"/>
      <c r="J72" s="587"/>
      <c r="K72" s="587"/>
      <c r="L72" s="589"/>
      <c r="M72" s="504"/>
      <c r="N72" s="504"/>
      <c r="O72" s="185"/>
      <c r="P72" s="185"/>
      <c r="Q72" s="186"/>
    </row>
    <row r="73" spans="1:17" ht="13.5" customHeight="1">
      <c r="A73" s="592"/>
      <c r="B73" s="504"/>
      <c r="C73" s="433"/>
      <c r="D73" s="433"/>
      <c r="E73" s="184" t="e">
        <f>'5- Identificación de Riesgos'!#REF!</f>
        <v>#REF!</v>
      </c>
      <c r="F73" s="498"/>
      <c r="G73" s="585"/>
      <c r="H73" s="433"/>
      <c r="I73" s="91"/>
      <c r="J73" s="587"/>
      <c r="K73" s="587"/>
      <c r="L73" s="589"/>
      <c r="M73" s="504"/>
      <c r="N73" s="504"/>
      <c r="O73" s="185"/>
      <c r="P73" s="185"/>
      <c r="Q73" s="186"/>
    </row>
    <row r="74" spans="1:17" ht="13.5" customHeight="1">
      <c r="A74" s="592"/>
      <c r="B74" s="504"/>
      <c r="C74" s="433"/>
      <c r="D74" s="433"/>
      <c r="E74" s="184" t="e">
        <f>'5- Identificación de Riesgos'!#REF!</f>
        <v>#REF!</v>
      </c>
      <c r="F74" s="498"/>
      <c r="G74" s="585"/>
      <c r="H74" s="433"/>
      <c r="I74" s="91"/>
      <c r="J74" s="587"/>
      <c r="K74" s="587"/>
      <c r="L74" s="589"/>
      <c r="M74" s="504"/>
      <c r="N74" s="504"/>
      <c r="O74" s="185"/>
      <c r="P74" s="185"/>
      <c r="Q74" s="186"/>
    </row>
    <row r="75" spans="1:17" ht="13.5" customHeight="1">
      <c r="A75" s="592"/>
      <c r="B75" s="504"/>
      <c r="C75" s="433"/>
      <c r="D75" s="433"/>
      <c r="E75" s="184" t="e">
        <f>'5- Identificación de Riesgos'!#REF!</f>
        <v>#REF!</v>
      </c>
      <c r="F75" s="498"/>
      <c r="G75" s="585"/>
      <c r="H75" s="433"/>
      <c r="I75" s="91"/>
      <c r="J75" s="587"/>
      <c r="K75" s="587"/>
      <c r="L75" s="589"/>
      <c r="M75" s="504"/>
      <c r="N75" s="504"/>
      <c r="O75" s="185"/>
      <c r="P75" s="185"/>
      <c r="Q75" s="186"/>
    </row>
    <row r="76" spans="1:17" ht="13.5" customHeight="1">
      <c r="A76" s="592"/>
      <c r="B76" s="504"/>
      <c r="C76" s="433"/>
      <c r="D76" s="433"/>
      <c r="E76" s="184" t="e">
        <f>'5- Identificación de Riesgos'!#REF!</f>
        <v>#REF!</v>
      </c>
      <c r="F76" s="498"/>
      <c r="G76" s="585"/>
      <c r="H76" s="433"/>
      <c r="I76" s="91"/>
      <c r="J76" s="587"/>
      <c r="K76" s="587"/>
      <c r="L76" s="589"/>
      <c r="M76" s="504"/>
      <c r="N76" s="504"/>
      <c r="O76" s="185"/>
      <c r="P76" s="185"/>
      <c r="Q76" s="186"/>
    </row>
    <row r="77" spans="1:17" ht="13.5" customHeight="1">
      <c r="A77" s="592"/>
      <c r="B77" s="504"/>
      <c r="C77" s="433"/>
      <c r="D77" s="433"/>
      <c r="E77" s="184" t="e">
        <f>'5- Identificación de Riesgos'!#REF!</f>
        <v>#REF!</v>
      </c>
      <c r="F77" s="498"/>
      <c r="G77" s="585"/>
      <c r="H77" s="433"/>
      <c r="I77" s="91"/>
      <c r="J77" s="587"/>
      <c r="K77" s="587"/>
      <c r="L77" s="589"/>
      <c r="M77" s="504"/>
      <c r="N77" s="504"/>
      <c r="O77" s="185"/>
      <c r="P77" s="185"/>
      <c r="Q77" s="186"/>
    </row>
    <row r="78" spans="1:17" ht="13.5" customHeight="1">
      <c r="A78" s="592"/>
      <c r="B78" s="504"/>
      <c r="C78" s="433"/>
      <c r="D78" s="433"/>
      <c r="E78" s="184" t="e">
        <f>'5- Identificación de Riesgos'!#REF!</f>
        <v>#REF!</v>
      </c>
      <c r="F78" s="498"/>
      <c r="G78" s="585"/>
      <c r="H78" s="433"/>
      <c r="I78" s="91"/>
      <c r="J78" s="587"/>
      <c r="K78" s="587"/>
      <c r="L78" s="589"/>
      <c r="M78" s="504"/>
      <c r="N78" s="504"/>
      <c r="O78" s="185"/>
      <c r="P78" s="185"/>
      <c r="Q78" s="186"/>
    </row>
    <row r="79" spans="1:17" ht="13.5" customHeight="1" thickBot="1">
      <c r="A79" s="593"/>
      <c r="B79" s="505"/>
      <c r="C79" s="434"/>
      <c r="D79" s="434"/>
      <c r="E79" s="187" t="e">
        <f>'5- Identificación de Riesgos'!#REF!</f>
        <v>#REF!</v>
      </c>
      <c r="F79" s="499"/>
      <c r="G79" s="586"/>
      <c r="H79" s="434"/>
      <c r="I79" s="155"/>
      <c r="J79" s="588"/>
      <c r="K79" s="588"/>
      <c r="L79" s="590"/>
      <c r="M79" s="528"/>
      <c r="N79" s="505"/>
      <c r="O79" s="188"/>
      <c r="P79" s="188"/>
      <c r="Q79" s="189"/>
    </row>
    <row r="80" spans="1:17">
      <c r="A80" s="591">
        <v>8</v>
      </c>
      <c r="B80" s="504" t="str">
        <f>'5- Identificación de Riesgos'!B80</f>
        <v>Interrupción o fallas Tecnológicas en hardware o software</v>
      </c>
      <c r="C80" s="528" t="str">
        <f>'5- Identificación de Riesgos'!C80</f>
        <v>Se presenta interrupción en la conexión a internet en las instalaciones del SPA.
Se presenta lentitud  al realizar trabajo cotidiano en los equipos.</v>
      </c>
      <c r="D80" s="528" t="s">
        <v>291</v>
      </c>
      <c r="E80" s="184" t="e">
        <f>'5- Identificación de Riesgos'!#REF!</f>
        <v>#REF!</v>
      </c>
      <c r="F80" s="594" t="str">
        <f>'5- Identificación de Riesgos'!H80</f>
        <v>Muy Baja - 1</v>
      </c>
      <c r="G80" s="528" t="str">
        <f>'5- Identificación de Riesgos'!M80</f>
        <v>Moderado - 3</v>
      </c>
      <c r="H80" s="528" t="str">
        <f>'5- Identificación de Riesgos'!N80</f>
        <v>Moderado - 3</v>
      </c>
      <c r="I80" s="91"/>
      <c r="J80" s="587" t="str">
        <f>'6- Valoración Controles'!T80</f>
        <v>Muy Baja - 1</v>
      </c>
      <c r="K80" s="587" t="str">
        <f>'6- Valoración Controles'!U80</f>
        <v>Moderado - 3</v>
      </c>
      <c r="L80" s="589" t="e">
        <f>AVERAGE(#REF!)</f>
        <v>#REF!</v>
      </c>
      <c r="M80" s="504" t="str">
        <f>'6- Valoración Controles'!V80</f>
        <v>Moderado - 3</v>
      </c>
      <c r="N80" s="504" t="s">
        <v>346</v>
      </c>
      <c r="O80" s="185"/>
      <c r="P80" s="185"/>
      <c r="Q80" s="186"/>
    </row>
    <row r="81" spans="1:17">
      <c r="A81" s="592"/>
      <c r="B81" s="504"/>
      <c r="C81" s="433"/>
      <c r="D81" s="433"/>
      <c r="E81" s="184" t="e">
        <f>'5- Identificación de Riesgos'!#REF!</f>
        <v>#REF!</v>
      </c>
      <c r="F81" s="498"/>
      <c r="G81" s="585"/>
      <c r="H81" s="433"/>
      <c r="I81" s="91"/>
      <c r="J81" s="587"/>
      <c r="K81" s="587"/>
      <c r="L81" s="589"/>
      <c r="M81" s="504"/>
      <c r="N81" s="504"/>
      <c r="O81" s="185"/>
      <c r="P81" s="185"/>
      <c r="Q81" s="186"/>
    </row>
    <row r="82" spans="1:17">
      <c r="A82" s="592"/>
      <c r="B82" s="504"/>
      <c r="C82" s="433"/>
      <c r="D82" s="433"/>
      <c r="E82" s="184" t="e">
        <f>'5- Identificación de Riesgos'!#REF!</f>
        <v>#REF!</v>
      </c>
      <c r="F82" s="498"/>
      <c r="G82" s="585"/>
      <c r="H82" s="433"/>
      <c r="I82" s="91"/>
      <c r="J82" s="587"/>
      <c r="K82" s="587"/>
      <c r="L82" s="589"/>
      <c r="M82" s="504"/>
      <c r="N82" s="504"/>
      <c r="O82" s="185"/>
      <c r="P82" s="185"/>
      <c r="Q82" s="186"/>
    </row>
    <row r="83" spans="1:17">
      <c r="A83" s="592"/>
      <c r="B83" s="504"/>
      <c r="C83" s="433"/>
      <c r="D83" s="433"/>
      <c r="E83" s="184" t="e">
        <f>'5- Identificación de Riesgos'!#REF!</f>
        <v>#REF!</v>
      </c>
      <c r="F83" s="498"/>
      <c r="G83" s="585"/>
      <c r="H83" s="433"/>
      <c r="I83" s="91"/>
      <c r="J83" s="587"/>
      <c r="K83" s="587"/>
      <c r="L83" s="589"/>
      <c r="M83" s="504"/>
      <c r="N83" s="504"/>
      <c r="O83" s="185"/>
      <c r="P83" s="185"/>
      <c r="Q83" s="186"/>
    </row>
    <row r="84" spans="1:17">
      <c r="A84" s="592"/>
      <c r="B84" s="504"/>
      <c r="C84" s="433"/>
      <c r="D84" s="433"/>
      <c r="E84" s="184" t="e">
        <f>'5- Identificación de Riesgos'!#REF!</f>
        <v>#REF!</v>
      </c>
      <c r="F84" s="498"/>
      <c r="G84" s="585"/>
      <c r="H84" s="433"/>
      <c r="I84" s="91"/>
      <c r="J84" s="587"/>
      <c r="K84" s="587"/>
      <c r="L84" s="589"/>
      <c r="M84" s="504"/>
      <c r="N84" s="504"/>
      <c r="O84" s="185"/>
      <c r="P84" s="185"/>
      <c r="Q84" s="186"/>
    </row>
    <row r="85" spans="1:17">
      <c r="A85" s="592"/>
      <c r="B85" s="504"/>
      <c r="C85" s="433"/>
      <c r="D85" s="433"/>
      <c r="E85" s="184" t="e">
        <f>'5- Identificación de Riesgos'!#REF!</f>
        <v>#REF!</v>
      </c>
      <c r="F85" s="498"/>
      <c r="G85" s="585"/>
      <c r="H85" s="433"/>
      <c r="I85" s="91"/>
      <c r="J85" s="587"/>
      <c r="K85" s="587"/>
      <c r="L85" s="589"/>
      <c r="M85" s="504"/>
      <c r="N85" s="504"/>
      <c r="O85" s="185"/>
      <c r="P85" s="185"/>
      <c r="Q85" s="186"/>
    </row>
    <row r="86" spans="1:17">
      <c r="A86" s="592"/>
      <c r="B86" s="504"/>
      <c r="C86" s="433"/>
      <c r="D86" s="433"/>
      <c r="E86" s="184" t="e">
        <f>'5- Identificación de Riesgos'!#REF!</f>
        <v>#REF!</v>
      </c>
      <c r="F86" s="498"/>
      <c r="G86" s="585"/>
      <c r="H86" s="433"/>
      <c r="I86" s="91"/>
      <c r="J86" s="587"/>
      <c r="K86" s="587"/>
      <c r="L86" s="589"/>
      <c r="M86" s="504"/>
      <c r="N86" s="504"/>
      <c r="O86" s="185"/>
      <c r="P86" s="185"/>
      <c r="Q86" s="186"/>
    </row>
    <row r="87" spans="1:17">
      <c r="A87" s="592"/>
      <c r="B87" s="504"/>
      <c r="C87" s="433"/>
      <c r="D87" s="433"/>
      <c r="E87" s="184" t="e">
        <f>'5- Identificación de Riesgos'!#REF!</f>
        <v>#REF!</v>
      </c>
      <c r="F87" s="498"/>
      <c r="G87" s="585"/>
      <c r="H87" s="433"/>
      <c r="I87" s="91"/>
      <c r="J87" s="587"/>
      <c r="K87" s="587"/>
      <c r="L87" s="589"/>
      <c r="M87" s="504"/>
      <c r="N87" s="504"/>
      <c r="O87" s="185"/>
      <c r="P87" s="185"/>
      <c r="Q87" s="186"/>
    </row>
    <row r="88" spans="1:17">
      <c r="A88" s="592"/>
      <c r="B88" s="504"/>
      <c r="C88" s="433"/>
      <c r="D88" s="433"/>
      <c r="E88" s="184" t="e">
        <f>'5- Identificación de Riesgos'!#REF!</f>
        <v>#REF!</v>
      </c>
      <c r="F88" s="498"/>
      <c r="G88" s="585"/>
      <c r="H88" s="433"/>
      <c r="I88" s="91"/>
      <c r="J88" s="587"/>
      <c r="K88" s="587"/>
      <c r="L88" s="589"/>
      <c r="M88" s="504"/>
      <c r="N88" s="504"/>
      <c r="O88" s="185"/>
      <c r="P88" s="185"/>
      <c r="Q88" s="186"/>
    </row>
    <row r="89" spans="1:17" ht="15.75" thickBot="1">
      <c r="A89" s="593"/>
      <c r="B89" s="505"/>
      <c r="C89" s="434"/>
      <c r="D89" s="434"/>
      <c r="E89" s="187" t="e">
        <f>'5- Identificación de Riesgos'!#REF!</f>
        <v>#REF!</v>
      </c>
      <c r="F89" s="499"/>
      <c r="G89" s="586"/>
      <c r="H89" s="434"/>
      <c r="I89" s="155"/>
      <c r="J89" s="588"/>
      <c r="K89" s="588"/>
      <c r="L89" s="590"/>
      <c r="M89" s="528"/>
      <c r="N89" s="505"/>
      <c r="O89" s="188"/>
      <c r="P89" s="188"/>
      <c r="Q89" s="189"/>
    </row>
    <row r="90" spans="1:17">
      <c r="A90" s="591">
        <v>9</v>
      </c>
      <c r="B90" s="504" t="str">
        <f>'5- Identificación de Riesgos'!B90</f>
        <v>Acceso a información reservada</v>
      </c>
      <c r="C90" s="528" t="str">
        <f>'5- Identificación de Riesgos'!C90</f>
        <v xml:space="preserve">La  información de procesos judiciales en etapa de reserva puede ser accesada por personas  no autorizadas. </v>
      </c>
      <c r="D90" s="528" t="s">
        <v>291</v>
      </c>
      <c r="E90" s="184" t="e">
        <f>'5- Identificación de Riesgos'!#REF!</f>
        <v>#REF!</v>
      </c>
      <c r="F90" s="594" t="str">
        <f>'5- Identificación de Riesgos'!H90</f>
        <v>Muy Baja - 1</v>
      </c>
      <c r="G90" s="528" t="str">
        <f>'5- Identificación de Riesgos'!M90</f>
        <v>Moderado - 3</v>
      </c>
      <c r="H90" s="528" t="str">
        <f>'5- Identificación de Riesgos'!N90</f>
        <v>Moderado - 3</v>
      </c>
      <c r="I90" s="91"/>
      <c r="J90" s="587" t="str">
        <f>'6- Valoración Controles'!T90</f>
        <v>Muy Baja - 1</v>
      </c>
      <c r="K90" s="587" t="str">
        <f>'6- Valoración Controles'!U90</f>
        <v>Moderado - 3</v>
      </c>
      <c r="L90" s="589" t="e">
        <f>AVERAGE(#REF!)</f>
        <v>#REF!</v>
      </c>
      <c r="M90" s="504" t="str">
        <f>'6- Valoración Controles'!V90</f>
        <v>Moderado - 3</v>
      </c>
      <c r="N90" s="504" t="s">
        <v>346</v>
      </c>
      <c r="O90" s="185"/>
      <c r="P90" s="185"/>
      <c r="Q90" s="186"/>
    </row>
    <row r="91" spans="1:17">
      <c r="A91" s="592"/>
      <c r="B91" s="504"/>
      <c r="C91" s="433"/>
      <c r="D91" s="433"/>
      <c r="E91" s="184" t="e">
        <f>'5- Identificación de Riesgos'!#REF!</f>
        <v>#REF!</v>
      </c>
      <c r="F91" s="498"/>
      <c r="G91" s="585"/>
      <c r="H91" s="433"/>
      <c r="I91" s="91"/>
      <c r="J91" s="587"/>
      <c r="K91" s="587"/>
      <c r="L91" s="589"/>
      <c r="M91" s="504"/>
      <c r="N91" s="504"/>
      <c r="O91" s="185"/>
      <c r="P91" s="185"/>
      <c r="Q91" s="186"/>
    </row>
    <row r="92" spans="1:17">
      <c r="A92" s="592"/>
      <c r="B92" s="504"/>
      <c r="C92" s="433"/>
      <c r="D92" s="433"/>
      <c r="E92" s="184" t="e">
        <f>'5- Identificación de Riesgos'!#REF!</f>
        <v>#REF!</v>
      </c>
      <c r="F92" s="498"/>
      <c r="G92" s="585"/>
      <c r="H92" s="433"/>
      <c r="I92" s="91"/>
      <c r="J92" s="587"/>
      <c r="K92" s="587"/>
      <c r="L92" s="589"/>
      <c r="M92" s="504"/>
      <c r="N92" s="504"/>
      <c r="O92" s="185"/>
      <c r="P92" s="185"/>
      <c r="Q92" s="186"/>
    </row>
    <row r="93" spans="1:17">
      <c r="A93" s="592"/>
      <c r="B93" s="504"/>
      <c r="C93" s="433"/>
      <c r="D93" s="433"/>
      <c r="E93" s="184" t="e">
        <f>'5- Identificación de Riesgos'!#REF!</f>
        <v>#REF!</v>
      </c>
      <c r="F93" s="498"/>
      <c r="G93" s="585"/>
      <c r="H93" s="433"/>
      <c r="I93" s="91"/>
      <c r="J93" s="587"/>
      <c r="K93" s="587"/>
      <c r="L93" s="589"/>
      <c r="M93" s="504"/>
      <c r="N93" s="504"/>
      <c r="O93" s="185"/>
      <c r="P93" s="185"/>
      <c r="Q93" s="186"/>
    </row>
    <row r="94" spans="1:17">
      <c r="A94" s="592"/>
      <c r="B94" s="504"/>
      <c r="C94" s="433"/>
      <c r="D94" s="433"/>
      <c r="E94" s="184" t="e">
        <f>'5- Identificación de Riesgos'!#REF!</f>
        <v>#REF!</v>
      </c>
      <c r="F94" s="498"/>
      <c r="G94" s="585"/>
      <c r="H94" s="433"/>
      <c r="I94" s="91"/>
      <c r="J94" s="587"/>
      <c r="K94" s="587"/>
      <c r="L94" s="589"/>
      <c r="M94" s="504"/>
      <c r="N94" s="504"/>
      <c r="O94" s="185"/>
      <c r="P94" s="185"/>
      <c r="Q94" s="186"/>
    </row>
    <row r="95" spans="1:17">
      <c r="A95" s="592"/>
      <c r="B95" s="504"/>
      <c r="C95" s="433"/>
      <c r="D95" s="433"/>
      <c r="E95" s="184" t="e">
        <f>'5- Identificación de Riesgos'!#REF!</f>
        <v>#REF!</v>
      </c>
      <c r="F95" s="498"/>
      <c r="G95" s="585"/>
      <c r="H95" s="433"/>
      <c r="I95" s="91"/>
      <c r="J95" s="587"/>
      <c r="K95" s="587"/>
      <c r="L95" s="589"/>
      <c r="M95" s="504"/>
      <c r="N95" s="504"/>
      <c r="O95" s="185"/>
      <c r="P95" s="185"/>
      <c r="Q95" s="186"/>
    </row>
    <row r="96" spans="1:17">
      <c r="A96" s="592"/>
      <c r="B96" s="504"/>
      <c r="C96" s="433"/>
      <c r="D96" s="433"/>
      <c r="E96" s="184" t="e">
        <f>'5- Identificación de Riesgos'!#REF!</f>
        <v>#REF!</v>
      </c>
      <c r="F96" s="498"/>
      <c r="G96" s="585"/>
      <c r="H96" s="433"/>
      <c r="I96" s="91"/>
      <c r="J96" s="587"/>
      <c r="K96" s="587"/>
      <c r="L96" s="589"/>
      <c r="M96" s="504"/>
      <c r="N96" s="504"/>
      <c r="O96" s="185"/>
      <c r="P96" s="185"/>
      <c r="Q96" s="186"/>
    </row>
    <row r="97" spans="1:17">
      <c r="A97" s="592"/>
      <c r="B97" s="504"/>
      <c r="C97" s="433"/>
      <c r="D97" s="433"/>
      <c r="E97" s="184" t="e">
        <f>'5- Identificación de Riesgos'!#REF!</f>
        <v>#REF!</v>
      </c>
      <c r="F97" s="498"/>
      <c r="G97" s="585"/>
      <c r="H97" s="433"/>
      <c r="I97" s="91"/>
      <c r="J97" s="587"/>
      <c r="K97" s="587"/>
      <c r="L97" s="589"/>
      <c r="M97" s="504"/>
      <c r="N97" s="504"/>
      <c r="O97" s="185"/>
      <c r="P97" s="185"/>
      <c r="Q97" s="186"/>
    </row>
    <row r="98" spans="1:17">
      <c r="A98" s="592"/>
      <c r="B98" s="504"/>
      <c r="C98" s="433"/>
      <c r="D98" s="433"/>
      <c r="E98" s="184" t="e">
        <f>'5- Identificación de Riesgos'!#REF!</f>
        <v>#REF!</v>
      </c>
      <c r="F98" s="498"/>
      <c r="G98" s="585"/>
      <c r="H98" s="433"/>
      <c r="I98" s="91"/>
      <c r="J98" s="587"/>
      <c r="K98" s="587"/>
      <c r="L98" s="589"/>
      <c r="M98" s="504"/>
      <c r="N98" s="504"/>
      <c r="O98" s="185"/>
      <c r="P98" s="185"/>
      <c r="Q98" s="186"/>
    </row>
    <row r="99" spans="1:17" ht="15.75" thickBot="1">
      <c r="A99" s="593"/>
      <c r="B99" s="505"/>
      <c r="C99" s="434"/>
      <c r="D99" s="434"/>
      <c r="E99" s="187" t="e">
        <f>'5- Identificación de Riesgos'!#REF!</f>
        <v>#REF!</v>
      </c>
      <c r="F99" s="499"/>
      <c r="G99" s="586"/>
      <c r="H99" s="434"/>
      <c r="I99" s="155"/>
      <c r="J99" s="588"/>
      <c r="K99" s="588"/>
      <c r="L99" s="590"/>
      <c r="M99" s="528"/>
      <c r="N99" s="505"/>
      <c r="O99" s="188"/>
      <c r="P99" s="188"/>
      <c r="Q99" s="189"/>
    </row>
  </sheetData>
  <mergeCells count="136">
    <mergeCell ref="L80:L89"/>
    <mergeCell ref="M80:M89"/>
    <mergeCell ref="N80:N89"/>
    <mergeCell ref="A90:A99"/>
    <mergeCell ref="B90:B99"/>
    <mergeCell ref="C90:C99"/>
    <mergeCell ref="D90:D99"/>
    <mergeCell ref="F90:F99"/>
    <mergeCell ref="G90:G99"/>
    <mergeCell ref="H90:H99"/>
    <mergeCell ref="J90:J99"/>
    <mergeCell ref="K90:K99"/>
    <mergeCell ref="L90:L99"/>
    <mergeCell ref="M90:M99"/>
    <mergeCell ref="N90:N99"/>
    <mergeCell ref="A80:A89"/>
    <mergeCell ref="B80:B89"/>
    <mergeCell ref="C80:C89"/>
    <mergeCell ref="D80:D89"/>
    <mergeCell ref="F80:F89"/>
    <mergeCell ref="G80:G89"/>
    <mergeCell ref="H80:H89"/>
    <mergeCell ref="J80:J89"/>
    <mergeCell ref="K80:K89"/>
    <mergeCell ref="K40:K49"/>
    <mergeCell ref="H40:H49"/>
    <mergeCell ref="L30:L39"/>
    <mergeCell ref="A50:A59"/>
    <mergeCell ref="B50:B59"/>
    <mergeCell ref="C50:C59"/>
    <mergeCell ref="D50:D59"/>
    <mergeCell ref="F50:F59"/>
    <mergeCell ref="D40:D49"/>
    <mergeCell ref="F40:F49"/>
    <mergeCell ref="A40:A49"/>
    <mergeCell ref="B40:B49"/>
    <mergeCell ref="A30:A39"/>
    <mergeCell ref="B30:B39"/>
    <mergeCell ref="C30:C39"/>
    <mergeCell ref="D30:D39"/>
    <mergeCell ref="F30:F39"/>
    <mergeCell ref="C40:C49"/>
    <mergeCell ref="G30:G39"/>
    <mergeCell ref="F10:F19"/>
    <mergeCell ref="K8:K9"/>
    <mergeCell ref="I8:I9"/>
    <mergeCell ref="E8:E9"/>
    <mergeCell ref="L10:L19"/>
    <mergeCell ref="A6:B6"/>
    <mergeCell ref="F20:F29"/>
    <mergeCell ref="G20:G29"/>
    <mergeCell ref="G40:G49"/>
    <mergeCell ref="A20:A29"/>
    <mergeCell ref="B20:B29"/>
    <mergeCell ref="K20:K29"/>
    <mergeCell ref="G10:G19"/>
    <mergeCell ref="H10:H19"/>
    <mergeCell ref="J10:J19"/>
    <mergeCell ref="K10:K19"/>
    <mergeCell ref="D20:D29"/>
    <mergeCell ref="C20:C29"/>
    <mergeCell ref="A10:A19"/>
    <mergeCell ref="B10:B19"/>
    <mergeCell ref="L40:L49"/>
    <mergeCell ref="J30:J39"/>
    <mergeCell ref="K30:K39"/>
    <mergeCell ref="J40:J49"/>
    <mergeCell ref="M20:M29"/>
    <mergeCell ref="N20:N29"/>
    <mergeCell ref="L60:L69"/>
    <mergeCell ref="M60:M69"/>
    <mergeCell ref="N60:N69"/>
    <mergeCell ref="M10:M19"/>
    <mergeCell ref="N10:N19"/>
    <mergeCell ref="C10:C19"/>
    <mergeCell ref="D10:D19"/>
    <mergeCell ref="H20:H29"/>
    <mergeCell ref="J20:J29"/>
    <mergeCell ref="L20:L29"/>
    <mergeCell ref="M50:M59"/>
    <mergeCell ref="N50:N59"/>
    <mergeCell ref="G50:G59"/>
    <mergeCell ref="H50:H59"/>
    <mergeCell ref="J50:J59"/>
    <mergeCell ref="K50:K59"/>
    <mergeCell ref="L50:L59"/>
    <mergeCell ref="H30:H39"/>
    <mergeCell ref="M30:M39"/>
    <mergeCell ref="N30:N39"/>
    <mergeCell ref="M40:M49"/>
    <mergeCell ref="N40:N49"/>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J8:J9"/>
    <mergeCell ref="H8:H9"/>
    <mergeCell ref="C8:C9"/>
    <mergeCell ref="D8:D9"/>
    <mergeCell ref="B8:B9"/>
    <mergeCell ref="C5:Q5"/>
    <mergeCell ref="C6:Q6"/>
    <mergeCell ref="L8:L9"/>
    <mergeCell ref="A60:A69"/>
    <mergeCell ref="B60:B69"/>
    <mergeCell ref="C60:C69"/>
    <mergeCell ref="D60:D69"/>
    <mergeCell ref="F60:F69"/>
    <mergeCell ref="G60:G69"/>
    <mergeCell ref="H60:H69"/>
    <mergeCell ref="J60:J69"/>
    <mergeCell ref="K60:K69"/>
    <mergeCell ref="M70:M79"/>
    <mergeCell ref="N70:N79"/>
    <mergeCell ref="G70:G79"/>
    <mergeCell ref="H70:H79"/>
    <mergeCell ref="J70:J79"/>
    <mergeCell ref="K70:K79"/>
    <mergeCell ref="L70:L79"/>
    <mergeCell ref="A70:A79"/>
    <mergeCell ref="B70:B79"/>
    <mergeCell ref="C70:C79"/>
    <mergeCell ref="D70:D79"/>
    <mergeCell ref="F70:F79"/>
  </mergeCells>
  <conditionalFormatting sqref="F10 F20 F30 F40 F50">
    <cfRule type="containsText" dxfId="392" priority="598" operator="containsText" text="Muy Baja">
      <formula>NOT(ISERROR(SEARCH("Muy Baja",F10)))</formula>
    </cfRule>
    <cfRule type="containsText" dxfId="390" priority="605" operator="containsText" text="Muy baja">
      <formula>NOT(ISERROR(SEARCH("Muy baja",F10)))</formula>
    </cfRule>
    <cfRule type="containsText" dxfId="389" priority="604" operator="containsText" text="Baja">
      <formula>NOT(ISERROR(SEARCH("Baja",F10)))</formula>
    </cfRule>
    <cfRule type="containsText" dxfId="388" priority="603" operator="containsText" text="Media">
      <formula>NOT(ISERROR(SEARCH("Media",F10)))</formula>
    </cfRule>
    <cfRule type="containsText" dxfId="387" priority="602" operator="containsText" text="Alta">
      <formula>NOT(ISERROR(SEARCH("Alta",F10)))</formula>
    </cfRule>
    <cfRule type="containsText" dxfId="386" priority="601" operator="containsText" text="Muy bajo">
      <formula>NOT(ISERROR(SEARCH("Muy bajo",F10)))</formula>
    </cfRule>
    <cfRule type="containsText" dxfId="385" priority="600" operator="containsText" text="Muy Baja'Tabla probabilidad'!">
      <formula>NOT(ISERROR(SEARCH("Muy Baja'Tabla probabilidad'!",F10)))</formula>
    </cfRule>
    <cfRule type="containsText" dxfId="384" priority="599" operator="containsText" text="Muy Baja">
      <formula>NOT(ISERROR(SEARCH("Muy Baja",F10)))</formula>
    </cfRule>
    <cfRule type="cellIs" dxfId="383" priority="609" operator="between">
      <formula>0</formula>
      <formula>2</formula>
    </cfRule>
    <cfRule type="containsText" dxfId="382" priority="597" operator="containsText" text="Muy Baja">
      <formula>NOT(ISERROR(SEARCH("Muy Baja",F10)))</formula>
    </cfRule>
    <cfRule type="containsText" dxfId="381" priority="596" operator="containsText" text="Baja">
      <formula>NOT(ISERROR(SEARCH("Baja",F10)))</formula>
    </cfRule>
    <cfRule type="containsText" dxfId="380" priority="595" operator="containsText" text="Muy Baja">
      <formula>NOT(ISERROR(SEARCH("Muy Baja",F10)))</formula>
    </cfRule>
    <cfRule type="containsText" dxfId="379" priority="594" operator="containsText" text="Media">
      <formula>NOT(ISERROR(SEARCH("Media",F10)))</formula>
    </cfRule>
    <cfRule type="containsText" dxfId="378" priority="593" operator="containsText" text="Media">
      <formula>NOT(ISERROR(SEARCH("Media",F10)))</formula>
    </cfRule>
    <cfRule type="containsText" dxfId="377" priority="592" operator="containsText" text="Media">
      <formula>NOT(ISERROR(SEARCH("Media",F10)))</formula>
    </cfRule>
    <cfRule type="containsText" dxfId="376" priority="589" operator="containsText" text="Muy Alta">
      <formula>NOT(ISERROR(SEARCH("Muy Alta",F10)))</formula>
    </cfRule>
    <cfRule type="containsText" dxfId="375" priority="588" operator="containsText" text="Baja">
      <formula>NOT(ISERROR(SEARCH("Baja",F10)))</formula>
    </cfRule>
    <cfRule type="cellIs" dxfId="374" priority="608" operator="between">
      <formula>1</formula>
      <formula>2</formula>
    </cfRule>
    <cfRule type="containsText" dxfId="373" priority="587" operator="containsText" text="Muy Baja">
      <formula>NOT(ISERROR(SEARCH("Muy Baja",F10)))</formula>
    </cfRule>
    <cfRule type="containsText" dxfId="372" priority="591" operator="containsText" text="Alta">
      <formula>NOT(ISERROR(SEARCH("Alta",F10)))</formula>
    </cfRule>
  </conditionalFormatting>
  <conditionalFormatting sqref="F60">
    <cfRule type="containsText" dxfId="370" priority="197" operator="containsText" text="Baja">
      <formula>NOT(ISERROR(SEARCH("Baja",F60)))</formula>
    </cfRule>
    <cfRule type="containsText" dxfId="369" priority="202" operator="containsText" text="Muy bajo">
      <formula>NOT(ISERROR(SEARCH("Muy bajo",F60)))</formula>
    </cfRule>
    <cfRule type="containsText" dxfId="368" priority="198" operator="containsText" text="Muy Baja">
      <formula>NOT(ISERROR(SEARCH("Muy Baja",F60)))</formula>
    </cfRule>
    <cfRule type="containsText" dxfId="367" priority="199" operator="containsText" text="Muy Baja">
      <formula>NOT(ISERROR(SEARCH("Muy Baja",F60)))</formula>
    </cfRule>
    <cfRule type="containsText" dxfId="366" priority="200" operator="containsText" text="Muy Baja">
      <formula>NOT(ISERROR(SEARCH("Muy Baja",F60)))</formula>
    </cfRule>
    <cfRule type="containsText" dxfId="365" priority="201" operator="containsText" text="Muy Baja'Tabla probabilidad'!">
      <formula>NOT(ISERROR(SEARCH("Muy Baja'Tabla probabilidad'!",F60)))</formula>
    </cfRule>
    <cfRule type="containsText" dxfId="364" priority="190" operator="containsText" text="Baja">
      <formula>NOT(ISERROR(SEARCH("Baja",F60)))</formula>
    </cfRule>
    <cfRule type="containsText" dxfId="363" priority="191" operator="containsText" text="Muy Alta">
      <formula>NOT(ISERROR(SEARCH("Muy Alta",F60)))</formula>
    </cfRule>
    <cfRule type="containsText" dxfId="362" priority="192" operator="containsText" text="Alta">
      <formula>NOT(ISERROR(SEARCH("Alta",F60)))</formula>
    </cfRule>
    <cfRule type="containsText" dxfId="361" priority="193" operator="containsText" text="Media">
      <formula>NOT(ISERROR(SEARCH("Media",F60)))</formula>
    </cfRule>
    <cfRule type="containsText" dxfId="360" priority="194" operator="containsText" text="Media">
      <formula>NOT(ISERROR(SEARCH("Media",F60)))</formula>
    </cfRule>
    <cfRule type="containsText" dxfId="359" priority="195" operator="containsText" text="Media">
      <formula>NOT(ISERROR(SEARCH("Media",F60)))</formula>
    </cfRule>
    <cfRule type="containsText" dxfId="358" priority="196" operator="containsText" text="Muy Baja">
      <formula>NOT(ISERROR(SEARCH("Muy Baja",F60)))</formula>
    </cfRule>
    <cfRule type="containsText" dxfId="357" priority="189" operator="containsText" text="Muy Baja">
      <formula>NOT(ISERROR(SEARCH("Muy Baja",F60)))</formula>
    </cfRule>
    <cfRule type="containsText" dxfId="356" priority="205" operator="containsText" text="Baja">
      <formula>NOT(ISERROR(SEARCH("Baja",F60)))</formula>
    </cfRule>
    <cfRule type="cellIs" dxfId="355" priority="210" operator="between">
      <formula>0</formula>
      <formula>2</formula>
    </cfRule>
    <cfRule type="cellIs" dxfId="354" priority="209" operator="between">
      <formula>1</formula>
      <formula>2</formula>
    </cfRule>
    <cfRule type="containsText" dxfId="351" priority="206" operator="containsText" text="Muy baja">
      <formula>NOT(ISERROR(SEARCH("Muy baja",F60)))</formula>
    </cfRule>
    <cfRule type="containsText" dxfId="350" priority="204" operator="containsText" text="Media">
      <formula>NOT(ISERROR(SEARCH("Media",F60)))</formula>
    </cfRule>
    <cfRule type="containsText" dxfId="349" priority="203" operator="containsText" text="Alta">
      <formula>NOT(ISERROR(SEARCH("Alta",F60)))</formula>
    </cfRule>
  </conditionalFormatting>
  <conditionalFormatting sqref="F70 F80 F90">
    <cfRule type="containsText" dxfId="348" priority="79" operator="containsText" text="Baja">
      <formula>NOT(ISERROR(SEARCH("Baja",F70)))</formula>
    </cfRule>
    <cfRule type="containsText" dxfId="347" priority="63" operator="containsText" text="Muy Baja">
      <formula>NOT(ISERROR(SEARCH("Muy Baja",F70)))</formula>
    </cfRule>
    <cfRule type="containsText" dxfId="346" priority="64" operator="containsText" text="Baja">
      <formula>NOT(ISERROR(SEARCH("Baja",F70)))</formula>
    </cfRule>
    <cfRule type="containsText" dxfId="345" priority="65" operator="containsText" text="Muy Alta">
      <formula>NOT(ISERROR(SEARCH("Muy Alta",F70)))</formula>
    </cfRule>
    <cfRule type="containsText" dxfId="344" priority="66" operator="containsText" text="Alta">
      <formula>NOT(ISERROR(SEARCH("Alta",F70)))</formula>
    </cfRule>
    <cfRule type="containsText" dxfId="343" priority="67" operator="containsText" text="Media">
      <formula>NOT(ISERROR(SEARCH("Media",F70)))</formula>
    </cfRule>
    <cfRule type="containsText" dxfId="342" priority="68" operator="containsText" text="Media">
      <formula>NOT(ISERROR(SEARCH("Media",F70)))</formula>
    </cfRule>
    <cfRule type="containsText" dxfId="341" priority="69" operator="containsText" text="Media">
      <formula>NOT(ISERROR(SEARCH("Media",F70)))</formula>
    </cfRule>
    <cfRule type="containsText" dxfId="340" priority="70" operator="containsText" text="Muy Baja">
      <formula>NOT(ISERROR(SEARCH("Muy Baja",F70)))</formula>
    </cfRule>
    <cfRule type="containsText" dxfId="339" priority="71" operator="containsText" text="Baja">
      <formula>NOT(ISERROR(SEARCH("Baja",F70)))</formula>
    </cfRule>
    <cfRule type="containsText" dxfId="338" priority="72" operator="containsText" text="Muy Baja">
      <formula>NOT(ISERROR(SEARCH("Muy Baja",F70)))</formula>
    </cfRule>
    <cfRule type="containsText" dxfId="337" priority="73" operator="containsText" text="Muy Baja">
      <formula>NOT(ISERROR(SEARCH("Muy Baja",F70)))</formula>
    </cfRule>
    <cfRule type="containsText" dxfId="336" priority="74" operator="containsText" text="Muy Baja">
      <formula>NOT(ISERROR(SEARCH("Muy Baja",F70)))</formula>
    </cfRule>
    <cfRule type="containsText" dxfId="335" priority="75" operator="containsText" text="Muy Baja'Tabla probabilidad'!">
      <formula>NOT(ISERROR(SEARCH("Muy Baja'Tabla probabilidad'!",F70)))</formula>
    </cfRule>
    <cfRule type="containsText" dxfId="334" priority="78" operator="containsText" text="Media">
      <formula>NOT(ISERROR(SEARCH("Media",F70)))</formula>
    </cfRule>
    <cfRule type="containsText" dxfId="333" priority="80" operator="containsText" text="Muy baja">
      <formula>NOT(ISERROR(SEARCH("Muy baja",F70)))</formula>
    </cfRule>
    <cfRule type="cellIs" dxfId="330" priority="83" operator="between">
      <formula>1</formula>
      <formula>2</formula>
    </cfRule>
    <cfRule type="cellIs" dxfId="329" priority="84" operator="between">
      <formula>0</formula>
      <formula>2</formula>
    </cfRule>
    <cfRule type="containsText" dxfId="328" priority="77" operator="containsText" text="Alta">
      <formula>NOT(ISERROR(SEARCH("Alta",F70)))</formula>
    </cfRule>
    <cfRule type="containsText" dxfId="327" priority="76" operator="containsText" text="Muy bajo">
      <formula>NOT(ISERROR(SEARCH("Muy bajo",F70)))</formula>
    </cfRule>
  </conditionalFormatting>
  <conditionalFormatting sqref="G10 G20 G30 G40 G50">
    <cfRule type="containsText" dxfId="326" priority="581" operator="containsText" text="Catastrófico">
      <formula>NOT(ISERROR(SEARCH("Catastrófico",G10)))</formula>
    </cfRule>
    <cfRule type="containsText" dxfId="325" priority="586" operator="containsText" text="Leve">
      <formula>NOT(ISERROR(SEARCH("Leve",G10)))</formula>
    </cfRule>
    <cfRule type="containsText" dxfId="324" priority="585" operator="containsText" text="Menor">
      <formula>NOT(ISERROR(SEARCH("Menor",G10)))</formula>
    </cfRule>
    <cfRule type="containsText" dxfId="323" priority="584" operator="containsText" text="Moderado">
      <formula>NOT(ISERROR(SEARCH("Moderado",G10)))</formula>
    </cfRule>
    <cfRule type="containsText" dxfId="322" priority="583" operator="containsText" text="Alta">
      <formula>NOT(ISERROR(SEARCH("Alta",G10)))</formula>
    </cfRule>
    <cfRule type="containsText" dxfId="321" priority="582" operator="containsText" text="Mayor">
      <formula>NOT(ISERROR(SEARCH("Mayor",G10)))</formula>
    </cfRule>
  </conditionalFormatting>
  <conditionalFormatting sqref="G60">
    <cfRule type="containsText" dxfId="320" priority="186" operator="containsText" text="Moderado">
      <formula>NOT(ISERROR(SEARCH("Moderado",G60)))</formula>
    </cfRule>
    <cfRule type="containsText" dxfId="319" priority="187" operator="containsText" text="Menor">
      <formula>NOT(ISERROR(SEARCH("Menor",G60)))</formula>
    </cfRule>
    <cfRule type="containsText" dxfId="318" priority="188" operator="containsText" text="Leve">
      <formula>NOT(ISERROR(SEARCH("Leve",G60)))</formula>
    </cfRule>
    <cfRule type="containsText" dxfId="317" priority="184" operator="containsText" text="Mayor">
      <formula>NOT(ISERROR(SEARCH("Mayor",G60)))</formula>
    </cfRule>
    <cfRule type="containsText" dxfId="316" priority="183" operator="containsText" text="Catastrófico">
      <formula>NOT(ISERROR(SEARCH("Catastrófico",G60)))</formula>
    </cfRule>
    <cfRule type="containsText" dxfId="315" priority="185" operator="containsText" text="Alta">
      <formula>NOT(ISERROR(SEARCH("Alta",G60)))</formula>
    </cfRule>
  </conditionalFormatting>
  <conditionalFormatting sqref="G70 G80 G90">
    <cfRule type="containsText" dxfId="314" priority="59" operator="containsText" text="Alta">
      <formula>NOT(ISERROR(SEARCH("Alta",G70)))</formula>
    </cfRule>
    <cfRule type="containsText" dxfId="313" priority="57" operator="containsText" text="Catastrófico">
      <formula>NOT(ISERROR(SEARCH("Catastrófico",G70)))</formula>
    </cfRule>
    <cfRule type="containsText" dxfId="312" priority="58" operator="containsText" text="Mayor">
      <formula>NOT(ISERROR(SEARCH("Mayor",G70)))</formula>
    </cfRule>
    <cfRule type="containsText" dxfId="311" priority="62" operator="containsText" text="Leve">
      <formula>NOT(ISERROR(SEARCH("Leve",G70)))</formula>
    </cfRule>
    <cfRule type="containsText" dxfId="310" priority="60" operator="containsText" text="Moderado">
      <formula>NOT(ISERROR(SEARCH("Moderado",G70)))</formula>
    </cfRule>
    <cfRule type="containsText" dxfId="309" priority="61" operator="containsText" text="Menor">
      <formula>NOT(ISERROR(SEARCH("Menor",G70)))</formula>
    </cfRule>
  </conditionalFormatting>
  <conditionalFormatting sqref="H10:I10 H20:I20 H30:I30 H40:I40 H50:I50">
    <cfRule type="containsText" dxfId="308" priority="577" operator="containsText" text="Alto">
      <formula>NOT(ISERROR(SEARCH("Alto",H10)))</formula>
    </cfRule>
    <cfRule type="containsText" dxfId="307" priority="578" operator="containsText" text="Bajo">
      <formula>NOT(ISERROR(SEARCH("Bajo",H10)))</formula>
    </cfRule>
    <cfRule type="containsText" dxfId="306" priority="579" operator="containsText" text="Moderado">
      <formula>NOT(ISERROR(SEARCH("Moderado",H10)))</formula>
    </cfRule>
    <cfRule type="containsText" dxfId="305" priority="580" operator="containsText" text="Extremo">
      <formula>NOT(ISERROR(SEARCH("Extremo",H10)))</formula>
    </cfRule>
    <cfRule type="containsText" dxfId="304" priority="576" operator="containsText" text="Extremo">
      <formula>NOT(ISERROR(SEARCH("Extremo",H10)))</formula>
    </cfRule>
  </conditionalFormatting>
  <conditionalFormatting sqref="H60:I60">
    <cfRule type="containsText" dxfId="303" priority="179" operator="containsText" text="Alto">
      <formula>NOT(ISERROR(SEARCH("Alto",H60)))</formula>
    </cfRule>
    <cfRule type="containsText" dxfId="302" priority="178" operator="containsText" text="Extremo">
      <formula>NOT(ISERROR(SEARCH("Extremo",H60)))</formula>
    </cfRule>
    <cfRule type="containsText" dxfId="301" priority="182" operator="containsText" text="Extremo">
      <formula>NOT(ISERROR(SEARCH("Extremo",H60)))</formula>
    </cfRule>
    <cfRule type="containsText" dxfId="300" priority="181" operator="containsText" text="Moderado">
      <formula>NOT(ISERROR(SEARCH("Moderado",H60)))</formula>
    </cfRule>
    <cfRule type="containsText" dxfId="299" priority="180" operator="containsText" text="Bajo">
      <formula>NOT(ISERROR(SEARCH("Bajo",H60)))</formula>
    </cfRule>
  </conditionalFormatting>
  <conditionalFormatting sqref="H70:I70 H80:I80 H90:I90">
    <cfRule type="containsText" dxfId="298" priority="56" operator="containsText" text="Extremo">
      <formula>NOT(ISERROR(SEARCH("Extremo",H70)))</formula>
    </cfRule>
    <cfRule type="containsText" dxfId="297" priority="55" operator="containsText" text="Moderado">
      <formula>NOT(ISERROR(SEARCH("Moderado",H70)))</formula>
    </cfRule>
    <cfRule type="containsText" dxfId="296" priority="54" operator="containsText" text="Bajo">
      <formula>NOT(ISERROR(SEARCH("Bajo",H70)))</formula>
    </cfRule>
    <cfRule type="containsText" dxfId="295" priority="53" operator="containsText" text="Alto">
      <formula>NOT(ISERROR(SEARCH("Alto",H70)))</formula>
    </cfRule>
    <cfRule type="containsText" dxfId="294" priority="52" operator="containsText" text="Extremo">
      <formula>NOT(ISERROR(SEARCH("Extremo",H70)))</formula>
    </cfRule>
  </conditionalFormatting>
  <conditionalFormatting sqref="J10:J49">
    <cfRule type="containsText" dxfId="293" priority="545" operator="containsText" text="Muy Alta">
      <formula>NOT(ISERROR(SEARCH("Muy Alta",J10)))</formula>
    </cfRule>
    <cfRule type="containsText" dxfId="292" priority="546" operator="containsText" text="Alta">
      <formula>NOT(ISERROR(SEARCH("Alta",J10)))</formula>
    </cfRule>
    <cfRule type="containsText" dxfId="291" priority="547" operator="containsText" text="Media">
      <formula>NOT(ISERROR(SEARCH("Media",J10)))</formula>
    </cfRule>
    <cfRule type="containsText" dxfId="290" priority="548" operator="containsText" text="Baja">
      <formula>NOT(ISERROR(SEARCH("Baja",J10)))</formula>
    </cfRule>
    <cfRule type="containsText" dxfId="289" priority="549" operator="containsText" text="Muy Baja">
      <formula>NOT(ISERROR(SEARCH("Muy Baja",J10)))</formula>
    </cfRule>
  </conditionalFormatting>
  <conditionalFormatting sqref="J10:J99">
    <cfRule type="containsText" dxfId="288" priority="263" operator="containsText" text="Muy Baja">
      <formula>NOT(ISERROR(SEARCH("Muy Baja",J10)))</formula>
    </cfRule>
  </conditionalFormatting>
  <conditionalFormatting sqref="J50:J99">
    <cfRule type="containsText" dxfId="287" priority="253" operator="containsText" text="Muy Baja">
      <formula>NOT(ISERROR(SEARCH("Muy Baja",J50)))</formula>
    </cfRule>
    <cfRule type="containsText" dxfId="286" priority="261" operator="containsText" text="Media">
      <formula>NOT(ISERROR(SEARCH("Media",J50)))</formula>
    </cfRule>
    <cfRule type="containsText" dxfId="285" priority="260" operator="containsText" text="Alta">
      <formula>NOT(ISERROR(SEARCH("Alta",J50)))</formula>
    </cfRule>
    <cfRule type="containsText" dxfId="284" priority="259" operator="containsText" text="Muy Alta">
      <formula>NOT(ISERROR(SEARCH("Muy Alta",J50)))</formula>
    </cfRule>
    <cfRule type="containsText" dxfId="283" priority="262" operator="containsText" text="Baja">
      <formula>NOT(ISERROR(SEARCH("Baja",J50)))</formula>
    </cfRule>
  </conditionalFormatting>
  <conditionalFormatting sqref="K10:K99">
    <cfRule type="containsText" dxfId="282" priority="254" operator="containsText" text="Catastrófico">
      <formula>NOT(ISERROR(SEARCH("Catastrófico",K10)))</formula>
    </cfRule>
    <cfRule type="containsText" dxfId="281" priority="255" operator="containsText" text="Moderado">
      <formula>NOT(ISERROR(SEARCH("Moderado",K10)))</formula>
    </cfRule>
    <cfRule type="containsText" dxfId="280" priority="256" operator="containsText" text="Menor">
      <formula>NOT(ISERROR(SEARCH("Menor",K10)))</formula>
    </cfRule>
    <cfRule type="containsText" dxfId="279" priority="258" operator="containsText" text="Mayor">
      <formula>NOT(ISERROR(SEARCH("Mayor",K10)))</formula>
    </cfRule>
    <cfRule type="containsText" dxfId="278" priority="257" operator="containsText" text="Leve">
      <formula>NOT(ISERROR(SEARCH("Leve",K10)))</formula>
    </cfRule>
  </conditionalFormatting>
  <conditionalFormatting sqref="M10 M20 M30 M40">
    <cfRule type="containsText" dxfId="277" priority="556" operator="containsText" text="Extremo">
      <formula>NOT(ISERROR(SEARCH("Extremo",M10)))</formula>
    </cfRule>
    <cfRule type="containsText" dxfId="276" priority="557" operator="containsText" text="Baja">
      <formula>NOT(ISERROR(SEARCH("Baja",M10)))</formula>
    </cfRule>
    <cfRule type="containsText" dxfId="275" priority="558" operator="containsText" text="Alto">
      <formula>NOT(ISERROR(SEARCH("Alto",M10)))</formula>
    </cfRule>
    <cfRule type="containsText" dxfId="274" priority="550" operator="containsText" text="Extremo">
      <formula>NOT(ISERROR(SEARCH("Extremo",M10)))</formula>
    </cfRule>
    <cfRule type="containsText" dxfId="273" priority="551" operator="containsText" text="Alto">
      <formula>NOT(ISERROR(SEARCH("Alto",M10)))</formula>
    </cfRule>
    <cfRule type="containsText" dxfId="272" priority="552" operator="containsText" text="Moderado">
      <formula>NOT(ISERROR(SEARCH("Moderado",M10)))</formula>
    </cfRule>
    <cfRule type="containsText" dxfId="271" priority="553" operator="containsText" text="Menor">
      <formula>NOT(ISERROR(SEARCH("Menor",M10)))</formula>
    </cfRule>
    <cfRule type="containsText" dxfId="270" priority="554" operator="containsText" text="Bajo">
      <formula>NOT(ISERROR(SEARCH("Bajo",M10)))</formula>
    </cfRule>
    <cfRule type="containsText" dxfId="269" priority="555" operator="containsText" text="Moderado">
      <formula>NOT(ISERROR(SEARCH("Moderado",M10)))</formula>
    </cfRule>
  </conditionalFormatting>
  <conditionalFormatting sqref="M50">
    <cfRule type="containsText" dxfId="268" priority="267" operator="containsText" text="Menor">
      <formula>NOT(ISERROR(SEARCH("Menor",M50)))</formula>
    </cfRule>
    <cfRule type="containsText" dxfId="267" priority="266" operator="containsText" text="Moderado">
      <formula>NOT(ISERROR(SEARCH("Moderado",M50)))</formula>
    </cfRule>
    <cfRule type="containsText" dxfId="266" priority="265" operator="containsText" text="Alto">
      <formula>NOT(ISERROR(SEARCH("Alto",M50)))</formula>
    </cfRule>
    <cfRule type="containsText" dxfId="265" priority="264" operator="containsText" text="Extremo">
      <formula>NOT(ISERROR(SEARCH("Extremo",M50)))</formula>
    </cfRule>
    <cfRule type="containsText" dxfId="264" priority="272" operator="containsText" text="Alto">
      <formula>NOT(ISERROR(SEARCH("Alto",M50)))</formula>
    </cfRule>
    <cfRule type="containsText" dxfId="263" priority="271" operator="containsText" text="Baja">
      <formula>NOT(ISERROR(SEARCH("Baja",M50)))</formula>
    </cfRule>
    <cfRule type="containsText" dxfId="262" priority="270" operator="containsText" text="Extremo">
      <formula>NOT(ISERROR(SEARCH("Extremo",M50)))</formula>
    </cfRule>
    <cfRule type="containsText" dxfId="261" priority="269" operator="containsText" text="Moderado">
      <formula>NOT(ISERROR(SEARCH("Moderado",M50)))</formula>
    </cfRule>
    <cfRule type="containsText" dxfId="260" priority="268" operator="containsText" text="Bajo">
      <formula>NOT(ISERROR(SEARCH("Bajo",M50)))</formula>
    </cfRule>
  </conditionalFormatting>
  <conditionalFormatting sqref="M60">
    <cfRule type="containsText" dxfId="259" priority="172" operator="containsText" text="Menor">
      <formula>NOT(ISERROR(SEARCH("Menor",M60)))</formula>
    </cfRule>
    <cfRule type="containsText" dxfId="258" priority="171" operator="containsText" text="Moderado">
      <formula>NOT(ISERROR(SEARCH("Moderado",M60)))</formula>
    </cfRule>
    <cfRule type="containsText" dxfId="257" priority="170" operator="containsText" text="Alto">
      <formula>NOT(ISERROR(SEARCH("Alto",M60)))</formula>
    </cfRule>
    <cfRule type="containsText" dxfId="256" priority="169" operator="containsText" text="Extremo">
      <formula>NOT(ISERROR(SEARCH("Extremo",M60)))</formula>
    </cfRule>
    <cfRule type="containsText" dxfId="255" priority="175" operator="containsText" text="Extremo">
      <formula>NOT(ISERROR(SEARCH("Extremo",M60)))</formula>
    </cfRule>
    <cfRule type="containsText" dxfId="254" priority="176" operator="containsText" text="Baja">
      <formula>NOT(ISERROR(SEARCH("Baja",M60)))</formula>
    </cfRule>
    <cfRule type="containsText" dxfId="253" priority="177" operator="containsText" text="Alto">
      <formula>NOT(ISERROR(SEARCH("Alto",M60)))</formula>
    </cfRule>
    <cfRule type="containsText" dxfId="252" priority="174" operator="containsText" text="Moderado">
      <formula>NOT(ISERROR(SEARCH("Moderado",M60)))</formula>
    </cfRule>
    <cfRule type="containsText" dxfId="251" priority="173" operator="containsText" text="Bajo">
      <formula>NOT(ISERROR(SEARCH("Bajo",M60)))</formula>
    </cfRule>
  </conditionalFormatting>
  <conditionalFormatting sqref="M70 M80 M90">
    <cfRule type="containsText" dxfId="250" priority="43" operator="containsText" text="Extremo">
      <formula>NOT(ISERROR(SEARCH("Extremo",M70)))</formula>
    </cfRule>
    <cfRule type="containsText" dxfId="249" priority="51" operator="containsText" text="Alto">
      <formula>NOT(ISERROR(SEARCH("Alto",M70)))</formula>
    </cfRule>
    <cfRule type="containsText" dxfId="248" priority="49" operator="containsText" text="Extremo">
      <formula>NOT(ISERROR(SEARCH("Extremo",M70)))</formula>
    </cfRule>
    <cfRule type="containsText" dxfId="247" priority="48" operator="containsText" text="Moderado">
      <formula>NOT(ISERROR(SEARCH("Moderado",M70)))</formula>
    </cfRule>
    <cfRule type="containsText" dxfId="246" priority="47" operator="containsText" text="Bajo">
      <formula>NOT(ISERROR(SEARCH("Bajo",M70)))</formula>
    </cfRule>
    <cfRule type="containsText" dxfId="245" priority="46" operator="containsText" text="Menor">
      <formula>NOT(ISERROR(SEARCH("Menor",M70)))</formula>
    </cfRule>
    <cfRule type="containsText" dxfId="244" priority="45" operator="containsText" text="Moderado">
      <formula>NOT(ISERROR(SEARCH("Moderado",M70)))</formula>
    </cfRule>
    <cfRule type="containsText" dxfId="243" priority="44" operator="containsText" text="Alto">
      <formula>NOT(ISERROR(SEARCH("Alto",M70)))</formula>
    </cfRule>
    <cfRule type="containsText" dxfId="242" priority="50" operator="containsText" text="Baja">
      <formula>NOT(ISERROR(SEARCH("Baja",M70)))</formula>
    </cfRule>
  </conditionalFormatting>
  <dataValidations count="1">
    <dataValidation type="list" allowBlank="1" showInputMessage="1" showErrorMessage="1" sqref="D10:D99" xr:uid="{00000000-0002-0000-07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208" operator="containsText" id="{C867839D-11E6-4724-8481-E951D7A735DE}">
            <xm:f>NOT(ISERROR(SEARCH('8- Políticas de Administración '!$B$5,F60)))</xm:f>
            <xm:f>'8- Políticas de Administración '!$B$5</xm:f>
            <x14:dxf>
              <font>
                <color rgb="FF9C0006"/>
              </font>
              <fill>
                <patternFill>
                  <bgColor rgb="FFFFC7CE"/>
                </patternFill>
              </fill>
            </x14:dxf>
          </x14:cfRule>
          <x14:cfRule type="containsText" priority="207" operator="containsText" id="{37B1FF55-3E45-460B-95E7-60D085119331}">
            <xm:f>NOT(ISERROR(SEARCH('8- Políticas de Administración '!$B$5,F60)))</xm:f>
            <xm:f>'8- Políticas de Administración '!$B$5</xm:f>
            <x14:dxf>
              <font>
                <color rgb="FF006100"/>
              </font>
              <fill>
                <patternFill>
                  <bgColor rgb="FFC6EFCE"/>
                </patternFill>
              </fill>
            </x14:dxf>
          </x14:cfRule>
          <xm:sqref>F60</xm:sqref>
        </x14:conditionalFormatting>
        <x14:conditionalFormatting xmlns:xm="http://schemas.microsoft.com/office/excel/2006/main">
          <x14:cfRule type="containsText" priority="81" operator="containsText" id="{B789873B-1499-470E-AC4A-852F1DABE718}">
            <xm:f>NOT(ISERROR(SEARCH('8- Políticas de Administración '!$B$5,F70)))</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'!$B$5,F70)))</xm:f>
            <xm:f>'8- Políticas de Administración '!$B$5</xm:f>
            <x14:dxf>
              <font>
                <color rgb="FF9C0006"/>
              </font>
              <fill>
                <patternFill>
                  <bgColor rgb="FFFFC7CE"/>
                </patternFill>
              </fill>
            </x14:dxf>
          </x14:cfRule>
          <xm:sqref>F70 F80 F90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'9- Matriz de Calor '!$S$8:$S$11</xm:f>
          </x14:formula1>
          <xm:sqref>N10:N99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A1:EH718"/>
  <sheetViews>
    <sheetView showGridLines="0" topLeftCell="A16" zoomScale="70" zoomScaleNormal="70" workbookViewId="0">
      <selection activeCell="A6" sqref="A6"/>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30"/>
    <col min="15" max="15" width="102.7109375" style="235" customWidth="1"/>
    <col min="16" max="32" width="11.5703125" style="98"/>
    <col min="33" max="36" width="11.42578125" style="3"/>
    <col min="37" max="138" width="11.42578125" style="2"/>
  </cols>
  <sheetData>
    <row r="1" spans="1:138" s="2" customFormat="1">
      <c r="E1" s="47"/>
      <c r="N1" s="127"/>
      <c r="O1" s="230"/>
      <c r="P1" s="3"/>
      <c r="Q1" s="3"/>
      <c r="R1" s="3"/>
      <c r="S1" s="3"/>
      <c r="T1" s="3"/>
      <c r="U1" s="3"/>
      <c r="V1" s="3"/>
      <c r="W1" s="3"/>
      <c r="X1" s="3"/>
      <c r="Y1" s="3"/>
      <c r="Z1" s="3"/>
      <c r="AA1" s="3"/>
      <c r="AB1" s="3"/>
      <c r="AC1" s="3"/>
      <c r="AD1" s="3"/>
      <c r="AE1" s="3"/>
      <c r="AF1" s="3"/>
      <c r="AG1" s="3"/>
      <c r="AH1" s="3"/>
      <c r="AI1" s="3"/>
      <c r="AJ1" s="3"/>
    </row>
    <row r="2" spans="1:138" ht="24" thickBot="1">
      <c r="A2" s="2"/>
      <c r="B2" s="609" t="s">
        <v>348</v>
      </c>
      <c r="C2" s="609"/>
      <c r="D2" s="609"/>
      <c r="E2" s="609"/>
      <c r="F2" s="88"/>
      <c r="G2" s="2"/>
      <c r="H2" s="2"/>
      <c r="I2" s="2"/>
      <c r="J2" s="2"/>
      <c r="K2" s="2"/>
      <c r="L2" s="2"/>
      <c r="M2" s="2"/>
      <c r="N2" s="127"/>
      <c r="O2" s="230"/>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7"/>
      <c r="O3" s="230"/>
      <c r="P3" s="3"/>
      <c r="Q3" s="3"/>
      <c r="R3" s="3"/>
      <c r="S3" s="3"/>
      <c r="T3" s="3"/>
      <c r="U3" s="3"/>
      <c r="V3" s="3"/>
      <c r="W3" s="3"/>
      <c r="X3" s="3"/>
      <c r="Y3" s="3"/>
      <c r="Z3" s="3"/>
      <c r="AA3" s="3"/>
      <c r="AB3" s="3"/>
      <c r="AC3" s="3"/>
      <c r="AD3" s="3"/>
      <c r="AE3" s="3"/>
      <c r="AF3" s="3"/>
    </row>
    <row r="4" spans="1:138" ht="21">
      <c r="A4" s="2"/>
      <c r="B4" s="63"/>
      <c r="C4" s="64" t="s">
        <v>349</v>
      </c>
      <c r="D4" s="64"/>
      <c r="E4" s="64" t="s">
        <v>350</v>
      </c>
      <c r="F4" s="65"/>
      <c r="G4" s="2"/>
      <c r="H4" s="2"/>
      <c r="I4" s="2"/>
      <c r="J4" s="2"/>
      <c r="K4" s="2"/>
      <c r="L4" s="2"/>
      <c r="M4" s="2"/>
      <c r="N4" s="127"/>
      <c r="O4" s="230"/>
      <c r="P4" s="3"/>
      <c r="Q4" s="3"/>
      <c r="R4" s="3"/>
      <c r="S4" s="3"/>
      <c r="T4" s="3"/>
      <c r="U4" s="3"/>
      <c r="V4" s="3"/>
      <c r="W4" s="3"/>
      <c r="X4" s="3"/>
      <c r="Y4" s="3"/>
      <c r="Z4" s="3"/>
      <c r="AA4" s="3"/>
      <c r="AB4" s="3"/>
      <c r="AC4" s="3"/>
      <c r="AD4" s="3"/>
      <c r="AE4" s="3"/>
      <c r="AF4" s="3"/>
    </row>
    <row r="5" spans="1:138" ht="40.5">
      <c r="A5" s="2"/>
      <c r="B5" s="63"/>
      <c r="C5" s="64" t="s">
        <v>351</v>
      </c>
      <c r="D5" s="64"/>
      <c r="E5" s="66" t="s">
        <v>352</v>
      </c>
      <c r="F5" s="64" t="s">
        <v>350</v>
      </c>
      <c r="G5" s="2"/>
      <c r="H5" s="2"/>
      <c r="I5" s="2"/>
      <c r="J5" s="2"/>
      <c r="K5" s="2"/>
      <c r="L5" s="2"/>
      <c r="M5" s="2"/>
      <c r="N5" s="127"/>
      <c r="O5" s="230"/>
      <c r="P5" s="3"/>
      <c r="Q5" s="3"/>
      <c r="R5" s="3"/>
      <c r="S5" s="3"/>
      <c r="T5" s="3"/>
      <c r="U5" s="3"/>
      <c r="V5" s="3"/>
      <c r="W5" s="3"/>
      <c r="X5" s="3"/>
      <c r="Y5" s="3"/>
      <c r="Z5" s="3"/>
      <c r="AA5" s="3"/>
      <c r="AB5" s="3"/>
      <c r="AC5" s="3"/>
      <c r="AD5" s="3"/>
      <c r="AE5" s="3"/>
      <c r="AF5" s="3"/>
    </row>
    <row r="6" spans="1:138" ht="20.25">
      <c r="A6" s="2"/>
      <c r="B6" s="67" t="s">
        <v>353</v>
      </c>
      <c r="C6" s="112" t="s">
        <v>354</v>
      </c>
      <c r="D6" s="68">
        <v>0.04</v>
      </c>
      <c r="E6" s="69" t="s">
        <v>355</v>
      </c>
      <c r="F6" s="70">
        <v>1</v>
      </c>
      <c r="G6" s="2"/>
      <c r="H6" s="52"/>
      <c r="I6" s="2"/>
      <c r="J6" s="2"/>
      <c r="K6" s="2"/>
      <c r="L6" s="2"/>
      <c r="M6" s="2"/>
      <c r="N6" s="127"/>
      <c r="O6" s="231"/>
      <c r="P6" s="3"/>
      <c r="Q6" s="3"/>
      <c r="R6" s="3"/>
      <c r="S6" s="3"/>
      <c r="T6" s="3"/>
      <c r="U6" s="3"/>
      <c r="V6" s="3"/>
      <c r="W6" s="3"/>
      <c r="X6" s="3"/>
      <c r="Y6" s="3"/>
      <c r="Z6" s="3"/>
      <c r="AA6" s="3"/>
      <c r="AB6" s="3"/>
      <c r="AC6" s="3"/>
      <c r="AD6" s="3"/>
      <c r="AE6" s="3"/>
      <c r="AF6" s="3"/>
    </row>
    <row r="7" spans="1:138" ht="20.25">
      <c r="A7" s="2"/>
      <c r="B7" s="71" t="s">
        <v>356</v>
      </c>
      <c r="C7" s="112" t="s">
        <v>357</v>
      </c>
      <c r="D7" s="68">
        <v>0.09</v>
      </c>
      <c r="E7" s="69" t="s">
        <v>358</v>
      </c>
      <c r="F7" s="70">
        <v>2</v>
      </c>
      <c r="G7" s="2"/>
      <c r="H7" s="2"/>
      <c r="I7" s="2"/>
      <c r="J7" s="2"/>
      <c r="K7" s="2"/>
      <c r="L7" s="2"/>
      <c r="M7" s="2"/>
      <c r="N7" s="127"/>
      <c r="O7" s="231"/>
      <c r="P7" s="3"/>
      <c r="Q7" s="3"/>
      <c r="R7" s="3"/>
      <c r="S7" s="3"/>
      <c r="T7" s="3"/>
      <c r="U7" s="3"/>
      <c r="V7" s="3"/>
      <c r="W7" s="3"/>
      <c r="X7" s="3"/>
      <c r="Y7" s="3"/>
      <c r="Z7" s="3"/>
      <c r="AA7" s="3"/>
      <c r="AB7" s="3"/>
      <c r="AC7" s="3"/>
      <c r="AD7" s="3"/>
      <c r="AE7" s="3"/>
      <c r="AF7" s="3"/>
    </row>
    <row r="8" spans="1:138" ht="20.25">
      <c r="A8" s="2"/>
      <c r="B8" s="72" t="s">
        <v>359</v>
      </c>
      <c r="C8" s="112" t="s">
        <v>360</v>
      </c>
      <c r="D8" s="68">
        <v>0.28999999999999998</v>
      </c>
      <c r="E8" s="69" t="s">
        <v>361</v>
      </c>
      <c r="F8" s="70">
        <v>3</v>
      </c>
      <c r="G8" s="2"/>
      <c r="H8" s="2"/>
      <c r="I8" s="2"/>
      <c r="J8" s="2"/>
      <c r="K8" s="2"/>
      <c r="L8" s="2"/>
      <c r="M8" s="2"/>
      <c r="N8" s="127"/>
      <c r="O8" s="231"/>
      <c r="P8" s="3"/>
      <c r="Q8" s="3"/>
      <c r="R8" s="3"/>
      <c r="S8" s="3"/>
      <c r="T8" s="3"/>
      <c r="U8" s="3"/>
      <c r="V8" s="3"/>
      <c r="W8" s="3"/>
      <c r="X8" s="3"/>
      <c r="Y8" s="3"/>
      <c r="Z8" s="3"/>
      <c r="AA8" s="3"/>
      <c r="AB8" s="3"/>
      <c r="AC8" s="3"/>
      <c r="AD8" s="3"/>
      <c r="AE8" s="3"/>
      <c r="AF8" s="3"/>
    </row>
    <row r="9" spans="1:138" ht="20.25">
      <c r="A9" s="2"/>
      <c r="B9" s="73" t="s">
        <v>362</v>
      </c>
      <c r="C9" s="112" t="s">
        <v>363</v>
      </c>
      <c r="D9" s="68">
        <v>0.49</v>
      </c>
      <c r="E9" s="69" t="s">
        <v>364</v>
      </c>
      <c r="F9" s="70">
        <v>4</v>
      </c>
      <c r="G9" s="2"/>
      <c r="H9" s="2"/>
      <c r="I9" s="2"/>
      <c r="J9" s="2"/>
      <c r="K9" s="2"/>
      <c r="L9" s="2"/>
      <c r="M9" s="2"/>
      <c r="N9" s="127"/>
      <c r="O9" s="231"/>
      <c r="P9" s="3"/>
      <c r="Q9" s="3"/>
      <c r="R9" s="3"/>
      <c r="S9" s="3"/>
      <c r="T9" s="3"/>
      <c r="U9" s="3"/>
      <c r="V9" s="3"/>
      <c r="W9" s="3"/>
      <c r="X9" s="3"/>
      <c r="Y9" s="3"/>
      <c r="Z9" s="3"/>
      <c r="AA9" s="3"/>
      <c r="AB9" s="3"/>
      <c r="AC9" s="3"/>
      <c r="AD9" s="3"/>
      <c r="AE9" s="3"/>
      <c r="AF9" s="3"/>
    </row>
    <row r="10" spans="1:138" ht="20.25">
      <c r="A10" s="2"/>
      <c r="B10" s="74" t="s">
        <v>365</v>
      </c>
      <c r="C10" s="112" t="s">
        <v>366</v>
      </c>
      <c r="D10" s="68">
        <v>1</v>
      </c>
      <c r="E10" s="69" t="s">
        <v>367</v>
      </c>
      <c r="F10" s="70">
        <v>5</v>
      </c>
      <c r="G10" s="2"/>
      <c r="H10" s="2"/>
      <c r="I10" s="93" t="s">
        <v>368</v>
      </c>
      <c r="J10" s="2"/>
      <c r="K10" s="2"/>
      <c r="L10" s="2"/>
      <c r="M10" s="2"/>
      <c r="N10" s="127"/>
      <c r="O10" s="231"/>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7"/>
      <c r="O11" s="230"/>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7"/>
      <c r="O12" s="230"/>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7"/>
      <c r="O13" s="230"/>
      <c r="P13" s="3"/>
      <c r="Q13" s="3"/>
      <c r="R13" s="3"/>
      <c r="S13" s="3"/>
      <c r="T13" s="3"/>
      <c r="U13" s="3"/>
      <c r="V13" s="3"/>
      <c r="W13" s="3"/>
      <c r="X13" s="3"/>
      <c r="Y13" s="3"/>
      <c r="Z13" s="3"/>
      <c r="AA13" s="3"/>
      <c r="AB13" s="3"/>
      <c r="AC13" s="3"/>
      <c r="AD13" s="3"/>
      <c r="AE13" s="3"/>
      <c r="AF13" s="3"/>
    </row>
    <row r="14" spans="1:138" ht="23.25">
      <c r="A14" s="2"/>
      <c r="B14" s="610" t="s">
        <v>369</v>
      </c>
      <c r="C14" s="610"/>
      <c r="D14" s="610"/>
      <c r="E14" s="610"/>
      <c r="F14" s="100"/>
      <c r="G14" s="62"/>
      <c r="H14" s="2"/>
      <c r="I14" s="2"/>
      <c r="J14" s="2"/>
      <c r="K14" s="2"/>
      <c r="L14" s="2"/>
      <c r="M14" s="2"/>
      <c r="N14" s="127"/>
      <c r="O14" s="230"/>
      <c r="P14" s="3"/>
      <c r="Q14" s="3"/>
      <c r="R14" s="3"/>
      <c r="S14" s="3"/>
      <c r="T14" s="3"/>
      <c r="U14" s="3"/>
      <c r="V14" s="3"/>
      <c r="W14" s="3"/>
      <c r="X14" s="3"/>
      <c r="Y14" s="3"/>
      <c r="Z14" s="3"/>
      <c r="AA14" s="3"/>
      <c r="AB14" s="3"/>
      <c r="AC14" s="3"/>
      <c r="AD14" s="3"/>
      <c r="AE14" s="3"/>
      <c r="AF14" s="3"/>
    </row>
    <row r="15" spans="1:138">
      <c r="A15" s="2"/>
      <c r="B15" s="99"/>
      <c r="C15" s="99"/>
      <c r="D15" s="99"/>
      <c r="E15" s="99"/>
      <c r="F15" s="101"/>
      <c r="G15" s="2"/>
      <c r="H15" s="2"/>
      <c r="I15" s="2"/>
      <c r="J15" s="2"/>
      <c r="K15" s="2"/>
      <c r="L15" s="2"/>
      <c r="M15" s="2"/>
      <c r="N15" s="127"/>
      <c r="O15" s="230"/>
      <c r="P15" s="3"/>
      <c r="Q15" s="3"/>
      <c r="R15" s="3"/>
      <c r="S15" s="3"/>
      <c r="T15" s="3"/>
      <c r="U15" s="3"/>
      <c r="V15" s="3"/>
      <c r="W15" s="3"/>
      <c r="X15" s="3"/>
      <c r="Y15" s="3"/>
      <c r="Z15" s="3"/>
      <c r="AA15" s="3"/>
      <c r="AB15" s="3"/>
      <c r="AC15" s="3"/>
      <c r="AD15" s="3"/>
      <c r="AE15" s="3"/>
      <c r="AF15" s="3"/>
    </row>
    <row r="16" spans="1:138" s="78" customFormat="1" ht="20.25">
      <c r="A16" s="76"/>
      <c r="B16" s="102"/>
      <c r="C16" s="612" t="s">
        <v>282</v>
      </c>
      <c r="D16" s="612"/>
      <c r="E16" s="612"/>
      <c r="F16" s="103"/>
      <c r="G16" s="76"/>
      <c r="H16" s="76"/>
      <c r="I16" s="94" t="s">
        <v>277</v>
      </c>
      <c r="J16" s="76"/>
      <c r="K16" s="76"/>
      <c r="L16" s="76"/>
      <c r="M16" s="76"/>
      <c r="N16" s="128"/>
      <c r="O16" s="232"/>
      <c r="P16" s="105"/>
      <c r="Q16" s="105"/>
      <c r="R16" s="105"/>
      <c r="S16" s="105"/>
      <c r="T16" s="105"/>
      <c r="U16" s="105"/>
      <c r="V16" s="105"/>
      <c r="W16" s="105"/>
      <c r="X16" s="105"/>
      <c r="Y16" s="105"/>
      <c r="Z16" s="105"/>
      <c r="AA16" s="105"/>
      <c r="AB16" s="105"/>
      <c r="AC16" s="105"/>
      <c r="AD16" s="105"/>
      <c r="AE16" s="105"/>
      <c r="AF16" s="105"/>
      <c r="AG16" s="105"/>
      <c r="AH16" s="105"/>
      <c r="AI16" s="105"/>
      <c r="AJ16" s="105"/>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370</v>
      </c>
      <c r="C17" s="611" t="s">
        <v>371</v>
      </c>
      <c r="D17" s="611"/>
      <c r="E17" s="611"/>
      <c r="F17" s="104">
        <v>1</v>
      </c>
      <c r="G17" s="76"/>
      <c r="H17" s="76"/>
      <c r="I17" s="93" t="s">
        <v>282</v>
      </c>
      <c r="J17" s="76"/>
      <c r="K17" s="76"/>
      <c r="L17" s="76"/>
      <c r="M17" s="76"/>
      <c r="N17" s="128"/>
      <c r="O17" s="233"/>
      <c r="P17" s="105"/>
      <c r="Q17" s="105"/>
      <c r="R17" s="105"/>
      <c r="S17" s="105"/>
      <c r="T17" s="105"/>
      <c r="U17" s="105"/>
      <c r="V17" s="105"/>
      <c r="W17" s="105"/>
      <c r="X17" s="105"/>
      <c r="Y17" s="105"/>
      <c r="Z17" s="105"/>
      <c r="AA17" s="105"/>
      <c r="AB17" s="105"/>
      <c r="AC17" s="105"/>
      <c r="AD17" s="105"/>
      <c r="AE17" s="105"/>
      <c r="AF17" s="105"/>
      <c r="AG17" s="105"/>
      <c r="AH17" s="105"/>
      <c r="AI17" s="105"/>
      <c r="AJ17" s="105"/>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372</v>
      </c>
      <c r="C18" s="611" t="s">
        <v>283</v>
      </c>
      <c r="D18" s="611"/>
      <c r="E18" s="611"/>
      <c r="F18" s="104">
        <v>2</v>
      </c>
      <c r="G18" s="76"/>
      <c r="H18" s="76"/>
      <c r="I18" s="93" t="s">
        <v>285</v>
      </c>
      <c r="J18" s="76"/>
      <c r="K18" s="76"/>
      <c r="L18" s="76"/>
      <c r="M18" s="76"/>
      <c r="N18" s="128"/>
      <c r="O18" s="233"/>
      <c r="P18" s="105"/>
      <c r="Q18" s="105"/>
      <c r="R18" s="105"/>
      <c r="S18" s="105"/>
      <c r="T18" s="105"/>
      <c r="U18" s="105"/>
      <c r="V18" s="105"/>
      <c r="W18" s="105"/>
      <c r="X18" s="105"/>
      <c r="Y18" s="105"/>
      <c r="Z18" s="105"/>
      <c r="AA18" s="105"/>
      <c r="AB18" s="105"/>
      <c r="AC18" s="105"/>
      <c r="AD18" s="105"/>
      <c r="AE18" s="105"/>
      <c r="AF18" s="105"/>
      <c r="AG18" s="105"/>
      <c r="AH18" s="105"/>
      <c r="AI18" s="105"/>
      <c r="AJ18" s="105"/>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373</v>
      </c>
      <c r="C19" s="611" t="s">
        <v>374</v>
      </c>
      <c r="D19" s="611"/>
      <c r="E19" s="611"/>
      <c r="F19" s="104">
        <v>3</v>
      </c>
      <c r="G19" s="76"/>
      <c r="H19" s="76"/>
      <c r="I19" s="93" t="s">
        <v>291</v>
      </c>
      <c r="J19" s="76"/>
      <c r="K19" s="76"/>
      <c r="L19" s="76"/>
      <c r="M19" s="76"/>
      <c r="N19" s="128"/>
      <c r="O19" s="233"/>
      <c r="P19" s="105"/>
      <c r="Q19" s="105"/>
      <c r="R19" s="105"/>
      <c r="S19" s="105"/>
      <c r="T19" s="105"/>
      <c r="U19" s="105"/>
      <c r="V19" s="105"/>
      <c r="W19" s="105"/>
      <c r="X19" s="105"/>
      <c r="Y19" s="105"/>
      <c r="Z19" s="105"/>
      <c r="AA19" s="105"/>
      <c r="AB19" s="105"/>
      <c r="AC19" s="105"/>
      <c r="AD19" s="105"/>
      <c r="AE19" s="105"/>
      <c r="AF19" s="105"/>
      <c r="AG19" s="105"/>
      <c r="AH19" s="105"/>
      <c r="AI19" s="105"/>
      <c r="AJ19" s="105"/>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375</v>
      </c>
      <c r="C20" s="611" t="s">
        <v>311</v>
      </c>
      <c r="D20" s="611"/>
      <c r="E20" s="611"/>
      <c r="F20" s="104">
        <v>4</v>
      </c>
      <c r="G20" s="76"/>
      <c r="H20" s="76"/>
      <c r="I20" s="93" t="s">
        <v>288</v>
      </c>
      <c r="J20" s="76"/>
      <c r="K20" s="76"/>
      <c r="L20" s="76"/>
      <c r="M20" s="76"/>
      <c r="N20" s="128"/>
      <c r="O20" s="233"/>
      <c r="P20" s="105"/>
      <c r="Q20" s="105"/>
      <c r="R20" s="105"/>
      <c r="S20" s="105"/>
      <c r="T20" s="105"/>
      <c r="U20" s="105"/>
      <c r="V20" s="105"/>
      <c r="W20" s="105"/>
      <c r="X20" s="105"/>
      <c r="Y20" s="105"/>
      <c r="Z20" s="105"/>
      <c r="AA20" s="105"/>
      <c r="AB20" s="105"/>
      <c r="AC20" s="105"/>
      <c r="AD20" s="105"/>
      <c r="AE20" s="105"/>
      <c r="AF20" s="105"/>
      <c r="AG20" s="105"/>
      <c r="AH20" s="105"/>
      <c r="AI20" s="105"/>
      <c r="AJ20" s="105"/>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376</v>
      </c>
      <c r="C21" s="611" t="s">
        <v>308</v>
      </c>
      <c r="D21" s="611"/>
      <c r="E21" s="611"/>
      <c r="F21" s="104">
        <v>5</v>
      </c>
      <c r="G21" s="76"/>
      <c r="H21" s="76"/>
      <c r="I21" s="93" t="str">
        <f>C48</f>
        <v>Interrupción o afectación en la prestación del servicio administrativo</v>
      </c>
      <c r="J21" s="76"/>
      <c r="K21" s="76"/>
      <c r="L21" s="76"/>
      <c r="M21" s="76"/>
      <c r="N21" s="128"/>
      <c r="O21" s="233"/>
      <c r="P21" s="105"/>
      <c r="Q21" s="105"/>
      <c r="R21" s="105"/>
      <c r="S21" s="105"/>
      <c r="T21" s="105"/>
      <c r="U21" s="105"/>
      <c r="V21" s="105"/>
      <c r="W21" s="105"/>
      <c r="X21" s="105"/>
      <c r="Y21" s="105"/>
      <c r="Z21" s="105"/>
      <c r="AA21" s="105"/>
      <c r="AB21" s="105"/>
      <c r="AC21" s="105"/>
      <c r="AD21" s="105"/>
      <c r="AE21" s="105"/>
      <c r="AF21" s="105"/>
      <c r="AG21" s="105"/>
      <c r="AH21" s="105"/>
      <c r="AI21" s="105"/>
      <c r="AJ21" s="105"/>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8"/>
      <c r="O22" s="232"/>
      <c r="P22" s="105"/>
      <c r="Q22" s="105"/>
      <c r="R22" s="105"/>
      <c r="S22" s="105"/>
      <c r="T22" s="105"/>
      <c r="U22" s="105"/>
      <c r="V22" s="105"/>
      <c r="W22" s="105"/>
      <c r="X22" s="105"/>
      <c r="Y22" s="105"/>
      <c r="Z22" s="105"/>
      <c r="AA22" s="105"/>
      <c r="AB22" s="105"/>
      <c r="AC22" s="105"/>
      <c r="AD22" s="105"/>
      <c r="AE22" s="105"/>
      <c r="AF22" s="105"/>
      <c r="AG22" s="105"/>
      <c r="AH22" s="105"/>
      <c r="AI22" s="105"/>
      <c r="AJ22" s="105"/>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8"/>
      <c r="O23" s="232"/>
      <c r="P23" s="105"/>
      <c r="Q23" s="105"/>
      <c r="R23" s="105"/>
      <c r="S23" s="105"/>
      <c r="T23" s="105"/>
      <c r="U23" s="105"/>
      <c r="V23" s="105"/>
      <c r="W23" s="105"/>
      <c r="X23" s="105"/>
      <c r="Y23" s="105"/>
      <c r="Z23" s="105"/>
      <c r="AA23" s="105"/>
      <c r="AB23" s="105"/>
      <c r="AC23" s="105"/>
      <c r="AD23" s="105"/>
      <c r="AE23" s="105"/>
      <c r="AF23" s="105"/>
      <c r="AG23" s="105"/>
      <c r="AH23" s="105"/>
      <c r="AI23" s="105"/>
      <c r="AJ23" s="105"/>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613" t="s">
        <v>285</v>
      </c>
      <c r="D24" s="613"/>
      <c r="E24" s="613"/>
      <c r="F24" s="85"/>
      <c r="G24" s="76"/>
      <c r="H24" s="76"/>
      <c r="I24" s="76"/>
      <c r="J24" s="76"/>
      <c r="K24" s="76"/>
      <c r="L24" s="76"/>
      <c r="M24" s="76"/>
      <c r="N24" s="128"/>
      <c r="O24" s="232"/>
      <c r="P24" s="105"/>
      <c r="Q24" s="105"/>
      <c r="R24" s="105"/>
      <c r="S24" s="105"/>
      <c r="T24" s="105"/>
      <c r="U24" s="105"/>
      <c r="V24" s="105"/>
      <c r="W24" s="105"/>
      <c r="X24" s="105"/>
      <c r="Y24" s="105"/>
      <c r="Z24" s="105"/>
      <c r="AA24" s="105"/>
      <c r="AB24" s="105"/>
      <c r="AC24" s="105"/>
      <c r="AD24" s="105"/>
      <c r="AE24" s="105"/>
      <c r="AF24" s="105"/>
      <c r="AG24" s="105"/>
      <c r="AH24" s="105"/>
      <c r="AI24" s="105"/>
      <c r="AJ24" s="105"/>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370</v>
      </c>
      <c r="C25" s="611" t="s">
        <v>377</v>
      </c>
      <c r="D25" s="611"/>
      <c r="E25" s="611"/>
      <c r="F25" s="104">
        <v>1</v>
      </c>
      <c r="G25" s="76"/>
      <c r="H25" s="76"/>
      <c r="I25" s="76"/>
      <c r="J25" s="76"/>
      <c r="K25" s="76"/>
      <c r="L25" s="76"/>
      <c r="M25" s="76"/>
      <c r="N25" s="128"/>
      <c r="O25" s="234"/>
      <c r="P25" s="105"/>
      <c r="Q25" s="105"/>
      <c r="R25" s="105"/>
      <c r="S25" s="105"/>
      <c r="T25" s="105"/>
      <c r="U25" s="105"/>
      <c r="V25" s="105"/>
      <c r="W25" s="105"/>
      <c r="X25" s="105"/>
      <c r="Y25" s="105"/>
      <c r="Z25" s="105"/>
      <c r="AA25" s="105"/>
      <c r="AB25" s="105"/>
      <c r="AC25" s="105"/>
      <c r="AD25" s="105"/>
      <c r="AE25" s="105"/>
      <c r="AF25" s="105"/>
      <c r="AG25" s="105"/>
      <c r="AH25" s="105"/>
      <c r="AI25" s="105"/>
      <c r="AJ25" s="105"/>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372</v>
      </c>
      <c r="C26" s="611" t="s">
        <v>378</v>
      </c>
      <c r="D26" s="611"/>
      <c r="E26" s="611"/>
      <c r="F26" s="104">
        <v>2</v>
      </c>
      <c r="G26" s="76"/>
      <c r="H26" s="76"/>
      <c r="I26" s="84"/>
      <c r="J26" s="84"/>
      <c r="K26" s="84"/>
      <c r="L26" s="84"/>
      <c r="M26" s="84"/>
      <c r="N26" s="129"/>
      <c r="O26" s="234"/>
      <c r="P26" s="105"/>
      <c r="Q26" s="105"/>
      <c r="R26" s="105"/>
      <c r="S26" s="105"/>
      <c r="T26" s="105"/>
      <c r="U26" s="105"/>
      <c r="V26" s="105"/>
      <c r="W26" s="105"/>
      <c r="X26" s="105"/>
      <c r="Y26" s="105"/>
      <c r="Z26" s="105"/>
      <c r="AA26" s="105"/>
      <c r="AB26" s="105"/>
      <c r="AC26" s="105"/>
      <c r="AD26" s="105"/>
      <c r="AE26" s="105"/>
      <c r="AF26" s="105"/>
      <c r="AG26" s="105"/>
      <c r="AH26" s="105"/>
      <c r="AI26" s="105"/>
      <c r="AJ26" s="105"/>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373</v>
      </c>
      <c r="C27" s="611" t="s">
        <v>309</v>
      </c>
      <c r="D27" s="611"/>
      <c r="E27" s="611"/>
      <c r="F27" s="104">
        <v>3</v>
      </c>
      <c r="G27" s="76"/>
      <c r="H27" s="76"/>
      <c r="I27" s="84" t="str">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29"/>
      <c r="O27" s="234"/>
      <c r="P27" s="105"/>
      <c r="Q27" s="105"/>
      <c r="R27" s="105"/>
      <c r="S27" s="105"/>
      <c r="T27" s="105"/>
      <c r="U27" s="105"/>
      <c r="V27" s="105"/>
      <c r="W27" s="105"/>
      <c r="X27" s="105"/>
      <c r="Y27" s="105"/>
      <c r="Z27" s="105"/>
      <c r="AA27" s="105"/>
      <c r="AB27" s="105"/>
      <c r="AC27" s="105"/>
      <c r="AD27" s="105"/>
      <c r="AE27" s="105"/>
      <c r="AF27" s="105"/>
      <c r="AG27" s="105"/>
      <c r="AH27" s="105"/>
      <c r="AI27" s="105"/>
      <c r="AJ27" s="105"/>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375</v>
      </c>
      <c r="C28" s="611" t="s">
        <v>312</v>
      </c>
      <c r="D28" s="611"/>
      <c r="E28" s="611"/>
      <c r="F28" s="104">
        <v>4</v>
      </c>
      <c r="G28" s="76"/>
      <c r="H28" s="76"/>
      <c r="I28" s="84" t="str">
        <v xml:space="preserve">Si el hecho llegara a presentarse, tendría bajo impacto o efecto sobre la entidad.
</v>
      </c>
      <c r="J28" s="84"/>
      <c r="K28" s="84"/>
      <c r="L28" s="84"/>
      <c r="M28" s="84"/>
      <c r="N28" s="129"/>
      <c r="O28" s="234"/>
      <c r="P28" s="105"/>
      <c r="Q28" s="105"/>
      <c r="R28" s="105"/>
      <c r="S28" s="105"/>
      <c r="T28" s="105"/>
      <c r="U28" s="105"/>
      <c r="V28" s="105"/>
      <c r="W28" s="105"/>
      <c r="X28" s="105"/>
      <c r="Y28" s="105"/>
      <c r="Z28" s="105"/>
      <c r="AA28" s="105"/>
      <c r="AB28" s="105"/>
      <c r="AC28" s="105"/>
      <c r="AD28" s="105"/>
      <c r="AE28" s="105"/>
      <c r="AF28" s="105"/>
      <c r="AG28" s="105"/>
      <c r="AH28" s="105"/>
      <c r="AI28" s="105"/>
      <c r="AJ28" s="105"/>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376</v>
      </c>
      <c r="C29" s="611" t="s">
        <v>286</v>
      </c>
      <c r="D29" s="611"/>
      <c r="E29" s="611"/>
      <c r="F29" s="104">
        <v>5</v>
      </c>
      <c r="G29" s="76"/>
      <c r="H29" s="76"/>
      <c r="I29" s="84" t="str">
        <v xml:space="preserve">Si el hecho llegara a presentarse, tendría medianas consecuencias o efectos sobre la entidad.
</v>
      </c>
      <c r="J29" s="84"/>
      <c r="K29" s="84"/>
      <c r="L29" s="84"/>
      <c r="M29" s="84"/>
      <c r="N29" s="129"/>
      <c r="O29" s="234"/>
      <c r="P29" s="105"/>
      <c r="Q29" s="105"/>
      <c r="R29" s="105"/>
      <c r="S29" s="105"/>
      <c r="T29" s="105"/>
      <c r="U29" s="105"/>
      <c r="V29" s="105"/>
      <c r="W29" s="105"/>
      <c r="X29" s="105"/>
      <c r="Y29" s="105"/>
      <c r="Z29" s="105"/>
      <c r="AA29" s="105"/>
      <c r="AB29" s="105"/>
      <c r="AC29" s="105"/>
      <c r="AD29" s="105"/>
      <c r="AE29" s="105"/>
      <c r="AF29" s="105"/>
      <c r="AG29" s="105"/>
      <c r="AH29" s="105"/>
      <c r="AI29" s="105"/>
      <c r="AJ29" s="105"/>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29"/>
      <c r="O30" s="232"/>
      <c r="P30" s="105"/>
      <c r="Q30" s="105"/>
      <c r="R30" s="105"/>
      <c r="S30" s="105"/>
      <c r="T30" s="105"/>
      <c r="U30" s="105"/>
      <c r="V30" s="105"/>
      <c r="W30" s="105"/>
      <c r="X30" s="105"/>
      <c r="Y30" s="105"/>
      <c r="Z30" s="105"/>
      <c r="AA30" s="105"/>
      <c r="AB30" s="105"/>
      <c r="AC30" s="105"/>
      <c r="AD30" s="105"/>
      <c r="AE30" s="105"/>
      <c r="AF30" s="105"/>
      <c r="AG30" s="105"/>
      <c r="AH30" s="105"/>
      <c r="AI30" s="105"/>
      <c r="AJ30" s="105"/>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29"/>
      <c r="O31" s="232"/>
      <c r="P31" s="105"/>
      <c r="Q31" s="105"/>
      <c r="R31" s="105"/>
      <c r="S31" s="105"/>
      <c r="T31" s="105"/>
      <c r="U31" s="105"/>
      <c r="V31" s="105"/>
      <c r="W31" s="105"/>
      <c r="X31" s="105"/>
      <c r="Y31" s="105"/>
      <c r="Z31" s="105"/>
      <c r="AA31" s="105"/>
      <c r="AB31" s="105"/>
      <c r="AC31" s="105"/>
      <c r="AD31" s="105"/>
      <c r="AE31" s="105"/>
      <c r="AF31" s="105"/>
      <c r="AG31" s="105"/>
      <c r="AH31" s="105"/>
      <c r="AI31" s="105"/>
      <c r="AJ31" s="105"/>
    </row>
    <row r="32" spans="1:138" s="76" customFormat="1" ht="20.25">
      <c r="B32" s="102"/>
      <c r="C32" s="612" t="s">
        <v>291</v>
      </c>
      <c r="D32" s="612"/>
      <c r="E32" s="612"/>
      <c r="F32" s="85"/>
      <c r="I32" s="84"/>
      <c r="J32" s="84"/>
      <c r="K32" s="84"/>
      <c r="L32" s="84"/>
      <c r="M32" s="84"/>
      <c r="N32" s="129"/>
      <c r="O32" s="232"/>
      <c r="P32" s="105"/>
      <c r="Q32" s="105"/>
      <c r="R32" s="105"/>
      <c r="S32" s="105"/>
      <c r="T32" s="105"/>
      <c r="U32" s="105"/>
      <c r="V32" s="105"/>
      <c r="W32" s="105"/>
      <c r="X32" s="105"/>
      <c r="Y32" s="105"/>
      <c r="Z32" s="105"/>
      <c r="AA32" s="105"/>
      <c r="AB32" s="105"/>
      <c r="AC32" s="105"/>
      <c r="AD32" s="105"/>
      <c r="AE32" s="105"/>
      <c r="AF32" s="105"/>
      <c r="AG32" s="105"/>
      <c r="AH32" s="105"/>
      <c r="AI32" s="105"/>
      <c r="AJ32" s="105"/>
    </row>
    <row r="33" spans="2:36" s="76" customFormat="1" ht="20.25">
      <c r="B33" s="67" t="s">
        <v>370</v>
      </c>
      <c r="C33" s="611" t="s">
        <v>379</v>
      </c>
      <c r="D33" s="611"/>
      <c r="E33" s="611"/>
      <c r="F33" s="106">
        <v>1</v>
      </c>
      <c r="I33" s="84" t="str">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29"/>
      <c r="O33" s="232"/>
      <c r="P33" s="105"/>
      <c r="Q33" s="105"/>
      <c r="R33" s="105"/>
      <c r="S33" s="105"/>
      <c r="T33" s="105"/>
      <c r="U33" s="105"/>
      <c r="V33" s="105"/>
      <c r="W33" s="105"/>
      <c r="X33" s="105"/>
      <c r="Y33" s="105"/>
      <c r="Z33" s="105"/>
      <c r="AA33" s="105"/>
      <c r="AB33" s="105"/>
      <c r="AC33" s="105"/>
      <c r="AD33" s="105"/>
      <c r="AE33" s="105"/>
      <c r="AF33" s="105"/>
      <c r="AG33" s="105"/>
      <c r="AH33" s="105"/>
      <c r="AI33" s="105"/>
      <c r="AJ33" s="105"/>
    </row>
    <row r="34" spans="2:36" s="76" customFormat="1" ht="20.25">
      <c r="B34" s="71" t="s">
        <v>372</v>
      </c>
      <c r="C34" s="611" t="s">
        <v>296</v>
      </c>
      <c r="D34" s="611"/>
      <c r="E34" s="611"/>
      <c r="F34" s="106">
        <v>2</v>
      </c>
      <c r="I34" s="84" t="str">
        <v xml:space="preserve">Si el hecho llegara a presentarse, tendría bajo impacto o efecto sobre la entidad.
</v>
      </c>
      <c r="J34" s="84"/>
      <c r="K34" s="84"/>
      <c r="L34" s="84"/>
      <c r="M34" s="84"/>
      <c r="N34" s="129"/>
      <c r="O34" s="232"/>
      <c r="P34" s="105"/>
      <c r="Q34" s="105"/>
      <c r="R34" s="105"/>
      <c r="S34" s="105"/>
      <c r="T34" s="105"/>
      <c r="U34" s="105"/>
      <c r="V34" s="105"/>
      <c r="W34" s="105"/>
      <c r="X34" s="105"/>
      <c r="Y34" s="105"/>
      <c r="Z34" s="105"/>
      <c r="AA34" s="105"/>
      <c r="AB34" s="105"/>
      <c r="AC34" s="105"/>
      <c r="AD34" s="105"/>
      <c r="AE34" s="105"/>
      <c r="AF34" s="105"/>
      <c r="AG34" s="105"/>
      <c r="AH34" s="105"/>
      <c r="AI34" s="105"/>
      <c r="AJ34" s="105"/>
    </row>
    <row r="35" spans="2:36" s="76" customFormat="1" ht="20.25">
      <c r="B35" s="72" t="s">
        <v>373</v>
      </c>
      <c r="C35" s="611" t="s">
        <v>292</v>
      </c>
      <c r="D35" s="611"/>
      <c r="E35" s="611"/>
      <c r="F35" s="106">
        <v>3</v>
      </c>
      <c r="I35" s="84" t="str">
        <v xml:space="preserve">Si el hecho llegara a presentarse, tendría medianas consecuencias o efectos sobre la entidad.
</v>
      </c>
      <c r="J35" s="84"/>
      <c r="K35" s="84"/>
      <c r="L35" s="84"/>
      <c r="M35" s="84"/>
      <c r="N35" s="129"/>
      <c r="O35" s="232"/>
      <c r="P35" s="105"/>
      <c r="Q35" s="105"/>
      <c r="R35" s="105"/>
      <c r="S35" s="105"/>
      <c r="T35" s="105"/>
      <c r="U35" s="105"/>
      <c r="V35" s="105"/>
      <c r="W35" s="105"/>
      <c r="X35" s="105"/>
      <c r="Y35" s="105"/>
      <c r="Z35" s="105"/>
      <c r="AA35" s="105"/>
      <c r="AB35" s="105"/>
      <c r="AC35" s="105"/>
      <c r="AD35" s="105"/>
      <c r="AE35" s="105"/>
      <c r="AF35" s="105"/>
      <c r="AG35" s="105"/>
      <c r="AH35" s="105"/>
      <c r="AI35" s="105"/>
      <c r="AJ35" s="105"/>
    </row>
    <row r="36" spans="2:36" s="76" customFormat="1" ht="20.25">
      <c r="B36" s="73" t="s">
        <v>375</v>
      </c>
      <c r="C36" s="611" t="s">
        <v>380</v>
      </c>
      <c r="D36" s="611"/>
      <c r="E36" s="611"/>
      <c r="F36" s="106">
        <v>4</v>
      </c>
      <c r="I36" s="84" t="str">
        <v xml:space="preserve">Si el hecho llegara a presentarse, tendría altas consecuencias o efectos sobre la entidad
</v>
      </c>
      <c r="J36" s="84"/>
      <c r="K36" s="84"/>
      <c r="L36" s="84"/>
      <c r="M36" s="84"/>
      <c r="N36" s="129"/>
      <c r="O36" s="232"/>
      <c r="P36" s="105"/>
      <c r="Q36" s="105"/>
      <c r="R36" s="105"/>
      <c r="S36" s="105"/>
      <c r="T36" s="105"/>
      <c r="U36" s="105"/>
      <c r="V36" s="105"/>
      <c r="W36" s="105"/>
      <c r="X36" s="105"/>
      <c r="Y36" s="105"/>
      <c r="Z36" s="105"/>
      <c r="AA36" s="105"/>
      <c r="AB36" s="105"/>
      <c r="AC36" s="105"/>
      <c r="AD36" s="105"/>
      <c r="AE36" s="105"/>
      <c r="AF36" s="105"/>
      <c r="AG36" s="105"/>
      <c r="AH36" s="105"/>
      <c r="AI36" s="105"/>
      <c r="AJ36" s="105"/>
    </row>
    <row r="37" spans="2:36" s="76" customFormat="1" ht="20.25">
      <c r="B37" s="74" t="s">
        <v>376</v>
      </c>
      <c r="C37" s="611" t="s">
        <v>381</v>
      </c>
      <c r="D37" s="611"/>
      <c r="E37" s="611"/>
      <c r="F37" s="106">
        <v>5</v>
      </c>
      <c r="I37" s="84" t="str">
        <v xml:space="preserve">Si el hecho llegara a presentarse, tendría desastrosas consecuencias o efectos sobre la entidad.
</v>
      </c>
      <c r="J37" s="84"/>
      <c r="K37" s="84"/>
      <c r="L37" s="84"/>
      <c r="M37" s="84"/>
      <c r="N37" s="129"/>
      <c r="O37" s="232"/>
      <c r="P37" s="105"/>
      <c r="Q37" s="105"/>
      <c r="R37" s="105"/>
      <c r="S37" s="105"/>
      <c r="T37" s="105"/>
      <c r="U37" s="105"/>
      <c r="V37" s="105"/>
      <c r="W37" s="105"/>
      <c r="X37" s="105"/>
      <c r="Y37" s="105"/>
      <c r="Z37" s="105"/>
      <c r="AA37" s="105"/>
      <c r="AB37" s="105"/>
      <c r="AC37" s="105"/>
      <c r="AD37" s="105"/>
      <c r="AE37" s="105"/>
      <c r="AF37" s="105"/>
      <c r="AG37" s="105"/>
      <c r="AH37" s="105"/>
      <c r="AI37" s="105"/>
      <c r="AJ37" s="105"/>
    </row>
    <row r="38" spans="2:36" s="76" customFormat="1" ht="20.25">
      <c r="B38" s="86"/>
      <c r="C38" s="86"/>
      <c r="D38" s="86"/>
      <c r="E38" s="86"/>
      <c r="F38" s="85"/>
      <c r="I38" s="84"/>
      <c r="J38" s="84"/>
      <c r="K38" s="84"/>
      <c r="L38" s="84"/>
      <c r="M38" s="84"/>
      <c r="N38" s="129"/>
      <c r="O38" s="232"/>
      <c r="P38" s="105"/>
      <c r="Q38" s="105"/>
      <c r="R38" s="105"/>
      <c r="S38" s="105"/>
      <c r="T38" s="105"/>
      <c r="U38" s="105"/>
      <c r="V38" s="105"/>
      <c r="W38" s="105"/>
      <c r="X38" s="105"/>
      <c r="Y38" s="105"/>
      <c r="Z38" s="105"/>
      <c r="AA38" s="105"/>
      <c r="AB38" s="105"/>
      <c r="AC38" s="105"/>
      <c r="AD38" s="105"/>
      <c r="AE38" s="105"/>
      <c r="AF38" s="105"/>
      <c r="AG38" s="105"/>
      <c r="AH38" s="105"/>
      <c r="AI38" s="105"/>
      <c r="AJ38" s="105"/>
    </row>
    <row r="39" spans="2:36" s="76" customFormat="1" ht="20.25">
      <c r="B39" s="86"/>
      <c r="C39" s="86"/>
      <c r="D39" s="86"/>
      <c r="E39" s="86"/>
      <c r="F39" s="85"/>
      <c r="N39" s="128"/>
      <c r="O39" s="232"/>
      <c r="P39" s="105"/>
      <c r="Q39" s="105"/>
      <c r="R39" s="105"/>
      <c r="S39" s="105"/>
      <c r="T39" s="105"/>
      <c r="U39" s="105"/>
      <c r="V39" s="105"/>
      <c r="W39" s="105"/>
      <c r="X39" s="105"/>
      <c r="Y39" s="105"/>
      <c r="Z39" s="105"/>
      <c r="AA39" s="105"/>
      <c r="AB39" s="105"/>
      <c r="AC39" s="105"/>
      <c r="AD39" s="105"/>
      <c r="AE39" s="105"/>
      <c r="AF39" s="105"/>
      <c r="AG39" s="105"/>
      <c r="AH39" s="105"/>
      <c r="AI39" s="105"/>
      <c r="AJ39" s="105"/>
    </row>
    <row r="40" spans="2:36" s="76" customFormat="1" ht="20.25">
      <c r="B40" s="77"/>
      <c r="C40" s="612" t="s">
        <v>288</v>
      </c>
      <c r="D40" s="612"/>
      <c r="E40" s="612"/>
      <c r="F40" s="85"/>
      <c r="N40" s="128"/>
      <c r="O40" s="232"/>
      <c r="P40" s="105"/>
      <c r="Q40" s="105"/>
      <c r="R40" s="105"/>
      <c r="S40" s="105"/>
      <c r="T40" s="105"/>
      <c r="U40" s="105"/>
      <c r="V40" s="105"/>
      <c r="W40" s="105"/>
      <c r="X40" s="105"/>
      <c r="Y40" s="105"/>
      <c r="Z40" s="105"/>
      <c r="AA40" s="105"/>
      <c r="AB40" s="105"/>
      <c r="AC40" s="105"/>
      <c r="AD40" s="105"/>
      <c r="AE40" s="105"/>
      <c r="AF40" s="105"/>
      <c r="AG40" s="105"/>
      <c r="AH40" s="105"/>
      <c r="AI40" s="105"/>
      <c r="AJ40" s="105"/>
    </row>
    <row r="41" spans="2:36" s="76" customFormat="1" ht="20.25">
      <c r="B41" s="107" t="s">
        <v>370</v>
      </c>
      <c r="C41" s="611" t="s">
        <v>289</v>
      </c>
      <c r="D41" s="611"/>
      <c r="E41" s="611"/>
      <c r="F41" s="106">
        <v>1</v>
      </c>
      <c r="N41" s="128"/>
      <c r="O41" s="232"/>
      <c r="P41" s="105"/>
      <c r="Q41" s="105"/>
      <c r="R41" s="105"/>
      <c r="S41" s="105"/>
      <c r="T41" s="105"/>
      <c r="U41" s="105"/>
      <c r="V41" s="105"/>
      <c r="W41" s="105"/>
      <c r="X41" s="105"/>
      <c r="Y41" s="105"/>
      <c r="Z41" s="105"/>
      <c r="AA41" s="105"/>
      <c r="AB41" s="105"/>
      <c r="AC41" s="105"/>
      <c r="AD41" s="105"/>
      <c r="AE41" s="105"/>
      <c r="AF41" s="105"/>
      <c r="AG41" s="105"/>
      <c r="AH41" s="105"/>
      <c r="AI41" s="105"/>
      <c r="AJ41" s="105"/>
    </row>
    <row r="42" spans="2:36" s="76" customFormat="1" ht="20.25">
      <c r="B42" s="108" t="s">
        <v>372</v>
      </c>
      <c r="C42" s="611" t="s">
        <v>297</v>
      </c>
      <c r="D42" s="611"/>
      <c r="E42" s="611"/>
      <c r="F42" s="106">
        <v>2</v>
      </c>
      <c r="N42" s="128"/>
      <c r="O42" s="232"/>
      <c r="P42" s="105"/>
      <c r="Q42" s="105"/>
      <c r="R42" s="105"/>
      <c r="S42" s="105"/>
      <c r="T42" s="105"/>
      <c r="U42" s="105"/>
      <c r="V42" s="105"/>
      <c r="W42" s="105"/>
      <c r="X42" s="105"/>
      <c r="Y42" s="105"/>
      <c r="Z42" s="105"/>
      <c r="AA42" s="105"/>
      <c r="AB42" s="105"/>
      <c r="AC42" s="105"/>
      <c r="AD42" s="105"/>
      <c r="AE42" s="105"/>
      <c r="AF42" s="105"/>
      <c r="AG42" s="105"/>
      <c r="AH42" s="105"/>
      <c r="AI42" s="105"/>
      <c r="AJ42" s="105"/>
    </row>
    <row r="43" spans="2:36" s="76" customFormat="1" ht="20.25">
      <c r="B43" s="109" t="s">
        <v>373</v>
      </c>
      <c r="C43" s="611" t="s">
        <v>382</v>
      </c>
      <c r="D43" s="611"/>
      <c r="E43" s="611"/>
      <c r="F43" s="106">
        <v>3</v>
      </c>
      <c r="N43" s="128"/>
      <c r="O43" s="232"/>
      <c r="P43" s="105"/>
      <c r="Q43" s="105"/>
      <c r="R43" s="105"/>
      <c r="S43" s="105"/>
      <c r="T43" s="105"/>
      <c r="U43" s="105"/>
      <c r="V43" s="105"/>
      <c r="W43" s="105"/>
      <c r="X43" s="105"/>
      <c r="Y43" s="105"/>
      <c r="Z43" s="105"/>
      <c r="AA43" s="105"/>
      <c r="AB43" s="105"/>
      <c r="AC43" s="105"/>
      <c r="AD43" s="105"/>
      <c r="AE43" s="105"/>
      <c r="AF43" s="105"/>
      <c r="AG43" s="105"/>
      <c r="AH43" s="105"/>
      <c r="AI43" s="105"/>
      <c r="AJ43" s="105"/>
    </row>
    <row r="44" spans="2:36" s="76" customFormat="1" ht="20.25">
      <c r="B44" s="110" t="s">
        <v>375</v>
      </c>
      <c r="C44" s="611" t="s">
        <v>306</v>
      </c>
      <c r="D44" s="611"/>
      <c r="E44" s="611"/>
      <c r="F44" s="106">
        <v>4</v>
      </c>
      <c r="N44" s="128"/>
      <c r="O44" s="232"/>
      <c r="P44" s="105"/>
      <c r="Q44" s="105"/>
      <c r="R44" s="105"/>
      <c r="S44" s="105"/>
      <c r="T44" s="105"/>
      <c r="U44" s="105"/>
      <c r="V44" s="105"/>
      <c r="W44" s="105"/>
      <c r="X44" s="105"/>
      <c r="Y44" s="105"/>
      <c r="Z44" s="105"/>
      <c r="AA44" s="105"/>
      <c r="AB44" s="105"/>
      <c r="AC44" s="105"/>
      <c r="AD44" s="105"/>
      <c r="AE44" s="105"/>
      <c r="AF44" s="105"/>
      <c r="AG44" s="105"/>
      <c r="AH44" s="105"/>
      <c r="AI44" s="105"/>
      <c r="AJ44" s="105"/>
    </row>
    <row r="45" spans="2:36" s="76" customFormat="1" ht="20.25">
      <c r="B45" s="111" t="s">
        <v>376</v>
      </c>
      <c r="C45" s="611" t="s">
        <v>383</v>
      </c>
      <c r="D45" s="611"/>
      <c r="E45" s="611"/>
      <c r="F45" s="106">
        <v>5</v>
      </c>
      <c r="N45" s="128"/>
      <c r="O45" s="232"/>
      <c r="P45" s="105"/>
      <c r="Q45" s="105"/>
      <c r="R45" s="105"/>
      <c r="S45" s="105"/>
      <c r="T45" s="105"/>
      <c r="U45" s="105"/>
      <c r="V45" s="105"/>
      <c r="W45" s="105"/>
      <c r="X45" s="105"/>
      <c r="Y45" s="105"/>
      <c r="Z45" s="105"/>
      <c r="AA45" s="105"/>
      <c r="AB45" s="105"/>
      <c r="AC45" s="105"/>
      <c r="AD45" s="105"/>
      <c r="AE45" s="105"/>
      <c r="AF45" s="105"/>
      <c r="AG45" s="105"/>
      <c r="AH45" s="105"/>
      <c r="AI45" s="105"/>
      <c r="AJ45" s="105"/>
    </row>
    <row r="46" spans="2:36" s="76" customFormat="1" ht="20.25">
      <c r="B46" s="84"/>
      <c r="C46" s="84" t="s">
        <v>384</v>
      </c>
      <c r="D46" s="84"/>
      <c r="F46" s="85"/>
      <c r="N46" s="128"/>
      <c r="O46" s="232"/>
      <c r="P46" s="105"/>
      <c r="Q46" s="105"/>
      <c r="R46" s="105"/>
      <c r="S46" s="105"/>
      <c r="T46" s="105"/>
      <c r="U46" s="105"/>
      <c r="V46" s="105"/>
      <c r="W46" s="105"/>
      <c r="X46" s="105"/>
      <c r="Y46" s="105"/>
      <c r="Z46" s="105"/>
      <c r="AA46" s="105"/>
      <c r="AB46" s="105"/>
      <c r="AC46" s="105"/>
      <c r="AD46" s="105"/>
      <c r="AE46" s="105"/>
      <c r="AF46" s="105"/>
      <c r="AG46" s="105"/>
      <c r="AH46" s="105"/>
      <c r="AI46" s="105"/>
      <c r="AJ46" s="105"/>
    </row>
    <row r="47" spans="2:36" s="76" customFormat="1" ht="20.25">
      <c r="B47" s="84"/>
      <c r="C47" s="84"/>
      <c r="D47" s="84"/>
      <c r="F47" s="85"/>
      <c r="N47" s="128"/>
      <c r="O47" s="232"/>
      <c r="P47" s="105"/>
      <c r="Q47" s="105"/>
      <c r="R47" s="105"/>
      <c r="S47" s="105"/>
      <c r="T47" s="105"/>
      <c r="U47" s="105"/>
      <c r="V47" s="105"/>
      <c r="W47" s="105"/>
      <c r="X47" s="105"/>
      <c r="Y47" s="105"/>
      <c r="Z47" s="105"/>
      <c r="AA47" s="105"/>
      <c r="AB47" s="105"/>
      <c r="AC47" s="105"/>
      <c r="AD47" s="105"/>
      <c r="AE47" s="105"/>
      <c r="AF47" s="105"/>
      <c r="AG47" s="105"/>
      <c r="AH47" s="105"/>
      <c r="AI47" s="105"/>
      <c r="AJ47" s="105"/>
    </row>
    <row r="48" spans="2:36" s="76" customFormat="1" ht="20.25">
      <c r="B48" s="77"/>
      <c r="C48" s="613" t="s">
        <v>302</v>
      </c>
      <c r="D48" s="613"/>
      <c r="E48" s="613"/>
      <c r="F48" s="85"/>
      <c r="N48" s="128"/>
      <c r="O48" s="232"/>
      <c r="P48" s="105"/>
      <c r="Q48" s="105"/>
      <c r="R48" s="105"/>
      <c r="S48" s="105"/>
      <c r="T48" s="105"/>
      <c r="U48" s="105"/>
      <c r="V48" s="105"/>
      <c r="W48" s="105"/>
      <c r="X48" s="105"/>
      <c r="Y48" s="105"/>
      <c r="Z48" s="105"/>
      <c r="AA48" s="105"/>
      <c r="AB48" s="105"/>
      <c r="AC48" s="105"/>
      <c r="AD48" s="105"/>
      <c r="AE48" s="105"/>
      <c r="AF48" s="105"/>
      <c r="AG48" s="105"/>
      <c r="AH48" s="105"/>
      <c r="AI48" s="105"/>
      <c r="AJ48" s="105"/>
    </row>
    <row r="49" spans="2:36" s="76" customFormat="1" ht="20.25" customHeight="1">
      <c r="B49" s="79" t="s">
        <v>370</v>
      </c>
      <c r="C49" s="614" t="s">
        <v>385</v>
      </c>
      <c r="D49" s="615"/>
      <c r="E49" s="616"/>
      <c r="F49" s="70">
        <v>1</v>
      </c>
      <c r="N49" s="128"/>
      <c r="O49" s="232"/>
      <c r="P49" s="105"/>
      <c r="Q49" s="105"/>
      <c r="R49" s="105"/>
      <c r="S49" s="105"/>
      <c r="T49" s="105"/>
      <c r="U49" s="105"/>
      <c r="V49" s="105"/>
      <c r="W49" s="105"/>
      <c r="X49" s="105"/>
      <c r="Y49" s="105"/>
      <c r="Z49" s="105"/>
      <c r="AA49" s="105"/>
      <c r="AB49" s="105"/>
      <c r="AC49" s="105"/>
      <c r="AD49" s="105"/>
      <c r="AE49" s="105"/>
      <c r="AF49" s="105"/>
      <c r="AG49" s="105"/>
      <c r="AH49" s="105"/>
      <c r="AI49" s="105"/>
      <c r="AJ49" s="105"/>
    </row>
    <row r="50" spans="2:36" s="76" customFormat="1" ht="20.25" customHeight="1">
      <c r="B50" s="80" t="s">
        <v>372</v>
      </c>
      <c r="C50" s="614" t="s">
        <v>298</v>
      </c>
      <c r="D50" s="615"/>
      <c r="E50" s="616"/>
      <c r="F50" s="70">
        <v>2</v>
      </c>
      <c r="N50" s="128"/>
      <c r="O50" s="232"/>
      <c r="P50" s="105"/>
      <c r="Q50" s="105"/>
      <c r="R50" s="105"/>
      <c r="S50" s="105"/>
      <c r="T50" s="105"/>
      <c r="U50" s="105"/>
      <c r="V50" s="105"/>
      <c r="W50" s="105"/>
      <c r="X50" s="105"/>
      <c r="Y50" s="105"/>
      <c r="Z50" s="105"/>
      <c r="AA50" s="105"/>
      <c r="AB50" s="105"/>
      <c r="AC50" s="105"/>
      <c r="AD50" s="105"/>
      <c r="AE50" s="105"/>
      <c r="AF50" s="105"/>
      <c r="AG50" s="105"/>
      <c r="AH50" s="105"/>
      <c r="AI50" s="105"/>
      <c r="AJ50" s="105"/>
    </row>
    <row r="51" spans="2:36" s="76" customFormat="1" ht="20.25" customHeight="1">
      <c r="B51" s="81" t="s">
        <v>373</v>
      </c>
      <c r="C51" s="614" t="s">
        <v>386</v>
      </c>
      <c r="D51" s="615"/>
      <c r="E51" s="616"/>
      <c r="F51" s="70">
        <v>3</v>
      </c>
      <c r="N51" s="128"/>
      <c r="O51" s="232"/>
      <c r="P51" s="105"/>
      <c r="Q51" s="105"/>
      <c r="R51" s="105"/>
      <c r="S51" s="105"/>
      <c r="T51" s="105"/>
      <c r="U51" s="105"/>
      <c r="V51" s="105"/>
      <c r="W51" s="105"/>
      <c r="X51" s="105"/>
      <c r="Y51" s="105"/>
      <c r="Z51" s="105"/>
      <c r="AA51" s="105"/>
      <c r="AB51" s="105"/>
      <c r="AC51" s="105"/>
      <c r="AD51" s="105"/>
      <c r="AE51" s="105"/>
      <c r="AF51" s="105"/>
      <c r="AG51" s="105"/>
      <c r="AH51" s="105"/>
      <c r="AI51" s="105"/>
      <c r="AJ51" s="105"/>
    </row>
    <row r="52" spans="2:36" s="76" customFormat="1" ht="20.25" customHeight="1">
      <c r="B52" s="82" t="s">
        <v>375</v>
      </c>
      <c r="C52" s="614" t="s">
        <v>387</v>
      </c>
      <c r="D52" s="615"/>
      <c r="E52" s="616"/>
      <c r="F52" s="70">
        <v>4</v>
      </c>
      <c r="N52" s="128"/>
      <c r="O52" s="232"/>
      <c r="P52" s="105"/>
      <c r="Q52" s="105"/>
      <c r="R52" s="105"/>
      <c r="S52" s="105"/>
      <c r="T52" s="105"/>
      <c r="U52" s="105"/>
      <c r="V52" s="105"/>
      <c r="W52" s="105"/>
      <c r="X52" s="105"/>
      <c r="Y52" s="105"/>
      <c r="Z52" s="105"/>
      <c r="AA52" s="105"/>
      <c r="AB52" s="105"/>
      <c r="AC52" s="105"/>
      <c r="AD52" s="105"/>
      <c r="AE52" s="105"/>
      <c r="AF52" s="105"/>
      <c r="AG52" s="105"/>
      <c r="AH52" s="105"/>
      <c r="AI52" s="105"/>
      <c r="AJ52" s="105"/>
    </row>
    <row r="53" spans="2:36" s="76" customFormat="1" ht="20.25" customHeight="1">
      <c r="B53" s="83" t="s">
        <v>376</v>
      </c>
      <c r="C53" s="614" t="s">
        <v>388</v>
      </c>
      <c r="D53" s="615"/>
      <c r="E53" s="616"/>
      <c r="F53" s="70">
        <v>5</v>
      </c>
      <c r="N53" s="128"/>
      <c r="O53" s="232"/>
      <c r="P53" s="105"/>
      <c r="Q53" s="105"/>
      <c r="R53" s="105"/>
      <c r="S53" s="105"/>
      <c r="T53" s="105"/>
      <c r="U53" s="105"/>
      <c r="V53" s="105"/>
      <c r="W53" s="105"/>
      <c r="X53" s="105"/>
      <c r="Y53" s="105"/>
      <c r="Z53" s="105"/>
      <c r="AA53" s="105"/>
      <c r="AB53" s="105"/>
      <c r="AC53" s="105"/>
      <c r="AD53" s="105"/>
      <c r="AE53" s="105"/>
      <c r="AF53" s="105"/>
      <c r="AG53" s="105"/>
      <c r="AH53" s="105"/>
      <c r="AI53" s="105"/>
      <c r="AJ53" s="105"/>
    </row>
    <row r="54" spans="2:36" s="76" customFormat="1" ht="20.25">
      <c r="B54" s="84"/>
      <c r="C54" s="84"/>
      <c r="D54" s="84"/>
      <c r="E54" s="84"/>
      <c r="F54" s="85"/>
      <c r="N54" s="128"/>
      <c r="O54" s="232"/>
      <c r="P54" s="105"/>
      <c r="Q54" s="105"/>
      <c r="R54" s="105"/>
      <c r="S54" s="105"/>
      <c r="T54" s="105"/>
      <c r="U54" s="105"/>
      <c r="V54" s="105"/>
      <c r="W54" s="105"/>
      <c r="X54" s="105"/>
      <c r="Y54" s="105"/>
      <c r="Z54" s="105"/>
      <c r="AA54" s="105"/>
      <c r="AB54" s="105"/>
      <c r="AC54" s="105"/>
      <c r="AD54" s="105"/>
      <c r="AE54" s="105"/>
      <c r="AF54" s="105"/>
      <c r="AG54" s="105"/>
      <c r="AH54" s="105"/>
      <c r="AI54" s="105"/>
      <c r="AJ54" s="105"/>
    </row>
    <row r="55" spans="2:36" s="76" customFormat="1" ht="20.25">
      <c r="N55" s="128"/>
      <c r="O55" s="232"/>
      <c r="P55" s="105"/>
      <c r="Q55" s="105"/>
      <c r="R55" s="105"/>
      <c r="S55" s="105"/>
      <c r="T55" s="105"/>
      <c r="U55" s="105"/>
      <c r="V55" s="105"/>
      <c r="W55" s="105"/>
      <c r="X55" s="105"/>
      <c r="Y55" s="105"/>
      <c r="Z55" s="105"/>
      <c r="AA55" s="105"/>
      <c r="AB55" s="105"/>
      <c r="AC55" s="105"/>
      <c r="AD55" s="105"/>
      <c r="AE55" s="105"/>
      <c r="AF55" s="105"/>
      <c r="AG55" s="105"/>
      <c r="AH55" s="105"/>
      <c r="AI55" s="105"/>
      <c r="AJ55" s="105"/>
    </row>
    <row r="56" spans="2:36" s="76" customFormat="1" ht="20.25" customHeight="1">
      <c r="B56" s="77"/>
      <c r="C56" s="96" t="s">
        <v>368</v>
      </c>
      <c r="D56" s="96"/>
      <c r="E56" s="96"/>
      <c r="F56" s="85"/>
      <c r="N56" s="128"/>
      <c r="O56" s="232"/>
      <c r="P56" s="105"/>
      <c r="Q56" s="105"/>
      <c r="R56" s="105"/>
      <c r="S56" s="105"/>
      <c r="T56" s="105"/>
      <c r="U56" s="105"/>
      <c r="V56" s="105"/>
      <c r="W56" s="105"/>
      <c r="X56" s="105"/>
      <c r="Y56" s="105"/>
      <c r="Z56" s="105"/>
      <c r="AA56" s="105"/>
      <c r="AB56" s="105"/>
      <c r="AC56" s="105"/>
      <c r="AD56" s="105"/>
      <c r="AE56" s="105"/>
      <c r="AF56" s="105"/>
      <c r="AG56" s="105"/>
      <c r="AH56" s="105"/>
      <c r="AI56" s="105"/>
      <c r="AJ56" s="105"/>
    </row>
    <row r="57" spans="2:36" s="76" customFormat="1" ht="20.25" customHeight="1">
      <c r="B57" s="79" t="s">
        <v>370</v>
      </c>
      <c r="C57" s="617" t="s">
        <v>389</v>
      </c>
      <c r="D57" s="618"/>
      <c r="E57" s="619"/>
      <c r="F57" s="70">
        <v>1</v>
      </c>
      <c r="N57" s="128"/>
      <c r="O57" s="232"/>
      <c r="P57" s="105"/>
      <c r="Q57" s="105"/>
      <c r="R57" s="105"/>
      <c r="S57" s="105"/>
      <c r="T57" s="105"/>
      <c r="U57" s="105"/>
      <c r="V57" s="105"/>
      <c r="W57" s="105"/>
      <c r="X57" s="105"/>
      <c r="Y57" s="105"/>
      <c r="Z57" s="105"/>
      <c r="AA57" s="105"/>
      <c r="AB57" s="105"/>
      <c r="AC57" s="105"/>
      <c r="AD57" s="105"/>
      <c r="AE57" s="105"/>
      <c r="AF57" s="105"/>
      <c r="AG57" s="105"/>
      <c r="AH57" s="105"/>
      <c r="AI57" s="105"/>
      <c r="AJ57" s="105"/>
    </row>
    <row r="58" spans="2:36" s="76" customFormat="1" ht="20.25" customHeight="1">
      <c r="B58" s="80" t="s">
        <v>372</v>
      </c>
      <c r="C58" s="617" t="s">
        <v>390</v>
      </c>
      <c r="D58" s="618"/>
      <c r="E58" s="619"/>
      <c r="F58" s="70">
        <v>2</v>
      </c>
      <c r="N58" s="128"/>
      <c r="O58" s="232"/>
      <c r="P58" s="105"/>
      <c r="Q58" s="105"/>
      <c r="R58" s="105"/>
      <c r="S58" s="105"/>
      <c r="T58" s="105"/>
      <c r="U58" s="105"/>
      <c r="V58" s="105"/>
      <c r="W58" s="105"/>
      <c r="X58" s="105"/>
      <c r="Y58" s="105"/>
      <c r="Z58" s="105"/>
      <c r="AA58" s="105"/>
      <c r="AB58" s="105"/>
      <c r="AC58" s="105"/>
      <c r="AD58" s="105"/>
      <c r="AE58" s="105"/>
      <c r="AF58" s="105"/>
      <c r="AG58" s="105"/>
      <c r="AH58" s="105"/>
      <c r="AI58" s="105"/>
      <c r="AJ58" s="105"/>
    </row>
    <row r="59" spans="2:36" s="76" customFormat="1" ht="20.25" customHeight="1">
      <c r="B59" s="81" t="s">
        <v>373</v>
      </c>
      <c r="C59" s="617" t="s">
        <v>391</v>
      </c>
      <c r="D59" s="618"/>
      <c r="E59" s="619"/>
      <c r="F59" s="70">
        <v>3</v>
      </c>
      <c r="N59" s="128"/>
      <c r="O59" s="232"/>
      <c r="P59" s="105"/>
      <c r="Q59" s="105"/>
      <c r="R59" s="105"/>
      <c r="S59" s="105"/>
      <c r="T59" s="105"/>
      <c r="U59" s="105"/>
      <c r="V59" s="105"/>
      <c r="W59" s="105"/>
      <c r="X59" s="105"/>
      <c r="Y59" s="105"/>
      <c r="Z59" s="105"/>
      <c r="AA59" s="105"/>
      <c r="AB59" s="105"/>
      <c r="AC59" s="105"/>
      <c r="AD59" s="105"/>
      <c r="AE59" s="105"/>
      <c r="AF59" s="105"/>
      <c r="AG59" s="105"/>
      <c r="AH59" s="105"/>
      <c r="AI59" s="105"/>
      <c r="AJ59" s="105"/>
    </row>
    <row r="60" spans="2:36" s="76" customFormat="1" ht="20.25" customHeight="1">
      <c r="B60" s="82" t="s">
        <v>375</v>
      </c>
      <c r="C60" s="617" t="s">
        <v>392</v>
      </c>
      <c r="D60" s="618"/>
      <c r="E60" s="619"/>
      <c r="F60" s="70">
        <v>4</v>
      </c>
      <c r="N60" s="128"/>
      <c r="O60" s="232"/>
      <c r="P60" s="105"/>
      <c r="Q60" s="105"/>
      <c r="R60" s="105"/>
      <c r="S60" s="105"/>
      <c r="T60" s="105"/>
      <c r="U60" s="105"/>
      <c r="V60" s="105"/>
      <c r="W60" s="105"/>
      <c r="X60" s="105"/>
      <c r="Y60" s="105"/>
      <c r="Z60" s="105"/>
      <c r="AA60" s="105"/>
      <c r="AB60" s="105"/>
      <c r="AC60" s="105"/>
      <c r="AD60" s="105"/>
      <c r="AE60" s="105"/>
      <c r="AF60" s="105"/>
      <c r="AG60" s="105"/>
      <c r="AH60" s="105"/>
      <c r="AI60" s="105"/>
      <c r="AJ60" s="105"/>
    </row>
    <row r="61" spans="2:36" s="76" customFormat="1" ht="20.25" customHeight="1">
      <c r="B61" s="83" t="s">
        <v>376</v>
      </c>
      <c r="C61" s="617" t="s">
        <v>393</v>
      </c>
      <c r="D61" s="618"/>
      <c r="E61" s="619"/>
      <c r="F61" s="70">
        <v>5</v>
      </c>
      <c r="N61" s="128"/>
      <c r="O61" s="232"/>
      <c r="P61" s="105"/>
      <c r="Q61" s="105"/>
      <c r="R61" s="105"/>
      <c r="S61" s="105"/>
      <c r="T61" s="105"/>
      <c r="U61" s="105"/>
      <c r="V61" s="105"/>
      <c r="W61" s="105"/>
      <c r="X61" s="105"/>
      <c r="Y61" s="105"/>
      <c r="Z61" s="105"/>
      <c r="AA61" s="105"/>
      <c r="AB61" s="105"/>
      <c r="AC61" s="105"/>
      <c r="AD61" s="105"/>
      <c r="AE61" s="105"/>
      <c r="AF61" s="105"/>
      <c r="AG61" s="105"/>
      <c r="AH61" s="105"/>
      <c r="AI61" s="105"/>
      <c r="AJ61" s="105"/>
    </row>
    <row r="62" spans="2:36" s="76" customFormat="1" ht="20.25">
      <c r="E62" s="87"/>
      <c r="N62" s="128"/>
      <c r="O62" s="232"/>
      <c r="P62" s="105"/>
      <c r="Q62" s="105"/>
      <c r="R62" s="105"/>
      <c r="S62" s="105"/>
      <c r="T62" s="105"/>
      <c r="U62" s="105"/>
      <c r="V62" s="105"/>
      <c r="W62" s="105"/>
      <c r="X62" s="105"/>
      <c r="Y62" s="105"/>
      <c r="Z62" s="105"/>
      <c r="AA62" s="105"/>
      <c r="AB62" s="105"/>
      <c r="AC62" s="105"/>
      <c r="AD62" s="105"/>
      <c r="AE62" s="105"/>
      <c r="AF62" s="105"/>
      <c r="AG62" s="105"/>
      <c r="AH62" s="105"/>
      <c r="AI62" s="105"/>
      <c r="AJ62" s="105"/>
    </row>
    <row r="63" spans="2:36" s="76" customFormat="1" ht="20.25">
      <c r="E63" s="87"/>
      <c r="N63" s="128"/>
      <c r="O63" s="232"/>
      <c r="P63" s="105"/>
      <c r="Q63" s="105"/>
      <c r="R63" s="105"/>
      <c r="S63" s="105"/>
      <c r="T63" s="105"/>
      <c r="U63" s="105"/>
      <c r="V63" s="105"/>
      <c r="W63" s="105"/>
      <c r="X63" s="105"/>
      <c r="Y63" s="105"/>
      <c r="Z63" s="105"/>
      <c r="AA63" s="105"/>
      <c r="AB63" s="105"/>
      <c r="AC63" s="105"/>
      <c r="AD63" s="105"/>
      <c r="AE63" s="105"/>
      <c r="AF63" s="105"/>
      <c r="AG63" s="105"/>
      <c r="AH63" s="105"/>
      <c r="AI63" s="105"/>
      <c r="AJ63" s="105"/>
    </row>
    <row r="64" spans="2:36" s="76" customFormat="1" ht="20.25">
      <c r="E64" s="87"/>
      <c r="N64" s="128"/>
      <c r="O64" s="232"/>
      <c r="P64" s="105"/>
      <c r="Q64" s="105"/>
      <c r="R64" s="105"/>
      <c r="S64" s="105"/>
      <c r="T64" s="105"/>
      <c r="U64" s="105"/>
      <c r="V64" s="105"/>
      <c r="W64" s="105"/>
      <c r="X64" s="105"/>
      <c r="Y64" s="105"/>
      <c r="Z64" s="105"/>
      <c r="AA64" s="105"/>
      <c r="AB64" s="105"/>
      <c r="AC64" s="105"/>
      <c r="AD64" s="105"/>
      <c r="AE64" s="105"/>
      <c r="AF64" s="105"/>
      <c r="AG64" s="105"/>
      <c r="AH64" s="105"/>
      <c r="AI64" s="105"/>
      <c r="AJ64" s="105"/>
    </row>
    <row r="65" spans="5:36" s="76" customFormat="1" ht="20.25">
      <c r="E65" s="87"/>
      <c r="N65" s="128"/>
      <c r="O65" s="232"/>
      <c r="P65" s="105"/>
      <c r="Q65" s="105"/>
      <c r="R65" s="105"/>
      <c r="S65" s="105"/>
      <c r="T65" s="105"/>
      <c r="U65" s="105"/>
      <c r="V65" s="105"/>
      <c r="W65" s="105"/>
      <c r="X65" s="105"/>
      <c r="Y65" s="105"/>
      <c r="Z65" s="105"/>
      <c r="AA65" s="105"/>
      <c r="AB65" s="105"/>
      <c r="AC65" s="105"/>
      <c r="AD65" s="105"/>
      <c r="AE65" s="105"/>
      <c r="AF65" s="105"/>
      <c r="AG65" s="105"/>
      <c r="AH65" s="105"/>
      <c r="AI65" s="105"/>
      <c r="AJ65" s="105"/>
    </row>
    <row r="66" spans="5:36" s="76" customFormat="1" ht="20.25">
      <c r="E66" s="87"/>
      <c r="N66" s="128"/>
      <c r="O66" s="232"/>
      <c r="P66" s="105"/>
      <c r="Q66" s="105"/>
      <c r="R66" s="105"/>
      <c r="S66" s="105"/>
      <c r="T66" s="105"/>
      <c r="U66" s="105"/>
      <c r="V66" s="105"/>
      <c r="W66" s="105"/>
      <c r="X66" s="105"/>
      <c r="Y66" s="105"/>
      <c r="Z66" s="105"/>
      <c r="AA66" s="105"/>
      <c r="AB66" s="105"/>
      <c r="AC66" s="105"/>
      <c r="AD66" s="105"/>
      <c r="AE66" s="105"/>
      <c r="AF66" s="105"/>
      <c r="AG66" s="105"/>
      <c r="AH66" s="105"/>
      <c r="AI66" s="105"/>
      <c r="AJ66" s="105"/>
    </row>
    <row r="67" spans="5:36" s="76" customFormat="1" ht="20.25">
      <c r="E67" s="87"/>
      <c r="N67" s="128"/>
      <c r="O67" s="232"/>
      <c r="P67" s="105"/>
      <c r="Q67" s="105"/>
      <c r="R67" s="105"/>
      <c r="S67" s="105"/>
      <c r="T67" s="105"/>
      <c r="U67" s="105"/>
      <c r="V67" s="105"/>
      <c r="W67" s="105"/>
      <c r="X67" s="105"/>
      <c r="Y67" s="105"/>
      <c r="Z67" s="105"/>
      <c r="AA67" s="105"/>
      <c r="AB67" s="105"/>
      <c r="AC67" s="105"/>
      <c r="AD67" s="105"/>
      <c r="AE67" s="105"/>
      <c r="AF67" s="105"/>
      <c r="AG67" s="105"/>
      <c r="AH67" s="105"/>
      <c r="AI67" s="105"/>
      <c r="AJ67" s="105"/>
    </row>
    <row r="68" spans="5:36" s="76" customFormat="1" ht="20.25">
      <c r="E68" s="87"/>
      <c r="N68" s="128"/>
      <c r="O68" s="232"/>
      <c r="P68" s="105"/>
      <c r="Q68" s="105"/>
      <c r="R68" s="105"/>
      <c r="S68" s="105"/>
      <c r="T68" s="105"/>
      <c r="U68" s="105"/>
      <c r="V68" s="105"/>
      <c r="W68" s="105"/>
      <c r="X68" s="105"/>
      <c r="Y68" s="105"/>
      <c r="Z68" s="105"/>
      <c r="AA68" s="105"/>
      <c r="AB68" s="105"/>
      <c r="AC68" s="105"/>
      <c r="AD68" s="105"/>
      <c r="AE68" s="105"/>
      <c r="AF68" s="105"/>
      <c r="AG68" s="105"/>
      <c r="AH68" s="105"/>
      <c r="AI68" s="105"/>
      <c r="AJ68" s="105"/>
    </row>
    <row r="69" spans="5:36" s="76" customFormat="1" ht="20.25">
      <c r="E69" s="87"/>
      <c r="N69" s="128"/>
      <c r="O69" s="232"/>
      <c r="P69" s="105"/>
      <c r="Q69" s="105"/>
      <c r="R69" s="105"/>
      <c r="S69" s="105"/>
      <c r="T69" s="105"/>
      <c r="U69" s="105"/>
      <c r="V69" s="105"/>
      <c r="W69" s="105"/>
      <c r="X69" s="105"/>
      <c r="Y69" s="105"/>
      <c r="Z69" s="105"/>
      <c r="AA69" s="105"/>
      <c r="AB69" s="105"/>
      <c r="AC69" s="105"/>
      <c r="AD69" s="105"/>
      <c r="AE69" s="105"/>
      <c r="AF69" s="105"/>
      <c r="AG69" s="105"/>
      <c r="AH69" s="105"/>
      <c r="AI69" s="105"/>
      <c r="AJ69" s="105"/>
    </row>
    <row r="70" spans="5:36" s="76" customFormat="1" ht="20.25">
      <c r="E70" s="87"/>
      <c r="N70" s="128"/>
      <c r="O70" s="232"/>
      <c r="P70" s="105"/>
      <c r="Q70" s="105"/>
      <c r="R70" s="105"/>
      <c r="S70" s="105"/>
      <c r="T70" s="105"/>
      <c r="U70" s="105"/>
      <c r="V70" s="105"/>
      <c r="W70" s="105"/>
      <c r="X70" s="105"/>
      <c r="Y70" s="105"/>
      <c r="Z70" s="105"/>
      <c r="AA70" s="105"/>
      <c r="AB70" s="105"/>
      <c r="AC70" s="105"/>
      <c r="AD70" s="105"/>
      <c r="AE70" s="105"/>
      <c r="AF70" s="105"/>
      <c r="AG70" s="105"/>
      <c r="AH70" s="105"/>
      <c r="AI70" s="105"/>
      <c r="AJ70" s="105"/>
    </row>
    <row r="71" spans="5:36" s="76" customFormat="1" ht="20.25">
      <c r="E71" s="87"/>
      <c r="N71" s="128"/>
      <c r="O71" s="232"/>
      <c r="P71" s="105"/>
      <c r="Q71" s="105"/>
      <c r="R71" s="105"/>
      <c r="S71" s="105"/>
      <c r="T71" s="105"/>
      <c r="U71" s="105"/>
      <c r="V71" s="105"/>
      <c r="W71" s="105"/>
      <c r="X71" s="105"/>
      <c r="Y71" s="105"/>
      <c r="Z71" s="105"/>
      <c r="AA71" s="105"/>
      <c r="AB71" s="105"/>
      <c r="AC71" s="105"/>
      <c r="AD71" s="105"/>
      <c r="AE71" s="105"/>
      <c r="AF71" s="105"/>
      <c r="AG71" s="105"/>
      <c r="AH71" s="105"/>
      <c r="AI71" s="105"/>
      <c r="AJ71" s="105"/>
    </row>
    <row r="72" spans="5:36" s="76" customFormat="1" ht="20.25">
      <c r="E72" s="87"/>
      <c r="N72" s="128"/>
      <c r="O72" s="232"/>
      <c r="P72" s="105"/>
      <c r="Q72" s="105"/>
      <c r="R72" s="105"/>
      <c r="S72" s="105"/>
      <c r="T72" s="105"/>
      <c r="U72" s="105"/>
      <c r="V72" s="105"/>
      <c r="W72" s="105"/>
      <c r="X72" s="105"/>
      <c r="Y72" s="105"/>
      <c r="Z72" s="105"/>
      <c r="AA72" s="105"/>
      <c r="AB72" s="105"/>
      <c r="AC72" s="105"/>
      <c r="AD72" s="105"/>
      <c r="AE72" s="105"/>
      <c r="AF72" s="105"/>
      <c r="AG72" s="105"/>
      <c r="AH72" s="105"/>
      <c r="AI72" s="105"/>
      <c r="AJ72" s="105"/>
    </row>
    <row r="73" spans="5:36" s="76" customFormat="1" ht="20.25">
      <c r="E73" s="87"/>
      <c r="N73" s="128"/>
      <c r="O73" s="232"/>
      <c r="P73" s="105"/>
      <c r="Q73" s="105"/>
      <c r="R73" s="105"/>
      <c r="S73" s="105"/>
      <c r="T73" s="105"/>
      <c r="U73" s="105"/>
      <c r="V73" s="105"/>
      <c r="W73" s="105"/>
      <c r="X73" s="105"/>
      <c r="Y73" s="105"/>
      <c r="Z73" s="105"/>
      <c r="AA73" s="105"/>
      <c r="AB73" s="105"/>
      <c r="AC73" s="105"/>
      <c r="AD73" s="105"/>
      <c r="AE73" s="105"/>
      <c r="AF73" s="105"/>
      <c r="AG73" s="105"/>
      <c r="AH73" s="105"/>
      <c r="AI73" s="105"/>
      <c r="AJ73" s="105"/>
    </row>
    <row r="74" spans="5:36" s="76" customFormat="1" ht="20.25">
      <c r="E74" s="87"/>
      <c r="N74" s="128"/>
      <c r="O74" s="232"/>
      <c r="P74" s="105"/>
      <c r="Q74" s="105"/>
      <c r="R74" s="105"/>
      <c r="S74" s="105"/>
      <c r="T74" s="105"/>
      <c r="U74" s="105"/>
      <c r="V74" s="105"/>
      <c r="W74" s="105"/>
      <c r="X74" s="105"/>
      <c r="Y74" s="105"/>
      <c r="Z74" s="105"/>
      <c r="AA74" s="105"/>
      <c r="AB74" s="105"/>
      <c r="AC74" s="105"/>
      <c r="AD74" s="105"/>
      <c r="AE74" s="105"/>
      <c r="AF74" s="105"/>
      <c r="AG74" s="105"/>
      <c r="AH74" s="105"/>
      <c r="AI74" s="105"/>
      <c r="AJ74" s="105"/>
    </row>
    <row r="75" spans="5:36" s="76" customFormat="1" ht="20.25">
      <c r="E75" s="87"/>
      <c r="N75" s="128"/>
      <c r="O75" s="232"/>
      <c r="P75" s="105"/>
      <c r="Q75" s="105"/>
      <c r="R75" s="105"/>
      <c r="S75" s="105"/>
      <c r="T75" s="105"/>
      <c r="U75" s="105"/>
      <c r="V75" s="105"/>
      <c r="W75" s="105"/>
      <c r="X75" s="105"/>
      <c r="Y75" s="105"/>
      <c r="Z75" s="105"/>
      <c r="AA75" s="105"/>
      <c r="AB75" s="105"/>
      <c r="AC75" s="105"/>
      <c r="AD75" s="105"/>
      <c r="AE75" s="105"/>
      <c r="AF75" s="105"/>
      <c r="AG75" s="105"/>
      <c r="AH75" s="105"/>
      <c r="AI75" s="105"/>
      <c r="AJ75" s="105"/>
    </row>
    <row r="76" spans="5:36" s="76" customFormat="1" ht="20.25">
      <c r="E76" s="87"/>
      <c r="N76" s="128"/>
      <c r="O76" s="232"/>
      <c r="P76" s="105"/>
      <c r="Q76" s="105"/>
      <c r="R76" s="105"/>
      <c r="S76" s="105"/>
      <c r="T76" s="105"/>
      <c r="U76" s="105"/>
      <c r="V76" s="105"/>
      <c r="W76" s="105"/>
      <c r="X76" s="105"/>
      <c r="Y76" s="105"/>
      <c r="Z76" s="105"/>
      <c r="AA76" s="105"/>
      <c r="AB76" s="105"/>
      <c r="AC76" s="105"/>
      <c r="AD76" s="105"/>
      <c r="AE76" s="105"/>
      <c r="AF76" s="105"/>
      <c r="AG76" s="105"/>
      <c r="AH76" s="105"/>
      <c r="AI76" s="105"/>
      <c r="AJ76" s="105"/>
    </row>
    <row r="77" spans="5:36" s="76" customFormat="1" ht="20.25">
      <c r="E77" s="87"/>
      <c r="N77" s="128"/>
      <c r="O77" s="232"/>
      <c r="P77" s="105"/>
      <c r="Q77" s="105"/>
      <c r="R77" s="105"/>
      <c r="S77" s="105"/>
      <c r="T77" s="105"/>
      <c r="U77" s="105"/>
      <c r="V77" s="105"/>
      <c r="W77" s="105"/>
      <c r="X77" s="105"/>
      <c r="Y77" s="105"/>
      <c r="Z77" s="105"/>
      <c r="AA77" s="105"/>
      <c r="AB77" s="105"/>
      <c r="AC77" s="105"/>
      <c r="AD77" s="105"/>
      <c r="AE77" s="105"/>
      <c r="AF77" s="105"/>
      <c r="AG77" s="105"/>
      <c r="AH77" s="105"/>
      <c r="AI77" s="105"/>
      <c r="AJ77" s="105"/>
    </row>
    <row r="78" spans="5:36" s="76" customFormat="1" ht="20.25">
      <c r="E78" s="87"/>
      <c r="N78" s="128"/>
      <c r="O78" s="232"/>
      <c r="P78" s="105"/>
      <c r="Q78" s="105"/>
      <c r="R78" s="105"/>
      <c r="S78" s="105"/>
      <c r="T78" s="105"/>
      <c r="U78" s="105"/>
      <c r="V78" s="105"/>
      <c r="W78" s="105"/>
      <c r="X78" s="105"/>
      <c r="Y78" s="105"/>
      <c r="Z78" s="105"/>
      <c r="AA78" s="105"/>
      <c r="AB78" s="105"/>
      <c r="AC78" s="105"/>
      <c r="AD78" s="105"/>
      <c r="AE78" s="105"/>
      <c r="AF78" s="105"/>
      <c r="AG78" s="105"/>
      <c r="AH78" s="105"/>
      <c r="AI78" s="105"/>
      <c r="AJ78" s="105"/>
    </row>
    <row r="79" spans="5:36" s="76" customFormat="1" ht="20.25">
      <c r="E79" s="87"/>
      <c r="N79" s="128"/>
      <c r="O79" s="232"/>
      <c r="P79" s="105"/>
      <c r="Q79" s="105"/>
      <c r="R79" s="105"/>
      <c r="S79" s="105"/>
      <c r="T79" s="105"/>
      <c r="U79" s="105"/>
      <c r="V79" s="105"/>
      <c r="W79" s="105"/>
      <c r="X79" s="105"/>
      <c r="Y79" s="105"/>
      <c r="Z79" s="105"/>
      <c r="AA79" s="105"/>
      <c r="AB79" s="105"/>
      <c r="AC79" s="105"/>
      <c r="AD79" s="105"/>
      <c r="AE79" s="105"/>
      <c r="AF79" s="105"/>
      <c r="AG79" s="105"/>
      <c r="AH79" s="105"/>
      <c r="AI79" s="105"/>
      <c r="AJ79" s="105"/>
    </row>
    <row r="80" spans="5:36" s="76" customFormat="1" ht="20.25">
      <c r="E80" s="87"/>
      <c r="N80" s="128"/>
      <c r="O80" s="232"/>
      <c r="P80" s="105"/>
      <c r="Q80" s="105"/>
      <c r="R80" s="105"/>
      <c r="S80" s="105"/>
      <c r="T80" s="105"/>
      <c r="U80" s="105"/>
      <c r="V80" s="105"/>
      <c r="W80" s="105"/>
      <c r="X80" s="105"/>
      <c r="Y80" s="105"/>
      <c r="Z80" s="105"/>
      <c r="AA80" s="105"/>
      <c r="AB80" s="105"/>
      <c r="AC80" s="105"/>
      <c r="AD80" s="105"/>
      <c r="AE80" s="105"/>
      <c r="AF80" s="105"/>
      <c r="AG80" s="105"/>
      <c r="AH80" s="105"/>
      <c r="AI80" s="105"/>
      <c r="AJ80" s="105"/>
    </row>
    <row r="81" spans="5:36" s="76" customFormat="1" ht="20.25">
      <c r="E81" s="87"/>
      <c r="N81" s="128"/>
      <c r="O81" s="232"/>
      <c r="P81" s="105"/>
      <c r="Q81" s="105"/>
      <c r="R81" s="105"/>
      <c r="S81" s="105"/>
      <c r="T81" s="105"/>
      <c r="U81" s="105"/>
      <c r="V81" s="105"/>
      <c r="W81" s="105"/>
      <c r="X81" s="105"/>
      <c r="Y81" s="105"/>
      <c r="Z81" s="105"/>
      <c r="AA81" s="105"/>
      <c r="AB81" s="105"/>
      <c r="AC81" s="105"/>
      <c r="AD81" s="105"/>
      <c r="AE81" s="105"/>
      <c r="AF81" s="105"/>
      <c r="AG81" s="105"/>
      <c r="AH81" s="105"/>
      <c r="AI81" s="105"/>
      <c r="AJ81" s="105"/>
    </row>
    <row r="82" spans="5:36" s="76" customFormat="1" ht="20.25">
      <c r="E82" s="87"/>
      <c r="N82" s="128"/>
      <c r="O82" s="232"/>
      <c r="P82" s="105"/>
      <c r="Q82" s="105"/>
      <c r="R82" s="105"/>
      <c r="S82" s="105"/>
      <c r="T82" s="105"/>
      <c r="U82" s="105"/>
      <c r="V82" s="105"/>
      <c r="W82" s="105"/>
      <c r="X82" s="105"/>
      <c r="Y82" s="105"/>
      <c r="Z82" s="105"/>
      <c r="AA82" s="105"/>
      <c r="AB82" s="105"/>
      <c r="AC82" s="105"/>
      <c r="AD82" s="105"/>
      <c r="AE82" s="105"/>
      <c r="AF82" s="105"/>
      <c r="AG82" s="105"/>
      <c r="AH82" s="105"/>
      <c r="AI82" s="105"/>
      <c r="AJ82" s="105"/>
    </row>
    <row r="83" spans="5:36" s="76" customFormat="1" ht="20.25">
      <c r="E83" s="87"/>
      <c r="N83" s="128"/>
      <c r="O83" s="232"/>
      <c r="P83" s="105"/>
      <c r="Q83" s="105"/>
      <c r="R83" s="105"/>
      <c r="S83" s="105"/>
      <c r="T83" s="105"/>
      <c r="U83" s="105"/>
      <c r="V83" s="105"/>
      <c r="W83" s="105"/>
      <c r="X83" s="105"/>
      <c r="Y83" s="105"/>
      <c r="Z83" s="105"/>
      <c r="AA83" s="105"/>
      <c r="AB83" s="105"/>
      <c r="AC83" s="105"/>
      <c r="AD83" s="105"/>
      <c r="AE83" s="105"/>
      <c r="AF83" s="105"/>
      <c r="AG83" s="105"/>
      <c r="AH83" s="105"/>
      <c r="AI83" s="105"/>
      <c r="AJ83" s="105"/>
    </row>
    <row r="84" spans="5:36" s="76" customFormat="1" ht="20.25">
      <c r="E84" s="87"/>
      <c r="N84" s="128"/>
      <c r="O84" s="232"/>
      <c r="P84" s="105"/>
      <c r="Q84" s="105"/>
      <c r="R84" s="105"/>
      <c r="S84" s="105"/>
      <c r="T84" s="105"/>
      <c r="U84" s="105"/>
      <c r="V84" s="105"/>
      <c r="W84" s="105"/>
      <c r="X84" s="105"/>
      <c r="Y84" s="105"/>
      <c r="Z84" s="105"/>
      <c r="AA84" s="105"/>
      <c r="AB84" s="105"/>
      <c r="AC84" s="105"/>
      <c r="AD84" s="105"/>
      <c r="AE84" s="105"/>
      <c r="AF84" s="105"/>
      <c r="AG84" s="105"/>
      <c r="AH84" s="105"/>
      <c r="AI84" s="105"/>
      <c r="AJ84" s="105"/>
    </row>
    <row r="85" spans="5:36" s="76" customFormat="1" ht="20.25">
      <c r="E85" s="87"/>
      <c r="N85" s="128"/>
      <c r="O85" s="232"/>
      <c r="P85" s="105"/>
      <c r="Q85" s="105"/>
      <c r="R85" s="105"/>
      <c r="S85" s="105"/>
      <c r="T85" s="105"/>
      <c r="U85" s="105"/>
      <c r="V85" s="105"/>
      <c r="W85" s="105"/>
      <c r="X85" s="105"/>
      <c r="Y85" s="105"/>
      <c r="Z85" s="105"/>
      <c r="AA85" s="105"/>
      <c r="AB85" s="105"/>
      <c r="AC85" s="105"/>
      <c r="AD85" s="105"/>
      <c r="AE85" s="105"/>
      <c r="AF85" s="105"/>
      <c r="AG85" s="105"/>
      <c r="AH85" s="105"/>
      <c r="AI85" s="105"/>
      <c r="AJ85" s="105"/>
    </row>
    <row r="86" spans="5:36" s="76" customFormat="1" ht="20.25">
      <c r="E86" s="87"/>
      <c r="N86" s="128"/>
      <c r="O86" s="232"/>
      <c r="P86" s="105"/>
      <c r="Q86" s="105"/>
      <c r="R86" s="105"/>
      <c r="S86" s="105"/>
      <c r="T86" s="105"/>
      <c r="U86" s="105"/>
      <c r="V86" s="105"/>
      <c r="W86" s="105"/>
      <c r="X86" s="105"/>
      <c r="Y86" s="105"/>
      <c r="Z86" s="105"/>
      <c r="AA86" s="105"/>
      <c r="AB86" s="105"/>
      <c r="AC86" s="105"/>
      <c r="AD86" s="105"/>
      <c r="AE86" s="105"/>
      <c r="AF86" s="105"/>
      <c r="AG86" s="105"/>
      <c r="AH86" s="105"/>
      <c r="AI86" s="105"/>
      <c r="AJ86" s="105"/>
    </row>
    <row r="87" spans="5:36" s="76" customFormat="1" ht="20.25">
      <c r="E87" s="87"/>
      <c r="N87" s="128"/>
      <c r="O87" s="232"/>
      <c r="P87" s="105"/>
      <c r="Q87" s="105"/>
      <c r="R87" s="105"/>
      <c r="S87" s="105"/>
      <c r="T87" s="105"/>
      <c r="U87" s="105"/>
      <c r="V87" s="105"/>
      <c r="W87" s="105"/>
      <c r="X87" s="105"/>
      <c r="Y87" s="105"/>
      <c r="Z87" s="105"/>
      <c r="AA87" s="105"/>
      <c r="AB87" s="105"/>
      <c r="AC87" s="105"/>
      <c r="AD87" s="105"/>
      <c r="AE87" s="105"/>
      <c r="AF87" s="105"/>
      <c r="AG87" s="105"/>
      <c r="AH87" s="105"/>
      <c r="AI87" s="105"/>
      <c r="AJ87" s="105"/>
    </row>
    <row r="88" spans="5:36" s="76" customFormat="1" ht="20.25">
      <c r="E88" s="87"/>
      <c r="N88" s="128"/>
      <c r="O88" s="232"/>
      <c r="P88" s="105"/>
      <c r="Q88" s="105"/>
      <c r="R88" s="105"/>
      <c r="S88" s="105"/>
      <c r="T88" s="105"/>
      <c r="U88" s="105"/>
      <c r="V88" s="105"/>
      <c r="W88" s="105"/>
      <c r="X88" s="105"/>
      <c r="Y88" s="105"/>
      <c r="Z88" s="105"/>
      <c r="AA88" s="105"/>
      <c r="AB88" s="105"/>
      <c r="AC88" s="105"/>
      <c r="AD88" s="105"/>
      <c r="AE88" s="105"/>
      <c r="AF88" s="105"/>
      <c r="AG88" s="105"/>
      <c r="AH88" s="105"/>
      <c r="AI88" s="105"/>
      <c r="AJ88" s="105"/>
    </row>
    <row r="89" spans="5:36" s="76" customFormat="1" ht="20.25">
      <c r="E89" s="87"/>
      <c r="N89" s="128"/>
      <c r="O89" s="232"/>
      <c r="P89" s="105"/>
      <c r="Q89" s="105"/>
      <c r="R89" s="105"/>
      <c r="S89" s="105"/>
      <c r="T89" s="105"/>
      <c r="U89" s="105"/>
      <c r="V89" s="105"/>
      <c r="W89" s="105"/>
      <c r="X89" s="105"/>
      <c r="Y89" s="105"/>
      <c r="Z89" s="105"/>
      <c r="AA89" s="105"/>
      <c r="AB89" s="105"/>
      <c r="AC89" s="105"/>
      <c r="AD89" s="105"/>
      <c r="AE89" s="105"/>
      <c r="AF89" s="105"/>
      <c r="AG89" s="105"/>
      <c r="AH89" s="105"/>
      <c r="AI89" s="105"/>
      <c r="AJ89" s="105"/>
    </row>
    <row r="90" spans="5:36" s="76" customFormat="1" ht="20.25">
      <c r="E90" s="87"/>
      <c r="N90" s="128"/>
      <c r="O90" s="232"/>
      <c r="P90" s="105"/>
      <c r="Q90" s="105"/>
      <c r="R90" s="105"/>
      <c r="S90" s="105"/>
      <c r="T90" s="105"/>
      <c r="U90" s="105"/>
      <c r="V90" s="105"/>
      <c r="W90" s="105"/>
      <c r="X90" s="105"/>
      <c r="Y90" s="105"/>
      <c r="Z90" s="105"/>
      <c r="AA90" s="105"/>
      <c r="AB90" s="105"/>
      <c r="AC90" s="105"/>
      <c r="AD90" s="105"/>
      <c r="AE90" s="105"/>
      <c r="AF90" s="105"/>
      <c r="AG90" s="105"/>
      <c r="AH90" s="105"/>
      <c r="AI90" s="105"/>
      <c r="AJ90" s="105"/>
    </row>
    <row r="91" spans="5:36" s="76" customFormat="1" ht="20.25">
      <c r="E91" s="87"/>
      <c r="N91" s="128"/>
      <c r="O91" s="232"/>
      <c r="P91" s="105"/>
      <c r="Q91" s="105"/>
      <c r="R91" s="105"/>
      <c r="S91" s="105"/>
      <c r="T91" s="105"/>
      <c r="U91" s="105"/>
      <c r="V91" s="105"/>
      <c r="W91" s="105"/>
      <c r="X91" s="105"/>
      <c r="Y91" s="105"/>
      <c r="Z91" s="105"/>
      <c r="AA91" s="105"/>
      <c r="AB91" s="105"/>
      <c r="AC91" s="105"/>
      <c r="AD91" s="105"/>
      <c r="AE91" s="105"/>
      <c r="AF91" s="105"/>
      <c r="AG91" s="105"/>
      <c r="AH91" s="105"/>
      <c r="AI91" s="105"/>
      <c r="AJ91" s="105"/>
    </row>
    <row r="92" spans="5:36" s="76" customFormat="1" ht="20.25">
      <c r="E92" s="87"/>
      <c r="N92" s="128"/>
      <c r="O92" s="232"/>
      <c r="P92" s="105"/>
      <c r="Q92" s="105"/>
      <c r="R92" s="105"/>
      <c r="S92" s="105"/>
      <c r="T92" s="105"/>
      <c r="U92" s="105"/>
      <c r="V92" s="105"/>
      <c r="W92" s="105"/>
      <c r="X92" s="105"/>
      <c r="Y92" s="105"/>
      <c r="Z92" s="105"/>
      <c r="AA92" s="105"/>
      <c r="AB92" s="105"/>
      <c r="AC92" s="105"/>
      <c r="AD92" s="105"/>
      <c r="AE92" s="105"/>
      <c r="AF92" s="105"/>
      <c r="AG92" s="105"/>
      <c r="AH92" s="105"/>
      <c r="AI92" s="105"/>
      <c r="AJ92" s="105"/>
    </row>
    <row r="93" spans="5:36" s="76" customFormat="1" ht="20.25">
      <c r="E93" s="87"/>
      <c r="N93" s="128"/>
      <c r="O93" s="232"/>
      <c r="P93" s="105"/>
      <c r="Q93" s="105"/>
      <c r="R93" s="105"/>
      <c r="S93" s="105"/>
      <c r="T93" s="105"/>
      <c r="U93" s="105"/>
      <c r="V93" s="105"/>
      <c r="W93" s="105"/>
      <c r="X93" s="105"/>
      <c r="Y93" s="105"/>
      <c r="Z93" s="105"/>
      <c r="AA93" s="105"/>
      <c r="AB93" s="105"/>
      <c r="AC93" s="105"/>
      <c r="AD93" s="105"/>
      <c r="AE93" s="105"/>
      <c r="AF93" s="105"/>
      <c r="AG93" s="105"/>
      <c r="AH93" s="105"/>
      <c r="AI93" s="105"/>
      <c r="AJ93" s="105"/>
    </row>
    <row r="94" spans="5:36" s="76" customFormat="1" ht="20.25">
      <c r="E94" s="87"/>
      <c r="N94" s="128"/>
      <c r="O94" s="232"/>
      <c r="P94" s="105"/>
      <c r="Q94" s="105"/>
      <c r="R94" s="105"/>
      <c r="S94" s="105"/>
      <c r="T94" s="105"/>
      <c r="U94" s="105"/>
      <c r="V94" s="105"/>
      <c r="W94" s="105"/>
      <c r="X94" s="105"/>
      <c r="Y94" s="105"/>
      <c r="Z94" s="105"/>
      <c r="AA94" s="105"/>
      <c r="AB94" s="105"/>
      <c r="AC94" s="105"/>
      <c r="AD94" s="105"/>
      <c r="AE94" s="105"/>
      <c r="AF94" s="105"/>
      <c r="AG94" s="105"/>
      <c r="AH94" s="105"/>
      <c r="AI94" s="105"/>
      <c r="AJ94" s="105"/>
    </row>
    <row r="95" spans="5:36" s="76" customFormat="1" ht="20.25">
      <c r="E95" s="87"/>
      <c r="N95" s="128"/>
      <c r="O95" s="232"/>
      <c r="P95" s="105"/>
      <c r="Q95" s="105"/>
      <c r="R95" s="105"/>
      <c r="S95" s="105"/>
      <c r="T95" s="105"/>
      <c r="U95" s="105"/>
      <c r="V95" s="105"/>
      <c r="W95" s="105"/>
      <c r="X95" s="105"/>
      <c r="Y95" s="105"/>
      <c r="Z95" s="105"/>
      <c r="AA95" s="105"/>
      <c r="AB95" s="105"/>
      <c r="AC95" s="105"/>
      <c r="AD95" s="105"/>
      <c r="AE95" s="105"/>
      <c r="AF95" s="105"/>
      <c r="AG95" s="105"/>
      <c r="AH95" s="105"/>
      <c r="AI95" s="105"/>
      <c r="AJ95" s="105"/>
    </row>
    <row r="96" spans="5:36" s="76" customFormat="1" ht="20.25">
      <c r="E96" s="87"/>
      <c r="N96" s="128"/>
      <c r="O96" s="232"/>
      <c r="P96" s="105"/>
      <c r="Q96" s="105"/>
      <c r="R96" s="105"/>
      <c r="S96" s="105"/>
      <c r="T96" s="105"/>
      <c r="U96" s="105"/>
      <c r="V96" s="105"/>
      <c r="W96" s="105"/>
      <c r="X96" s="105"/>
      <c r="Y96" s="105"/>
      <c r="Z96" s="105"/>
      <c r="AA96" s="105"/>
      <c r="AB96" s="105"/>
      <c r="AC96" s="105"/>
      <c r="AD96" s="105"/>
      <c r="AE96" s="105"/>
      <c r="AF96" s="105"/>
      <c r="AG96" s="105"/>
      <c r="AH96" s="105"/>
      <c r="AI96" s="105"/>
      <c r="AJ96" s="105"/>
    </row>
    <row r="97" spans="5:36" s="76" customFormat="1" ht="20.25">
      <c r="E97" s="87"/>
      <c r="N97" s="128"/>
      <c r="O97" s="232"/>
      <c r="P97" s="105"/>
      <c r="Q97" s="105"/>
      <c r="R97" s="105"/>
      <c r="S97" s="105"/>
      <c r="T97" s="105"/>
      <c r="U97" s="105"/>
      <c r="V97" s="105"/>
      <c r="W97" s="105"/>
      <c r="X97" s="105"/>
      <c r="Y97" s="105"/>
      <c r="Z97" s="105"/>
      <c r="AA97" s="105"/>
      <c r="AB97" s="105"/>
      <c r="AC97" s="105"/>
      <c r="AD97" s="105"/>
      <c r="AE97" s="105"/>
      <c r="AF97" s="105"/>
      <c r="AG97" s="105"/>
      <c r="AH97" s="105"/>
      <c r="AI97" s="105"/>
      <c r="AJ97" s="105"/>
    </row>
    <row r="98" spans="5:36" s="76" customFormat="1" ht="20.25">
      <c r="E98" s="87"/>
      <c r="N98" s="128"/>
      <c r="O98" s="232"/>
      <c r="P98" s="105"/>
      <c r="Q98" s="105"/>
      <c r="R98" s="105"/>
      <c r="S98" s="105"/>
      <c r="T98" s="105"/>
      <c r="U98" s="105"/>
      <c r="V98" s="105"/>
      <c r="W98" s="105"/>
      <c r="X98" s="105"/>
      <c r="Y98" s="105"/>
      <c r="Z98" s="105"/>
      <c r="AA98" s="105"/>
      <c r="AB98" s="105"/>
      <c r="AC98" s="105"/>
      <c r="AD98" s="105"/>
      <c r="AE98" s="105"/>
      <c r="AF98" s="105"/>
      <c r="AG98" s="105"/>
      <c r="AH98" s="105"/>
      <c r="AI98" s="105"/>
      <c r="AJ98" s="105"/>
    </row>
    <row r="99" spans="5:36" s="76" customFormat="1" ht="20.25">
      <c r="E99" s="87"/>
      <c r="N99" s="128"/>
      <c r="O99" s="232"/>
      <c r="P99" s="105"/>
      <c r="Q99" s="105"/>
      <c r="R99" s="105"/>
      <c r="S99" s="105"/>
      <c r="T99" s="105"/>
      <c r="U99" s="105"/>
      <c r="V99" s="105"/>
      <c r="W99" s="105"/>
      <c r="X99" s="105"/>
      <c r="Y99" s="105"/>
      <c r="Z99" s="105"/>
      <c r="AA99" s="105"/>
      <c r="AB99" s="105"/>
      <c r="AC99" s="105"/>
      <c r="AD99" s="105"/>
      <c r="AE99" s="105"/>
      <c r="AF99" s="105"/>
      <c r="AG99" s="105"/>
      <c r="AH99" s="105"/>
      <c r="AI99" s="105"/>
      <c r="AJ99" s="105"/>
    </row>
    <row r="100" spans="5:36" s="76" customFormat="1" ht="20.25">
      <c r="E100" s="87"/>
      <c r="N100" s="128"/>
      <c r="O100" s="232"/>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row>
    <row r="101" spans="5:36" s="76" customFormat="1" ht="20.25">
      <c r="E101" s="87"/>
      <c r="N101" s="128"/>
      <c r="O101" s="232"/>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row>
    <row r="102" spans="5:36" s="76" customFormat="1" ht="20.25">
      <c r="E102" s="87"/>
      <c r="N102" s="128"/>
      <c r="O102" s="232"/>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row>
    <row r="103" spans="5:36" s="76" customFormat="1" ht="20.25">
      <c r="E103" s="87"/>
      <c r="N103" s="128"/>
      <c r="O103" s="232"/>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row>
    <row r="104" spans="5:36" s="76" customFormat="1" ht="20.25">
      <c r="E104" s="87"/>
      <c r="N104" s="128"/>
      <c r="O104" s="232"/>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row>
    <row r="105" spans="5:36" s="76" customFormat="1" ht="20.25">
      <c r="E105" s="87"/>
      <c r="N105" s="128"/>
      <c r="O105" s="232"/>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row>
    <row r="106" spans="5:36" s="76" customFormat="1" ht="20.25">
      <c r="E106" s="87"/>
      <c r="N106" s="128"/>
      <c r="O106" s="232"/>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row>
    <row r="107" spans="5:36" s="76" customFormat="1" ht="20.25">
      <c r="E107" s="87"/>
      <c r="N107" s="128"/>
      <c r="O107" s="232"/>
      <c r="P107" s="105"/>
      <c r="Q107" s="105"/>
      <c r="R107" s="105"/>
      <c r="S107" s="105"/>
      <c r="T107" s="105"/>
      <c r="U107" s="105"/>
      <c r="V107" s="105"/>
      <c r="W107" s="105"/>
      <c r="X107" s="105"/>
      <c r="Y107" s="105"/>
      <c r="Z107" s="105"/>
      <c r="AA107" s="105"/>
      <c r="AB107" s="105"/>
      <c r="AC107" s="105"/>
      <c r="AD107" s="105"/>
      <c r="AE107" s="105"/>
      <c r="AF107" s="105"/>
      <c r="AG107" s="105"/>
      <c r="AH107" s="105"/>
      <c r="AI107" s="105"/>
      <c r="AJ107" s="105"/>
    </row>
    <row r="108" spans="5:36" s="76" customFormat="1" ht="20.25">
      <c r="E108" s="87"/>
      <c r="N108" s="128"/>
      <c r="O108" s="232"/>
      <c r="P108" s="105"/>
      <c r="Q108" s="105"/>
      <c r="R108" s="105"/>
      <c r="S108" s="105"/>
      <c r="T108" s="105"/>
      <c r="U108" s="105"/>
      <c r="V108" s="105"/>
      <c r="W108" s="105"/>
      <c r="X108" s="105"/>
      <c r="Y108" s="105"/>
      <c r="Z108" s="105"/>
      <c r="AA108" s="105"/>
      <c r="AB108" s="105"/>
      <c r="AC108" s="105"/>
      <c r="AD108" s="105"/>
      <c r="AE108" s="105"/>
      <c r="AF108" s="105"/>
      <c r="AG108" s="105"/>
      <c r="AH108" s="105"/>
      <c r="AI108" s="105"/>
      <c r="AJ108" s="105"/>
    </row>
    <row r="109" spans="5:36" s="76" customFormat="1" ht="20.25">
      <c r="E109" s="87"/>
      <c r="N109" s="128"/>
      <c r="O109" s="232"/>
      <c r="P109" s="105"/>
      <c r="Q109" s="105"/>
      <c r="R109" s="105"/>
      <c r="S109" s="105"/>
      <c r="T109" s="105"/>
      <c r="U109" s="105"/>
      <c r="V109" s="105"/>
      <c r="W109" s="105"/>
      <c r="X109" s="105"/>
      <c r="Y109" s="105"/>
      <c r="Z109" s="105"/>
      <c r="AA109" s="105"/>
      <c r="AB109" s="105"/>
      <c r="AC109" s="105"/>
      <c r="AD109" s="105"/>
      <c r="AE109" s="105"/>
      <c r="AF109" s="105"/>
      <c r="AG109" s="105"/>
      <c r="AH109" s="105"/>
      <c r="AI109" s="105"/>
      <c r="AJ109" s="105"/>
    </row>
    <row r="110" spans="5:36" s="76" customFormat="1" ht="20.25">
      <c r="E110" s="87"/>
      <c r="N110" s="128"/>
      <c r="O110" s="232"/>
      <c r="P110" s="105"/>
      <c r="Q110" s="105"/>
      <c r="R110" s="105"/>
      <c r="S110" s="105"/>
      <c r="T110" s="105"/>
      <c r="U110" s="105"/>
      <c r="V110" s="105"/>
      <c r="W110" s="105"/>
      <c r="X110" s="105"/>
      <c r="Y110" s="105"/>
      <c r="Z110" s="105"/>
      <c r="AA110" s="105"/>
      <c r="AB110" s="105"/>
      <c r="AC110" s="105"/>
      <c r="AD110" s="105"/>
      <c r="AE110" s="105"/>
      <c r="AF110" s="105"/>
      <c r="AG110" s="105"/>
      <c r="AH110" s="105"/>
      <c r="AI110" s="105"/>
      <c r="AJ110" s="105"/>
    </row>
    <row r="111" spans="5:36" s="76" customFormat="1" ht="20.25">
      <c r="E111" s="87"/>
      <c r="N111" s="128"/>
      <c r="O111" s="232"/>
      <c r="P111" s="105"/>
      <c r="Q111" s="105"/>
      <c r="R111" s="105"/>
      <c r="S111" s="105"/>
      <c r="T111" s="105"/>
      <c r="U111" s="105"/>
      <c r="V111" s="105"/>
      <c r="W111" s="105"/>
      <c r="X111" s="105"/>
      <c r="Y111" s="105"/>
      <c r="Z111" s="105"/>
      <c r="AA111" s="105"/>
      <c r="AB111" s="105"/>
      <c r="AC111" s="105"/>
      <c r="AD111" s="105"/>
      <c r="AE111" s="105"/>
      <c r="AF111" s="105"/>
      <c r="AG111" s="105"/>
      <c r="AH111" s="105"/>
      <c r="AI111" s="105"/>
      <c r="AJ111" s="105"/>
    </row>
    <row r="112" spans="5:36" s="76" customFormat="1" ht="20.25">
      <c r="E112" s="87"/>
      <c r="N112" s="128"/>
      <c r="O112" s="232"/>
      <c r="P112" s="105"/>
      <c r="Q112" s="105"/>
      <c r="R112" s="105"/>
      <c r="S112" s="105"/>
      <c r="T112" s="105"/>
      <c r="U112" s="105"/>
      <c r="V112" s="105"/>
      <c r="W112" s="105"/>
      <c r="X112" s="105"/>
      <c r="Y112" s="105"/>
      <c r="Z112" s="105"/>
      <c r="AA112" s="105"/>
      <c r="AB112" s="105"/>
      <c r="AC112" s="105"/>
      <c r="AD112" s="105"/>
      <c r="AE112" s="105"/>
      <c r="AF112" s="105"/>
      <c r="AG112" s="105"/>
      <c r="AH112" s="105"/>
      <c r="AI112" s="105"/>
      <c r="AJ112" s="105"/>
    </row>
    <row r="113" spans="5:36" s="76" customFormat="1" ht="20.25">
      <c r="E113" s="87"/>
      <c r="N113" s="128"/>
      <c r="O113" s="232"/>
      <c r="P113" s="105"/>
      <c r="Q113" s="105"/>
      <c r="R113" s="105"/>
      <c r="S113" s="105"/>
      <c r="T113" s="105"/>
      <c r="U113" s="105"/>
      <c r="V113" s="105"/>
      <c r="W113" s="105"/>
      <c r="X113" s="105"/>
      <c r="Y113" s="105"/>
      <c r="Z113" s="105"/>
      <c r="AA113" s="105"/>
      <c r="AB113" s="105"/>
      <c r="AC113" s="105"/>
      <c r="AD113" s="105"/>
      <c r="AE113" s="105"/>
      <c r="AF113" s="105"/>
      <c r="AG113" s="105"/>
      <c r="AH113" s="105"/>
      <c r="AI113" s="105"/>
      <c r="AJ113" s="105"/>
    </row>
    <row r="114" spans="5:36" s="76" customFormat="1" ht="20.25">
      <c r="E114" s="87"/>
      <c r="N114" s="128"/>
      <c r="O114" s="232"/>
      <c r="P114" s="105"/>
      <c r="Q114" s="105"/>
      <c r="R114" s="105"/>
      <c r="S114" s="105"/>
      <c r="T114" s="105"/>
      <c r="U114" s="105"/>
      <c r="V114" s="105"/>
      <c r="W114" s="105"/>
      <c r="X114" s="105"/>
      <c r="Y114" s="105"/>
      <c r="Z114" s="105"/>
      <c r="AA114" s="105"/>
      <c r="AB114" s="105"/>
      <c r="AC114" s="105"/>
      <c r="AD114" s="105"/>
      <c r="AE114" s="105"/>
      <c r="AF114" s="105"/>
      <c r="AG114" s="105"/>
      <c r="AH114" s="105"/>
      <c r="AI114" s="105"/>
      <c r="AJ114" s="105"/>
    </row>
    <row r="115" spans="5:36" s="76" customFormat="1" ht="20.25">
      <c r="E115" s="87"/>
      <c r="N115" s="128"/>
      <c r="O115" s="232"/>
      <c r="P115" s="105"/>
      <c r="Q115" s="105"/>
      <c r="R115" s="105"/>
      <c r="S115" s="105"/>
      <c r="T115" s="105"/>
      <c r="U115" s="105"/>
      <c r="V115" s="105"/>
      <c r="W115" s="105"/>
      <c r="X115" s="105"/>
      <c r="Y115" s="105"/>
      <c r="Z115" s="105"/>
      <c r="AA115" s="105"/>
      <c r="AB115" s="105"/>
      <c r="AC115" s="105"/>
      <c r="AD115" s="105"/>
      <c r="AE115" s="105"/>
      <c r="AF115" s="105"/>
      <c r="AG115" s="105"/>
      <c r="AH115" s="105"/>
      <c r="AI115" s="105"/>
      <c r="AJ115" s="105"/>
    </row>
    <row r="116" spans="5:36" s="76" customFormat="1" ht="20.25">
      <c r="E116" s="87"/>
      <c r="N116" s="128"/>
      <c r="O116" s="232"/>
      <c r="P116" s="105"/>
      <c r="Q116" s="105"/>
      <c r="R116" s="105"/>
      <c r="S116" s="105"/>
      <c r="T116" s="105"/>
      <c r="U116" s="105"/>
      <c r="V116" s="105"/>
      <c r="W116" s="105"/>
      <c r="X116" s="105"/>
      <c r="Y116" s="105"/>
      <c r="Z116" s="105"/>
      <c r="AA116" s="105"/>
      <c r="AB116" s="105"/>
      <c r="AC116" s="105"/>
      <c r="AD116" s="105"/>
      <c r="AE116" s="105"/>
      <c r="AF116" s="105"/>
      <c r="AG116" s="105"/>
      <c r="AH116" s="105"/>
      <c r="AI116" s="105"/>
      <c r="AJ116" s="105"/>
    </row>
    <row r="117" spans="5:36" s="76" customFormat="1" ht="20.25">
      <c r="E117" s="87"/>
      <c r="N117" s="128"/>
      <c r="O117" s="232"/>
      <c r="P117" s="105"/>
      <c r="Q117" s="105"/>
      <c r="R117" s="105"/>
      <c r="S117" s="105"/>
      <c r="T117" s="105"/>
      <c r="U117" s="105"/>
      <c r="V117" s="105"/>
      <c r="W117" s="105"/>
      <c r="X117" s="105"/>
      <c r="Y117" s="105"/>
      <c r="Z117" s="105"/>
      <c r="AA117" s="105"/>
      <c r="AB117" s="105"/>
      <c r="AC117" s="105"/>
      <c r="AD117" s="105"/>
      <c r="AE117" s="105"/>
      <c r="AF117" s="105"/>
      <c r="AG117" s="105"/>
      <c r="AH117" s="105"/>
      <c r="AI117" s="105"/>
      <c r="AJ117" s="105"/>
    </row>
    <row r="118" spans="5:36" s="76" customFormat="1" ht="20.25">
      <c r="E118" s="87"/>
      <c r="N118" s="128"/>
      <c r="O118" s="232"/>
      <c r="P118" s="105"/>
      <c r="Q118" s="105"/>
      <c r="R118" s="105"/>
      <c r="S118" s="105"/>
      <c r="T118" s="105"/>
      <c r="U118" s="105"/>
      <c r="V118" s="105"/>
      <c r="W118" s="105"/>
      <c r="X118" s="105"/>
      <c r="Y118" s="105"/>
      <c r="Z118" s="105"/>
      <c r="AA118" s="105"/>
      <c r="AB118" s="105"/>
      <c r="AC118" s="105"/>
      <c r="AD118" s="105"/>
      <c r="AE118" s="105"/>
      <c r="AF118" s="105"/>
      <c r="AG118" s="105"/>
      <c r="AH118" s="105"/>
      <c r="AI118" s="105"/>
      <c r="AJ118" s="105"/>
    </row>
    <row r="119" spans="5:36" s="76" customFormat="1" ht="20.25">
      <c r="E119" s="87"/>
      <c r="N119" s="128"/>
      <c r="O119" s="232"/>
      <c r="P119" s="105"/>
      <c r="Q119" s="105"/>
      <c r="R119" s="105"/>
      <c r="S119" s="105"/>
      <c r="T119" s="105"/>
      <c r="U119" s="105"/>
      <c r="V119" s="105"/>
      <c r="W119" s="105"/>
      <c r="X119" s="105"/>
      <c r="Y119" s="105"/>
      <c r="Z119" s="105"/>
      <c r="AA119" s="105"/>
      <c r="AB119" s="105"/>
      <c r="AC119" s="105"/>
      <c r="AD119" s="105"/>
      <c r="AE119" s="105"/>
      <c r="AF119" s="105"/>
      <c r="AG119" s="105"/>
      <c r="AH119" s="105"/>
      <c r="AI119" s="105"/>
      <c r="AJ119" s="105"/>
    </row>
    <row r="120" spans="5:36" s="76" customFormat="1" ht="20.25">
      <c r="E120" s="87"/>
      <c r="N120" s="128"/>
      <c r="O120" s="232"/>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row>
    <row r="121" spans="5:36" s="76" customFormat="1" ht="20.25">
      <c r="E121" s="87"/>
      <c r="N121" s="128"/>
      <c r="O121" s="232"/>
      <c r="P121" s="105"/>
      <c r="Q121" s="105"/>
      <c r="R121" s="105"/>
      <c r="S121" s="105"/>
      <c r="T121" s="105"/>
      <c r="U121" s="105"/>
      <c r="V121" s="105"/>
      <c r="W121" s="105"/>
      <c r="X121" s="105"/>
      <c r="Y121" s="105"/>
      <c r="Z121" s="105"/>
      <c r="AA121" s="105"/>
      <c r="AB121" s="105"/>
      <c r="AC121" s="105"/>
      <c r="AD121" s="105"/>
      <c r="AE121" s="105"/>
      <c r="AF121" s="105"/>
      <c r="AG121" s="105"/>
      <c r="AH121" s="105"/>
      <c r="AI121" s="105"/>
      <c r="AJ121" s="105"/>
    </row>
    <row r="122" spans="5:36" s="76" customFormat="1" ht="20.25">
      <c r="E122" s="87"/>
      <c r="N122" s="128"/>
      <c r="O122" s="232"/>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row>
    <row r="123" spans="5:36" s="76" customFormat="1" ht="20.25">
      <c r="E123" s="87"/>
      <c r="N123" s="128"/>
      <c r="O123" s="232"/>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05"/>
    </row>
    <row r="124" spans="5:36" s="76" customFormat="1" ht="20.25">
      <c r="E124" s="87"/>
      <c r="N124" s="128"/>
      <c r="O124" s="232"/>
      <c r="P124" s="105"/>
      <c r="Q124" s="105"/>
      <c r="R124" s="105"/>
      <c r="S124" s="105"/>
      <c r="T124" s="105"/>
      <c r="U124" s="105"/>
      <c r="V124" s="105"/>
      <c r="W124" s="105"/>
      <c r="X124" s="105"/>
      <c r="Y124" s="105"/>
      <c r="Z124" s="105"/>
      <c r="AA124" s="105"/>
      <c r="AB124" s="105"/>
      <c r="AC124" s="105"/>
      <c r="AD124" s="105"/>
      <c r="AE124" s="105"/>
      <c r="AF124" s="105"/>
      <c r="AG124" s="105"/>
      <c r="AH124" s="105"/>
      <c r="AI124" s="105"/>
      <c r="AJ124" s="105"/>
    </row>
    <row r="125" spans="5:36" s="76" customFormat="1" ht="20.25">
      <c r="E125" s="87"/>
      <c r="N125" s="128"/>
      <c r="O125" s="232"/>
      <c r="P125" s="105"/>
      <c r="Q125" s="105"/>
      <c r="R125" s="105"/>
      <c r="S125" s="105"/>
      <c r="T125" s="105"/>
      <c r="U125" s="105"/>
      <c r="V125" s="105"/>
      <c r="W125" s="105"/>
      <c r="X125" s="105"/>
      <c r="Y125" s="105"/>
      <c r="Z125" s="105"/>
      <c r="AA125" s="105"/>
      <c r="AB125" s="105"/>
      <c r="AC125" s="105"/>
      <c r="AD125" s="105"/>
      <c r="AE125" s="105"/>
      <c r="AF125" s="105"/>
      <c r="AG125" s="105"/>
      <c r="AH125" s="105"/>
      <c r="AI125" s="105"/>
      <c r="AJ125" s="105"/>
    </row>
    <row r="126" spans="5:36" s="76" customFormat="1" ht="20.25">
      <c r="E126" s="87"/>
      <c r="N126" s="128"/>
      <c r="O126" s="232"/>
      <c r="P126" s="105"/>
      <c r="Q126" s="105"/>
      <c r="R126" s="105"/>
      <c r="S126" s="105"/>
      <c r="T126" s="105"/>
      <c r="U126" s="105"/>
      <c r="V126" s="105"/>
      <c r="W126" s="105"/>
      <c r="X126" s="105"/>
      <c r="Y126" s="105"/>
      <c r="Z126" s="105"/>
      <c r="AA126" s="105"/>
      <c r="AB126" s="105"/>
      <c r="AC126" s="105"/>
      <c r="AD126" s="105"/>
      <c r="AE126" s="105"/>
      <c r="AF126" s="105"/>
      <c r="AG126" s="105"/>
      <c r="AH126" s="105"/>
      <c r="AI126" s="105"/>
      <c r="AJ126" s="105"/>
    </row>
    <row r="127" spans="5:36" s="76" customFormat="1" ht="20.25">
      <c r="E127" s="87"/>
      <c r="N127" s="128"/>
      <c r="O127" s="232"/>
      <c r="P127" s="105"/>
      <c r="Q127" s="105"/>
      <c r="R127" s="105"/>
      <c r="S127" s="105"/>
      <c r="T127" s="105"/>
      <c r="U127" s="105"/>
      <c r="V127" s="105"/>
      <c r="W127" s="105"/>
      <c r="X127" s="105"/>
      <c r="Y127" s="105"/>
      <c r="Z127" s="105"/>
      <c r="AA127" s="105"/>
      <c r="AB127" s="105"/>
      <c r="AC127" s="105"/>
      <c r="AD127" s="105"/>
      <c r="AE127" s="105"/>
      <c r="AF127" s="105"/>
      <c r="AG127" s="105"/>
      <c r="AH127" s="105"/>
      <c r="AI127" s="105"/>
      <c r="AJ127" s="105"/>
    </row>
    <row r="128" spans="5:36" s="76" customFormat="1" ht="20.25">
      <c r="E128" s="87"/>
      <c r="N128" s="128"/>
      <c r="O128" s="232"/>
      <c r="P128" s="105"/>
      <c r="Q128" s="105"/>
      <c r="R128" s="105"/>
      <c r="S128" s="105"/>
      <c r="T128" s="105"/>
      <c r="U128" s="105"/>
      <c r="V128" s="105"/>
      <c r="W128" s="105"/>
      <c r="X128" s="105"/>
      <c r="Y128" s="105"/>
      <c r="Z128" s="105"/>
      <c r="AA128" s="105"/>
      <c r="AB128" s="105"/>
      <c r="AC128" s="105"/>
      <c r="AD128" s="105"/>
      <c r="AE128" s="105"/>
      <c r="AF128" s="105"/>
      <c r="AG128" s="105"/>
      <c r="AH128" s="105"/>
      <c r="AI128" s="105"/>
      <c r="AJ128" s="105"/>
    </row>
    <row r="129" spans="5:36" s="76" customFormat="1" ht="20.25">
      <c r="E129" s="87"/>
      <c r="N129" s="128"/>
      <c r="O129" s="232"/>
      <c r="P129" s="105"/>
      <c r="Q129" s="105"/>
      <c r="R129" s="105"/>
      <c r="S129" s="105"/>
      <c r="T129" s="105"/>
      <c r="U129" s="105"/>
      <c r="V129" s="105"/>
      <c r="W129" s="105"/>
      <c r="X129" s="105"/>
      <c r="Y129" s="105"/>
      <c r="Z129" s="105"/>
      <c r="AA129" s="105"/>
      <c r="AB129" s="105"/>
      <c r="AC129" s="105"/>
      <c r="AD129" s="105"/>
      <c r="AE129" s="105"/>
      <c r="AF129" s="105"/>
      <c r="AG129" s="105"/>
      <c r="AH129" s="105"/>
      <c r="AI129" s="105"/>
      <c r="AJ129" s="105"/>
    </row>
    <row r="130" spans="5:36" s="76" customFormat="1" ht="20.25">
      <c r="E130" s="87"/>
      <c r="N130" s="128"/>
      <c r="O130" s="232"/>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row>
    <row r="131" spans="5:36" s="76" customFormat="1" ht="20.25">
      <c r="E131" s="87"/>
      <c r="N131" s="128"/>
      <c r="O131" s="232"/>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05"/>
    </row>
    <row r="132" spans="5:36" s="76" customFormat="1" ht="20.25">
      <c r="E132" s="87"/>
      <c r="N132" s="128"/>
      <c r="O132" s="232"/>
      <c r="P132" s="105"/>
      <c r="Q132" s="105"/>
      <c r="R132" s="105"/>
      <c r="S132" s="105"/>
      <c r="T132" s="105"/>
      <c r="U132" s="105"/>
      <c r="V132" s="105"/>
      <c r="W132" s="105"/>
      <c r="X132" s="105"/>
      <c r="Y132" s="105"/>
      <c r="Z132" s="105"/>
      <c r="AA132" s="105"/>
      <c r="AB132" s="105"/>
      <c r="AC132" s="105"/>
      <c r="AD132" s="105"/>
      <c r="AE132" s="105"/>
      <c r="AF132" s="105"/>
      <c r="AG132" s="105"/>
      <c r="AH132" s="105"/>
      <c r="AI132" s="105"/>
      <c r="AJ132" s="105"/>
    </row>
    <row r="133" spans="5:36" s="76" customFormat="1" ht="20.25">
      <c r="E133" s="87"/>
      <c r="N133" s="128"/>
      <c r="O133" s="232"/>
      <c r="P133" s="105"/>
      <c r="Q133" s="105"/>
      <c r="R133" s="105"/>
      <c r="S133" s="105"/>
      <c r="T133" s="105"/>
      <c r="U133" s="105"/>
      <c r="V133" s="105"/>
      <c r="W133" s="105"/>
      <c r="X133" s="105"/>
      <c r="Y133" s="105"/>
      <c r="Z133" s="105"/>
      <c r="AA133" s="105"/>
      <c r="AB133" s="105"/>
      <c r="AC133" s="105"/>
      <c r="AD133" s="105"/>
      <c r="AE133" s="105"/>
      <c r="AF133" s="105"/>
      <c r="AG133" s="105"/>
      <c r="AH133" s="105"/>
      <c r="AI133" s="105"/>
      <c r="AJ133" s="105"/>
    </row>
    <row r="134" spans="5:36" s="76" customFormat="1" ht="20.25">
      <c r="E134" s="87"/>
      <c r="N134" s="128"/>
      <c r="O134" s="232"/>
      <c r="P134" s="105"/>
      <c r="Q134" s="105"/>
      <c r="R134" s="105"/>
      <c r="S134" s="105"/>
      <c r="T134" s="105"/>
      <c r="U134" s="105"/>
      <c r="V134" s="105"/>
      <c r="W134" s="105"/>
      <c r="X134" s="105"/>
      <c r="Y134" s="105"/>
      <c r="Z134" s="105"/>
      <c r="AA134" s="105"/>
      <c r="AB134" s="105"/>
      <c r="AC134" s="105"/>
      <c r="AD134" s="105"/>
      <c r="AE134" s="105"/>
      <c r="AF134" s="105"/>
      <c r="AG134" s="105"/>
      <c r="AH134" s="105"/>
      <c r="AI134" s="105"/>
      <c r="AJ134" s="105"/>
    </row>
    <row r="135" spans="5:36" s="76" customFormat="1" ht="20.25">
      <c r="E135" s="87"/>
      <c r="N135" s="128"/>
      <c r="O135" s="232"/>
      <c r="P135" s="105"/>
      <c r="Q135" s="105"/>
      <c r="R135" s="105"/>
      <c r="S135" s="105"/>
      <c r="T135" s="105"/>
      <c r="U135" s="105"/>
      <c r="V135" s="105"/>
      <c r="W135" s="105"/>
      <c r="X135" s="105"/>
      <c r="Y135" s="105"/>
      <c r="Z135" s="105"/>
      <c r="AA135" s="105"/>
      <c r="AB135" s="105"/>
      <c r="AC135" s="105"/>
      <c r="AD135" s="105"/>
      <c r="AE135" s="105"/>
      <c r="AF135" s="105"/>
      <c r="AG135" s="105"/>
      <c r="AH135" s="105"/>
      <c r="AI135" s="105"/>
      <c r="AJ135" s="105"/>
    </row>
    <row r="136" spans="5:36" s="76" customFormat="1" ht="20.25">
      <c r="E136" s="87"/>
      <c r="N136" s="128"/>
      <c r="O136" s="232"/>
      <c r="P136" s="105"/>
      <c r="Q136" s="105"/>
      <c r="R136" s="105"/>
      <c r="S136" s="105"/>
      <c r="T136" s="105"/>
      <c r="U136" s="105"/>
      <c r="V136" s="105"/>
      <c r="W136" s="105"/>
      <c r="X136" s="105"/>
      <c r="Y136" s="105"/>
      <c r="Z136" s="105"/>
      <c r="AA136" s="105"/>
      <c r="AB136" s="105"/>
      <c r="AC136" s="105"/>
      <c r="AD136" s="105"/>
      <c r="AE136" s="105"/>
      <c r="AF136" s="105"/>
      <c r="AG136" s="105"/>
      <c r="AH136" s="105"/>
      <c r="AI136" s="105"/>
      <c r="AJ136" s="105"/>
    </row>
    <row r="137" spans="5:36" s="76" customFormat="1" ht="20.25">
      <c r="E137" s="87"/>
      <c r="N137" s="128"/>
      <c r="O137" s="232"/>
      <c r="P137" s="105"/>
      <c r="Q137" s="105"/>
      <c r="R137" s="105"/>
      <c r="S137" s="105"/>
      <c r="T137" s="105"/>
      <c r="U137" s="105"/>
      <c r="V137" s="105"/>
      <c r="W137" s="105"/>
      <c r="X137" s="105"/>
      <c r="Y137" s="105"/>
      <c r="Z137" s="105"/>
      <c r="AA137" s="105"/>
      <c r="AB137" s="105"/>
      <c r="AC137" s="105"/>
      <c r="AD137" s="105"/>
      <c r="AE137" s="105"/>
      <c r="AF137" s="105"/>
      <c r="AG137" s="105"/>
      <c r="AH137" s="105"/>
      <c r="AI137" s="105"/>
      <c r="AJ137" s="105"/>
    </row>
    <row r="138" spans="5:36" s="76" customFormat="1" ht="20.25">
      <c r="E138" s="87"/>
      <c r="N138" s="128"/>
      <c r="O138" s="232"/>
      <c r="P138" s="105"/>
      <c r="Q138" s="105"/>
      <c r="R138" s="105"/>
      <c r="S138" s="105"/>
      <c r="T138" s="105"/>
      <c r="U138" s="105"/>
      <c r="V138" s="105"/>
      <c r="W138" s="105"/>
      <c r="X138" s="105"/>
      <c r="Y138" s="105"/>
      <c r="Z138" s="105"/>
      <c r="AA138" s="105"/>
      <c r="AB138" s="105"/>
      <c r="AC138" s="105"/>
      <c r="AD138" s="105"/>
      <c r="AE138" s="105"/>
      <c r="AF138" s="105"/>
      <c r="AG138" s="105"/>
      <c r="AH138" s="105"/>
      <c r="AI138" s="105"/>
      <c r="AJ138" s="105"/>
    </row>
    <row r="139" spans="5:36" s="76" customFormat="1" ht="20.25">
      <c r="E139" s="87"/>
      <c r="N139" s="128"/>
      <c r="O139" s="232"/>
      <c r="P139" s="105"/>
      <c r="Q139" s="105"/>
      <c r="R139" s="105"/>
      <c r="S139" s="105"/>
      <c r="T139" s="105"/>
      <c r="U139" s="105"/>
      <c r="V139" s="105"/>
      <c r="W139" s="105"/>
      <c r="X139" s="105"/>
      <c r="Y139" s="105"/>
      <c r="Z139" s="105"/>
      <c r="AA139" s="105"/>
      <c r="AB139" s="105"/>
      <c r="AC139" s="105"/>
      <c r="AD139" s="105"/>
      <c r="AE139" s="105"/>
      <c r="AF139" s="105"/>
      <c r="AG139" s="105"/>
      <c r="AH139" s="105"/>
      <c r="AI139" s="105"/>
      <c r="AJ139" s="105"/>
    </row>
    <row r="140" spans="5:36" s="76" customFormat="1" ht="20.25">
      <c r="E140" s="87"/>
      <c r="N140" s="128"/>
      <c r="O140" s="232"/>
      <c r="P140" s="105"/>
      <c r="Q140" s="105"/>
      <c r="R140" s="105"/>
      <c r="S140" s="105"/>
      <c r="T140" s="105"/>
      <c r="U140" s="105"/>
      <c r="V140" s="105"/>
      <c r="W140" s="105"/>
      <c r="X140" s="105"/>
      <c r="Y140" s="105"/>
      <c r="Z140" s="105"/>
      <c r="AA140" s="105"/>
      <c r="AB140" s="105"/>
      <c r="AC140" s="105"/>
      <c r="AD140" s="105"/>
      <c r="AE140" s="105"/>
      <c r="AF140" s="105"/>
      <c r="AG140" s="105"/>
      <c r="AH140" s="105"/>
      <c r="AI140" s="105"/>
      <c r="AJ140" s="105"/>
    </row>
    <row r="141" spans="5:36" s="76" customFormat="1" ht="20.25">
      <c r="E141" s="87"/>
      <c r="N141" s="128"/>
      <c r="O141" s="232"/>
      <c r="P141" s="105"/>
      <c r="Q141" s="105"/>
      <c r="R141" s="105"/>
      <c r="S141" s="105"/>
      <c r="T141" s="105"/>
      <c r="U141" s="105"/>
      <c r="V141" s="105"/>
      <c r="W141" s="105"/>
      <c r="X141" s="105"/>
      <c r="Y141" s="105"/>
      <c r="Z141" s="105"/>
      <c r="AA141" s="105"/>
      <c r="AB141" s="105"/>
      <c r="AC141" s="105"/>
      <c r="AD141" s="105"/>
      <c r="AE141" s="105"/>
      <c r="AF141" s="105"/>
      <c r="AG141" s="105"/>
      <c r="AH141" s="105"/>
      <c r="AI141" s="105"/>
      <c r="AJ141" s="105"/>
    </row>
    <row r="142" spans="5:36" s="76" customFormat="1" ht="20.25">
      <c r="E142" s="87"/>
      <c r="N142" s="128"/>
      <c r="O142" s="232"/>
      <c r="P142" s="105"/>
      <c r="Q142" s="105"/>
      <c r="R142" s="105"/>
      <c r="S142" s="105"/>
      <c r="T142" s="105"/>
      <c r="U142" s="105"/>
      <c r="V142" s="105"/>
      <c r="W142" s="105"/>
      <c r="X142" s="105"/>
      <c r="Y142" s="105"/>
      <c r="Z142" s="105"/>
      <c r="AA142" s="105"/>
      <c r="AB142" s="105"/>
      <c r="AC142" s="105"/>
      <c r="AD142" s="105"/>
      <c r="AE142" s="105"/>
      <c r="AF142" s="105"/>
      <c r="AG142" s="105"/>
      <c r="AH142" s="105"/>
      <c r="AI142" s="105"/>
      <c r="AJ142" s="105"/>
    </row>
    <row r="143" spans="5:36" s="76" customFormat="1" ht="20.25">
      <c r="E143" s="87"/>
      <c r="N143" s="128"/>
      <c r="O143" s="232"/>
      <c r="P143" s="105"/>
      <c r="Q143" s="105"/>
      <c r="R143" s="105"/>
      <c r="S143" s="105"/>
      <c r="T143" s="105"/>
      <c r="U143" s="105"/>
      <c r="V143" s="105"/>
      <c r="W143" s="105"/>
      <c r="X143" s="105"/>
      <c r="Y143" s="105"/>
      <c r="Z143" s="105"/>
      <c r="AA143" s="105"/>
      <c r="AB143" s="105"/>
      <c r="AC143" s="105"/>
      <c r="AD143" s="105"/>
      <c r="AE143" s="105"/>
      <c r="AF143" s="105"/>
      <c r="AG143" s="105"/>
      <c r="AH143" s="105"/>
      <c r="AI143" s="105"/>
      <c r="AJ143" s="105"/>
    </row>
    <row r="144" spans="5:36" s="76" customFormat="1" ht="20.25">
      <c r="E144" s="87"/>
      <c r="N144" s="128"/>
      <c r="O144" s="232"/>
      <c r="P144" s="105"/>
      <c r="Q144" s="105"/>
      <c r="R144" s="105"/>
      <c r="S144" s="105"/>
      <c r="T144" s="105"/>
      <c r="U144" s="105"/>
      <c r="V144" s="105"/>
      <c r="W144" s="105"/>
      <c r="X144" s="105"/>
      <c r="Y144" s="105"/>
      <c r="Z144" s="105"/>
      <c r="AA144" s="105"/>
      <c r="AB144" s="105"/>
      <c r="AC144" s="105"/>
      <c r="AD144" s="105"/>
      <c r="AE144" s="105"/>
      <c r="AF144" s="105"/>
      <c r="AG144" s="105"/>
      <c r="AH144" s="105"/>
      <c r="AI144" s="105"/>
      <c r="AJ144" s="105"/>
    </row>
    <row r="145" spans="5:36" s="76" customFormat="1" ht="20.25">
      <c r="E145" s="87"/>
      <c r="N145" s="128"/>
      <c r="O145" s="232"/>
      <c r="P145" s="105"/>
      <c r="Q145" s="105"/>
      <c r="R145" s="105"/>
      <c r="S145" s="105"/>
      <c r="T145" s="105"/>
      <c r="U145" s="105"/>
      <c r="V145" s="105"/>
      <c r="W145" s="105"/>
      <c r="X145" s="105"/>
      <c r="Y145" s="105"/>
      <c r="Z145" s="105"/>
      <c r="AA145" s="105"/>
      <c r="AB145" s="105"/>
      <c r="AC145" s="105"/>
      <c r="AD145" s="105"/>
      <c r="AE145" s="105"/>
      <c r="AF145" s="105"/>
      <c r="AG145" s="105"/>
      <c r="AH145" s="105"/>
      <c r="AI145" s="105"/>
      <c r="AJ145" s="105"/>
    </row>
    <row r="146" spans="5:36" s="76" customFormat="1" ht="20.25">
      <c r="E146" s="87"/>
      <c r="N146" s="128"/>
      <c r="O146" s="232"/>
      <c r="P146" s="105"/>
      <c r="Q146" s="105"/>
      <c r="R146" s="105"/>
      <c r="S146" s="105"/>
      <c r="T146" s="105"/>
      <c r="U146" s="105"/>
      <c r="V146" s="105"/>
      <c r="W146" s="105"/>
      <c r="X146" s="105"/>
      <c r="Y146" s="105"/>
      <c r="Z146" s="105"/>
      <c r="AA146" s="105"/>
      <c r="AB146" s="105"/>
      <c r="AC146" s="105"/>
      <c r="AD146" s="105"/>
      <c r="AE146" s="105"/>
      <c r="AF146" s="105"/>
      <c r="AG146" s="105"/>
      <c r="AH146" s="105"/>
      <c r="AI146" s="105"/>
      <c r="AJ146" s="105"/>
    </row>
    <row r="147" spans="5:36" s="76" customFormat="1" ht="20.25">
      <c r="E147" s="87"/>
      <c r="N147" s="128"/>
      <c r="O147" s="232"/>
      <c r="P147" s="105"/>
      <c r="Q147" s="105"/>
      <c r="R147" s="105"/>
      <c r="S147" s="105"/>
      <c r="T147" s="105"/>
      <c r="U147" s="105"/>
      <c r="V147" s="105"/>
      <c r="W147" s="105"/>
      <c r="X147" s="105"/>
      <c r="Y147" s="105"/>
      <c r="Z147" s="105"/>
      <c r="AA147" s="105"/>
      <c r="AB147" s="105"/>
      <c r="AC147" s="105"/>
      <c r="AD147" s="105"/>
      <c r="AE147" s="105"/>
      <c r="AF147" s="105"/>
      <c r="AG147" s="105"/>
      <c r="AH147" s="105"/>
      <c r="AI147" s="105"/>
      <c r="AJ147" s="105"/>
    </row>
    <row r="148" spans="5:36" s="76" customFormat="1" ht="20.25">
      <c r="E148" s="87"/>
      <c r="N148" s="128"/>
      <c r="O148" s="232"/>
      <c r="P148" s="105"/>
      <c r="Q148" s="105"/>
      <c r="R148" s="105"/>
      <c r="S148" s="105"/>
      <c r="T148" s="105"/>
      <c r="U148" s="105"/>
      <c r="V148" s="105"/>
      <c r="W148" s="105"/>
      <c r="X148" s="105"/>
      <c r="Y148" s="105"/>
      <c r="Z148" s="105"/>
      <c r="AA148" s="105"/>
      <c r="AB148" s="105"/>
      <c r="AC148" s="105"/>
      <c r="AD148" s="105"/>
      <c r="AE148" s="105"/>
      <c r="AF148" s="105"/>
      <c r="AG148" s="105"/>
      <c r="AH148" s="105"/>
      <c r="AI148" s="105"/>
      <c r="AJ148" s="105"/>
    </row>
    <row r="149" spans="5:36" s="76" customFormat="1" ht="20.25">
      <c r="E149" s="87"/>
      <c r="N149" s="128"/>
      <c r="O149" s="232"/>
      <c r="P149" s="105"/>
      <c r="Q149" s="105"/>
      <c r="R149" s="105"/>
      <c r="S149" s="105"/>
      <c r="T149" s="105"/>
      <c r="U149" s="105"/>
      <c r="V149" s="105"/>
      <c r="W149" s="105"/>
      <c r="X149" s="105"/>
      <c r="Y149" s="105"/>
      <c r="Z149" s="105"/>
      <c r="AA149" s="105"/>
      <c r="AB149" s="105"/>
      <c r="AC149" s="105"/>
      <c r="AD149" s="105"/>
      <c r="AE149" s="105"/>
      <c r="AF149" s="105"/>
      <c r="AG149" s="105"/>
      <c r="AH149" s="105"/>
      <c r="AI149" s="105"/>
      <c r="AJ149" s="105"/>
    </row>
    <row r="150" spans="5:36" s="76" customFormat="1" ht="20.25">
      <c r="E150" s="87"/>
      <c r="N150" s="128"/>
      <c r="O150" s="232"/>
      <c r="P150" s="105"/>
      <c r="Q150" s="105"/>
      <c r="R150" s="105"/>
      <c r="S150" s="105"/>
      <c r="T150" s="105"/>
      <c r="U150" s="105"/>
      <c r="V150" s="105"/>
      <c r="W150" s="105"/>
      <c r="X150" s="105"/>
      <c r="Y150" s="105"/>
      <c r="Z150" s="105"/>
      <c r="AA150" s="105"/>
      <c r="AB150" s="105"/>
      <c r="AC150" s="105"/>
      <c r="AD150" s="105"/>
      <c r="AE150" s="105"/>
      <c r="AF150" s="105"/>
      <c r="AG150" s="105"/>
      <c r="AH150" s="105"/>
      <c r="AI150" s="105"/>
      <c r="AJ150" s="105"/>
    </row>
    <row r="151" spans="5:36" s="76" customFormat="1" ht="20.25">
      <c r="E151" s="87"/>
      <c r="N151" s="128"/>
      <c r="O151" s="232"/>
      <c r="P151" s="105"/>
      <c r="Q151" s="105"/>
      <c r="R151" s="105"/>
      <c r="S151" s="105"/>
      <c r="T151" s="105"/>
      <c r="U151" s="105"/>
      <c r="V151" s="105"/>
      <c r="W151" s="105"/>
      <c r="X151" s="105"/>
      <c r="Y151" s="105"/>
      <c r="Z151" s="105"/>
      <c r="AA151" s="105"/>
      <c r="AB151" s="105"/>
      <c r="AC151" s="105"/>
      <c r="AD151" s="105"/>
      <c r="AE151" s="105"/>
      <c r="AF151" s="105"/>
      <c r="AG151" s="105"/>
      <c r="AH151" s="105"/>
      <c r="AI151" s="105"/>
      <c r="AJ151" s="105"/>
    </row>
    <row r="152" spans="5:36" s="76" customFormat="1" ht="20.25">
      <c r="E152" s="87"/>
      <c r="N152" s="128"/>
      <c r="O152" s="232"/>
      <c r="P152" s="105"/>
      <c r="Q152" s="105"/>
      <c r="R152" s="105"/>
      <c r="S152" s="105"/>
      <c r="T152" s="105"/>
      <c r="U152" s="105"/>
      <c r="V152" s="105"/>
      <c r="W152" s="105"/>
      <c r="X152" s="105"/>
      <c r="Y152" s="105"/>
      <c r="Z152" s="105"/>
      <c r="AA152" s="105"/>
      <c r="AB152" s="105"/>
      <c r="AC152" s="105"/>
      <c r="AD152" s="105"/>
      <c r="AE152" s="105"/>
      <c r="AF152" s="105"/>
      <c r="AG152" s="105"/>
      <c r="AH152" s="105"/>
      <c r="AI152" s="105"/>
      <c r="AJ152" s="105"/>
    </row>
    <row r="153" spans="5:36" s="76" customFormat="1" ht="20.25">
      <c r="E153" s="87"/>
      <c r="N153" s="128"/>
      <c r="O153" s="232"/>
      <c r="P153" s="105"/>
      <c r="Q153" s="105"/>
      <c r="R153" s="105"/>
      <c r="S153" s="105"/>
      <c r="T153" s="105"/>
      <c r="U153" s="105"/>
      <c r="V153" s="105"/>
      <c r="W153" s="105"/>
      <c r="X153" s="105"/>
      <c r="Y153" s="105"/>
      <c r="Z153" s="105"/>
      <c r="AA153" s="105"/>
      <c r="AB153" s="105"/>
      <c r="AC153" s="105"/>
      <c r="AD153" s="105"/>
      <c r="AE153" s="105"/>
      <c r="AF153" s="105"/>
      <c r="AG153" s="105"/>
      <c r="AH153" s="105"/>
      <c r="AI153" s="105"/>
      <c r="AJ153" s="105"/>
    </row>
    <row r="154" spans="5:36" s="76" customFormat="1" ht="20.25">
      <c r="E154" s="87"/>
      <c r="N154" s="128"/>
      <c r="O154" s="232"/>
      <c r="P154" s="105"/>
      <c r="Q154" s="105"/>
      <c r="R154" s="105"/>
      <c r="S154" s="105"/>
      <c r="T154" s="105"/>
      <c r="U154" s="105"/>
      <c r="V154" s="105"/>
      <c r="W154" s="105"/>
      <c r="X154" s="105"/>
      <c r="Y154" s="105"/>
      <c r="Z154" s="105"/>
      <c r="AA154" s="105"/>
      <c r="AB154" s="105"/>
      <c r="AC154" s="105"/>
      <c r="AD154" s="105"/>
      <c r="AE154" s="105"/>
      <c r="AF154" s="105"/>
      <c r="AG154" s="105"/>
      <c r="AH154" s="105"/>
      <c r="AI154" s="105"/>
      <c r="AJ154" s="105"/>
    </row>
    <row r="155" spans="5:36" s="76" customFormat="1" ht="20.25">
      <c r="E155" s="87"/>
      <c r="N155" s="128"/>
      <c r="O155" s="232"/>
      <c r="P155" s="105"/>
      <c r="Q155" s="105"/>
      <c r="R155" s="105"/>
      <c r="S155" s="105"/>
      <c r="T155" s="105"/>
      <c r="U155" s="105"/>
      <c r="V155" s="105"/>
      <c r="W155" s="105"/>
      <c r="X155" s="105"/>
      <c r="Y155" s="105"/>
      <c r="Z155" s="105"/>
      <c r="AA155" s="105"/>
      <c r="AB155" s="105"/>
      <c r="AC155" s="105"/>
      <c r="AD155" s="105"/>
      <c r="AE155" s="105"/>
      <c r="AF155" s="105"/>
      <c r="AG155" s="105"/>
      <c r="AH155" s="105"/>
      <c r="AI155" s="105"/>
      <c r="AJ155" s="105"/>
    </row>
    <row r="156" spans="5:36" s="76" customFormat="1" ht="20.25">
      <c r="E156" s="87"/>
      <c r="N156" s="128"/>
      <c r="O156" s="232"/>
      <c r="P156" s="105"/>
      <c r="Q156" s="105"/>
      <c r="R156" s="105"/>
      <c r="S156" s="105"/>
      <c r="T156" s="105"/>
      <c r="U156" s="105"/>
      <c r="V156" s="105"/>
      <c r="W156" s="105"/>
      <c r="X156" s="105"/>
      <c r="Y156" s="105"/>
      <c r="Z156" s="105"/>
      <c r="AA156" s="105"/>
      <c r="AB156" s="105"/>
      <c r="AC156" s="105"/>
      <c r="AD156" s="105"/>
      <c r="AE156" s="105"/>
      <c r="AF156" s="105"/>
      <c r="AG156" s="105"/>
      <c r="AH156" s="105"/>
      <c r="AI156" s="105"/>
      <c r="AJ156" s="105"/>
    </row>
    <row r="157" spans="5:36" s="76" customFormat="1" ht="20.25">
      <c r="E157" s="87"/>
      <c r="N157" s="128"/>
      <c r="O157" s="232"/>
      <c r="P157" s="105"/>
      <c r="Q157" s="105"/>
      <c r="R157" s="105"/>
      <c r="S157" s="105"/>
      <c r="T157" s="105"/>
      <c r="U157" s="105"/>
      <c r="V157" s="105"/>
      <c r="W157" s="105"/>
      <c r="X157" s="105"/>
      <c r="Y157" s="105"/>
      <c r="Z157" s="105"/>
      <c r="AA157" s="105"/>
      <c r="AB157" s="105"/>
      <c r="AC157" s="105"/>
      <c r="AD157" s="105"/>
      <c r="AE157" s="105"/>
      <c r="AF157" s="105"/>
      <c r="AG157" s="105"/>
      <c r="AH157" s="105"/>
      <c r="AI157" s="105"/>
      <c r="AJ157" s="105"/>
    </row>
    <row r="158" spans="5:36" s="76" customFormat="1" ht="20.25">
      <c r="E158" s="87"/>
      <c r="N158" s="128"/>
      <c r="O158" s="232"/>
      <c r="P158" s="105"/>
      <c r="Q158" s="105"/>
      <c r="R158" s="105"/>
      <c r="S158" s="105"/>
      <c r="T158" s="105"/>
      <c r="U158" s="105"/>
      <c r="V158" s="105"/>
      <c r="W158" s="105"/>
      <c r="X158" s="105"/>
      <c r="Y158" s="105"/>
      <c r="Z158" s="105"/>
      <c r="AA158" s="105"/>
      <c r="AB158" s="105"/>
      <c r="AC158" s="105"/>
      <c r="AD158" s="105"/>
      <c r="AE158" s="105"/>
      <c r="AF158" s="105"/>
      <c r="AG158" s="105"/>
      <c r="AH158" s="105"/>
      <c r="AI158" s="105"/>
      <c r="AJ158" s="105"/>
    </row>
    <row r="159" spans="5:36" s="76" customFormat="1" ht="20.25">
      <c r="E159" s="87"/>
      <c r="N159" s="128"/>
      <c r="O159" s="232"/>
      <c r="P159" s="105"/>
      <c r="Q159" s="105"/>
      <c r="R159" s="105"/>
      <c r="S159" s="105"/>
      <c r="T159" s="105"/>
      <c r="U159" s="105"/>
      <c r="V159" s="105"/>
      <c r="W159" s="105"/>
      <c r="X159" s="105"/>
      <c r="Y159" s="105"/>
      <c r="Z159" s="105"/>
      <c r="AA159" s="105"/>
      <c r="AB159" s="105"/>
      <c r="AC159" s="105"/>
      <c r="AD159" s="105"/>
      <c r="AE159" s="105"/>
      <c r="AF159" s="105"/>
      <c r="AG159" s="105"/>
      <c r="AH159" s="105"/>
      <c r="AI159" s="105"/>
      <c r="AJ159" s="105"/>
    </row>
    <row r="160" spans="5:36" s="76" customFormat="1" ht="20.25">
      <c r="E160" s="87"/>
      <c r="N160" s="128"/>
      <c r="O160" s="232"/>
      <c r="P160" s="105"/>
      <c r="Q160" s="105"/>
      <c r="R160" s="105"/>
      <c r="S160" s="105"/>
      <c r="T160" s="105"/>
      <c r="U160" s="105"/>
      <c r="V160" s="105"/>
      <c r="W160" s="105"/>
      <c r="X160" s="105"/>
      <c r="Y160" s="105"/>
      <c r="Z160" s="105"/>
      <c r="AA160" s="105"/>
      <c r="AB160" s="105"/>
      <c r="AC160" s="105"/>
      <c r="AD160" s="105"/>
      <c r="AE160" s="105"/>
      <c r="AF160" s="105"/>
      <c r="AG160" s="105"/>
      <c r="AH160" s="105"/>
      <c r="AI160" s="105"/>
      <c r="AJ160" s="105"/>
    </row>
    <row r="161" spans="5:36" s="76" customFormat="1" ht="20.25">
      <c r="E161" s="87"/>
      <c r="N161" s="128"/>
      <c r="O161" s="232"/>
      <c r="P161" s="105"/>
      <c r="Q161" s="105"/>
      <c r="R161" s="105"/>
      <c r="S161" s="105"/>
      <c r="T161" s="105"/>
      <c r="U161" s="105"/>
      <c r="V161" s="105"/>
      <c r="W161" s="105"/>
      <c r="X161" s="105"/>
      <c r="Y161" s="105"/>
      <c r="Z161" s="105"/>
      <c r="AA161" s="105"/>
      <c r="AB161" s="105"/>
      <c r="AC161" s="105"/>
      <c r="AD161" s="105"/>
      <c r="AE161" s="105"/>
      <c r="AF161" s="105"/>
      <c r="AG161" s="105"/>
      <c r="AH161" s="105"/>
      <c r="AI161" s="105"/>
      <c r="AJ161" s="105"/>
    </row>
    <row r="162" spans="5:36" s="76" customFormat="1" ht="20.25">
      <c r="E162" s="87"/>
      <c r="N162" s="128"/>
      <c r="O162" s="232"/>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row>
    <row r="163" spans="5:36" s="76" customFormat="1" ht="20.25">
      <c r="E163" s="87"/>
      <c r="N163" s="128"/>
      <c r="O163" s="232"/>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row>
    <row r="164" spans="5:36" s="76" customFormat="1" ht="20.25">
      <c r="E164" s="87"/>
      <c r="N164" s="128"/>
      <c r="O164" s="232"/>
      <c r="P164" s="105"/>
      <c r="Q164" s="105"/>
      <c r="R164" s="105"/>
      <c r="S164" s="105"/>
      <c r="T164" s="105"/>
      <c r="U164" s="105"/>
      <c r="V164" s="105"/>
      <c r="W164" s="105"/>
      <c r="X164" s="105"/>
      <c r="Y164" s="105"/>
      <c r="Z164" s="105"/>
      <c r="AA164" s="105"/>
      <c r="AB164" s="105"/>
      <c r="AC164" s="105"/>
      <c r="AD164" s="105"/>
      <c r="AE164" s="105"/>
      <c r="AF164" s="105"/>
      <c r="AG164" s="105"/>
      <c r="AH164" s="105"/>
      <c r="AI164" s="105"/>
      <c r="AJ164" s="105"/>
    </row>
    <row r="165" spans="5:36" s="76" customFormat="1" ht="20.25">
      <c r="E165" s="87"/>
      <c r="N165" s="128"/>
      <c r="O165" s="232"/>
      <c r="P165" s="105"/>
      <c r="Q165" s="105"/>
      <c r="R165" s="105"/>
      <c r="S165" s="105"/>
      <c r="T165" s="105"/>
      <c r="U165" s="105"/>
      <c r="V165" s="105"/>
      <c r="W165" s="105"/>
      <c r="X165" s="105"/>
      <c r="Y165" s="105"/>
      <c r="Z165" s="105"/>
      <c r="AA165" s="105"/>
      <c r="AB165" s="105"/>
      <c r="AC165" s="105"/>
      <c r="AD165" s="105"/>
      <c r="AE165" s="105"/>
      <c r="AF165" s="105"/>
      <c r="AG165" s="105"/>
      <c r="AH165" s="105"/>
      <c r="AI165" s="105"/>
      <c r="AJ165" s="105"/>
    </row>
    <row r="166" spans="5:36" s="76" customFormat="1" ht="20.25">
      <c r="E166" s="87"/>
      <c r="N166" s="128"/>
      <c r="O166" s="232"/>
      <c r="P166" s="105"/>
      <c r="Q166" s="105"/>
      <c r="R166" s="105"/>
      <c r="S166" s="105"/>
      <c r="T166" s="105"/>
      <c r="U166" s="105"/>
      <c r="V166" s="105"/>
      <c r="W166" s="105"/>
      <c r="X166" s="105"/>
      <c r="Y166" s="105"/>
      <c r="Z166" s="105"/>
      <c r="AA166" s="105"/>
      <c r="AB166" s="105"/>
      <c r="AC166" s="105"/>
      <c r="AD166" s="105"/>
      <c r="AE166" s="105"/>
      <c r="AF166" s="105"/>
      <c r="AG166" s="105"/>
      <c r="AH166" s="105"/>
      <c r="AI166" s="105"/>
      <c r="AJ166" s="105"/>
    </row>
    <row r="167" spans="5:36" s="76" customFormat="1" ht="20.25">
      <c r="E167" s="87"/>
      <c r="N167" s="128"/>
      <c r="O167" s="232"/>
      <c r="P167" s="105"/>
      <c r="Q167" s="105"/>
      <c r="R167" s="105"/>
      <c r="S167" s="105"/>
      <c r="T167" s="105"/>
      <c r="U167" s="105"/>
      <c r="V167" s="105"/>
      <c r="W167" s="105"/>
      <c r="X167" s="105"/>
      <c r="Y167" s="105"/>
      <c r="Z167" s="105"/>
      <c r="AA167" s="105"/>
      <c r="AB167" s="105"/>
      <c r="AC167" s="105"/>
      <c r="AD167" s="105"/>
      <c r="AE167" s="105"/>
      <c r="AF167" s="105"/>
      <c r="AG167" s="105"/>
      <c r="AH167" s="105"/>
      <c r="AI167" s="105"/>
      <c r="AJ167" s="105"/>
    </row>
    <row r="168" spans="5:36" s="76" customFormat="1" ht="20.25">
      <c r="E168" s="87"/>
      <c r="N168" s="128"/>
      <c r="O168" s="232"/>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row>
    <row r="169" spans="5:36" s="76" customFormat="1" ht="20.25">
      <c r="E169" s="87"/>
      <c r="N169" s="128"/>
      <c r="O169" s="232"/>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row>
    <row r="170" spans="5:36" s="76" customFormat="1" ht="20.25">
      <c r="E170" s="87"/>
      <c r="N170" s="128"/>
      <c r="O170" s="232"/>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row>
    <row r="171" spans="5:36" s="76" customFormat="1" ht="20.25">
      <c r="E171" s="87"/>
      <c r="N171" s="128"/>
      <c r="O171" s="232"/>
      <c r="P171" s="105"/>
      <c r="Q171" s="105"/>
      <c r="R171" s="105"/>
      <c r="S171" s="105"/>
      <c r="T171" s="105"/>
      <c r="U171" s="105"/>
      <c r="V171" s="105"/>
      <c r="W171" s="105"/>
      <c r="X171" s="105"/>
      <c r="Y171" s="105"/>
      <c r="Z171" s="105"/>
      <c r="AA171" s="105"/>
      <c r="AB171" s="105"/>
      <c r="AC171" s="105"/>
      <c r="AD171" s="105"/>
      <c r="AE171" s="105"/>
      <c r="AF171" s="105"/>
      <c r="AG171" s="105"/>
      <c r="AH171" s="105"/>
      <c r="AI171" s="105"/>
      <c r="AJ171" s="105"/>
    </row>
    <row r="172" spans="5:36" s="76" customFormat="1" ht="20.25">
      <c r="E172" s="87"/>
      <c r="N172" s="128"/>
      <c r="O172" s="232"/>
      <c r="P172" s="105"/>
      <c r="Q172" s="105"/>
      <c r="R172" s="105"/>
      <c r="S172" s="105"/>
      <c r="T172" s="105"/>
      <c r="U172" s="105"/>
      <c r="V172" s="105"/>
      <c r="W172" s="105"/>
      <c r="X172" s="105"/>
      <c r="Y172" s="105"/>
      <c r="Z172" s="105"/>
      <c r="AA172" s="105"/>
      <c r="AB172" s="105"/>
      <c r="AC172" s="105"/>
      <c r="AD172" s="105"/>
      <c r="AE172" s="105"/>
      <c r="AF172" s="105"/>
      <c r="AG172" s="105"/>
      <c r="AH172" s="105"/>
      <c r="AI172" s="105"/>
      <c r="AJ172" s="105"/>
    </row>
    <row r="173" spans="5:36" s="76" customFormat="1" ht="20.25">
      <c r="E173" s="87"/>
      <c r="N173" s="128"/>
      <c r="O173" s="232"/>
      <c r="P173" s="105"/>
      <c r="Q173" s="105"/>
      <c r="R173" s="105"/>
      <c r="S173" s="105"/>
      <c r="T173" s="105"/>
      <c r="U173" s="105"/>
      <c r="V173" s="105"/>
      <c r="W173" s="105"/>
      <c r="X173" s="105"/>
      <c r="Y173" s="105"/>
      <c r="Z173" s="105"/>
      <c r="AA173" s="105"/>
      <c r="AB173" s="105"/>
      <c r="AC173" s="105"/>
      <c r="AD173" s="105"/>
      <c r="AE173" s="105"/>
      <c r="AF173" s="105"/>
      <c r="AG173" s="105"/>
      <c r="AH173" s="105"/>
      <c r="AI173" s="105"/>
      <c r="AJ173" s="105"/>
    </row>
    <row r="174" spans="5:36" s="76" customFormat="1" ht="20.25">
      <c r="E174" s="87"/>
      <c r="N174" s="128"/>
      <c r="O174" s="232"/>
      <c r="P174" s="105"/>
      <c r="Q174" s="105"/>
      <c r="R174" s="105"/>
      <c r="S174" s="105"/>
      <c r="T174" s="105"/>
      <c r="U174" s="105"/>
      <c r="V174" s="105"/>
      <c r="W174" s="105"/>
      <c r="X174" s="105"/>
      <c r="Y174" s="105"/>
      <c r="Z174" s="105"/>
      <c r="AA174" s="105"/>
      <c r="AB174" s="105"/>
      <c r="AC174" s="105"/>
      <c r="AD174" s="105"/>
      <c r="AE174" s="105"/>
      <c r="AF174" s="105"/>
      <c r="AG174" s="105"/>
      <c r="AH174" s="105"/>
      <c r="AI174" s="105"/>
      <c r="AJ174" s="105"/>
    </row>
    <row r="175" spans="5:36" s="76" customFormat="1" ht="20.25">
      <c r="E175" s="87"/>
      <c r="N175" s="128"/>
      <c r="O175" s="232"/>
      <c r="P175" s="105"/>
      <c r="Q175" s="105"/>
      <c r="R175" s="105"/>
      <c r="S175" s="105"/>
      <c r="T175" s="105"/>
      <c r="U175" s="105"/>
      <c r="V175" s="105"/>
      <c r="W175" s="105"/>
      <c r="X175" s="105"/>
      <c r="Y175" s="105"/>
      <c r="Z175" s="105"/>
      <c r="AA175" s="105"/>
      <c r="AB175" s="105"/>
      <c r="AC175" s="105"/>
      <c r="AD175" s="105"/>
      <c r="AE175" s="105"/>
      <c r="AF175" s="105"/>
      <c r="AG175" s="105"/>
      <c r="AH175" s="105"/>
      <c r="AI175" s="105"/>
      <c r="AJ175" s="105"/>
    </row>
    <row r="176" spans="5:36" s="76" customFormat="1" ht="20.25">
      <c r="E176" s="87"/>
      <c r="N176" s="128"/>
      <c r="O176" s="232"/>
      <c r="P176" s="105"/>
      <c r="Q176" s="105"/>
      <c r="R176" s="105"/>
      <c r="S176" s="105"/>
      <c r="T176" s="105"/>
      <c r="U176" s="105"/>
      <c r="V176" s="105"/>
      <c r="W176" s="105"/>
      <c r="X176" s="105"/>
      <c r="Y176" s="105"/>
      <c r="Z176" s="105"/>
      <c r="AA176" s="105"/>
      <c r="AB176" s="105"/>
      <c r="AC176" s="105"/>
      <c r="AD176" s="105"/>
      <c r="AE176" s="105"/>
      <c r="AF176" s="105"/>
      <c r="AG176" s="105"/>
      <c r="AH176" s="105"/>
      <c r="AI176" s="105"/>
      <c r="AJ176" s="105"/>
    </row>
    <row r="177" spans="5:36" s="76" customFormat="1" ht="20.25">
      <c r="E177" s="87"/>
      <c r="N177" s="128"/>
      <c r="O177" s="232"/>
      <c r="P177" s="105"/>
      <c r="Q177" s="105"/>
      <c r="R177" s="105"/>
      <c r="S177" s="105"/>
      <c r="T177" s="105"/>
      <c r="U177" s="105"/>
      <c r="V177" s="105"/>
      <c r="W177" s="105"/>
      <c r="X177" s="105"/>
      <c r="Y177" s="105"/>
      <c r="Z177" s="105"/>
      <c r="AA177" s="105"/>
      <c r="AB177" s="105"/>
      <c r="AC177" s="105"/>
      <c r="AD177" s="105"/>
      <c r="AE177" s="105"/>
      <c r="AF177" s="105"/>
      <c r="AG177" s="105"/>
      <c r="AH177" s="105"/>
      <c r="AI177" s="105"/>
      <c r="AJ177" s="105"/>
    </row>
    <row r="178" spans="5:36" s="76" customFormat="1" ht="20.25">
      <c r="E178" s="87"/>
      <c r="N178" s="128"/>
      <c r="O178" s="232"/>
      <c r="P178" s="105"/>
      <c r="Q178" s="105"/>
      <c r="R178" s="105"/>
      <c r="S178" s="105"/>
      <c r="T178" s="105"/>
      <c r="U178" s="105"/>
      <c r="V178" s="105"/>
      <c r="W178" s="105"/>
      <c r="X178" s="105"/>
      <c r="Y178" s="105"/>
      <c r="Z178" s="105"/>
      <c r="AA178" s="105"/>
      <c r="AB178" s="105"/>
      <c r="AC178" s="105"/>
      <c r="AD178" s="105"/>
      <c r="AE178" s="105"/>
      <c r="AF178" s="105"/>
      <c r="AG178" s="105"/>
      <c r="AH178" s="105"/>
      <c r="AI178" s="105"/>
      <c r="AJ178" s="105"/>
    </row>
    <row r="179" spans="5:36" s="76" customFormat="1" ht="20.25">
      <c r="E179" s="87"/>
      <c r="N179" s="128"/>
      <c r="O179" s="232"/>
      <c r="P179" s="105"/>
      <c r="Q179" s="105"/>
      <c r="R179" s="105"/>
      <c r="S179" s="105"/>
      <c r="T179" s="105"/>
      <c r="U179" s="105"/>
      <c r="V179" s="105"/>
      <c r="W179" s="105"/>
      <c r="X179" s="105"/>
      <c r="Y179" s="105"/>
      <c r="Z179" s="105"/>
      <c r="AA179" s="105"/>
      <c r="AB179" s="105"/>
      <c r="AC179" s="105"/>
      <c r="AD179" s="105"/>
      <c r="AE179" s="105"/>
      <c r="AF179" s="105"/>
      <c r="AG179" s="105"/>
      <c r="AH179" s="105"/>
      <c r="AI179" s="105"/>
      <c r="AJ179" s="105"/>
    </row>
    <row r="180" spans="5:36" s="76" customFormat="1" ht="20.25">
      <c r="E180" s="87"/>
      <c r="N180" s="128"/>
      <c r="O180" s="232"/>
      <c r="P180" s="105"/>
      <c r="Q180" s="105"/>
      <c r="R180" s="105"/>
      <c r="S180" s="105"/>
      <c r="T180" s="105"/>
      <c r="U180" s="105"/>
      <c r="V180" s="105"/>
      <c r="W180" s="105"/>
      <c r="X180" s="105"/>
      <c r="Y180" s="105"/>
      <c r="Z180" s="105"/>
      <c r="AA180" s="105"/>
      <c r="AB180" s="105"/>
      <c r="AC180" s="105"/>
      <c r="AD180" s="105"/>
      <c r="AE180" s="105"/>
      <c r="AF180" s="105"/>
      <c r="AG180" s="105"/>
      <c r="AH180" s="105"/>
      <c r="AI180" s="105"/>
      <c r="AJ180" s="105"/>
    </row>
    <row r="181" spans="5:36" s="76" customFormat="1" ht="20.25">
      <c r="E181" s="87"/>
      <c r="N181" s="128"/>
      <c r="O181" s="232"/>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row>
    <row r="182" spans="5:36" s="76" customFormat="1" ht="20.25">
      <c r="E182" s="87"/>
      <c r="N182" s="128"/>
      <c r="O182" s="232"/>
      <c r="P182" s="105"/>
      <c r="Q182" s="105"/>
      <c r="R182" s="105"/>
      <c r="S182" s="105"/>
      <c r="T182" s="105"/>
      <c r="U182" s="105"/>
      <c r="V182" s="105"/>
      <c r="W182" s="105"/>
      <c r="X182" s="105"/>
      <c r="Y182" s="105"/>
      <c r="Z182" s="105"/>
      <c r="AA182" s="105"/>
      <c r="AB182" s="105"/>
      <c r="AC182" s="105"/>
      <c r="AD182" s="105"/>
      <c r="AE182" s="105"/>
      <c r="AF182" s="105"/>
      <c r="AG182" s="105"/>
      <c r="AH182" s="105"/>
      <c r="AI182" s="105"/>
      <c r="AJ182" s="105"/>
    </row>
    <row r="183" spans="5:36" s="76" customFormat="1" ht="20.25">
      <c r="E183" s="87"/>
      <c r="N183" s="128"/>
      <c r="O183" s="232"/>
      <c r="P183" s="105"/>
      <c r="Q183" s="105"/>
      <c r="R183" s="105"/>
      <c r="S183" s="105"/>
      <c r="T183" s="105"/>
      <c r="U183" s="105"/>
      <c r="V183" s="105"/>
      <c r="W183" s="105"/>
      <c r="X183" s="105"/>
      <c r="Y183" s="105"/>
      <c r="Z183" s="105"/>
      <c r="AA183" s="105"/>
      <c r="AB183" s="105"/>
      <c r="AC183" s="105"/>
      <c r="AD183" s="105"/>
      <c r="AE183" s="105"/>
      <c r="AF183" s="105"/>
      <c r="AG183" s="105"/>
      <c r="AH183" s="105"/>
      <c r="AI183" s="105"/>
      <c r="AJ183" s="105"/>
    </row>
    <row r="184" spans="5:36" s="76" customFormat="1" ht="20.25">
      <c r="E184" s="87"/>
      <c r="N184" s="128"/>
      <c r="O184" s="232"/>
      <c r="P184" s="105"/>
      <c r="Q184" s="105"/>
      <c r="R184" s="105"/>
      <c r="S184" s="105"/>
      <c r="T184" s="105"/>
      <c r="U184" s="105"/>
      <c r="V184" s="105"/>
      <c r="W184" s="105"/>
      <c r="X184" s="105"/>
      <c r="Y184" s="105"/>
      <c r="Z184" s="105"/>
      <c r="AA184" s="105"/>
      <c r="AB184" s="105"/>
      <c r="AC184" s="105"/>
      <c r="AD184" s="105"/>
      <c r="AE184" s="105"/>
      <c r="AF184" s="105"/>
      <c r="AG184" s="105"/>
      <c r="AH184" s="105"/>
      <c r="AI184" s="105"/>
      <c r="AJ184" s="105"/>
    </row>
    <row r="185" spans="5:36" s="76" customFormat="1" ht="20.25">
      <c r="E185" s="87"/>
      <c r="N185" s="128"/>
      <c r="O185" s="232"/>
      <c r="P185" s="105"/>
      <c r="Q185" s="105"/>
      <c r="R185" s="105"/>
      <c r="S185" s="105"/>
      <c r="T185" s="105"/>
      <c r="U185" s="105"/>
      <c r="V185" s="105"/>
      <c r="W185" s="105"/>
      <c r="X185" s="105"/>
      <c r="Y185" s="105"/>
      <c r="Z185" s="105"/>
      <c r="AA185" s="105"/>
      <c r="AB185" s="105"/>
      <c r="AC185" s="105"/>
      <c r="AD185" s="105"/>
      <c r="AE185" s="105"/>
      <c r="AF185" s="105"/>
      <c r="AG185" s="105"/>
      <c r="AH185" s="105"/>
      <c r="AI185" s="105"/>
      <c r="AJ185" s="105"/>
    </row>
    <row r="186" spans="5:36" s="76" customFormat="1" ht="20.25">
      <c r="E186" s="87"/>
      <c r="N186" s="128"/>
      <c r="O186" s="232"/>
      <c r="P186" s="105"/>
      <c r="Q186" s="105"/>
      <c r="R186" s="105"/>
      <c r="S186" s="105"/>
      <c r="T186" s="105"/>
      <c r="U186" s="105"/>
      <c r="V186" s="105"/>
      <c r="W186" s="105"/>
      <c r="X186" s="105"/>
      <c r="Y186" s="105"/>
      <c r="Z186" s="105"/>
      <c r="AA186" s="105"/>
      <c r="AB186" s="105"/>
      <c r="AC186" s="105"/>
      <c r="AD186" s="105"/>
      <c r="AE186" s="105"/>
      <c r="AF186" s="105"/>
      <c r="AG186" s="105"/>
      <c r="AH186" s="105"/>
      <c r="AI186" s="105"/>
      <c r="AJ186" s="105"/>
    </row>
    <row r="187" spans="5:36" s="76" customFormat="1" ht="20.25">
      <c r="E187" s="87"/>
      <c r="N187" s="128"/>
      <c r="O187" s="232"/>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row>
    <row r="188" spans="5:36" s="76" customFormat="1" ht="20.25">
      <c r="E188" s="87"/>
      <c r="N188" s="128"/>
      <c r="O188" s="232"/>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row>
    <row r="189" spans="5:36" s="76" customFormat="1" ht="20.25">
      <c r="E189" s="87"/>
      <c r="N189" s="128"/>
      <c r="O189" s="232"/>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row>
    <row r="190" spans="5:36" s="76" customFormat="1" ht="20.25">
      <c r="E190" s="87"/>
      <c r="N190" s="128"/>
      <c r="O190" s="232"/>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row>
    <row r="191" spans="5:36" s="76" customFormat="1" ht="20.25">
      <c r="E191" s="87"/>
      <c r="N191" s="128"/>
      <c r="O191" s="232"/>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row>
    <row r="192" spans="5:36" s="76" customFormat="1" ht="20.25">
      <c r="E192" s="87"/>
      <c r="N192" s="128"/>
      <c r="O192" s="232"/>
      <c r="P192" s="105"/>
      <c r="Q192" s="105"/>
      <c r="R192" s="105"/>
      <c r="S192" s="105"/>
      <c r="T192" s="105"/>
      <c r="U192" s="105"/>
      <c r="V192" s="105"/>
      <c r="W192" s="105"/>
      <c r="X192" s="105"/>
      <c r="Y192" s="105"/>
      <c r="Z192" s="105"/>
      <c r="AA192" s="105"/>
      <c r="AB192" s="105"/>
      <c r="AC192" s="105"/>
      <c r="AD192" s="105"/>
      <c r="AE192" s="105"/>
      <c r="AF192" s="105"/>
      <c r="AG192" s="105"/>
      <c r="AH192" s="105"/>
      <c r="AI192" s="105"/>
      <c r="AJ192" s="105"/>
    </row>
    <row r="193" spans="5:36" s="76" customFormat="1" ht="20.25">
      <c r="E193" s="87"/>
      <c r="N193" s="128"/>
      <c r="O193" s="232"/>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row>
    <row r="194" spans="5:36" s="76" customFormat="1" ht="20.25">
      <c r="E194" s="87"/>
      <c r="N194" s="128"/>
      <c r="O194" s="232"/>
      <c r="P194" s="105"/>
      <c r="Q194" s="105"/>
      <c r="R194" s="105"/>
      <c r="S194" s="105"/>
      <c r="T194" s="105"/>
      <c r="U194" s="105"/>
      <c r="V194" s="105"/>
      <c r="W194" s="105"/>
      <c r="X194" s="105"/>
      <c r="Y194" s="105"/>
      <c r="Z194" s="105"/>
      <c r="AA194" s="105"/>
      <c r="AB194" s="105"/>
      <c r="AC194" s="105"/>
      <c r="AD194" s="105"/>
      <c r="AE194" s="105"/>
      <c r="AF194" s="105"/>
      <c r="AG194" s="105"/>
      <c r="AH194" s="105"/>
      <c r="AI194" s="105"/>
      <c r="AJ194" s="105"/>
    </row>
    <row r="195" spans="5:36" s="76" customFormat="1" ht="20.25">
      <c r="E195" s="87"/>
      <c r="N195" s="128"/>
      <c r="O195" s="232"/>
      <c r="P195" s="105"/>
      <c r="Q195" s="105"/>
      <c r="R195" s="105"/>
      <c r="S195" s="105"/>
      <c r="T195" s="105"/>
      <c r="U195" s="105"/>
      <c r="V195" s="105"/>
      <c r="W195" s="105"/>
      <c r="X195" s="105"/>
      <c r="Y195" s="105"/>
      <c r="Z195" s="105"/>
      <c r="AA195" s="105"/>
      <c r="AB195" s="105"/>
      <c r="AC195" s="105"/>
      <c r="AD195" s="105"/>
      <c r="AE195" s="105"/>
      <c r="AF195" s="105"/>
      <c r="AG195" s="105"/>
      <c r="AH195" s="105"/>
      <c r="AI195" s="105"/>
      <c r="AJ195" s="105"/>
    </row>
    <row r="196" spans="5:36" s="76" customFormat="1" ht="20.25">
      <c r="E196" s="87"/>
      <c r="N196" s="128"/>
      <c r="O196" s="232"/>
      <c r="P196" s="105"/>
      <c r="Q196" s="105"/>
      <c r="R196" s="105"/>
      <c r="S196" s="105"/>
      <c r="T196" s="105"/>
      <c r="U196" s="105"/>
      <c r="V196" s="105"/>
      <c r="W196" s="105"/>
      <c r="X196" s="105"/>
      <c r="Y196" s="105"/>
      <c r="Z196" s="105"/>
      <c r="AA196" s="105"/>
      <c r="AB196" s="105"/>
      <c r="AC196" s="105"/>
      <c r="AD196" s="105"/>
      <c r="AE196" s="105"/>
      <c r="AF196" s="105"/>
      <c r="AG196" s="105"/>
      <c r="AH196" s="105"/>
      <c r="AI196" s="105"/>
      <c r="AJ196" s="105"/>
    </row>
    <row r="197" spans="5:36" s="76" customFormat="1" ht="20.25">
      <c r="E197" s="87"/>
      <c r="N197" s="128"/>
      <c r="O197" s="232"/>
      <c r="P197" s="105"/>
      <c r="Q197" s="105"/>
      <c r="R197" s="105"/>
      <c r="S197" s="105"/>
      <c r="T197" s="105"/>
      <c r="U197" s="105"/>
      <c r="V197" s="105"/>
      <c r="W197" s="105"/>
      <c r="X197" s="105"/>
      <c r="Y197" s="105"/>
      <c r="Z197" s="105"/>
      <c r="AA197" s="105"/>
      <c r="AB197" s="105"/>
      <c r="AC197" s="105"/>
      <c r="AD197" s="105"/>
      <c r="AE197" s="105"/>
      <c r="AF197" s="105"/>
      <c r="AG197" s="105"/>
      <c r="AH197" s="105"/>
      <c r="AI197" s="105"/>
      <c r="AJ197" s="105"/>
    </row>
    <row r="198" spans="5:36" s="76" customFormat="1" ht="20.25">
      <c r="E198" s="87"/>
      <c r="N198" s="128"/>
      <c r="O198" s="232"/>
      <c r="P198" s="105"/>
      <c r="Q198" s="105"/>
      <c r="R198" s="105"/>
      <c r="S198" s="105"/>
      <c r="T198" s="105"/>
      <c r="U198" s="105"/>
      <c r="V198" s="105"/>
      <c r="W198" s="105"/>
      <c r="X198" s="105"/>
      <c r="Y198" s="105"/>
      <c r="Z198" s="105"/>
      <c r="AA198" s="105"/>
      <c r="AB198" s="105"/>
      <c r="AC198" s="105"/>
      <c r="AD198" s="105"/>
      <c r="AE198" s="105"/>
      <c r="AF198" s="105"/>
      <c r="AG198" s="105"/>
      <c r="AH198" s="105"/>
      <c r="AI198" s="105"/>
      <c r="AJ198" s="105"/>
    </row>
    <row r="199" spans="5:36" s="2" customFormat="1">
      <c r="E199" s="47"/>
      <c r="N199" s="127"/>
      <c r="O199" s="230"/>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7"/>
      <c r="O200" s="230"/>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7"/>
      <c r="O201" s="230"/>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7"/>
      <c r="O202" s="230"/>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7"/>
      <c r="O203" s="230"/>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7"/>
      <c r="O204" s="230"/>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7"/>
      <c r="O205" s="230"/>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7"/>
      <c r="O206" s="230"/>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7"/>
      <c r="O207" s="230"/>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7"/>
      <c r="O208" s="230"/>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7"/>
      <c r="O209" s="230"/>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7"/>
      <c r="O210" s="230"/>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7"/>
      <c r="O211" s="230"/>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7"/>
      <c r="O212" s="230"/>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7"/>
      <c r="O213" s="230"/>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7"/>
      <c r="O214" s="230"/>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7"/>
      <c r="O215" s="230"/>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7"/>
      <c r="O216" s="230"/>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7"/>
      <c r="O217" s="230"/>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7"/>
      <c r="O218" s="230"/>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7"/>
      <c r="O219" s="230"/>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7"/>
      <c r="O220" s="230"/>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7"/>
      <c r="O221" s="230"/>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7"/>
      <c r="O222" s="230"/>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7"/>
      <c r="O223" s="230"/>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7"/>
      <c r="O224" s="230"/>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7"/>
      <c r="O225" s="230"/>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7"/>
      <c r="O226" s="230"/>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7"/>
      <c r="O227" s="230"/>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7"/>
      <c r="O228" s="230"/>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7"/>
      <c r="O229" s="230"/>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7"/>
      <c r="O230" s="230"/>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7"/>
      <c r="O231" s="230"/>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7"/>
      <c r="O232" s="230"/>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7"/>
      <c r="O233" s="230"/>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7"/>
      <c r="O234" s="230"/>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7"/>
      <c r="O235" s="230"/>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7"/>
      <c r="O236" s="230"/>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7"/>
      <c r="O237" s="230"/>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7"/>
      <c r="O238" s="230"/>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7"/>
      <c r="O239" s="230"/>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7"/>
      <c r="O240" s="230"/>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7"/>
      <c r="O241" s="230"/>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7"/>
      <c r="O242" s="230"/>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7"/>
      <c r="O243" s="230"/>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7"/>
      <c r="O244" s="230"/>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7"/>
      <c r="O245" s="230"/>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7"/>
      <c r="O246" s="230"/>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7"/>
      <c r="O247" s="230"/>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7"/>
      <c r="O248" s="230"/>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7"/>
      <c r="O249" s="230"/>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7"/>
      <c r="O250" s="230"/>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7"/>
      <c r="O251" s="230"/>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7"/>
      <c r="O252" s="230"/>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7"/>
      <c r="O253" s="230"/>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7"/>
      <c r="O254" s="230"/>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7"/>
      <c r="O255" s="230"/>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7"/>
      <c r="O256" s="230"/>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7"/>
      <c r="O257" s="230"/>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7"/>
      <c r="O258" s="230"/>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7"/>
      <c r="O259" s="230"/>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7"/>
      <c r="O260" s="230"/>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7"/>
      <c r="O261" s="230"/>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7"/>
      <c r="O262" s="230"/>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7"/>
      <c r="O263" s="230"/>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7"/>
      <c r="O264" s="230"/>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7"/>
      <c r="O265" s="230"/>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7"/>
      <c r="O266" s="230"/>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7"/>
      <c r="O267" s="230"/>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7"/>
      <c r="O268" s="230"/>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7"/>
      <c r="O269" s="230"/>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7"/>
      <c r="O270" s="230"/>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7"/>
      <c r="O271" s="230"/>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7"/>
      <c r="O272" s="230"/>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7"/>
      <c r="O273" s="230"/>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7"/>
      <c r="O274" s="230"/>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7"/>
      <c r="O275" s="230"/>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7"/>
      <c r="O276" s="230"/>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7"/>
      <c r="O277" s="230"/>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7"/>
      <c r="O278" s="230"/>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7"/>
      <c r="O279" s="230"/>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7"/>
      <c r="O280" s="230"/>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7"/>
      <c r="O281" s="230"/>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7"/>
      <c r="O282" s="230"/>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7"/>
      <c r="O283" s="230"/>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7"/>
      <c r="O284" s="230"/>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7"/>
      <c r="O285" s="230"/>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7"/>
      <c r="O286" s="230"/>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7"/>
      <c r="O287" s="230"/>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7"/>
      <c r="O288" s="230"/>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7"/>
      <c r="O289" s="230"/>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7"/>
      <c r="O290" s="230"/>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7"/>
      <c r="O291" s="230"/>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7"/>
      <c r="O292" s="230"/>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7"/>
      <c r="O293" s="230"/>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7"/>
      <c r="O294" s="230"/>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7"/>
      <c r="O295" s="230"/>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7"/>
      <c r="O296" s="230"/>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7"/>
      <c r="O297" s="230"/>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7"/>
      <c r="O298" s="230"/>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7"/>
      <c r="O299" s="230"/>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7"/>
      <c r="O300" s="230"/>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7"/>
      <c r="O301" s="230"/>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7"/>
      <c r="O302" s="230"/>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7"/>
      <c r="O303" s="230"/>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7"/>
      <c r="O304" s="230"/>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7"/>
      <c r="O305" s="230"/>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7"/>
      <c r="O306" s="230"/>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7"/>
      <c r="O307" s="230"/>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7"/>
      <c r="O308" s="230"/>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7"/>
      <c r="O309" s="230"/>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7"/>
      <c r="O310" s="230"/>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7"/>
      <c r="O311" s="230"/>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7"/>
      <c r="O312" s="230"/>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7"/>
      <c r="O313" s="230"/>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7"/>
      <c r="O314" s="230"/>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7"/>
      <c r="O315" s="230"/>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7"/>
      <c r="O316" s="230"/>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7"/>
      <c r="O317" s="230"/>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7"/>
      <c r="O318" s="230"/>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7"/>
      <c r="O319" s="230"/>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7"/>
      <c r="O320" s="230"/>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7"/>
      <c r="O321" s="230"/>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7"/>
      <c r="O322" s="230"/>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7"/>
      <c r="O323" s="230"/>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7"/>
      <c r="O324" s="230"/>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7"/>
      <c r="O325" s="230"/>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7"/>
      <c r="O326" s="230"/>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7"/>
      <c r="O327" s="230"/>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7"/>
      <c r="O328" s="230"/>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7"/>
      <c r="O329" s="230"/>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7"/>
      <c r="O330" s="230"/>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7"/>
      <c r="O331" s="230"/>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7"/>
      <c r="O332" s="230"/>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7"/>
      <c r="O333" s="230"/>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7"/>
      <c r="O334" s="230"/>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7"/>
      <c r="O335" s="230"/>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7"/>
      <c r="O336" s="230"/>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7"/>
      <c r="O337" s="230"/>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7"/>
      <c r="O338" s="230"/>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7"/>
      <c r="O339" s="230"/>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7"/>
      <c r="O340" s="230"/>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7"/>
      <c r="O341" s="230"/>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7"/>
      <c r="O342" s="230"/>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7"/>
      <c r="O343" s="230"/>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7"/>
      <c r="O344" s="230"/>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7"/>
      <c r="O345" s="230"/>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7"/>
      <c r="O346" s="230"/>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7"/>
      <c r="O347" s="230"/>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7"/>
      <c r="O348" s="230"/>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7"/>
      <c r="O349" s="230"/>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7"/>
      <c r="O350" s="230"/>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7"/>
      <c r="O351" s="230"/>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7"/>
      <c r="O352" s="230"/>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7"/>
      <c r="O353" s="230"/>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7"/>
      <c r="O354" s="230"/>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7"/>
      <c r="O355" s="230"/>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7"/>
      <c r="O356" s="230"/>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7"/>
      <c r="O357" s="230"/>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7"/>
      <c r="O358" s="230"/>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7"/>
      <c r="O359" s="230"/>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7"/>
      <c r="O360" s="230"/>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7"/>
      <c r="O361" s="230"/>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7"/>
      <c r="O362" s="230"/>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7"/>
      <c r="O363" s="230"/>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7"/>
      <c r="O364" s="230"/>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7"/>
      <c r="O365" s="230"/>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7"/>
      <c r="O366" s="230"/>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7"/>
      <c r="O367" s="230"/>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7"/>
      <c r="O368" s="230"/>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7"/>
      <c r="O369" s="230"/>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7"/>
      <c r="O370" s="230"/>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7"/>
      <c r="O371" s="230"/>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7"/>
      <c r="O372" s="230"/>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7"/>
      <c r="O373" s="230"/>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7"/>
      <c r="O374" s="230"/>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7"/>
      <c r="O375" s="230"/>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7"/>
      <c r="O376" s="230"/>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7"/>
      <c r="O377" s="230"/>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7"/>
      <c r="O378" s="230"/>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7"/>
      <c r="O379" s="230"/>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7"/>
      <c r="O380" s="230"/>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7"/>
      <c r="O381" s="230"/>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7"/>
      <c r="O382" s="230"/>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7"/>
      <c r="O383" s="230"/>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7"/>
      <c r="O384" s="230"/>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7"/>
      <c r="O385" s="230"/>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7"/>
      <c r="O386" s="230"/>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7"/>
      <c r="O387" s="230"/>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7"/>
      <c r="O388" s="230"/>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7"/>
      <c r="O389" s="230"/>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7"/>
      <c r="O390" s="230"/>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7"/>
      <c r="O391" s="230"/>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7"/>
      <c r="O392" s="230"/>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7"/>
      <c r="O393" s="230"/>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7"/>
      <c r="O394" s="230"/>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7"/>
      <c r="O395" s="230"/>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7"/>
      <c r="O396" s="230"/>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7"/>
      <c r="O397" s="230"/>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7"/>
      <c r="O398" s="230"/>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7"/>
      <c r="O399" s="230"/>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7"/>
      <c r="O400" s="230"/>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7"/>
      <c r="O401" s="230"/>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7"/>
      <c r="O402" s="230"/>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7"/>
      <c r="O403" s="230"/>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7"/>
      <c r="O404" s="230"/>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7"/>
      <c r="O405" s="230"/>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7"/>
      <c r="O406" s="230"/>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7"/>
      <c r="O407" s="230"/>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7"/>
      <c r="O408" s="230"/>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7"/>
      <c r="O409" s="230"/>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7"/>
      <c r="O410" s="230"/>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7"/>
      <c r="O411" s="230"/>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7"/>
      <c r="O412" s="230"/>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7"/>
      <c r="O413" s="230"/>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7"/>
      <c r="O414" s="230"/>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7"/>
      <c r="O415" s="230"/>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7"/>
      <c r="O416" s="230"/>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7"/>
      <c r="O417" s="230"/>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7"/>
      <c r="O418" s="230"/>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7"/>
      <c r="O419" s="230"/>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7"/>
      <c r="O420" s="230"/>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7"/>
      <c r="O421" s="230"/>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7"/>
      <c r="O422" s="230"/>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7"/>
      <c r="O423" s="230"/>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7"/>
      <c r="O424" s="230"/>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7"/>
      <c r="O425" s="230"/>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7"/>
      <c r="O426" s="230"/>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7"/>
      <c r="O427" s="230"/>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7"/>
      <c r="O428" s="230"/>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7"/>
      <c r="O429" s="230"/>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7"/>
      <c r="O430" s="230"/>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7"/>
      <c r="O431" s="230"/>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7"/>
      <c r="O432" s="230"/>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7"/>
      <c r="O433" s="230"/>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7"/>
      <c r="O434" s="230"/>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7"/>
      <c r="O435" s="230"/>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7"/>
      <c r="O436" s="230"/>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7"/>
      <c r="O437" s="230"/>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7"/>
      <c r="O438" s="230"/>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7"/>
      <c r="O439" s="230"/>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7"/>
      <c r="O440" s="230"/>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7"/>
      <c r="O441" s="230"/>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7"/>
      <c r="O442" s="230"/>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7"/>
      <c r="O443" s="230"/>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7"/>
      <c r="O444" s="230"/>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7"/>
      <c r="O445" s="230"/>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7"/>
      <c r="O446" s="230"/>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7"/>
      <c r="O447" s="230"/>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7"/>
      <c r="O448" s="230"/>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7"/>
      <c r="O449" s="230"/>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7"/>
      <c r="O450" s="230"/>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7"/>
      <c r="O451" s="230"/>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7"/>
      <c r="O452" s="230"/>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7"/>
      <c r="O453" s="230"/>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7"/>
      <c r="O454" s="230"/>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7"/>
      <c r="O455" s="230"/>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7"/>
      <c r="O456" s="230"/>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7"/>
      <c r="O457" s="230"/>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7"/>
      <c r="O458" s="230"/>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7"/>
      <c r="O459" s="230"/>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7"/>
      <c r="O460" s="230"/>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7"/>
      <c r="O461" s="230"/>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7"/>
      <c r="O462" s="230"/>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7"/>
      <c r="O463" s="230"/>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7"/>
      <c r="O464" s="230"/>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7"/>
      <c r="O465" s="230"/>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7"/>
      <c r="O466" s="230"/>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7"/>
      <c r="O467" s="230"/>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7"/>
      <c r="O468" s="230"/>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7"/>
      <c r="O469" s="230"/>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7"/>
      <c r="O470" s="230"/>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7"/>
      <c r="O471" s="230"/>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7"/>
      <c r="O472" s="230"/>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7"/>
      <c r="O473" s="230"/>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7"/>
      <c r="O474" s="230"/>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7"/>
      <c r="O475" s="230"/>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7"/>
      <c r="O476" s="230"/>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7"/>
      <c r="O477" s="230"/>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7"/>
      <c r="O478" s="230"/>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7"/>
      <c r="O479" s="230"/>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7"/>
      <c r="O480" s="230"/>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7"/>
      <c r="O481" s="230"/>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7"/>
      <c r="O482" s="230"/>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7"/>
      <c r="O483" s="230"/>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7"/>
      <c r="O484" s="230"/>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7"/>
      <c r="O485" s="230"/>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7"/>
      <c r="O486" s="230"/>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7"/>
      <c r="O487" s="230"/>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7"/>
      <c r="O488" s="230"/>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7"/>
      <c r="O489" s="230"/>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7"/>
      <c r="O490" s="230"/>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7"/>
      <c r="O491" s="230"/>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7"/>
      <c r="O492" s="230"/>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7"/>
      <c r="O493" s="230"/>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7"/>
      <c r="O494" s="230"/>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7"/>
      <c r="O495" s="230"/>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7"/>
      <c r="O496" s="230"/>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7"/>
      <c r="O497" s="230"/>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7"/>
      <c r="O498" s="230"/>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7"/>
      <c r="O499" s="230"/>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7"/>
      <c r="O500" s="230"/>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7"/>
      <c r="O501" s="230"/>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7"/>
      <c r="O502" s="230"/>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7"/>
      <c r="O503" s="230"/>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7"/>
      <c r="O504" s="230"/>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7"/>
      <c r="O505" s="230"/>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7"/>
      <c r="O506" s="230"/>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7"/>
      <c r="O507" s="230"/>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7"/>
      <c r="O508" s="230"/>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7"/>
      <c r="O509" s="230"/>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7"/>
      <c r="O510" s="230"/>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7"/>
      <c r="O511" s="230"/>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7"/>
      <c r="O512" s="230"/>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7"/>
      <c r="O513" s="230"/>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7"/>
      <c r="O514" s="230"/>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7"/>
      <c r="O515" s="230"/>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7"/>
      <c r="O516" s="230"/>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7"/>
      <c r="O517" s="230"/>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7"/>
      <c r="O518" s="230"/>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7"/>
      <c r="O519" s="230"/>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7"/>
      <c r="O520" s="230"/>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7"/>
      <c r="O521" s="230"/>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7"/>
      <c r="O522" s="230"/>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7"/>
      <c r="O523" s="230"/>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7"/>
      <c r="O524" s="230"/>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7"/>
      <c r="O525" s="230"/>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7"/>
      <c r="O526" s="230"/>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7"/>
      <c r="O527" s="230"/>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7"/>
      <c r="O528" s="230"/>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7"/>
      <c r="O529" s="230"/>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7"/>
      <c r="O530" s="230"/>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7"/>
      <c r="O531" s="230"/>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7"/>
      <c r="O532" s="230"/>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7"/>
      <c r="O533" s="230"/>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7"/>
      <c r="O534" s="230"/>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7"/>
      <c r="O535" s="230"/>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7"/>
      <c r="O536" s="230"/>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7"/>
      <c r="O537" s="230"/>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7"/>
      <c r="O538" s="230"/>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7"/>
      <c r="O539" s="230"/>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7"/>
      <c r="O540" s="230"/>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7"/>
      <c r="O541" s="230"/>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7"/>
      <c r="O542" s="230"/>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7"/>
      <c r="O543" s="230"/>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7"/>
      <c r="O544" s="230"/>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7"/>
      <c r="O545" s="230"/>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7"/>
      <c r="O546" s="230"/>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7"/>
      <c r="O547" s="230"/>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7"/>
      <c r="O548" s="230"/>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7"/>
      <c r="O549" s="230"/>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7"/>
      <c r="O550" s="230"/>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7"/>
      <c r="O551" s="230"/>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7"/>
      <c r="O552" s="230"/>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7"/>
      <c r="O553" s="230"/>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7"/>
      <c r="O554" s="230"/>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7"/>
      <c r="O555" s="230"/>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7"/>
      <c r="O556" s="230"/>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7"/>
      <c r="O557" s="230"/>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7"/>
      <c r="O558" s="230"/>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7"/>
      <c r="O559" s="230"/>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7"/>
      <c r="O560" s="230"/>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7"/>
      <c r="O561" s="230"/>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7"/>
      <c r="O562" s="230"/>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7"/>
      <c r="O563" s="230"/>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7"/>
      <c r="O564" s="230"/>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7"/>
      <c r="O565" s="230"/>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7"/>
      <c r="O566" s="230"/>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7"/>
      <c r="O567" s="230"/>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7"/>
      <c r="O568" s="230"/>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7"/>
      <c r="O569" s="230"/>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7"/>
      <c r="O570" s="230"/>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7"/>
      <c r="O571" s="230"/>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7"/>
      <c r="O572" s="230"/>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7"/>
      <c r="O573" s="230"/>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7"/>
      <c r="O574" s="230"/>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7"/>
      <c r="O575" s="230"/>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7"/>
      <c r="O576" s="230"/>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7"/>
      <c r="O577" s="230"/>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7"/>
      <c r="O578" s="230"/>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7"/>
      <c r="O579" s="230"/>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7"/>
      <c r="O580" s="230"/>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7"/>
      <c r="O581" s="230"/>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7"/>
      <c r="O582" s="230"/>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7"/>
      <c r="O583" s="230"/>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7"/>
      <c r="O584" s="230"/>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7"/>
      <c r="O585" s="230"/>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7"/>
      <c r="O586" s="230"/>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7"/>
      <c r="O587" s="230"/>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7"/>
      <c r="O588" s="230"/>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7"/>
      <c r="O589" s="230"/>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7"/>
      <c r="O590" s="230"/>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7"/>
      <c r="O591" s="230"/>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7"/>
      <c r="O592" s="230"/>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7"/>
      <c r="O593" s="230"/>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7"/>
      <c r="O594" s="230"/>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7"/>
      <c r="O595" s="230"/>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7"/>
      <c r="O596" s="230"/>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7"/>
      <c r="O597" s="230"/>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7"/>
      <c r="O598" s="230"/>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7"/>
      <c r="O599" s="230"/>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7"/>
      <c r="O600" s="230"/>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7"/>
      <c r="O601" s="230"/>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7"/>
      <c r="O602" s="230"/>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7"/>
      <c r="O603" s="230"/>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7"/>
      <c r="O604" s="230"/>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7"/>
      <c r="O605" s="230"/>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7"/>
      <c r="O606" s="230"/>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7"/>
      <c r="O607" s="230"/>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7"/>
      <c r="O608" s="230"/>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7"/>
      <c r="O609" s="230"/>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7"/>
      <c r="O610" s="230"/>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7"/>
      <c r="O611" s="230"/>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7"/>
      <c r="O612" s="230"/>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7"/>
      <c r="O613" s="230"/>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7"/>
      <c r="O614" s="230"/>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7"/>
      <c r="O615" s="230"/>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7"/>
      <c r="O616" s="230"/>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7"/>
      <c r="O617" s="230"/>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7"/>
      <c r="O618" s="230"/>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7"/>
      <c r="O619" s="230"/>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7"/>
      <c r="O620" s="230"/>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7"/>
      <c r="O621" s="230"/>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7"/>
      <c r="O622" s="230"/>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7"/>
      <c r="O623" s="230"/>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7"/>
      <c r="O624" s="230"/>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7"/>
      <c r="O625" s="230"/>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7"/>
      <c r="O626" s="230"/>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7"/>
      <c r="O627" s="230"/>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7"/>
      <c r="O628" s="230"/>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7"/>
      <c r="O629" s="230"/>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7"/>
      <c r="O630" s="230"/>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7"/>
      <c r="O631" s="230"/>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7"/>
      <c r="O632" s="230"/>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7"/>
      <c r="O633" s="230"/>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7"/>
      <c r="O634" s="230"/>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7"/>
      <c r="O635" s="230"/>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7"/>
      <c r="O636" s="230"/>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7"/>
      <c r="O637" s="230"/>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7"/>
      <c r="O638" s="230"/>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7"/>
      <c r="O639" s="230"/>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7"/>
      <c r="O640" s="230"/>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7"/>
      <c r="O641" s="230"/>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7"/>
      <c r="O642" s="230"/>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7"/>
      <c r="O643" s="230"/>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7"/>
      <c r="O644" s="230"/>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7"/>
      <c r="O645" s="230"/>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7"/>
      <c r="O646" s="230"/>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7"/>
      <c r="O647" s="230"/>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7"/>
      <c r="O648" s="230"/>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7"/>
      <c r="O649" s="230"/>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7"/>
      <c r="O650" s="230"/>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7"/>
      <c r="O651" s="230"/>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7"/>
      <c r="O652" s="230"/>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7"/>
      <c r="O653" s="230"/>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7"/>
      <c r="O654" s="230"/>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7"/>
      <c r="O655" s="230"/>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7"/>
      <c r="O656" s="230"/>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7"/>
      <c r="O657" s="230"/>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7"/>
      <c r="O658" s="230"/>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7"/>
      <c r="O659" s="230"/>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7"/>
      <c r="O660" s="230"/>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7"/>
      <c r="O661" s="230"/>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7"/>
      <c r="O662" s="230"/>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7"/>
      <c r="O663" s="230"/>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7"/>
      <c r="O664" s="230"/>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7"/>
      <c r="O665" s="230"/>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7"/>
      <c r="O666" s="230"/>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7"/>
      <c r="O667" s="230"/>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7"/>
      <c r="O668" s="230"/>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7"/>
      <c r="O669" s="230"/>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7"/>
      <c r="O670" s="230"/>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7"/>
      <c r="O671" s="230"/>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7"/>
      <c r="O672" s="230"/>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7"/>
      <c r="O673" s="230"/>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7"/>
      <c r="O674" s="230"/>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7"/>
      <c r="O675" s="230"/>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7"/>
      <c r="O676" s="230"/>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7"/>
      <c r="O677" s="230"/>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7"/>
      <c r="O678" s="230"/>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7"/>
      <c r="O679" s="230"/>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7"/>
      <c r="O680" s="230"/>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7"/>
      <c r="O681" s="230"/>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7"/>
      <c r="O682" s="230"/>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7"/>
      <c r="O683" s="230"/>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7"/>
      <c r="O684" s="230"/>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7"/>
      <c r="O685" s="230"/>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7"/>
      <c r="O686" s="230"/>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7"/>
      <c r="O687" s="230"/>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7"/>
      <c r="O688" s="230"/>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7"/>
      <c r="O689" s="230"/>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7"/>
      <c r="O690" s="230"/>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7"/>
      <c r="O691" s="230"/>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7"/>
      <c r="O692" s="230"/>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7"/>
      <c r="O693" s="230"/>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7"/>
      <c r="O694" s="230"/>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7"/>
      <c r="O695" s="230"/>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7"/>
      <c r="O696" s="230"/>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7"/>
      <c r="O697" s="230"/>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7"/>
      <c r="O698" s="230"/>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7"/>
      <c r="O699" s="230"/>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7"/>
      <c r="O700" s="230"/>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7"/>
      <c r="O701" s="230"/>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7"/>
      <c r="O702" s="230"/>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7"/>
      <c r="O703" s="230"/>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7"/>
      <c r="O704" s="230"/>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7"/>
      <c r="O705" s="230"/>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7"/>
      <c r="O706" s="230"/>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7"/>
      <c r="O707" s="230"/>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7"/>
      <c r="O708" s="230"/>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7"/>
      <c r="O709" s="230"/>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7"/>
      <c r="O710" s="230"/>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7"/>
      <c r="O711" s="230"/>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7"/>
      <c r="O712" s="230"/>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7"/>
      <c r="O713" s="230"/>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7"/>
      <c r="O714" s="230"/>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7"/>
      <c r="O715" s="230"/>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7"/>
      <c r="O716" s="230"/>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7"/>
      <c r="O717" s="230"/>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7"/>
      <c r="O718" s="230"/>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5" ma:contentTypeDescription="Crear nuevo documento." ma:contentTypeScope="" ma:versionID="d5232743e0fea6eddc658c83df8b530b">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2d4cc1759981efddae7a68e803d5e4e8"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36D5F8-CD52-4385-82D0-CF6F07C0EB4E}">
  <ds:schemaRefs>
    <ds:schemaRef ds:uri="ebe62426-be44-4ac6-b4e7-c6e91301097f"/>
    <ds:schemaRef ds:uri="http://schemas.microsoft.com/office/2006/metadata/properties"/>
    <ds:schemaRef ds:uri="http://purl.org/dc/terms/"/>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1f8d7d97-b52e-4e8e-add1-cddb6c7f9c6e"/>
    <ds:schemaRef ds:uri="http://www.w3.org/XML/1998/namespace"/>
    <ds:schemaRef ds:uri="http://purl.org/dc/elements/1.1/"/>
  </ds:schemaRefs>
</ds:datastoreItem>
</file>

<file path=customXml/itemProps2.xml><?xml version="1.0" encoding="utf-8"?>
<ds:datastoreItem xmlns:ds="http://schemas.openxmlformats.org/officeDocument/2006/customXml" ds:itemID="{170950E4-CD41-4240-BECA-AF784CBEF87C}">
  <ds:schemaRefs>
    <ds:schemaRef ds:uri="http://schemas.microsoft.com/sharepoint/v3/contenttype/forms"/>
  </ds:schemaRefs>
</ds:datastoreItem>
</file>

<file path=customXml/itemProps3.xml><?xml version="1.0" encoding="utf-8"?>
<ds:datastoreItem xmlns:ds="http://schemas.openxmlformats.org/officeDocument/2006/customXml" ds:itemID="{BF2AAEB8-09F3-4393-97AD-C01CC87F93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d7d97-b52e-4e8e-add1-cddb6c7f9c6e"/>
    <ds:schemaRef ds:uri="ebe62426-be44-4ac6-b4e7-c6e91301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 </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Gestión Calidad - Paloquemao - Bogotá - Bogotá D.C.</cp:lastModifiedBy>
  <cp:revision/>
  <dcterms:created xsi:type="dcterms:W3CDTF">2021-04-16T16:11:31Z</dcterms:created>
  <dcterms:modified xsi:type="dcterms:W3CDTF">2024-04-19T19:30:04Z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