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hidePivotFieldList="1" defaultThemeVersion="166925"/>
  <mc:AlternateContent xmlns:mc="http://schemas.openxmlformats.org/markup-compatibility/2006">
    <mc:Choice Requires="x15">
      <x15ac:absPath xmlns:x15ac="http://schemas.microsoft.com/office/spreadsheetml/2010/11/ac" url="D:\INFO\Downloads\Bestdoc\"/>
    </mc:Choice>
  </mc:AlternateContent>
  <xr:revisionPtr revIDLastSave="0" documentId="13_ncr:1_{D1E1B5E1-454D-4E83-80E5-F58F0C1F739B}" xr6:coauthVersionLast="36" xr6:coauthVersionMax="36" xr10:uidLastSave="{00000000-0000-0000-0000-000000000000}"/>
  <bookViews>
    <workbookView xWindow="0" yWindow="0" windowWidth="28800" windowHeight="12225" tabRatio="453" firstSheet="7" activeTab="10"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s>
  <definedNames>
    <definedName name="_xlnm.Print_Area" localSheetId="5">'5- Identificación de Riesgos'!$A$1:$N$29</definedName>
    <definedName name="_xlnm.Print_Area" localSheetId="6">'6- Valoración Controles'!$A$1:$V$19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[2]Hoja2!$H$3:$H$7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3" i="28" l="1"/>
  <c r="R37" i="28"/>
  <c r="J37" i="28"/>
  <c r="C37" i="28"/>
  <c r="R36" i="28"/>
  <c r="L36" i="28"/>
  <c r="J36" i="28"/>
  <c r="C36" i="28"/>
  <c r="R35" i="28"/>
  <c r="L35" i="28"/>
  <c r="J35" i="28"/>
  <c r="C35" i="28"/>
  <c r="B35" i="28"/>
  <c r="C26" i="28"/>
  <c r="C15" i="28"/>
  <c r="L89" i="27"/>
  <c r="K89" i="27"/>
  <c r="L88" i="27"/>
  <c r="K88" i="27" s="1"/>
  <c r="L87" i="27"/>
  <c r="K87" i="27" s="1"/>
  <c r="L86" i="27"/>
  <c r="K86" i="27" s="1"/>
  <c r="L85" i="27"/>
  <c r="K85" i="27" s="1"/>
  <c r="L84" i="27"/>
  <c r="K84" i="27" s="1"/>
  <c r="L83" i="27"/>
  <c r="K83" i="27" s="1"/>
  <c r="L82" i="27"/>
  <c r="K82" i="27" s="1"/>
  <c r="L81" i="27"/>
  <c r="K81" i="27" s="1"/>
  <c r="L80" i="27"/>
  <c r="G80" i="27"/>
  <c r="H80" i="27" s="1"/>
  <c r="K35" i="28" l="1"/>
  <c r="T35" i="28" s="1"/>
  <c r="S35" i="28"/>
  <c r="M80" i="27"/>
  <c r="N80" i="27" s="1"/>
  <c r="K80" i="27"/>
  <c r="C32" i="28"/>
  <c r="U35" i="28" l="1"/>
  <c r="V35" i="28" s="1"/>
  <c r="C70" i="29"/>
  <c r="C70" i="18" s="1"/>
  <c r="B70" i="29"/>
  <c r="B70" i="34" s="1"/>
  <c r="E70" i="29"/>
  <c r="R34" i="28"/>
  <c r="L34" i="28"/>
  <c r="J34" i="28"/>
  <c r="C34" i="28"/>
  <c r="R33" i="28"/>
  <c r="L33" i="28"/>
  <c r="J33" i="28"/>
  <c r="B33" i="28"/>
  <c r="L79" i="27"/>
  <c r="K79" i="27" s="1"/>
  <c r="L78" i="27"/>
  <c r="K78" i="27" s="1"/>
  <c r="L77" i="27"/>
  <c r="K77" i="27" s="1"/>
  <c r="L76" i="27"/>
  <c r="K76" i="27" s="1"/>
  <c r="L75" i="27"/>
  <c r="K75" i="27" s="1"/>
  <c r="L74" i="27"/>
  <c r="K74" i="27" s="1"/>
  <c r="L73" i="27"/>
  <c r="K73" i="27" s="1"/>
  <c r="L72" i="27"/>
  <c r="K72" i="27" s="1"/>
  <c r="L71" i="27"/>
  <c r="K71" i="27" s="1"/>
  <c r="L70" i="27"/>
  <c r="K70" i="27" s="1"/>
  <c r="G70" i="27"/>
  <c r="H70" i="27" s="1"/>
  <c r="F70" i="29" s="1"/>
  <c r="C70" i="34" l="1"/>
  <c r="B70" i="18"/>
  <c r="K33" i="28"/>
  <c r="T33" i="28" s="1"/>
  <c r="J70" i="29" s="1"/>
  <c r="S33" i="28"/>
  <c r="M70" i="27"/>
  <c r="U33" i="28" l="1"/>
  <c r="K70" i="29" s="1"/>
  <c r="E70" i="18" s="1"/>
  <c r="N70" i="27"/>
  <c r="H70" i="29" s="1"/>
  <c r="G70" i="29"/>
  <c r="D70" i="18"/>
  <c r="D70" i="34"/>
  <c r="E70" i="34" l="1"/>
  <c r="V33" i="28"/>
  <c r="M70" i="29" s="1"/>
  <c r="F70" i="34" s="1"/>
  <c r="E79" i="29"/>
  <c r="E78" i="29"/>
  <c r="E77" i="29"/>
  <c r="E76" i="29"/>
  <c r="E75" i="29"/>
  <c r="E74" i="29"/>
  <c r="E73" i="29"/>
  <c r="E72" i="29"/>
  <c r="E71" i="29"/>
  <c r="L70" i="29"/>
  <c r="C70" i="36"/>
  <c r="E69" i="29"/>
  <c r="E68" i="29"/>
  <c r="E67" i="29"/>
  <c r="E66" i="29"/>
  <c r="E65" i="29"/>
  <c r="E64" i="29"/>
  <c r="E63" i="29"/>
  <c r="E62" i="29"/>
  <c r="E61" i="29"/>
  <c r="L60" i="29"/>
  <c r="E60" i="29"/>
  <c r="C60" i="29"/>
  <c r="C60" i="36" s="1"/>
  <c r="B60" i="29"/>
  <c r="B60" i="36" s="1"/>
  <c r="F70" i="18" l="1"/>
  <c r="B60" i="18"/>
  <c r="B60" i="34"/>
  <c r="B60" i="35"/>
  <c r="C60" i="18"/>
  <c r="C60" i="34"/>
  <c r="C60" i="35"/>
  <c r="B70" i="35"/>
  <c r="B70" i="36"/>
  <c r="C70" i="35"/>
  <c r="E70" i="36" l="1"/>
  <c r="E70" i="35"/>
  <c r="D70" i="36"/>
  <c r="D70" i="35"/>
  <c r="B29" i="28"/>
  <c r="C29" i="28"/>
  <c r="J29" i="28"/>
  <c r="L29" i="28"/>
  <c r="R29" i="28"/>
  <c r="C30" i="28"/>
  <c r="J30" i="28"/>
  <c r="L30" i="28"/>
  <c r="R30" i="28"/>
  <c r="C31" i="28"/>
  <c r="J31" i="28"/>
  <c r="L31" i="28"/>
  <c r="R31" i="28"/>
  <c r="J32" i="28"/>
  <c r="R32" i="28"/>
  <c r="C19" i="28"/>
  <c r="L17" i="28"/>
  <c r="L69" i="27"/>
  <c r="L68" i="27"/>
  <c r="L67" i="27"/>
  <c r="K67" i="27" s="1"/>
  <c r="L66" i="27"/>
  <c r="K66" i="27" s="1"/>
  <c r="L65" i="27"/>
  <c r="K65" i="27" s="1"/>
  <c r="L64" i="27"/>
  <c r="K64" i="27" s="1"/>
  <c r="L63" i="27"/>
  <c r="K63" i="27" s="1"/>
  <c r="L62" i="27"/>
  <c r="K62" i="27" s="1"/>
  <c r="L61" i="27"/>
  <c r="K61" i="27" s="1"/>
  <c r="L60" i="27"/>
  <c r="G60" i="27"/>
  <c r="H60" i="27" s="1"/>
  <c r="F60" i="29" s="1"/>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F70" i="36" l="1"/>
  <c r="F70" i="35"/>
  <c r="K60" i="27"/>
  <c r="M60" i="27"/>
  <c r="G60" i="29" s="1"/>
  <c r="K69" i="27"/>
  <c r="S29" i="28"/>
  <c r="K29" i="28"/>
  <c r="T29" i="28" s="1"/>
  <c r="J60" i="29" s="1"/>
  <c r="K68" i="27"/>
  <c r="M50" i="27"/>
  <c r="M40" i="27"/>
  <c r="A24" i="28"/>
  <c r="A20" i="28"/>
  <c r="A15" i="28"/>
  <c r="N60" i="27" l="1"/>
  <c r="H60" i="29" s="1"/>
  <c r="D60" i="18"/>
  <c r="D60" i="36"/>
  <c r="D60" i="35"/>
  <c r="D60" i="34"/>
  <c r="U29" i="28"/>
  <c r="L27" i="28"/>
  <c r="B15" i="28"/>
  <c r="B20" i="28"/>
  <c r="B24" i="28"/>
  <c r="L25" i="28"/>
  <c r="L24" i="28"/>
  <c r="L21" i="28"/>
  <c r="L20" i="28"/>
  <c r="L16" i="28"/>
  <c r="L15" i="28"/>
  <c r="L11" i="28"/>
  <c r="L12" i="28"/>
  <c r="L30" i="29"/>
  <c r="C50" i="29"/>
  <c r="B50" i="29"/>
  <c r="L40" i="29"/>
  <c r="C40" i="29"/>
  <c r="B40" i="29"/>
  <c r="A40" i="29"/>
  <c r="C30" i="29"/>
  <c r="B30" i="29"/>
  <c r="A30" i="29"/>
  <c r="C27" i="28"/>
  <c r="C28" i="28"/>
  <c r="C24" i="28"/>
  <c r="C25" i="28"/>
  <c r="C20" i="28"/>
  <c r="C21" i="28"/>
  <c r="C22" i="28"/>
  <c r="C23" i="28"/>
  <c r="B40" i="36" l="1"/>
  <c r="B40" i="35"/>
  <c r="B40" i="34"/>
  <c r="C40" i="34"/>
  <c r="C40" i="36"/>
  <c r="C40" i="35"/>
  <c r="A40" i="35"/>
  <c r="A40" i="34"/>
  <c r="A40" i="36"/>
  <c r="B50" i="36"/>
  <c r="B50" i="35"/>
  <c r="B50" i="34"/>
  <c r="C30" i="35"/>
  <c r="C30" i="36"/>
  <c r="C30" i="34"/>
  <c r="C50" i="36"/>
  <c r="C50" i="35"/>
  <c r="C50" i="34"/>
  <c r="A30" i="36"/>
  <c r="A30" i="35"/>
  <c r="A30" i="34"/>
  <c r="B30" i="36"/>
  <c r="B30" i="35"/>
  <c r="B30" i="34"/>
  <c r="V29" i="28"/>
  <c r="M60" i="29" s="1"/>
  <c r="K60" i="29"/>
  <c r="B40" i="18"/>
  <c r="C50" i="18"/>
  <c r="C30" i="18"/>
  <c r="A30" i="18"/>
  <c r="B50" i="18"/>
  <c r="B30" i="18"/>
  <c r="C40" i="18"/>
  <c r="A40" i="18"/>
  <c r="G50" i="29"/>
  <c r="E60" i="36" l="1"/>
  <c r="E60" i="34"/>
  <c r="E60" i="35"/>
  <c r="E60" i="18"/>
  <c r="F60" i="36"/>
  <c r="F60" i="35"/>
  <c r="F60" i="34"/>
  <c r="F60" i="18"/>
  <c r="G40" i="29"/>
  <c r="G30" i="27" l="1"/>
  <c r="H30" i="27" s="1"/>
  <c r="C14" i="28"/>
  <c r="F30" i="29" l="1"/>
  <c r="M30" i="27"/>
  <c r="G10" i="27"/>
  <c r="G20" i="27"/>
  <c r="O30" i="27" l="1"/>
  <c r="G30" i="29"/>
  <c r="N30" i="27"/>
  <c r="H30" i="29" s="1"/>
  <c r="C18" i="28"/>
  <c r="J15" i="28" l="1"/>
  <c r="R15" i="28"/>
  <c r="C16" i="28"/>
  <c r="J16" i="28"/>
  <c r="R16" i="28"/>
  <c r="C17" i="28"/>
  <c r="J17" i="28"/>
  <c r="R17" i="28"/>
  <c r="J18" i="28"/>
  <c r="R18" i="28"/>
  <c r="J19" i="28"/>
  <c r="R19" i="28"/>
  <c r="J20" i="28"/>
  <c r="R20" i="28"/>
  <c r="J21" i="28"/>
  <c r="R21" i="28"/>
  <c r="J22" i="28"/>
  <c r="R22" i="28"/>
  <c r="J23" i="28"/>
  <c r="R23" i="28"/>
  <c r="J24" i="28"/>
  <c r="R24" i="28"/>
  <c r="J25" i="28"/>
  <c r="R25" i="28"/>
  <c r="J26" i="28"/>
  <c r="R26" i="28"/>
  <c r="R28" i="28"/>
  <c r="J28" i="28"/>
  <c r="R27" i="28"/>
  <c r="J27" i="28"/>
  <c r="B27" i="28"/>
  <c r="K20" i="28" l="1"/>
  <c r="T20" i="28" s="1"/>
  <c r="S24" i="28"/>
  <c r="U24" i="28" s="1"/>
  <c r="S20" i="28"/>
  <c r="U20" i="28" s="1"/>
  <c r="K15" i="28"/>
  <c r="K24" i="28"/>
  <c r="S15" i="28"/>
  <c r="S27" i="28"/>
  <c r="K27" i="28"/>
  <c r="G40" i="27" l="1"/>
  <c r="N40" i="27" s="1"/>
  <c r="F40" i="29" l="1"/>
  <c r="T24" i="28"/>
  <c r="H40" i="29"/>
  <c r="O40" i="27" l="1"/>
  <c r="G50" i="27" l="1"/>
  <c r="H50" i="27" s="1"/>
  <c r="N50" i="27" s="1"/>
  <c r="C13" i="28"/>
  <c r="H50" i="29" l="1"/>
  <c r="F50" i="29"/>
  <c r="J30" i="29"/>
  <c r="T27" i="28"/>
  <c r="J50" i="29" s="1"/>
  <c r="D50" i="34" l="1"/>
  <c r="D50" i="36"/>
  <c r="D50" i="35"/>
  <c r="D30" i="34"/>
  <c r="D30" i="36"/>
  <c r="D30" i="35"/>
  <c r="D30" i="18"/>
  <c r="D50" i="18"/>
  <c r="J40" i="29"/>
  <c r="U27" i="28"/>
  <c r="K50" i="29" s="1"/>
  <c r="K30" i="29"/>
  <c r="O50" i="27"/>
  <c r="E50" i="34" l="1"/>
  <c r="E50" i="36"/>
  <c r="E50" i="35"/>
  <c r="E30" i="36"/>
  <c r="E30" i="35"/>
  <c r="E30" i="34"/>
  <c r="D40" i="36"/>
  <c r="D40" i="35"/>
  <c r="D40" i="34"/>
  <c r="E50" i="18"/>
  <c r="E30" i="18"/>
  <c r="D40" i="18"/>
  <c r="V27" i="28"/>
  <c r="M50" i="29" s="1"/>
  <c r="K40" i="29"/>
  <c r="V20" i="28"/>
  <c r="M30" i="29" s="1"/>
  <c r="F50" i="36" l="1"/>
  <c r="F50" i="35"/>
  <c r="F50" i="34"/>
  <c r="F30" i="36"/>
  <c r="F30" i="35"/>
  <c r="F30" i="34"/>
  <c r="E40" i="35"/>
  <c r="E40" i="34"/>
  <c r="E40" i="36"/>
  <c r="F50" i="18"/>
  <c r="F30" i="18"/>
  <c r="E40" i="18"/>
  <c r="V24" i="28"/>
  <c r="M40" i="29" s="1"/>
  <c r="A10" i="28"/>
  <c r="B10" i="28"/>
  <c r="I33" i="5" a="1"/>
  <c r="I33" i="5" s="1"/>
  <c r="F40" i="36" l="1"/>
  <c r="F40" i="35"/>
  <c r="F40" i="34"/>
  <c r="F40" i="18"/>
  <c r="C20" i="29"/>
  <c r="C10" i="29"/>
  <c r="I27" i="5" a="1"/>
  <c r="C10" i="36" l="1"/>
  <c r="C10" i="35"/>
  <c r="C10" i="34"/>
  <c r="C20" i="36"/>
  <c r="C20" i="35"/>
  <c r="C20" i="34"/>
  <c r="I27" i="5"/>
  <c r="L10" i="28"/>
  <c r="C11" i="28"/>
  <c r="C12" i="28"/>
  <c r="C10" i="28"/>
  <c r="L10" i="27" l="1"/>
  <c r="K10" i="27" s="1"/>
  <c r="I21" i="5"/>
  <c r="I22" i="5"/>
  <c r="C20" i="18" l="1"/>
  <c r="C10" i="18"/>
  <c r="M20" i="27" l="1"/>
  <c r="M10" i="27"/>
  <c r="G20" i="29" l="1"/>
  <c r="U15" i="28"/>
  <c r="G10" i="29"/>
  <c r="L20" i="29"/>
  <c r="E11" i="29"/>
  <c r="E12" i="29"/>
  <c r="A20" i="29"/>
  <c r="B20" i="29"/>
  <c r="R11" i="28"/>
  <c r="R12" i="28"/>
  <c r="R13" i="28"/>
  <c r="R14" i="28"/>
  <c r="R10" i="28"/>
  <c r="J11" i="28"/>
  <c r="J12" i="28"/>
  <c r="J13" i="28"/>
  <c r="J14" i="28"/>
  <c r="J10" i="28"/>
  <c r="A20" i="36" l="1"/>
  <c r="A20" i="35"/>
  <c r="A20" i="34"/>
  <c r="B20" i="36"/>
  <c r="B20" i="35"/>
  <c r="B20" i="34"/>
  <c r="B20" i="18"/>
  <c r="A20" i="18"/>
  <c r="K10" i="28"/>
  <c r="S10" i="28"/>
  <c r="U10" i="28" s="1"/>
  <c r="H10" i="27" l="1"/>
  <c r="H20" i="27"/>
  <c r="N20" i="27" l="1"/>
  <c r="H20" i="29" s="1"/>
  <c r="T15" i="28"/>
  <c r="V15"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<sst xmlns="http://schemas.openxmlformats.org/spreadsheetml/2006/main" count="965" uniqueCount="523">
  <si>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</si>
  <si>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</si>
  <si>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</si>
  <si>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</si>
  <si>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</si>
  <si>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</si>
  <si>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</si>
  <si>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</si>
  <si>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</si>
  <si>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</si>
  <si>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</si>
  <si>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</si>
  <si>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</si>
  <si>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</si>
  <si>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</si>
  <si>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</si>
  <si>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</si>
  <si>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</si>
  <si>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</si>
  <si>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</si>
  <si>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</si>
  <si>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</si>
  <si>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</si>
  <si>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</si>
  <si>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PROCESO </t>
  </si>
  <si>
    <t xml:space="preserve">DEPENDENCIA ADMINISTRATIVA O JUDICIAL CERTIFICADA </t>
  </si>
  <si>
    <t xml:space="preserve">Tribunal Superior del Distrito Judicial de San José del Guaviare </t>
  </si>
  <si>
    <t>OBJETIVO DEL PROCESO</t>
  </si>
  <si>
    <t>MAPA DE PROCESOS CONSEJO SUPERIOR DE LA JUDICATURA</t>
  </si>
  <si>
    <t>PROCESOS DEPENDENCIA JUDICIALES CERTIFICADAS</t>
  </si>
  <si>
    <t xml:space="preserve">Todos los procesos </t>
  </si>
  <si>
    <t xml:space="preserve">CONTEXTO EXTERNO </t>
  </si>
  <si>
    <t>FACTORES TEMÁTICOS</t>
  </si>
  <si>
    <t>No.</t>
  </si>
  <si>
    <t xml:space="preserve">AMENAZAS (Factores específicos) </t>
  </si>
  <si>
    <t xml:space="preserve">No. </t>
  </si>
  <si>
    <t xml:space="preserve">OPORTUNIDADES (Factores específicos) </t>
  </si>
  <si>
    <t>POLÍTICOS
(cambios de gobierno, legislación, políticas públicas, regulación)</t>
  </si>
  <si>
    <t>Modificación de la normatividad vigente aplicable a los procesos que implique adecuación de los procesos en curso.</t>
  </si>
  <si>
    <t xml:space="preserve">Actualización del Marco Normativo </t>
  </si>
  <si>
    <t>Análisis estadístico que soporte la ampliación de la planta de personal del Tribunal</t>
  </si>
  <si>
    <t xml:space="preserve">Implementación de buenas prácticas en la Jurisdicción Penal - Familia - Laboral - Civil </t>
  </si>
  <si>
    <t>Modificación de la estructura organizacional de la Rama Judicial o del Régimen de Carrera Judicial.</t>
  </si>
  <si>
    <t>ECONÓMICOS Y FINANCIEROS
( disponibilidad de capital, liquidez, mercados financieros, desempleo, competencia.)</t>
  </si>
  <si>
    <t xml:space="preserve">Asignación presupuestal no ajustada a las necesidades del Tribunal </t>
  </si>
  <si>
    <t>Planeación a partir de las necesidades reales.</t>
  </si>
  <si>
    <t xml:space="preserve">Incremento del presupuesto asignado al Tribunal </t>
  </si>
  <si>
    <t>SOCIALES Y CULTURALES
(cultura, religión, demografía, responsabilidad social, orden público.)</t>
  </si>
  <si>
    <t>Desplazamiento, conflicto armado y la afectación económica podrían ocasionar una mayor demanda de justicia y congestión judicial.</t>
  </si>
  <si>
    <t xml:space="preserve">Incremento de la credibilidad y confianza en la administración de justicia al implementar y certificar sus Sistemas de Gestión. </t>
  </si>
  <si>
    <t xml:space="preserve">situaciones de orden público </t>
  </si>
  <si>
    <t xml:space="preserve">Poca operatividad de los vuelos </t>
  </si>
  <si>
    <t xml:space="preserve">inseguridad en el transporte terrestre </t>
  </si>
  <si>
    <t>TECNOLÓGICOS
(desarrollo digital, avances en tecnología, acceso a sistemas de información externos, gobierno en línea)</t>
  </si>
  <si>
    <t>Falta de conocimiento y capacitación de las partes interesadas externas en la totalidad de las herramientas tecnológicas dispuestas para prestar el servicio de justicia.</t>
  </si>
  <si>
    <t>Ampliación y divulgación a la comunidad de los canales virtuales  y herramientas tecnológicas dispuestas para prestar el servicio de justicia y su funcionamiento.</t>
  </si>
  <si>
    <t xml:space="preserve">Cortes de energía que afectan la conectividad </t>
  </si>
  <si>
    <t>Ampliación de la cobertura de conectividad por parte del Gobierno</t>
  </si>
  <si>
    <t>LEGALES Y REGLAMENTARIOS
(estándares nacionales, internacionales, regulación )</t>
  </si>
  <si>
    <t>Cambios normativos y jurisprudenciales</t>
  </si>
  <si>
    <t>Capacitación y actualización de los cambios normativos y reglamentarios por parte de la EJRLB.</t>
  </si>
  <si>
    <t>AMBIENTALES
(Emisiones y residuos, energía, catástrofes naturales, desarrollo sostenible)</t>
  </si>
  <si>
    <t>No contemplar las modificaciones en materia ambiental de acuerdo con las disposiciones legales nacionales y locales.</t>
  </si>
  <si>
    <t>Estrategias del Gobierno Nacional definidas en el Plan de Desarrollo 2022 - 2026, donde se busca fortalecer el modelo de desarrollo económico, ambiental y social. Economía Circular.</t>
  </si>
  <si>
    <t>Fenómenos naturales (Inundación, quema de bosques, sismo, vendavales).</t>
  </si>
  <si>
    <t>Existencia de protocolos de bioseguridad específicos para el sector justicia</t>
  </si>
  <si>
    <t>Inadecuada disposición de residuos e inservibles  acordes con la legislación ambiental en la materia acorde con las políticas del Gobierno Nacional y Local.</t>
  </si>
  <si>
    <t>Realización de jornadas de concientización sobre la importancia del carácter imperativo sobre el manejo y disposición de los residuos e inservibles.</t>
  </si>
  <si>
    <t>CONTEXTO INTERNO</t>
  </si>
  <si>
    <t xml:space="preserve">DEBILIDADES (Factores específicos) </t>
  </si>
  <si>
    <t xml:space="preserve">FORTALEZAS (Factores específicos) </t>
  </si>
  <si>
    <r>
      <t>ESTRATÉGICOS</t>
    </r>
    <r>
      <rPr>
        <sz val="11"/>
        <rFont val="Arial"/>
        <family val="2"/>
      </rPr>
      <t xml:space="preserve">
(direccionamiento estratégico, planeación institucional, liderazgo, trabajo en equipo)</t>
    </r>
  </si>
  <si>
    <t>Falta de planeación,  seguimiento y evaluación.</t>
  </si>
  <si>
    <t>Formación del Magistrado como Líder de Proceso  con bases orientadas al  Direccionamiento, Planeación y Gestión de su  Despacho mediante la aplicación de Sistemas de Gestión.</t>
  </si>
  <si>
    <t>Falta de liderazgo y trabajo en equipo de algunos líderes de los procesos.</t>
  </si>
  <si>
    <t>Formación del Magistrado en  normas  de estructura de alto nivel y en los temas referentes al SIGCMA</t>
  </si>
  <si>
    <t>Desconocimiento del SIGCMA  y su  articulación  con el Plan Sectorial de Desarrollo.</t>
  </si>
  <si>
    <t>Definición  de roles y responsabilidades de los  líderes de proceso, para el funcionamiento del SIGCMA.</t>
  </si>
  <si>
    <t>Normalización y estandarización de los comités del SIGCMA a nivel nacional por parte de la Coordinación Nacional del SIGCMA.</t>
  </si>
  <si>
    <t>Capacitación recibida en normas ISO estructuras de alto nivel.</t>
  </si>
  <si>
    <t>Autogestión del conocimiento.</t>
  </si>
  <si>
    <t>Elaboración e implementación del Plan de Acción.</t>
  </si>
  <si>
    <t xml:space="preserve">Trabajo sincronizado de los Magistrado y la Secretaría del Tribunal </t>
  </si>
  <si>
    <t>Cualificación de los requisitos para el ingreso y permanencia de servidores judiciales en la Rama Judicial</t>
  </si>
  <si>
    <r>
      <t>RECURSOS FINANCIEROS</t>
    </r>
    <r>
      <rPr>
        <sz val="11"/>
        <rFont val="Arial"/>
        <family val="2"/>
      </rPr>
      <t xml:space="preserve">
(presupuesto de funcionamiento, recursos de inversión</t>
    </r>
  </si>
  <si>
    <t xml:space="preserve">Aprovechamiento y adaptación por parte de los servidores judiciales a los recursos suministrados. </t>
  </si>
  <si>
    <r>
      <t>PERSONAL</t>
    </r>
    <r>
      <rPr>
        <sz val="11"/>
        <color rgb="FF000000"/>
        <rFont val="Arial"/>
        <family val="2"/>
      </rPr>
      <t xml:space="preserve">
(competencia del personal, disponibilidad, suficiencia, seguridad y salud ocupacional.)</t>
    </r>
  </si>
  <si>
    <t>Insuficiencia de  personal  para atender la función misional y la atención a las partes interesadas en el Tribunal, debido al aumento de la carga laboral.</t>
  </si>
  <si>
    <t>Competencia y compromiso de los servidores judiciales en  desarrollo de las  funciones asignadas al personal adscrito al Tribunal.</t>
  </si>
  <si>
    <t xml:space="preserve">Extensión de los horarios laborales (presencial y  trabajo en casa) por alta carga de trabajo, con afectación del bienestar físico y emocional de los servidores judiciales. </t>
  </si>
  <si>
    <t>Personal integrado por servidores judiciales de alto nivel profesional y capacitado para llevar a cabo las funciones asignadas. </t>
  </si>
  <si>
    <t>Falta de tiempo para acceder a la formación  en herramientas tecnológicas y a diferentes capacitaciones de alto interés, tales como gestión documental, digitalización, seguridad de  la información.</t>
  </si>
  <si>
    <t>Capacitación en software y aplicativos disponibles para la realización de los actividades para administrar justicia.</t>
  </si>
  <si>
    <t>Deficiente Implementación de los protocolos de bioseguridad</t>
  </si>
  <si>
    <t>Disposición para el aprendizaje auto dirigido, en la mayoría de los servidores judiciales.</t>
  </si>
  <si>
    <t>No hay acompañamiento de la ARL, caja de compensación.</t>
  </si>
  <si>
    <t>PROCESO</t>
  </si>
  <si>
    <t>Alta demanda que supera la capacidad de respuesta oportuna en la administración de justicia.</t>
  </si>
  <si>
    <t>Ampliación y divulgación de otros canales de comunicación y suministro de información a los usuarios a través de micrositio, celular, WhatsApp o de manera personal, entre otros.</t>
  </si>
  <si>
    <t>(capacidad, diseño, ejecución, proveedores, entradas, salidas,</t>
  </si>
  <si>
    <t xml:space="preserve">Falta de implementación del expediente electrónico para trazabilidad de todos los procesos judiciales en trámite y archivados. </t>
  </si>
  <si>
    <t xml:space="preserve">Coordinación entre la secretaría y los despachos de Magistrados en el agendamiento, gestión ante establecimientos carcelarios y citación a las audiencias. </t>
  </si>
  <si>
    <t>gestión del conocimiento)</t>
  </si>
  <si>
    <t>Falta de estandarización de los procesos y procedimientos del SIGCMA por especialidad y jurisdicción.</t>
  </si>
  <si>
    <t>Aprovechamiento de las  TIC's y todos los recursos digitales disponibles.</t>
  </si>
  <si>
    <t>Falta de tiempo para asistir a las capacitaciones y actualizaciones en las herramientas del SIGCMA.</t>
  </si>
  <si>
    <t xml:space="preserve">Diversidad de software en el que se registran las actuaciones procesales </t>
  </si>
  <si>
    <t>TECNOLÓGICOS</t>
  </si>
  <si>
    <t>Fallas e insuficiencia de las herramientas tecnológicas y de  formación dispuestas para prestar el servicio de justicia, igualmente en la conformación y gestión del expediente electrónico.</t>
  </si>
  <si>
    <t>Implementación de herramientas tecnológicas para realizar  las actividades de los procesos, simplificando trámites, mejorando la comunicación interna de los servidores judiciales y dependencias y erradicando el uso de papel para la gestión de los expedientes.</t>
  </si>
  <si>
    <t>Falta de implementación de la digitalización y del expediente  electrónico en el distrito judicial</t>
  </si>
  <si>
    <t>Directrices y normatividad  impartidas por el Consejo Superior de la Judicatura para la implementación del expediente electrónico.</t>
  </si>
  <si>
    <t>Fallas en el servicio de internet,  conectividad  irregular.</t>
  </si>
  <si>
    <t>Avance en la digitalización de procesos judiciales físicos, utilizando las herramientas suministradas por office 365.</t>
  </si>
  <si>
    <t>Falta de divulgación de lineamiento relacionados con la seguridad informática de las audiencias y demás actividades propias del proceso jurídico.</t>
  </si>
  <si>
    <t>Capacitaciones realizadas en herramientas y aplicativos tecnológicos grabadas por la EJRLB y divulgación de su existencia.</t>
  </si>
  <si>
    <t xml:space="preserve">Existencia de protocolos para la realización de audiencias virtuales y guía de consultas de procesos en línea </t>
  </si>
  <si>
    <t>Avance del plan de digitalización de la Rama Judicial acorde con el protocolo del expediente electrónico</t>
  </si>
  <si>
    <t>Acceso remoto y consulta de procesos a través de la página web de la Rama Judicial.</t>
  </si>
  <si>
    <r>
      <t>DOCUMENTACIÓN</t>
    </r>
    <r>
      <rPr>
        <sz val="11"/>
        <color rgb="FF000000"/>
        <rFont val="Arial"/>
        <family val="2"/>
      </rPr>
      <t xml:space="preserve">
(Actualización, coherencia, aplicabilidad) </t>
    </r>
  </si>
  <si>
    <t>Inconvenientes con el reporte de estadística con el sistema SIERJU.</t>
  </si>
  <si>
    <t>Formatos estandarizados impartidos  desde la Coordinación Nacional del SIGCMA para la mejor prestación del servicio.</t>
  </si>
  <si>
    <t>desconocimiento del sistema de archivo aplicable al Tribunal</t>
  </si>
  <si>
    <t>Micrositio de fácil acceso a los documentos propios del SIGCMA</t>
  </si>
  <si>
    <t>Avance en la actualización permanente de documentos y procedimientos del SIGCMA</t>
  </si>
  <si>
    <r>
      <rPr>
        <b/>
        <sz val="11"/>
        <color rgb="FF000000"/>
        <rFont val="Arial"/>
        <family val="2"/>
      </rPr>
      <t>INFRAESTRUCTURA FISICA</t>
    </r>
    <r>
      <rPr>
        <sz val="11"/>
        <color rgb="FF000000"/>
        <rFont val="Arial"/>
        <family val="2"/>
      </rPr>
      <t xml:space="preserve"> (suficiencia, comodidad)</t>
    </r>
  </si>
  <si>
    <t xml:space="preserve">Falta de salas de audiencia </t>
  </si>
  <si>
    <t>Deficiencia en la infraestructura física:
 - goteras
 - Cañerías
 - Servicios Sanitarios 
 - Saneamiento Básico</t>
  </si>
  <si>
    <t>No se cuenta con acceso con personas con movilidad reducida.</t>
  </si>
  <si>
    <t>Instalaciones, oficinas y mobiliario  para el personal que no cumplen los estándares de salud ocupacional.</t>
  </si>
  <si>
    <t>Falta de seguridad en áreas de acceso a algunos despachos judiciales</t>
  </si>
  <si>
    <t>Falta de vigilancia y seguridad en el desarrollo de las audiencias en el Tribunal.</t>
  </si>
  <si>
    <r>
      <t xml:space="preserve">ELEMENTOS DE TRABAJO
</t>
    </r>
    <r>
      <rPr>
        <sz val="11"/>
        <color rgb="FF000000"/>
        <rFont val="Arial"/>
        <family val="2"/>
      </rPr>
      <t>(Papel, equipos)</t>
    </r>
  </si>
  <si>
    <t>Disminución notoria del uso del papel a causa de la implementación de medios tecnológicos.</t>
  </si>
  <si>
    <r>
      <t>COMUNICACIÓN INTERNA</t>
    </r>
    <r>
      <rPr>
        <sz val="11"/>
        <color rgb="FF000000"/>
        <rFont val="Arial"/>
        <family val="2"/>
      </rPr>
      <t xml:space="preserve">
(canales utilizados y su efectividad, flujo de la información necesaria para el desarrollo de las actividades)</t>
    </r>
  </si>
  <si>
    <r>
      <t xml:space="preserve">Utilización de herramientas tecnológicas tales como </t>
    </r>
    <r>
      <rPr>
        <i/>
        <sz val="11"/>
        <color rgb="FF000000"/>
        <rFont val="Arial"/>
        <family val="2"/>
      </rPr>
      <t>Teams</t>
    </r>
    <r>
      <rPr>
        <sz val="11"/>
        <color rgb="FF000000"/>
        <rFont val="Arial"/>
        <family val="2"/>
      </rPr>
      <t xml:space="preserve">  para optimizar el flujo de información al interior del Tribunal y garantizar la comunicación interna.</t>
    </r>
  </si>
  <si>
    <t>comunicación asertiva con los usuarios internos.</t>
  </si>
  <si>
    <t>AMBIENTAL</t>
  </si>
  <si>
    <t>Desconocimiento del Plan de Gestión Ambiental que aplica para la Rama Judicial Acuerdo PSAA14-10160</t>
  </si>
  <si>
    <t>Disminución en el uso de papel, toners y demás elementos de oficina al implementar el uso de medios tecnológicos.</t>
  </si>
  <si>
    <t xml:space="preserve"> </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</si>
  <si>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</si>
  <si>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</si>
  <si>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</si>
  <si>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</si>
  <si>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</si>
  <si>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</si>
  <si>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</si>
  <si>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</si>
  <si>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</si>
  <si>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</si>
  <si>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</si>
  <si>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</si>
  <si>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</si>
  <si>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</si>
  <si>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</si>
  <si>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</si>
  <si>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</si>
  <si>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</si>
  <si>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</si>
  <si>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</si>
  <si>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</si>
  <si>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</si>
  <si>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</si>
  <si>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</si>
  <si>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</si>
  <si>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</si>
  <si>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</si>
  <si>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</si>
  <si>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</si>
  <si>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</si>
  <si>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</si>
  <si>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</si>
  <si>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</si>
  <si>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</si>
  <si>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</si>
  <si>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</si>
  <si>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</si>
  <si>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</si>
  <si>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</si>
  <si>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</si>
  <si>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</si>
  <si>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</si>
  <si>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</si>
  <si>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</si>
  <si>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</si>
  <si>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</si>
  <si>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</si>
  <si>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</si>
  <si>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</si>
  <si>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</si>
  <si>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</si>
  <si>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</si>
  <si>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</si>
  <si>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</si>
  <si>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</si>
  <si>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</si>
  <si>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</si>
  <si>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</si>
  <si>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</si>
  <si>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</si>
  <si>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</si>
  <si>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</si>
  <si>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</si>
  <si>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</si>
  <si>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</si>
  <si>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</si>
  <si>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</si>
  <si>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</si>
  <si>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</si>
  <si>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</si>
  <si>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</si>
  <si>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</si>
  <si>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</si>
  <si>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</si>
  <si>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</si>
  <si>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</si>
  <si>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</si>
  <si>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</si>
  <si>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</si>
  <si>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</si>
  <si>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</si>
  <si>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</si>
  <si>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</si>
  <si>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</si>
  <si>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</si>
  <si>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</si>
  <si>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</si>
  <si>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</si>
  <si>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</si>
  <si>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</si>
  <si>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</si>
  <si>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</si>
  <si>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</si>
  <si>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</si>
  <si>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</si>
  <si>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</si>
  <si>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</si>
  <si>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</si>
  <si>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</si>
  <si>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</si>
  <si>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</si>
  <si>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</si>
  <si>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</si>
  <si>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</si>
  <si>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</si>
  <si>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</si>
  <si>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</si>
  <si>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 xml:space="preserve">Definir los riesgos, controles y tratamiento del Tribunal Superior del Distrito Judicial de San Jose del Guaviare </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</si>
  <si>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</si>
  <si>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</si>
  <si>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</si>
  <si>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</si>
  <si>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</si>
  <si>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</si>
  <si>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</si>
  <si>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</si>
  <si>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</si>
  <si>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</si>
  <si>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</si>
  <si>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</si>
  <si>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</si>
  <si>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</si>
  <si>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</si>
  <si>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</si>
  <si>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</si>
  <si>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</si>
  <si>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</si>
  <si>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</si>
  <si>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</si>
  <si>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</si>
  <si>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 se da  respuesta a las solicitudes de los usuarios de la administración de justicia en materia penal, penal para adolescentes, civil, familia y laboral después del  término legal establecido para decidir sobre los conflictos presentados Magistrados</t>
  </si>
  <si>
    <t>1. Mayor demanda de justicia.</t>
  </si>
  <si>
    <t>Afectación de reputacion,imagén,  credibilidad, satisfacción de usuarios y PI</t>
  </si>
  <si>
    <t xml:space="preserve">De la entidad, seccional, despachos a nivel departamental </t>
  </si>
  <si>
    <t>2. Insuficiencia de  personal  para atender la función misional y la atención a las partes interesadas en los despachos judiciales y centro de servicios</t>
  </si>
  <si>
    <t>Incumplimiento de las metas establecidas</t>
  </si>
  <si>
    <t>Incumplimiento del 20% de los indicadores del proceso</t>
  </si>
  <si>
    <t>3. Complejidad de los procesos judiciales y solicitudes, lo cual incrementa los tiempos para su resolución.</t>
  </si>
  <si>
    <t>Interrupción o afectación en la prestación del servicio judicial</t>
  </si>
  <si>
    <t>Entre  0 a 48 horas habiles al año o afectación mínima</t>
  </si>
  <si>
    <t>4.Fallas en la planeación  para el desarrollo de las tareas propias del despacho.</t>
  </si>
  <si>
    <t>5.  Fallas e insuficiencia de las herramientas tecnológicas.</t>
  </si>
  <si>
    <t xml:space="preserve">6. Procesos penales remitidos con la posibilidad de prescripción </t>
  </si>
  <si>
    <t xml:space="preserve">Incumplimientos en la realización de audiencias </t>
  </si>
  <si>
    <t>No se atiende la  solicitud  de un fiscal o parte interesada para la realización de una audiencia preliminar o no se cumple  la programación de audiencias de los despachos de los Magistrados.</t>
  </si>
  <si>
    <t>1. Inasistencia del Magistrado</t>
  </si>
  <si>
    <t xml:space="preserve">2. Falta de tiempo para  la realización de la audiencia
</t>
  </si>
  <si>
    <t>3. Programación de audiencias sin tener en cuenta tiempos de duración para su realización.</t>
  </si>
  <si>
    <t>Entre 49 a 96 horas  habiles al año  o afectación baja</t>
  </si>
  <si>
    <t>4 .Notificaciones judiciales erradas o inoportunas</t>
  </si>
  <si>
    <t>5.Fallas en el servicio de internet,  conectividad  irregular.</t>
  </si>
  <si>
    <t xml:space="preserve"> Efectuar notificaciones que no cumplan con los requisitos</t>
  </si>
  <si>
    <t xml:space="preserve">No realizar las notificaciones, no efectuar oportunamente las notificaciones o no aplicar la normatividad vigente </t>
  </si>
  <si>
    <t>1. Errores en la digitación</t>
  </si>
  <si>
    <t xml:space="preserve">De la entidad, seccional, despachos a nivel local o municipal </t>
  </si>
  <si>
    <t>2.Incumplimiento del procedimiento de notificaciones</t>
  </si>
  <si>
    <t xml:space="preserve">3. Error en la información personal para realizar la notificación </t>
  </si>
  <si>
    <t xml:space="preserve">4. Fallas en el servicio de internet </t>
  </si>
  <si>
    <t xml:space="preserve">5. Falta de control y comunicación de los medios de notificación por parte de los juzgados de origen </t>
  </si>
  <si>
    <t>Efectuar el reparto judicial incumpliendo requisitos</t>
  </si>
  <si>
    <t xml:space="preserve">Realizar el reparto incumpliendo los principios y condiciones establecida para su realización </t>
  </si>
  <si>
    <t xml:space="preserve">1. Fallas en el servicio de internet y electricidad </t>
  </si>
  <si>
    <t>Muy Baja - 1</t>
  </si>
  <si>
    <t>2. Errores en la solicitud radicada</t>
  </si>
  <si>
    <t xml:space="preserve">3. Solicitud con información incompleta </t>
  </si>
  <si>
    <t>Pérdida de información</t>
  </si>
  <si>
    <t xml:space="preserve">perdida temporal o definitiva de la información de los procesos judiciales </t>
  </si>
  <si>
    <t xml:space="preserve">1. Falta de implementación del expediente electrónico estandarizado en todas las dependencias y juzgados.
</t>
  </si>
  <si>
    <t xml:space="preserve">Entre  145 a 192 horas  hábiles al año o afectación alta </t>
  </si>
  <si>
    <t>2.Falta de software institucional estandarizado para la especialidad para el control del archivo de documentos tanto físicos como virtuales.</t>
  </si>
  <si>
    <t xml:space="preserve">Recibir , ofrecer, prometer , entregar o aceptar dádivas o beneficios a nombre propio o de terceros para  expedir, alterar, retener , extraviar o entregar  documentos  sin el lleno de requisitos legales </t>
  </si>
  <si>
    <t xml:space="preserve"> Realizar trámites sin el cumplimiento de los requisitos legales  o  con informacionales</t>
  </si>
  <si>
    <t>1. Falta de ética de los servidores judiciales (debilidad en principios y valores)</t>
  </si>
  <si>
    <t xml:space="preserve">De la entidad y sector justicia a nivel nacional </t>
  </si>
  <si>
    <t>2. Falta de ética de terceros interesados (debilidades en principios y valores)</t>
  </si>
  <si>
    <t>Entre  97 a 144 horas   habiles al año  o afectación media</t>
  </si>
  <si>
    <t>3. debilidades en los controles para la manejo de la información en medio magnético</t>
  </si>
  <si>
    <t xml:space="preserve">4. Falta de un gestor procesal (software) </t>
  </si>
  <si>
    <t xml:space="preserve">Recibir, ofrecer, prometer, entregar o aceptar dadivas  o beneficios a nombre propio o de terceros para  demorar, retener, alterar o direccionar fallos judiciales </t>
  </si>
  <si>
    <t xml:space="preserve">Proferir  sentencias judiciales incumpliendo los principios de la administración de justicia o sin la observancia de los Códigos  Procesales en la materia </t>
  </si>
  <si>
    <t xml:space="preserve">2. Desconocimiento del Código de Ética y Buen Gobierno.   </t>
  </si>
  <si>
    <t xml:space="preserve">Ofrecer, prometer, entregar, aceptar o solicitar una ventaja indebida para omitir la realización de una actuación </t>
  </si>
  <si>
    <t xml:space="preserve">Cuando por indebido interés se omite la realización de una actuación sin el cumplimiento de los requisitos </t>
  </si>
  <si>
    <t xml:space="preserve">3. Debilidad en los controles de los procedimientos del Tribunal </t>
  </si>
  <si>
    <t xml:space="preserve">MATRIZ DE RIESGOS </t>
  </si>
  <si>
    <t>Todos los Procesos</t>
  </si>
  <si>
    <t xml:space="preserve">Definir los riesgos, controles y tratamiento del Tribunal Superio del Distrito Judicial de San José del Guaviare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</si>
  <si>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</si>
  <si>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</si>
  <si>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</si>
  <si>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</si>
  <si>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</si>
  <si>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</si>
  <si>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</si>
  <si>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</si>
  <si>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</si>
  <si>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</si>
  <si>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</si>
  <si>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</si>
  <si>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</si>
  <si>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</si>
  <si>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</si>
  <si>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</si>
  <si>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El Consejo Seccional trimestralmente revisa las estadísticas en SIERJU, analizando las cargas de trabajo y la productividad de los despachos de los Magistrados.
Desviación: Si los resultados superan los estándares establecidos tramita la creación de despachos de descongestión.
Evidencia: Como registro del control quedan las actas de visita del Consejo, acuerdos de descongestión judicial y estadísticas en el sistema.</t>
  </si>
  <si>
    <t>SI</t>
  </si>
  <si>
    <t xml:space="preserve">Acciones de comunicación institucional en el Tribunal y a través del Consejo Superior de la Judicatura </t>
  </si>
  <si>
    <t>NO</t>
  </si>
  <si>
    <t xml:space="preserve">Oficios al Consejo Seccional y Superior informando sobre la mayor demanda de justicia en el Circuito Judicial </t>
  </si>
  <si>
    <t xml:space="preserve">Los Magistrados del Tribunal a conveniencia revisan los asuntos de los despachos/sala, verificando los asuntos al despacho y controlando su fecha de entrada y salida.
Desviación: Si se encuentran procesos que se van a vencer, se establecen estrategias de trabajo determinando los procesos por asunto y término con el fin de evacuarlos antes de su vencimiento.
Evidencia; Matrices de control de los despachos </t>
  </si>
  <si>
    <t xml:space="preserve">Ampliación de la oferta académica por parte de la EJRLB para todos los servidores judiciales </t>
  </si>
  <si>
    <t>El Magistrado de cada despacho reculamente realiza la revisión de tiempos de los procesos, revisando los términos, priorizando los procesos por fecha de prescripción y si tienen persona privada de la libertad.
Desviación: Programar  las audiencias requeridas para el impulso del proceso.
Evidencia: Como evidencia queda la agenda de programación de los despachos de los Magistrados</t>
  </si>
  <si>
    <t xml:space="preserve">El técnico de sistemas del Tribunal, regularmente revisa y realiza mantenimiento preventivo verificando los equipos de la corporación y si es necesario solicita los repuestos o cambios de equipos a la Dirección Seccional.
Desviación: Brinda soluciones alternativas mientras se logra el arreglo de la falla o llegan los repuesto solicitados.
Evidencia: Como evidencia quedan los reportes de los casos a la mesa de ayuda o a la Dirección Seccional </t>
  </si>
  <si>
    <t>La Presidencia del Tribunal periódicamente hace seguimiento a la planificación de audiencias, revisando el tipo de audiencias a realizar y los tiempos programados para cada una.
Desviación: si es necesario, se ajusta la programación teniendo en cuenta los imprevistos presentados. 
Evidencia: Como registro queda el planificados y actuaciones documentadas.</t>
  </si>
  <si>
    <t>El Magistrado ponente  del proceso, diariamente hace seguimiento a la planificación de audiencias, revisando el tipo de audiencia a realizar y los tiempos programados para cada una, si es necesario. 
Desviación: se ajusta la programación si se requiere incluir o hacer cambios imprevistos.
Evidencia: Como registro del control queda el planificador y actuaciones documentadas.</t>
  </si>
  <si>
    <t>Reprogramación de las audiencias de los Magistrado</t>
  </si>
  <si>
    <t xml:space="preserve">La Secretaría del Tribunal, diariamente, revisa la información personal de las partes interesadas dentro del proceso, verifica los datos aportados por las partes y la información que reposa en los procesos remitidos por los Magistrados de los despachos.
Desviación: Que no se cuente con la información verídica para poder realizar la notificación
Evidencia: Solicitud de información, informes de notificadores </t>
  </si>
  <si>
    <t xml:space="preserve">La Secretaría diariamente hace seguimiento a las audiencias programadas, revisando el tipo de audiencia las necesidades de cada una (por ejemplo, confirmar la comparecencia de las partes e intervinientes o sujetos procesales, previamente tener los documentos que se van a incorporar en la audiencia, para ser proyectados, pruebas de conexión de testigos)
Desviación: Se da alcance a las comunicaciones o se realizan las notificaciones que faltaron 
Evidencia: comunicaciones y/o aficiones en el expediente </t>
  </si>
  <si>
    <t xml:space="preserve">El área de sistemas y el técnico del Tribunal ocasionalmente hace seguimiento a la conectividad 
Desviación: Conexión desde otros medios tecnológicos 
Evidencia: Reportes del área de sistemas </t>
  </si>
  <si>
    <t xml:space="preserve">El empleado encargado del trámite al momento de realizar el oficio, acta o comulación y/o notificación verifica que los datos aportados por el solicitante sean los que ingresa al aplicativo, confrontando la información aportada por el solicitante y confirmando que lo digitado o seleccionado en el aplicativo es correcto. 
Desviación: Si se evidencia el error, se da alcance en el oficio o acta de audiencia, los cuales quedan incorporados en el expediente. </t>
  </si>
  <si>
    <t xml:space="preserve">La secretaria del Tribunal periódicamente verifica versión del procedimiento y su aplicación. Verifica que el procedimiento este actualice y que el equipo de trabajo aplique la ultima versión aprobada.
Desviación: si se encuentra desactualización realiza el ajuste y solicita aprobación de la nueva versión, si el personal no da cumplimiento a la versión actualizada, se realiza una capacitación.
Evidencia: Acta de aprobación del procedimiento y actas de capacitación y/o listas de asistencia </t>
  </si>
  <si>
    <t>Notificación a las partes del procedo de acuerdo con el procedimiento y por el medio mas expedito, utilizando las TIC</t>
  </si>
  <si>
    <t>La Secretaria del Tribunal diariamente revisa la información personal de las partes interesadas dentro del proceso, verificando los datos aportados por las partes interesadas y la información que reposa en los procesos remitidos por los Magistrados de los despachos. 
Desviación: que no se cuente con la información verídica para poder realizar la notificación 
Evidencia: Solicitudes de información, infames de la notificación.</t>
  </si>
  <si>
    <t>El técnico del Tribunal diariamente verifica en la sede la conectividad, validad la conectividad a los sistemas de información.
Desviación: Solicitar el apoyo o servicios de la mesa de ayuda a la Dirección Seccional 
Evidencia; Solicitud, oficio o correo electrónico reportando el problema.</t>
  </si>
  <si>
    <t>El técnico del Tribunal diariamente verifica en la sede la conectividad, validad la conectividad a los sistemas de información.
Desviación: Solicitar el apoyo o servicios de la mesa de ayuda a la Dirección Seccional 
Evidencia; Solicitud, oficio o corre</t>
  </si>
  <si>
    <t xml:space="preserve">El empleado encargado del trámite al momento de realizar el reparto verifica que los datos aportados por el solicitante sean los que ingresa al aplicativo, confrontando la información aportada por el solicitante, confirmado que la información ingresada sea correcta.
Desviación: Errores en la solicitud de los procesos 
Evidencia: Actas de reparto </t>
  </si>
  <si>
    <t xml:space="preserve">Aplicación del procedimiento de reparto y revisión por parte de los despachos de los Magistrados como filtro de la información </t>
  </si>
  <si>
    <t xml:space="preserve">El empleado encargado del trámite al momento de realizar el reparto verifica que la información aportada  por el solicitante sean la necesaria e indispensable para realizar el tramite correspondiente
Desviación: Errores en la solicitud de los procesos 
Evidencia: Actas de reparto </t>
  </si>
  <si>
    <t xml:space="preserve">El Consejo superior de la Judicatura - Unidad de Proyectos especiales de Tecnología y CENDOJ, realiza plan para la creación del gestor documental y lo hace colocando en conocimiento de la especialidad, la recolección de datos para el diseño del gestor aplicable al plan, se formula plan si se incumplen los términos como.
Evidencia: actas de reuniones </t>
  </si>
  <si>
    <t xml:space="preserve">Digitalización de los procesos del Tribunal </t>
  </si>
  <si>
    <t>Realizar  programas de formación, capacitación y sensibilización en temas de probidad y ética de lo público.</t>
  </si>
  <si>
    <t xml:space="preserve">Socializar el Sistema de Gestión Antisoborno de la Rama Judicial. </t>
  </si>
  <si>
    <t>Libro radicado y paso al despacho</t>
  </si>
  <si>
    <t>Libro radicado y  paso al despacho</t>
  </si>
  <si>
    <t>Todos los servidores judiciales del Tribunal al momento de trámite a la actuación segundo su competencia, diariamente verificada que la información este correcta y/o que la orden provenga de un magistrado de la corporación, verificando la veracidad e la información.
Desviación omisión de información que reporte en el expediente.
Evidencia: Oficio, notificaciones, comunicaciones, actas, registros en el sistema.</t>
  </si>
  <si>
    <t xml:space="preserve">MATRIZ DE RIESGOS SIGCMA </t>
  </si>
  <si>
    <t>Todos los proceso</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</si>
  <si>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</si>
  <si>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</si>
  <si>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</si>
  <si>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</si>
  <si>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</si>
  <si>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</si>
  <si>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</si>
  <si>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</si>
  <si>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</si>
  <si>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</si>
  <si>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</si>
  <si>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</si>
  <si>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</si>
  <si>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</si>
  <si>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</si>
  <si>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</si>
  <si>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</si>
  <si>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</si>
  <si>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</si>
  <si>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</si>
  <si>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</si>
  <si>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</si>
  <si>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</si>
  <si>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</si>
  <si>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</si>
  <si>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</si>
  <si>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</si>
  <si>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</si>
  <si>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</si>
  <si>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</si>
  <si>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</si>
  <si>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</si>
  <si>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</si>
  <si>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</si>
  <si>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</si>
  <si>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</si>
  <si>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</si>
  <si>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</si>
  <si>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</si>
  <si>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</si>
  <si>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Afectación Económica</t>
  </si>
  <si>
    <t>Moderado</t>
  </si>
  <si>
    <t>Mayor</t>
  </si>
  <si>
    <t>Catastrófico</t>
  </si>
  <si>
    <t xml:space="preserve">De la entidad y sector justicia a nivel internacional </t>
  </si>
  <si>
    <t>Afectación al presupuesto en un valor ≥0,5%.</t>
  </si>
  <si>
    <t>Afectación al presupuesto en un valor &lt;0,5% y ≥1%.</t>
  </si>
  <si>
    <t>Afectación al presupuesto  en un valor  &lt;1% y ≥5%.</t>
  </si>
  <si>
    <t>Afectación al  presupuesto en un valor  &lt;5% y  ≥20%.</t>
  </si>
  <si>
    <t>Afectación al presupuesto en un valor ≥50%.</t>
  </si>
  <si>
    <t>Incumplimiento del 40% de los indicadores del proceso</t>
  </si>
  <si>
    <t>Incumplimiento del 60% de los indicadores del proceso</t>
  </si>
  <si>
    <t>Incumplimiento del 80% de los indicadores del proceso</t>
  </si>
  <si>
    <t>Incumplimiento del 100% de los indicadores del proceso</t>
  </si>
  <si>
    <t xml:space="preserve">Entre e 193 a 240 horas  habiles al año   o afectación extrema </t>
  </si>
  <si>
    <t xml:space="preserve">     El riesgo afecta la imagen de la entidad con algunos usuarios de relevancia frente al logro de los objetivos</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</si>
  <si>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</si>
  <si>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</si>
  <si>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</si>
  <si>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</si>
  <si>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</si>
  <si>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</si>
  <si>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</si>
  <si>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</si>
  <si>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</si>
  <si>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</si>
  <si>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</si>
  <si>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</si>
  <si>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</si>
  <si>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</si>
  <si>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</si>
  <si>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</si>
  <si>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</si>
  <si>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</si>
  <si>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</si>
  <si>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</si>
  <si>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</si>
  <si>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</si>
  <si>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</si>
  <si>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</si>
  <si>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</si>
  <si>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</si>
  <si>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</si>
  <si>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</si>
  <si>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</si>
  <si>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</si>
  <si>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</si>
  <si>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</si>
  <si>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</si>
  <si>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</si>
  <si>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</si>
  <si>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</si>
  <si>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</si>
  <si>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</si>
  <si>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</si>
  <si>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</si>
  <si>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</si>
  <si>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</si>
  <si>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</si>
  <si>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</si>
  <si>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</si>
  <si>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</si>
  <si>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</si>
  <si>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</si>
  <si>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</si>
  <si>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</si>
  <si>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</si>
  <si>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</si>
  <si>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</si>
  <si>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</si>
  <si>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</si>
  <si>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</si>
  <si>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</si>
  <si>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</si>
  <si>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</si>
  <si>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</si>
  <si>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</si>
  <si>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</si>
  <si>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</si>
  <si>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</si>
  <si>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</si>
  <si>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</si>
  <si>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</si>
  <si>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</si>
  <si>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</si>
  <si>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DESPACHO JUDICIAL</t>
  </si>
  <si>
    <t xml:space="preserve"> INICIO
DIA/MES/AÑO</t>
  </si>
  <si>
    <t>FIN 
DIA/MES/AÑO</t>
  </si>
  <si>
    <t>X</t>
  </si>
  <si>
    <t>Con las actividades realizadas, se evitó que  el riesgo se materializara</t>
  </si>
  <si>
    <t>ANÁLISIS DEL RESULTADO FINAL 
2 TRIMESTRE</t>
  </si>
  <si>
    <t>SECCIONAL</t>
  </si>
  <si>
    <t>ANÁLISIS DEL RESULTADO FINAL 
3 TRIMESTRE</t>
  </si>
  <si>
    <t>ANÁLISIS DEL RESULTADO FINAL 
4 TRIMESTRE</t>
  </si>
  <si>
    <t>1.	Se establece un control y seguimiento continuo de las notificaciones realizadas, ya sea mediante correo electrónico, garantizando que las partes involucradas sean debidamente informadas sobre los procedimientos judiciales en curso y se mantenga un registro actualizado de las comunicaciones realizadas.
2.	Se lleva un control en un documento de correos electrónicos, la cual se actualiza de forma permanente para garantizar la precisión y efectividad en la comunicación con las partes involucradas en los procesos judiciales. Esta base de datos sirve como una herramienta fundamental para facilitar la notificación y comunicación con los interesados en el proceso.
3.	Se aprovechan medios tecnológicos, como llamadas telefónicas, correos electrónicos, para lograr la notificación y vinculación efectiva de las partes a los trámites de acciones constitucionales o procesos penales para adolescentes. Esta estrategia permite llegar a un mayor número de personas de manera rápida y eficiente, garantizando así una participación más amplia y accesible en el proceso judicial.</t>
  </si>
  <si>
    <t>Se establece un procedimiento para notificar cualquier novedad de forma inmediata al despacho correspondiente, asegurando que se realicen las correcciones pertinentes de manera oportuna y precisa, con el fin de mantener la integridad y precisión de los registros judiciales.
Se implementa un sistema de registro exhaustivo de los recursos interpuestos, asegurando su adecuado seguimiento y tramitación prioritaria. Esto garantiza una gestión eficiente de los recursos y una respuesta rápida a las solicitudes de las partes involucradas, contribuyendo a la agilidad y transparencia del proceso judicial.
Se remite, dentro del término legal establecido, de los expedientes digitales que hayan sido objeto de recursos de impugnación. Esto asegura el cumplimiento de los plazos procesales y la continuidad del proceso judicial, facilitando una revisión oportuna por parte de las autoridades superiores y garantizando el debido proceso para todas las partes involucrada</t>
  </si>
  <si>
    <t>Con las acciones realizadas se ha logrado evitar la materialización del riesgo en los procesos que tramitan los despachos</t>
  </si>
  <si>
    <t>Con las acciones realizadas se ha logrado mitigar el riesgo en los procesos que tramitan los despachos</t>
  </si>
  <si>
    <t>Todos</t>
  </si>
  <si>
    <t>Cada uno de los Despachos Tribunal, mantiene control de vencimiento de las Acciones Constitucionales y Ordinarias, a su cargo, y de acuerdo a ello, se da prioridad a las mismas</t>
  </si>
  <si>
    <t>Se implementa el uso del expediente digital para el trámite de admisión inmediata de las acciones constitucionales y procesos ordinarios. Esto agilizará  los tiempos de espera asociados con el manejo de documentos físicos y permite un acceso más rápido y eficiente a la información relevante para el caso.
Se establece un sistema de registro y organización diaria de las actuaciones, memoriales y documentos presentados dentro de las acciones constitucionales y procesos ordinarios. Este sistema se lleva a cabo tanto en la plataforma Tyba como en la carpeta compartida del Tribunal, facilitando la accesibilidad y colaboración entre el equipo de trabajo del Tribunal. Esto garantizará, una gestión ordenada y eficaz de la documentación, mejorando la eficiencia y transparencia del proceso judicial.
Se realiza cargue de los procesos ordinario en el repositorio de Bestdoc, y sirve como copia de respaldo.</t>
  </si>
  <si>
    <t>Se tramitan los expedientes, en el orden de ingreso, según el término para trabajar de cada uno de ellos. Esto  asegura la igualdad en el acceso a la Justicia, para los usuarios que demandan dicho servicio.
Se promueve  el uso de buenas prácticas en la gestión de los procesos judiciales, fomentando la adopción de métodos y técnicas que contribuyan a mejorar la calidad y eficacia del servicio ofrecido por el Tribunal. Esto incluye la capacitación continua del personal en prácticas innovadoras y el intercambio de experiencias exitosas entre profesionales del sector.</t>
  </si>
  <si>
    <t>Todos los servidores judiciales del Tribunal al momento de dar trámite a la actuación segun su competencia,  verificará que la información este correcta y/o que la orden provenga de un Magistrado de la corporación.</t>
  </si>
  <si>
    <t xml:space="preserve">Utilizando herramientas tecnológicas como la aplicación LIFESIZE, se vincula a las partes a las audiencias virtuales, lo que facilita su participación y hace más factible la realización de estas diligencias, especialmente en casos donde las partes viven en zonas rurales o no residen en la misma ciudad que el Tribunal
Se programa la realización de las audiencias teniendo en consideración la naturaleza de la diligencia, la complejidad del proceso penal para adolescentes y la duración prevista de las intervenciones de los sujetos procesales, con el objetivo de garantizar una gestión eficiente del tiempo y recursos.
Se lleva a cabo la recopilación y actualización de información sobre los datos de contacto de las partes, en colaboración con la Fiscalía o el ICBF cuando sea necesario, utilizando la información primaria proporcionada en el proceso. Además, se ordena la notificación personal de las partes cuando no se ha podido establecer contacto con ellos inicialmente, asegurando así su debida citación y participación en el proceso judicial.  </t>
  </si>
  <si>
    <t xml:space="preserve">Definir los riesgos, controles y tratamiento del Tribunal Superior del Distrito Judicial de San José del Guaviare </t>
  </si>
  <si>
    <t>Tribunal Superior del Distrito Judicial de San José del Guaviare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</si>
</sst>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00">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rgb="FF000000"/>
      <name val="Arial"/>
      <family val="2"/>
    </font>
    <font>
      <b/>
      <sz val="11"/>
      <color rgb="FF000000"/>
      <name val="Arial"/>
      <family val="2"/>
    </font>
    <font>
      <sz val="11"/>
      <color rgb="FFFF0000"/>
      <name val="Arial"/>
      <family val="2"/>
    </font>
    <font>
      <i/>
      <sz val="11"/>
      <color rgb="FF000000"/>
      <name val="Arial"/>
      <family val="2"/>
    </font>
    <font>
      <sz val="11"/>
      <color rgb="FF004D6D"/>
      <name val="Arial"/>
      <family val="2"/>
    </font>
    <font>
      <sz val="11"/>
      <color rgb="FF0D0D0D"/>
      <name val="Calibri"/>
      <family val="2"/>
      <scheme val="minor"/>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
      <patternFill patternType="solid">
        <fgColor rgb="FFFFFFFF"/>
        <bgColor rgb="FF000000"/>
      </patternFill>
    </fill>
  </fills>
  <borders count="157">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diagonal/>
    </border>
    <border>
      <left style="medium">
        <color rgb="FF000000"/>
      </left>
      <right style="thin">
        <color indexed="64"/>
      </right>
      <top style="medium">
        <color rgb="FF000000"/>
      </top>
      <bottom/>
      <diagonal/>
    </border>
    <border>
      <left style="medium">
        <color rgb="FF000000"/>
      </left>
      <right style="thin">
        <color indexed="64"/>
      </right>
      <top/>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rgb="FF000000"/>
      </right>
      <top/>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style="medium">
        <color rgb="FF000000"/>
      </left>
      <right/>
      <top style="medium">
        <color rgb="FF000000"/>
      </top>
      <bottom/>
      <diagonal/>
    </border>
    <border>
      <left style="medium">
        <color rgb="FF000000"/>
      </left>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indexed="64"/>
      </left>
      <right style="medium">
        <color rgb="FF000000"/>
      </right>
      <top/>
      <bottom style="thin">
        <color indexed="64"/>
      </bottom>
      <diagonal/>
    </border>
    <border>
      <left style="medium">
        <color rgb="FF000000"/>
      </left>
      <right style="thin">
        <color indexed="64"/>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medium">
        <color rgb="FF000000"/>
      </top>
      <bottom/>
      <diagonal/>
    </border>
    <border>
      <left style="medium">
        <color rgb="FF000000"/>
      </left>
      <right style="thin">
        <color indexed="64"/>
      </right>
      <top/>
      <bottom style="medium">
        <color rgb="FF000000"/>
      </bottom>
      <diagonal/>
    </border>
    <border>
      <left style="medium">
        <color indexed="64"/>
      </left>
      <right style="thin">
        <color indexed="64"/>
      </right>
      <top style="thin">
        <color indexed="64"/>
      </top>
      <bottom/>
      <diagonal/>
    </border>
    <border>
      <left style="medium">
        <color rgb="FF000000"/>
      </left>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762">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6" fillId="0" borderId="0" xfId="0" applyFont="1" applyAlignment="1" applyProtection="1">
      <alignment horizontal="center" vertical="center" wrapText="1" readingOrder="1"/>
      <protection hidden="1"/>
    </xf>
    <xf numFmtId="0" fontId="59"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6"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9" fillId="3" borderId="0" xfId="1" quotePrefix="1" applyFont="1" applyFill="1" applyAlignment="1">
      <alignment horizontal="center" vertical="center" wrapText="1"/>
    </xf>
    <xf numFmtId="0" fontId="60" fillId="3" borderId="0" xfId="1" quotePrefix="1" applyFont="1" applyFill="1" applyAlignment="1">
      <alignment horizontal="center" vertical="center" wrapText="1"/>
    </xf>
    <xf numFmtId="0" fontId="60"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5" fillId="3" borderId="11" xfId="1" applyFont="1" applyFill="1" applyBorder="1" applyAlignment="1">
      <alignment horizontal="left" vertical="center" wrapText="1"/>
    </xf>
    <xf numFmtId="0" fontId="18" fillId="3" borderId="11" xfId="0" applyFont="1" applyFill="1" applyBorder="1"/>
    <xf numFmtId="0" fontId="61" fillId="3" borderId="0" xfId="0" applyFont="1" applyFill="1" applyAlignment="1">
      <alignment horizontal="center" vertical="center" wrapText="1"/>
    </xf>
    <xf numFmtId="0" fontId="61" fillId="3" borderId="0" xfId="0" applyFont="1" applyFill="1" applyAlignment="1">
      <alignment horizontal="left" vertical="center" wrapText="1"/>
    </xf>
    <xf numFmtId="0" fontId="55"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2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68"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30" fillId="0" borderId="32" xfId="3" applyNumberFormat="1" applyFont="1" applyBorder="1" applyAlignment="1">
      <alignment horizontal="justify" vertical="center" wrapText="1"/>
    </xf>
    <xf numFmtId="2" fontId="69" fillId="0" borderId="32" xfId="3" applyNumberFormat="1" applyFont="1" applyBorder="1" applyAlignment="1">
      <alignment horizontal="justify" vertical="center" wrapText="1"/>
    </xf>
    <xf numFmtId="2" fontId="69"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1" fontId="0" fillId="0" borderId="20" xfId="4" applyNumberFormat="1" applyFont="1" applyBorder="1" applyAlignment="1">
      <alignment horizontal="center" vertical="center" wrapText="1"/>
    </xf>
    <xf numFmtId="3" fontId="0" fillId="0" borderId="29" xfId="0" applyNumberFormat="1" applyBorder="1" applyAlignment="1">
      <alignment horizontal="justify" vertical="center" wrapText="1"/>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61" fillId="3" borderId="114" xfId="0" applyFont="1" applyFill="1" applyBorder="1" applyAlignment="1">
      <alignment vertical="center" wrapText="1"/>
    </xf>
    <xf numFmtId="0" fontId="61" fillId="3" borderId="110" xfId="0" applyFont="1" applyFill="1" applyBorder="1" applyAlignment="1">
      <alignment vertical="center" wrapText="1"/>
    </xf>
    <xf numFmtId="0" fontId="11" fillId="3" borderId="76" xfId="0" applyFont="1" applyFill="1" applyBorder="1"/>
    <xf numFmtId="0" fontId="11" fillId="0" borderId="76" xfId="0" applyFont="1" applyBorder="1"/>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0" fontId="63" fillId="3" borderId="0" xfId="0" applyFont="1" applyFill="1"/>
    <xf numFmtId="0" fontId="67" fillId="0" borderId="0" xfId="0" applyFont="1" applyAlignment="1">
      <alignment horizontal="center" vertical="center" wrapText="1"/>
    </xf>
    <xf numFmtId="0" fontId="64" fillId="3" borderId="0" xfId="0" applyFont="1" applyFill="1"/>
    <xf numFmtId="0" fontId="65" fillId="0" borderId="0" xfId="0" applyFont="1" applyAlignment="1">
      <alignment horizontal="justify" vertical="center" wrapText="1" readingOrder="1"/>
    </xf>
    <xf numFmtId="0" fontId="65" fillId="0" borderId="0" xfId="0" applyFont="1" applyAlignment="1">
      <alignment horizontal="left" vertical="center" wrapText="1"/>
    </xf>
    <xf numFmtId="0" fontId="63" fillId="0" borderId="0" xfId="0" applyFont="1"/>
    <xf numFmtId="0" fontId="76" fillId="0" borderId="6" xfId="0" applyFont="1" applyBorder="1" applyAlignment="1">
      <alignment horizontal="justify" vertical="center" wrapText="1"/>
    </xf>
    <xf numFmtId="0" fontId="76" fillId="0" borderId="6" xfId="0" applyFont="1" applyBorder="1" applyAlignment="1">
      <alignment horizontal="left" vertical="top" wrapText="1"/>
    </xf>
    <xf numFmtId="0" fontId="77" fillId="0" borderId="6" xfId="0" applyFont="1" applyBorder="1" applyAlignment="1">
      <alignment horizontal="justify" vertical="center" wrapText="1"/>
    </xf>
    <xf numFmtId="0" fontId="76" fillId="0" borderId="21" xfId="0" applyFont="1" applyBorder="1" applyAlignment="1">
      <alignment horizontal="justify" vertical="center" wrapText="1"/>
    </xf>
    <xf numFmtId="0" fontId="69" fillId="0" borderId="0" xfId="0" applyFont="1" applyAlignment="1">
      <alignment wrapText="1"/>
    </xf>
    <xf numFmtId="0" fontId="12" fillId="3" borderId="20" xfId="0" applyFont="1" applyFill="1" applyBorder="1" applyAlignment="1">
      <alignment horizontal="center" vertical="center" wrapText="1"/>
    </xf>
    <xf numFmtId="0" fontId="78" fillId="3" borderId="119" xfId="0" applyFont="1" applyFill="1" applyBorder="1" applyAlignment="1">
      <alignment horizontal="center" vertical="center" wrapText="1"/>
    </xf>
    <xf numFmtId="0" fontId="78" fillId="3" borderId="77" xfId="0" applyFont="1" applyFill="1" applyBorder="1" applyAlignment="1">
      <alignment horizontal="center" vertical="center" wrapText="1"/>
    </xf>
    <xf numFmtId="0" fontId="79" fillId="3" borderId="75" xfId="0" applyFont="1" applyFill="1" applyBorder="1" applyAlignment="1">
      <alignment horizontal="center" vertical="center" wrapText="1"/>
    </xf>
    <xf numFmtId="0" fontId="79" fillId="3" borderId="17" xfId="0" applyFont="1" applyFill="1" applyBorder="1" applyAlignment="1">
      <alignment horizontal="center" vertical="center" wrapText="1"/>
    </xf>
    <xf numFmtId="0" fontId="78" fillId="3" borderId="120" xfId="0" applyFont="1" applyFill="1" applyBorder="1" applyAlignment="1">
      <alignment horizontal="center" vertical="center" wrapText="1"/>
    </xf>
    <xf numFmtId="0" fontId="78" fillId="3" borderId="12" xfId="0" applyFont="1" applyFill="1" applyBorder="1" applyAlignment="1">
      <alignment horizontal="center" vertical="center" wrapText="1"/>
    </xf>
    <xf numFmtId="14" fontId="79" fillId="3" borderId="17" xfId="0" applyNumberFormat="1" applyFont="1" applyFill="1" applyBorder="1" applyAlignment="1">
      <alignment horizontal="center" vertical="center" wrapText="1"/>
    </xf>
    <xf numFmtId="0" fontId="80" fillId="0" borderId="0" xfId="0" applyFont="1" applyAlignment="1" applyProtection="1">
      <alignment vertical="center"/>
      <protection locked="0"/>
    </xf>
    <xf numFmtId="0" fontId="80" fillId="0" borderId="0" xfId="0" applyFont="1" applyProtection="1">
      <protection locked="0"/>
    </xf>
    <xf numFmtId="0" fontId="80" fillId="0" borderId="0" xfId="0" applyFont="1"/>
    <xf numFmtId="0" fontId="82" fillId="20" borderId="121" xfId="0" applyFont="1" applyFill="1" applyBorder="1" applyAlignment="1" applyProtection="1">
      <alignment horizontal="left" vertical="center" wrapText="1"/>
      <protection locked="0"/>
    </xf>
    <xf numFmtId="0" fontId="82" fillId="20" borderId="121" xfId="0" applyFont="1" applyFill="1" applyBorder="1" applyAlignment="1" applyProtection="1">
      <alignment horizontal="center" vertical="center"/>
      <protection locked="0"/>
    </xf>
    <xf numFmtId="0" fontId="83" fillId="5" borderId="121" xfId="0" applyFont="1" applyFill="1" applyBorder="1" applyAlignment="1" applyProtection="1">
      <alignment horizontal="center" vertical="center" wrapText="1"/>
      <protection locked="0"/>
    </xf>
    <xf numFmtId="0" fontId="80" fillId="0" borderId="0" xfId="0" applyFont="1" applyAlignment="1" applyProtection="1">
      <alignment horizontal="left" vertical="center"/>
      <protection locked="0"/>
    </xf>
    <xf numFmtId="0" fontId="82" fillId="0" borderId="0" xfId="0" applyFont="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Alignment="1" applyProtection="1">
      <alignment horizontal="left"/>
      <protection locked="0"/>
    </xf>
    <xf numFmtId="0" fontId="80" fillId="0" borderId="0" xfId="0" applyFont="1" applyAlignment="1" applyProtection="1">
      <alignment horizontal="center"/>
      <protection locked="0"/>
    </xf>
    <xf numFmtId="0" fontId="86" fillId="3" borderId="124" xfId="0" applyFont="1" applyFill="1" applyBorder="1" applyAlignment="1">
      <alignment horizontal="center" vertical="center" wrapText="1" readingOrder="1"/>
    </xf>
    <xf numFmtId="0" fontId="86" fillId="3" borderId="124" xfId="0" applyFont="1" applyFill="1" applyBorder="1" applyAlignment="1">
      <alignment horizontal="left" vertical="center" wrapText="1"/>
    </xf>
    <xf numFmtId="0" fontId="86" fillId="3" borderId="124" xfId="0" applyFont="1" applyFill="1" applyBorder="1" applyAlignment="1">
      <alignment horizontal="center" vertical="center" wrapText="1"/>
    </xf>
    <xf numFmtId="0" fontId="80" fillId="3" borderId="0" xfId="0" applyFont="1" applyFill="1"/>
    <xf numFmtId="0" fontId="83" fillId="0" borderId="0" xfId="0" applyFont="1" applyAlignment="1">
      <alignment vertical="center" wrapText="1"/>
    </xf>
    <xf numFmtId="0" fontId="82" fillId="0" borderId="0" xfId="0" applyFont="1"/>
    <xf numFmtId="0" fontId="86" fillId="3" borderId="124" xfId="0" applyFont="1" applyFill="1" applyBorder="1" applyAlignment="1">
      <alignment horizontal="center" vertical="center"/>
    </xf>
    <xf numFmtId="0" fontId="86" fillId="3" borderId="125" xfId="0" applyFont="1" applyFill="1" applyBorder="1" applyAlignment="1">
      <alignment horizontal="center" vertical="center" wrapText="1" readingOrder="1"/>
    </xf>
    <xf numFmtId="0" fontId="86" fillId="3" borderId="125" xfId="0" applyFont="1" applyFill="1" applyBorder="1" applyAlignment="1">
      <alignment horizontal="left" vertical="center" wrapText="1"/>
    </xf>
    <xf numFmtId="0" fontId="86" fillId="3" borderId="125" xfId="0" applyFont="1" applyFill="1" applyBorder="1" applyAlignment="1">
      <alignment horizontal="center" vertical="center"/>
    </xf>
    <xf numFmtId="0" fontId="84" fillId="0" borderId="0" xfId="0" applyFont="1" applyAlignment="1">
      <alignment vertical="center" wrapText="1" readingOrder="1"/>
    </xf>
    <xf numFmtId="0" fontId="86" fillId="3" borderId="0" xfId="0" applyFont="1" applyFill="1" applyAlignment="1">
      <alignment horizontal="center" vertical="center" wrapText="1" readingOrder="1"/>
    </xf>
    <xf numFmtId="0" fontId="86" fillId="0" borderId="0" xfId="0" applyFont="1" applyAlignment="1">
      <alignment vertical="center"/>
    </xf>
    <xf numFmtId="0" fontId="80" fillId="0" borderId="0" xfId="0" applyFont="1" applyAlignment="1">
      <alignment horizontal="left"/>
    </xf>
    <xf numFmtId="0" fontId="80" fillId="0" borderId="0" xfId="0" applyFont="1" applyAlignment="1">
      <alignment horizontal="center"/>
    </xf>
    <xf numFmtId="0" fontId="87" fillId="0" borderId="0" xfId="0" applyFont="1" applyAlignment="1">
      <alignment wrapText="1"/>
    </xf>
    <xf numFmtId="0" fontId="89" fillId="0" borderId="0" xfId="0" applyFont="1"/>
    <xf numFmtId="0" fontId="91" fillId="21" borderId="121" xfId="0" applyFont="1" applyFill="1" applyBorder="1" applyAlignment="1">
      <alignment horizontal="center" vertical="center"/>
    </xf>
    <xf numFmtId="0" fontId="91" fillId="5" borderId="121" xfId="0" applyFont="1" applyFill="1" applyBorder="1" applyAlignment="1">
      <alignment horizontal="center" vertical="center"/>
    </xf>
    <xf numFmtId="0" fontId="91" fillId="5" borderId="121" xfId="0" applyFont="1" applyFill="1" applyBorder="1" applyAlignment="1">
      <alignment vertical="center" wrapText="1"/>
    </xf>
    <xf numFmtId="0" fontId="91" fillId="3" borderId="121" xfId="0" applyFont="1" applyFill="1" applyBorder="1" applyAlignment="1">
      <alignment horizontal="left" vertical="top" wrapText="1"/>
    </xf>
    <xf numFmtId="0" fontId="92" fillId="3" borderId="121" xfId="0" applyFont="1" applyFill="1" applyBorder="1" applyAlignment="1">
      <alignment horizontal="center" vertical="center" wrapText="1"/>
    </xf>
    <xf numFmtId="0" fontId="93" fillId="3" borderId="121" xfId="0" applyFont="1" applyFill="1" applyBorder="1" applyAlignment="1">
      <alignment horizontal="center" vertical="center" wrapText="1"/>
    </xf>
    <xf numFmtId="0" fontId="93" fillId="3" borderId="121" xfId="0" applyFont="1" applyFill="1" applyBorder="1" applyAlignment="1">
      <alignment horizontal="left" vertical="center"/>
    </xf>
    <xf numFmtId="0" fontId="91" fillId="0" borderId="121" xfId="0" applyFont="1" applyBorder="1" applyAlignment="1">
      <alignment vertical="top" wrapText="1"/>
    </xf>
    <xf numFmtId="0" fontId="92" fillId="3" borderId="121" xfId="0" applyFont="1" applyFill="1" applyBorder="1" applyAlignment="1">
      <alignment horizontal="center" vertical="center"/>
    </xf>
    <xf numFmtId="0" fontId="93" fillId="3" borderId="121" xfId="0" applyFont="1" applyFill="1" applyBorder="1" applyAlignment="1">
      <alignment horizontal="center" vertical="center"/>
    </xf>
    <xf numFmtId="0" fontId="91" fillId="3" borderId="121" xfId="0" applyFont="1" applyFill="1" applyBorder="1" applyAlignment="1">
      <alignment horizontal="left" vertical="center" wrapText="1"/>
    </xf>
    <xf numFmtId="0" fontId="91" fillId="0" borderId="121" xfId="0" applyFont="1" applyBorder="1" applyAlignment="1">
      <alignment horizontal="left" vertical="center" wrapText="1"/>
    </xf>
    <xf numFmtId="0" fontId="93" fillId="0" borderId="121" xfId="0" applyFont="1" applyBorder="1" applyAlignment="1">
      <alignment horizontal="left" vertical="center"/>
    </xf>
    <xf numFmtId="0" fontId="89" fillId="0" borderId="0" xfId="0" applyFont="1" applyAlignment="1">
      <alignment horizontal="left"/>
    </xf>
    <xf numFmtId="0" fontId="87" fillId="0" borderId="0" xfId="0" applyFont="1" applyAlignment="1">
      <alignment horizontal="center"/>
    </xf>
    <xf numFmtId="0" fontId="89"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95" fillId="0" borderId="127" xfId="0" applyFont="1" applyBorder="1" applyAlignment="1">
      <alignment horizontal="center" vertical="center" wrapText="1" readingOrder="1"/>
    </xf>
    <xf numFmtId="0" fontId="94" fillId="0" borderId="128" xfId="0" applyFont="1" applyBorder="1" applyAlignment="1">
      <alignment horizontal="center" vertical="center" wrapText="1" readingOrder="1"/>
    </xf>
    <xf numFmtId="0" fontId="94" fillId="0" borderId="129" xfId="0" applyFont="1" applyBorder="1" applyAlignment="1">
      <alignment horizontal="center" vertical="center" wrapText="1"/>
    </xf>
    <xf numFmtId="0" fontId="54" fillId="0" borderId="129" xfId="0" applyFont="1" applyBorder="1" applyAlignment="1">
      <alignment horizontal="center" vertical="center" wrapText="1"/>
    </xf>
    <xf numFmtId="0" fontId="54" fillId="0" borderId="130" xfId="0" applyFont="1" applyBorder="1" applyAlignment="1">
      <alignment horizontal="center" vertical="center" wrapText="1"/>
    </xf>
    <xf numFmtId="0" fontId="94" fillId="0" borderId="0" xfId="0" applyFont="1"/>
    <xf numFmtId="0" fontId="94" fillId="0" borderId="6" xfId="0" applyFont="1" applyBorder="1" applyAlignment="1">
      <alignment horizontal="center" vertical="center" wrapText="1"/>
    </xf>
    <xf numFmtId="0" fontId="94" fillId="0" borderId="0" xfId="0" applyFont="1" applyAlignment="1">
      <alignment horizontal="center" vertical="center"/>
    </xf>
    <xf numFmtId="0" fontId="54" fillId="0" borderId="131" xfId="0" applyFont="1" applyBorder="1" applyAlignment="1">
      <alignment horizontal="center" vertical="center" wrapText="1"/>
    </xf>
    <xf numFmtId="0" fontId="84" fillId="0" borderId="126" xfId="0" applyFont="1" applyBorder="1" applyAlignment="1">
      <alignment vertical="center" wrapText="1" readingOrder="1"/>
    </xf>
    <xf numFmtId="0" fontId="54" fillId="0" borderId="6" xfId="0" applyFont="1" applyBorder="1" applyAlignment="1">
      <alignment horizontal="center" vertical="center" wrapText="1"/>
    </xf>
    <xf numFmtId="0" fontId="54" fillId="0" borderId="29" xfId="0" applyFont="1" applyBorder="1" applyAlignment="1">
      <alignment horizontal="center" vertical="center" wrapText="1"/>
    </xf>
    <xf numFmtId="0" fontId="54" fillId="0" borderId="132" xfId="0" applyFont="1" applyBorder="1" applyAlignment="1">
      <alignment horizontal="center" vertical="center" wrapText="1"/>
    </xf>
    <xf numFmtId="0" fontId="54" fillId="0" borderId="29" xfId="0" applyFont="1" applyBorder="1" applyAlignment="1">
      <alignment horizontal="center" vertical="center" wrapText="1" readingOrder="1"/>
    </xf>
    <xf numFmtId="0" fontId="54" fillId="0" borderId="133" xfId="0" applyFont="1" applyBorder="1" applyAlignment="1">
      <alignment horizontal="center" vertical="center" wrapText="1" readingOrder="1"/>
    </xf>
    <xf numFmtId="0" fontId="54" fillId="22" borderId="29" xfId="0" applyFont="1" applyFill="1" applyBorder="1" applyAlignment="1">
      <alignment horizontal="center" vertical="center" wrapText="1"/>
    </xf>
    <xf numFmtId="0" fontId="94" fillId="0" borderId="0" xfId="0" applyFont="1" applyAlignment="1">
      <alignment horizontal="center" vertical="center" wrapText="1"/>
    </xf>
    <xf numFmtId="0" fontId="94" fillId="0" borderId="134" xfId="0" applyFont="1" applyBorder="1" applyAlignment="1">
      <alignment horizontal="center" vertical="center" wrapText="1"/>
    </xf>
    <xf numFmtId="0" fontId="54" fillId="22" borderId="130" xfId="0" applyFont="1" applyFill="1" applyBorder="1" applyAlignment="1">
      <alignment horizontal="center" vertical="center" wrapText="1"/>
    </xf>
    <xf numFmtId="0" fontId="54" fillId="22" borderId="6" xfId="0" applyFont="1" applyFill="1" applyBorder="1" applyAlignment="1">
      <alignment horizontal="center" vertical="center" wrapText="1"/>
    </xf>
    <xf numFmtId="0" fontId="94" fillId="0" borderId="29" xfId="0" applyFont="1" applyBorder="1" applyAlignment="1">
      <alignment horizontal="center" vertical="center"/>
    </xf>
    <xf numFmtId="0" fontId="94" fillId="0" borderId="29" xfId="0" applyFont="1" applyBorder="1" applyAlignment="1">
      <alignment horizontal="center" vertical="center" wrapText="1"/>
    </xf>
    <xf numFmtId="0" fontId="94" fillId="0" borderId="137" xfId="0" applyFont="1" applyBorder="1" applyAlignment="1">
      <alignment horizontal="center" vertical="center" wrapText="1"/>
    </xf>
    <xf numFmtId="0" fontId="54" fillId="0" borderId="141" xfId="0" applyFont="1" applyBorder="1" applyAlignment="1">
      <alignment horizontal="center" vertical="center" wrapText="1"/>
    </xf>
    <xf numFmtId="0" fontId="54" fillId="0" borderId="142" xfId="0" applyFont="1" applyBorder="1" applyAlignment="1">
      <alignment horizontal="center" vertical="center" wrapText="1"/>
    </xf>
    <xf numFmtId="0" fontId="94" fillId="22" borderId="6" xfId="0" applyFont="1" applyFill="1" applyBorder="1" applyAlignment="1">
      <alignment horizontal="center" vertical="center" wrapText="1"/>
    </xf>
    <xf numFmtId="0" fontId="94" fillId="0" borderId="138" xfId="0" applyFont="1" applyBorder="1" applyAlignment="1">
      <alignment horizontal="center" vertical="center"/>
    </xf>
    <xf numFmtId="0" fontId="94" fillId="22" borderId="131" xfId="0" applyFont="1" applyFill="1" applyBorder="1" applyAlignment="1">
      <alignment horizontal="center" vertical="center" wrapText="1"/>
    </xf>
    <xf numFmtId="0" fontId="94" fillId="0" borderId="138" xfId="0" applyFont="1" applyBorder="1"/>
    <xf numFmtId="0" fontId="94" fillId="0" borderId="132" xfId="0" applyFont="1" applyBorder="1" applyAlignment="1">
      <alignment horizontal="center" vertical="center"/>
    </xf>
    <xf numFmtId="0" fontId="54" fillId="0" borderId="28" xfId="0" applyFont="1" applyBorder="1" applyAlignment="1">
      <alignment horizontal="center" vertical="center" wrapText="1" readingOrder="1"/>
    </xf>
    <xf numFmtId="0" fontId="96" fillId="0" borderId="29" xfId="0" applyFont="1" applyBorder="1" applyAlignment="1">
      <alignment horizontal="center" vertical="center"/>
    </xf>
    <xf numFmtId="0" fontId="96" fillId="22" borderId="29" xfId="0" applyFont="1" applyFill="1" applyBorder="1" applyAlignment="1">
      <alignment horizontal="center" vertical="center" wrapText="1"/>
    </xf>
    <xf numFmtId="0" fontId="94" fillId="22" borderId="132" xfId="0" applyFont="1" applyFill="1" applyBorder="1" applyAlignment="1">
      <alignment horizontal="center" vertical="center" wrapText="1"/>
    </xf>
    <xf numFmtId="0" fontId="54" fillId="22" borderId="134" xfId="0" applyFont="1" applyFill="1" applyBorder="1" applyAlignment="1">
      <alignment horizontal="center" vertical="center" wrapText="1" readingOrder="1"/>
    </xf>
    <xf numFmtId="0" fontId="54" fillId="0" borderId="26" xfId="0" applyFont="1" applyBorder="1" applyAlignment="1">
      <alignment horizontal="center" vertical="center" wrapText="1" readingOrder="1"/>
    </xf>
    <xf numFmtId="0" fontId="54" fillId="0" borderId="82" xfId="0" applyFont="1" applyBorder="1" applyAlignment="1">
      <alignment horizontal="center" vertical="center" wrapText="1"/>
    </xf>
    <xf numFmtId="0" fontId="54" fillId="0" borderId="143" xfId="0" applyFont="1" applyBorder="1" applyAlignment="1">
      <alignment horizontal="center" vertical="center" wrapText="1"/>
    </xf>
    <xf numFmtId="0" fontId="54" fillId="0" borderId="25" xfId="0" applyFont="1" applyBorder="1" applyAlignment="1">
      <alignment horizontal="center" vertical="center" wrapText="1"/>
    </xf>
    <xf numFmtId="0" fontId="54" fillId="0" borderId="136" xfId="0" applyFont="1" applyBorder="1" applyAlignment="1">
      <alignment horizontal="center" vertical="center" wrapText="1"/>
    </xf>
    <xf numFmtId="0" fontId="54" fillId="22" borderId="25" xfId="0" applyFont="1" applyFill="1" applyBorder="1" applyAlignment="1">
      <alignment horizontal="center" vertical="center" wrapText="1"/>
    </xf>
    <xf numFmtId="0" fontId="54" fillId="22" borderId="20" xfId="0" applyFont="1" applyFill="1" applyBorder="1" applyAlignment="1">
      <alignment horizontal="center" vertical="center" wrapText="1"/>
    </xf>
    <xf numFmtId="0" fontId="94" fillId="22" borderId="134" xfId="0" applyFont="1" applyFill="1" applyBorder="1" applyAlignment="1">
      <alignment horizontal="center" vertical="center" wrapText="1"/>
    </xf>
    <xf numFmtId="0" fontId="54" fillId="0" borderId="135" xfId="0" applyFont="1" applyBorder="1" applyAlignment="1">
      <alignment horizontal="center" vertical="center" wrapText="1"/>
    </xf>
    <xf numFmtId="0" fontId="94" fillId="0" borderId="130" xfId="0" applyFont="1" applyBorder="1" applyAlignment="1">
      <alignment horizontal="center" vertical="center" wrapText="1"/>
    </xf>
    <xf numFmtId="0" fontId="95" fillId="0" borderId="144" xfId="0" applyFont="1" applyBorder="1" applyAlignment="1">
      <alignment horizontal="center" vertical="center" wrapText="1" readingOrder="1"/>
    </xf>
    <xf numFmtId="0" fontId="54" fillId="0" borderId="145" xfId="0" applyFont="1" applyBorder="1" applyAlignment="1">
      <alignment horizontal="center" vertical="center" wrapText="1"/>
    </xf>
    <xf numFmtId="0" fontId="54" fillId="22" borderId="146" xfId="0" applyFont="1" applyFill="1" applyBorder="1" applyAlignment="1">
      <alignment horizontal="center" vertical="center" wrapText="1"/>
    </xf>
    <xf numFmtId="0" fontId="54" fillId="22" borderId="147" xfId="0" applyFont="1" applyFill="1" applyBorder="1" applyAlignment="1">
      <alignment horizontal="center" vertical="center" wrapText="1"/>
    </xf>
    <xf numFmtId="0" fontId="84" fillId="21" borderId="125" xfId="0" applyFont="1" applyFill="1" applyBorder="1" applyAlignment="1">
      <alignment horizontal="center" vertical="center" wrapText="1" readingOrder="1"/>
    </xf>
    <xf numFmtId="0" fontId="98" fillId="0" borderId="6" xfId="0" applyFont="1" applyBorder="1" applyAlignment="1" applyProtection="1">
      <alignment horizontal="center" vertical="center" wrapText="1"/>
      <protection locked="0"/>
    </xf>
    <xf numFmtId="0" fontId="54" fillId="0" borderId="6" xfId="0" applyFont="1" applyBorder="1" applyAlignment="1" applyProtection="1">
      <alignment horizontal="center" vertical="center"/>
      <protection locked="0"/>
    </xf>
    <xf numFmtId="0" fontId="54" fillId="0" borderId="6" xfId="0" applyFont="1" applyBorder="1" applyAlignment="1" applyProtection="1">
      <alignment horizontal="center" vertical="center" wrapText="1"/>
      <protection locked="0"/>
    </xf>
    <xf numFmtId="0" fontId="54" fillId="0" borderId="32" xfId="0" applyFont="1" applyBorder="1" applyAlignment="1" applyProtection="1">
      <alignment horizontal="center" vertical="center"/>
      <protection locked="0"/>
    </xf>
    <xf numFmtId="0" fontId="54" fillId="0" borderId="32" xfId="0" applyFont="1" applyBorder="1" applyAlignment="1" applyProtection="1">
      <alignment horizontal="center" vertical="center" wrapText="1"/>
      <protection locked="0"/>
    </xf>
    <xf numFmtId="0" fontId="54" fillId="0" borderId="71" xfId="0" applyFont="1" applyBorder="1" applyAlignment="1">
      <alignment horizontal="center" vertical="center" wrapText="1"/>
    </xf>
    <xf numFmtId="0" fontId="54" fillId="0" borderId="72" xfId="0" applyFont="1" applyBorder="1" applyAlignment="1">
      <alignment horizontal="center" vertical="center" wrapText="1"/>
    </xf>
    <xf numFmtId="0" fontId="54" fillId="0" borderId="29" xfId="0" applyFont="1" applyBorder="1" applyAlignment="1" applyProtection="1">
      <alignment horizontal="center" vertical="center"/>
      <protection locked="0"/>
    </xf>
    <xf numFmtId="0" fontId="54" fillId="0" borderId="108" xfId="0" applyFont="1" applyBorder="1" applyAlignment="1">
      <alignment horizontal="center" vertical="center" wrapText="1"/>
    </xf>
    <xf numFmtId="0" fontId="54" fillId="0" borderId="29" xfId="0" applyFont="1" applyBorder="1" applyAlignment="1" applyProtection="1">
      <alignment horizontal="center" vertical="center" wrapText="1"/>
      <protection locked="0"/>
    </xf>
    <xf numFmtId="0" fontId="54" fillId="22" borderId="73" xfId="0" applyFont="1" applyFill="1" applyBorder="1" applyAlignment="1">
      <alignment horizontal="center" vertical="center" wrapText="1"/>
    </xf>
    <xf numFmtId="0" fontId="54" fillId="22" borderId="108" xfId="0" applyFont="1" applyFill="1" applyBorder="1" applyAlignment="1">
      <alignment horizontal="center" vertical="center" wrapText="1"/>
    </xf>
    <xf numFmtId="0" fontId="54" fillId="0" borderId="40" xfId="0" applyFont="1" applyBorder="1" applyAlignment="1" applyProtection="1">
      <alignment horizontal="center" vertical="center" wrapText="1"/>
      <protection locked="0"/>
    </xf>
    <xf numFmtId="0" fontId="54" fillId="0" borderId="41" xfId="0" applyFont="1" applyBorder="1" applyAlignment="1" applyProtection="1">
      <alignment horizontal="center" vertical="center" wrapText="1"/>
      <protection locked="0"/>
    </xf>
    <xf numFmtId="0" fontId="54" fillId="0" borderId="103" xfId="0" applyFont="1" applyBorder="1" applyAlignment="1">
      <alignment vertical="center" wrapText="1"/>
    </xf>
    <xf numFmtId="0" fontId="54" fillId="22" borderId="71" xfId="0" applyFont="1" applyFill="1" applyBorder="1" applyAlignment="1">
      <alignment horizontal="center" vertical="center" wrapText="1"/>
    </xf>
    <xf numFmtId="0" fontId="54" fillId="22" borderId="72" xfId="0" applyFont="1" applyFill="1" applyBorder="1" applyAlignment="1">
      <alignment horizontal="center" vertical="center" wrapText="1"/>
    </xf>
    <xf numFmtId="0" fontId="98" fillId="0" borderId="32" xfId="0" applyFont="1" applyBorder="1" applyAlignment="1" applyProtection="1">
      <alignment horizontal="center" vertical="center" wrapText="1"/>
      <protection locked="0"/>
    </xf>
    <xf numFmtId="0" fontId="98" fillId="0" borderId="21" xfId="0" applyFont="1" applyBorder="1" applyAlignment="1" applyProtection="1">
      <alignment horizontal="center" vertical="center" wrapText="1"/>
      <protection locked="0"/>
    </xf>
    <xf numFmtId="0" fontId="54" fillId="0" borderId="137" xfId="0" applyFont="1" applyBorder="1" applyAlignment="1">
      <alignment horizontal="center" vertical="center" wrapText="1"/>
    </xf>
    <xf numFmtId="0" fontId="54" fillId="0" borderId="138" xfId="0" applyFont="1" applyBorder="1" applyAlignment="1">
      <alignment horizontal="center" vertical="center" wrapText="1"/>
    </xf>
    <xf numFmtId="0" fontId="54" fillId="0" borderId="28" xfId="0" applyFont="1" applyBorder="1" applyAlignment="1">
      <alignment horizontal="center" vertical="center" wrapText="1"/>
    </xf>
    <xf numFmtId="0" fontId="60" fillId="0" borderId="139" xfId="0" applyFont="1" applyBorder="1" applyAlignment="1">
      <alignment horizontal="center" vertical="center" wrapText="1" readingOrder="1"/>
    </xf>
    <xf numFmtId="0" fontId="54" fillId="0" borderId="148" xfId="0" applyFont="1" applyBorder="1" applyAlignment="1">
      <alignment horizontal="center" vertical="center" wrapText="1"/>
    </xf>
    <xf numFmtId="0" fontId="54" fillId="0" borderId="25" xfId="0" applyFont="1" applyBorder="1" applyAlignment="1">
      <alignment horizontal="center" vertical="center" wrapText="1" readingOrder="1"/>
    </xf>
    <xf numFmtId="0" fontId="54" fillId="0" borderId="20" xfId="0" applyFont="1" applyBorder="1" applyAlignment="1">
      <alignment horizontal="center" vertical="center" wrapText="1" readingOrder="1"/>
    </xf>
    <xf numFmtId="0" fontId="96" fillId="0" borderId="6" xfId="0" applyFont="1" applyBorder="1" applyAlignment="1">
      <alignment horizontal="center" vertical="center" wrapText="1"/>
    </xf>
    <xf numFmtId="0" fontId="96" fillId="0" borderId="131" xfId="0" applyFont="1" applyBorder="1" applyAlignment="1">
      <alignment horizontal="center" vertical="center" wrapText="1"/>
    </xf>
    <xf numFmtId="0" fontId="96" fillId="0" borderId="29" xfId="0" applyFont="1" applyBorder="1" applyAlignment="1">
      <alignment horizontal="center" vertical="center" wrapText="1"/>
    </xf>
    <xf numFmtId="0" fontId="96" fillId="0" borderId="132" xfId="0" applyFont="1" applyBorder="1" applyAlignment="1">
      <alignment horizontal="center" vertical="center" wrapText="1"/>
    </xf>
    <xf numFmtId="0" fontId="99" fillId="0" borderId="43" xfId="0" applyFont="1" applyBorder="1" applyAlignment="1">
      <alignment wrapText="1"/>
    </xf>
    <xf numFmtId="0" fontId="76" fillId="0" borderId="29" xfId="0" applyFont="1" applyBorder="1" applyAlignment="1">
      <alignment horizontal="justify" vertical="center" wrapText="1"/>
    </xf>
    <xf numFmtId="3" fontId="0" fillId="0" borderId="107" xfId="0" applyNumberFormat="1" applyBorder="1" applyAlignment="1">
      <alignment horizontal="justify" vertical="center" wrapText="1"/>
    </xf>
    <xf numFmtId="3" fontId="0" fillId="0" borderId="28" xfId="0" applyNumberFormat="1" applyBorder="1" applyAlignment="1">
      <alignment horizontal="justify" vertical="center" wrapText="1"/>
    </xf>
    <xf numFmtId="3" fontId="12" fillId="0" borderId="28" xfId="0" applyNumberFormat="1" applyFont="1" applyBorder="1" applyAlignment="1">
      <alignment horizontal="justify" vertical="center" wrapText="1"/>
    </xf>
    <xf numFmtId="0" fontId="24" fillId="3" borderId="6" xfId="0" applyFont="1" applyFill="1" applyBorder="1" applyAlignment="1" applyProtection="1">
      <alignment horizontal="justify" vertical="center" wrapText="1"/>
      <protection locked="0"/>
    </xf>
    <xf numFmtId="0" fontId="12" fillId="0" borderId="32" xfId="0" applyFont="1" applyBorder="1" applyAlignment="1">
      <alignment horizontal="left" vertical="center" wrapText="1"/>
    </xf>
    <xf numFmtId="0" fontId="12" fillId="0" borderId="155" xfId="0" applyFont="1" applyBorder="1" applyAlignment="1">
      <alignment horizontal="left" vertical="center" wrapText="1"/>
    </xf>
    <xf numFmtId="0" fontId="12" fillId="0" borderId="20" xfId="0" applyFont="1" applyBorder="1" applyAlignment="1">
      <alignment horizontal="left" vertical="center" wrapText="1"/>
    </xf>
    <xf numFmtId="0" fontId="12" fillId="0" borderId="43" xfId="0" applyFont="1" applyBorder="1" applyAlignment="1">
      <alignment horizontal="left" vertical="center" wrapText="1"/>
    </xf>
    <xf numFmtId="0" fontId="12" fillId="0" borderId="32" xfId="0" applyFont="1" applyBorder="1" applyAlignment="1">
      <alignment vertical="center" wrapText="1"/>
    </xf>
    <xf numFmtId="0" fontId="12" fillId="0" borderId="156" xfId="0" applyFont="1" applyBorder="1" applyAlignment="1">
      <alignment vertical="center" wrapText="1"/>
    </xf>
    <xf numFmtId="0" fontId="12" fillId="0" borderId="6" xfId="0" applyFont="1" applyBorder="1" applyAlignment="1">
      <alignment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54" fillId="0" borderId="86" xfId="0" applyFont="1" applyBorder="1" applyAlignment="1" applyProtection="1">
      <alignment horizontal="center" vertical="center" wrapText="1"/>
      <protection locked="0"/>
    </xf>
    <xf numFmtId="0" fontId="54" fillId="0" borderId="150" xfId="0" applyFont="1" applyBorder="1" applyAlignment="1" applyProtection="1">
      <alignment horizontal="center" vertical="center" wrapText="1"/>
      <protection locked="0"/>
    </xf>
    <xf numFmtId="0" fontId="98" fillId="0" borderId="86" xfId="0" applyFont="1" applyBorder="1" applyAlignment="1" applyProtection="1">
      <alignment horizontal="center" vertical="center" wrapText="1"/>
      <protection locked="0"/>
    </xf>
    <xf numFmtId="0" fontId="98" fillId="0" borderId="87" xfId="0" applyFont="1" applyBorder="1" applyAlignment="1" applyProtection="1">
      <alignment horizontal="center" vertical="center" wrapText="1"/>
      <protection locked="0"/>
    </xf>
    <xf numFmtId="0" fontId="98" fillId="0" borderId="88" xfId="0" applyFont="1" applyBorder="1" applyAlignment="1" applyProtection="1">
      <alignment horizontal="center" vertical="center" wrapText="1"/>
      <protection locked="0"/>
    </xf>
    <xf numFmtId="0" fontId="85" fillId="20" borderId="124" xfId="0" applyFont="1" applyFill="1" applyBorder="1" applyAlignment="1">
      <alignment horizontal="center" vertical="center" wrapText="1" readingOrder="1"/>
    </xf>
    <xf numFmtId="0" fontId="60" fillId="0" borderId="139" xfId="0" applyFont="1" applyBorder="1" applyAlignment="1">
      <alignment horizontal="center" vertical="center" wrapText="1" readingOrder="1"/>
    </xf>
    <xf numFmtId="0" fontId="60" fillId="0" borderId="140" xfId="0" applyFont="1" applyBorder="1" applyAlignment="1">
      <alignment horizontal="center" vertical="center" wrapText="1" readingOrder="1"/>
    </xf>
    <xf numFmtId="0" fontId="60" fillId="0" borderId="151" xfId="0" applyFont="1" applyBorder="1" applyAlignment="1">
      <alignment horizontal="center" vertical="center" wrapText="1" readingOrder="1"/>
    </xf>
    <xf numFmtId="0" fontId="95" fillId="0" borderId="127" xfId="0" applyFont="1" applyBorder="1" applyAlignment="1">
      <alignment horizontal="center" vertical="center" wrapText="1" readingOrder="1"/>
    </xf>
    <xf numFmtId="0" fontId="95" fillId="0" borderId="128" xfId="0" applyFont="1" applyBorder="1" applyAlignment="1">
      <alignment horizontal="center" vertical="center" wrapText="1" readingOrder="1"/>
    </xf>
    <xf numFmtId="0" fontId="95" fillId="0" borderId="149" xfId="0" applyFont="1" applyBorder="1" applyAlignment="1">
      <alignment horizontal="center" vertical="center" wrapText="1" readingOrder="1"/>
    </xf>
    <xf numFmtId="0" fontId="94" fillId="0" borderId="25" xfId="0" applyFont="1" applyBorder="1" applyAlignment="1">
      <alignment horizontal="center" vertical="center" wrapText="1"/>
    </xf>
    <xf numFmtId="0" fontId="94" fillId="0" borderId="20" xfId="0" applyFont="1" applyBorder="1" applyAlignment="1">
      <alignment horizontal="center" vertical="center" wrapText="1"/>
    </xf>
    <xf numFmtId="0" fontId="94" fillId="0" borderId="136" xfId="0" applyFont="1" applyBorder="1" applyAlignment="1">
      <alignment horizontal="center" vertical="center" wrapText="1"/>
    </xf>
    <xf numFmtId="0" fontId="94" fillId="0" borderId="143" xfId="0" applyFont="1" applyBorder="1" applyAlignment="1">
      <alignment horizontal="center" vertical="center" wrapText="1"/>
    </xf>
    <xf numFmtId="0" fontId="94" fillId="0" borderId="127" xfId="0" applyFont="1" applyBorder="1" applyAlignment="1">
      <alignment horizontal="center" vertical="center" wrapText="1" readingOrder="1"/>
    </xf>
    <xf numFmtId="0" fontId="94" fillId="0" borderId="128" xfId="0" applyFont="1" applyBorder="1" applyAlignment="1">
      <alignment horizontal="center" vertical="center" wrapText="1" readingOrder="1"/>
    </xf>
    <xf numFmtId="0" fontId="94" fillId="0" borderId="149" xfId="0" applyFont="1" applyBorder="1" applyAlignment="1">
      <alignment horizontal="center" vertical="center" wrapText="1" readingOrder="1"/>
    </xf>
    <xf numFmtId="0" fontId="54" fillId="0" borderId="87" xfId="0" applyFont="1" applyBorder="1" applyAlignment="1" applyProtection="1">
      <alignment horizontal="center" vertical="center" wrapText="1"/>
      <protection locked="0"/>
    </xf>
    <xf numFmtId="0" fontId="81" fillId="0" borderId="0" xfId="0" applyFont="1" applyAlignment="1" applyProtection="1">
      <alignment horizontal="center" vertical="center" wrapText="1"/>
      <protection locked="0"/>
    </xf>
    <xf numFmtId="0" fontId="83" fillId="5" borderId="122" xfId="0" applyFont="1" applyFill="1" applyBorder="1" applyAlignment="1" applyProtection="1">
      <alignment horizontal="center" vertical="center" wrapText="1"/>
      <protection locked="0"/>
    </xf>
    <xf numFmtId="0" fontId="83" fillId="5" borderId="123" xfId="0" applyFont="1" applyFill="1" applyBorder="1" applyAlignment="1" applyProtection="1">
      <alignment horizontal="center" vertical="center" wrapText="1"/>
      <protection locked="0"/>
    </xf>
    <xf numFmtId="0" fontId="83" fillId="5" borderId="121" xfId="0" applyFont="1" applyFill="1" applyBorder="1" applyAlignment="1" applyProtection="1">
      <alignment horizontal="center" vertical="center"/>
      <protection locked="0"/>
    </xf>
    <xf numFmtId="0" fontId="82" fillId="5" borderId="121" xfId="0" applyFont="1" applyFill="1" applyBorder="1" applyAlignment="1" applyProtection="1">
      <alignment horizontal="center" vertical="center"/>
      <protection locked="0"/>
    </xf>
    <xf numFmtId="0" fontId="84" fillId="0" borderId="121" xfId="0" applyFont="1" applyBorder="1" applyAlignment="1" applyProtection="1">
      <alignment horizontal="center" vertical="center"/>
      <protection locked="0"/>
    </xf>
    <xf numFmtId="0" fontId="84" fillId="21" borderId="121" xfId="0" applyFont="1" applyFill="1" applyBorder="1" applyAlignment="1" applyProtection="1">
      <alignment horizontal="center" vertical="center"/>
      <protection locked="0"/>
    </xf>
    <xf numFmtId="0" fontId="83" fillId="5" borderId="121" xfId="0" applyFont="1" applyFill="1" applyBorder="1" applyAlignment="1" applyProtection="1">
      <alignment horizontal="center" vertical="center" wrapText="1"/>
      <protection locked="0"/>
    </xf>
    <xf numFmtId="0" fontId="82" fillId="5" borderId="121" xfId="0" applyFont="1" applyFill="1" applyBorder="1" applyAlignment="1" applyProtection="1">
      <alignment horizontal="center" vertical="center" wrapText="1"/>
      <protection locked="0"/>
    </xf>
    <xf numFmtId="0" fontId="90" fillId="20" borderId="121" xfId="0" applyFont="1" applyFill="1" applyBorder="1" applyAlignment="1">
      <alignment horizontal="center"/>
    </xf>
    <xf numFmtId="0" fontId="88" fillId="0" borderId="0" xfId="0" applyFont="1" applyAlignment="1">
      <alignment horizontal="center" vertical="center" wrapText="1"/>
    </xf>
    <xf numFmtId="0" fontId="91" fillId="21" borderId="121" xfId="0" applyFont="1" applyFill="1" applyBorder="1" applyAlignment="1">
      <alignment horizontal="center" vertical="center" wrapText="1"/>
    </xf>
    <xf numFmtId="0" fontId="91" fillId="21" borderId="121" xfId="0" applyFont="1" applyFill="1" applyBorder="1" applyAlignment="1">
      <alignment horizontal="center" vertical="center"/>
    </xf>
    <xf numFmtId="0" fontId="58" fillId="4" borderId="7" xfId="1" applyFont="1" applyFill="1" applyBorder="1" applyAlignment="1">
      <alignment horizontal="center" vertical="center" wrapText="1"/>
    </xf>
    <xf numFmtId="0" fontId="58" fillId="4" borderId="8" xfId="1" applyFont="1" applyFill="1" applyBorder="1" applyAlignment="1">
      <alignment horizontal="center" vertical="center" wrapText="1"/>
    </xf>
    <xf numFmtId="0" fontId="58" fillId="4" borderId="89" xfId="1" applyFont="1" applyFill="1" applyBorder="1" applyAlignment="1">
      <alignment horizontal="center" vertical="center" wrapText="1"/>
    </xf>
    <xf numFmtId="0" fontId="59" fillId="3" borderId="9" xfId="1" quotePrefix="1" applyFont="1" applyFill="1" applyBorder="1" applyAlignment="1">
      <alignment horizontal="left" vertical="top" wrapText="1"/>
    </xf>
    <xf numFmtId="0" fontId="59" fillId="3" borderId="10" xfId="1" quotePrefix="1" applyFont="1" applyFill="1" applyBorder="1" applyAlignment="1">
      <alignment horizontal="left" vertical="top" wrapText="1"/>
    </xf>
    <xf numFmtId="0" fontId="60" fillId="3" borderId="10" xfId="1" quotePrefix="1" applyFont="1" applyFill="1" applyBorder="1" applyAlignment="1">
      <alignment horizontal="left" vertical="top" wrapText="1"/>
    </xf>
    <xf numFmtId="0" fontId="60" fillId="3" borderId="90" xfId="1" quotePrefix="1" applyFont="1" applyFill="1" applyBorder="1" applyAlignment="1">
      <alignment horizontal="left" vertical="top" wrapText="1"/>
    </xf>
    <xf numFmtId="0" fontId="54" fillId="3" borderId="13" xfId="1" quotePrefix="1" applyFont="1" applyFill="1" applyBorder="1" applyAlignment="1">
      <alignment horizontal="justify" vertical="center" wrapText="1"/>
    </xf>
    <xf numFmtId="0" fontId="54" fillId="3" borderId="14" xfId="1" quotePrefix="1" applyFont="1" applyFill="1" applyBorder="1" applyAlignment="1">
      <alignment horizontal="justify" vertical="center" wrapText="1"/>
    </xf>
    <xf numFmtId="0" fontId="54" fillId="3" borderId="91" xfId="1" quotePrefix="1" applyFont="1" applyFill="1" applyBorder="1" applyAlignment="1">
      <alignment horizontal="justify" vertical="center" wrapText="1"/>
    </xf>
    <xf numFmtId="0" fontId="55" fillId="0" borderId="11" xfId="1" quotePrefix="1" applyFont="1" applyBorder="1" applyAlignment="1">
      <alignment horizontal="left" vertical="top" wrapText="1"/>
    </xf>
    <xf numFmtId="0" fontId="55" fillId="0" borderId="0" xfId="1" quotePrefix="1" applyFont="1" applyAlignment="1">
      <alignment horizontal="left" vertical="top" wrapText="1"/>
    </xf>
    <xf numFmtId="0" fontId="55" fillId="0" borderId="12" xfId="1" quotePrefix="1" applyFont="1" applyBorder="1" applyAlignment="1">
      <alignment horizontal="left" vertical="top" wrapText="1"/>
    </xf>
    <xf numFmtId="0" fontId="62" fillId="4" borderId="76" xfId="2" applyFont="1" applyFill="1" applyBorder="1" applyAlignment="1">
      <alignment horizontal="center" vertical="center" wrapText="1"/>
    </xf>
    <xf numFmtId="0" fontId="62" fillId="4" borderId="92" xfId="2" applyFont="1" applyFill="1" applyBorder="1" applyAlignment="1">
      <alignment horizontal="center" vertical="center" wrapText="1"/>
    </xf>
    <xf numFmtId="0" fontId="62" fillId="4" borderId="109" xfId="1" applyFont="1" applyFill="1" applyBorder="1" applyAlignment="1">
      <alignment horizontal="center" vertical="center"/>
    </xf>
    <xf numFmtId="0" fontId="62" fillId="4" borderId="89" xfId="1" applyFont="1" applyFill="1" applyBorder="1" applyAlignment="1">
      <alignment horizontal="center" vertical="center"/>
    </xf>
    <xf numFmtId="0" fontId="61" fillId="3" borderId="110" xfId="0" applyFont="1" applyFill="1" applyBorder="1" applyAlignment="1">
      <alignment horizontal="left" vertical="center" wrapText="1"/>
    </xf>
    <xf numFmtId="0" fontId="61" fillId="3" borderId="111" xfId="0" applyFont="1" applyFill="1" applyBorder="1" applyAlignment="1">
      <alignment horizontal="left" vertical="center" wrapText="1"/>
    </xf>
    <xf numFmtId="0" fontId="55" fillId="3" borderId="112" xfId="1" applyFont="1" applyFill="1" applyBorder="1" applyAlignment="1">
      <alignment horizontal="justify" vertical="center" wrapText="1"/>
    </xf>
    <xf numFmtId="0" fontId="55" fillId="3" borderId="113" xfId="1" applyFont="1" applyFill="1" applyBorder="1" applyAlignment="1">
      <alignment horizontal="justify" vertical="center" wrapText="1"/>
    </xf>
    <xf numFmtId="0" fontId="61" fillId="3" borderId="114" xfId="0" applyFont="1" applyFill="1" applyBorder="1" applyAlignment="1">
      <alignment vertical="center" wrapText="1"/>
    </xf>
    <xf numFmtId="0" fontId="61" fillId="3" borderId="110" xfId="0" applyFont="1" applyFill="1" applyBorder="1" applyAlignment="1">
      <alignment vertical="center" wrapText="1"/>
    </xf>
    <xf numFmtId="0" fontId="61" fillId="3" borderId="115" xfId="0" applyFont="1" applyFill="1" applyBorder="1" applyAlignment="1">
      <alignment vertical="center" wrapText="1"/>
    </xf>
    <xf numFmtId="0" fontId="61" fillId="3" borderId="116" xfId="0" applyFont="1" applyFill="1" applyBorder="1" applyAlignment="1">
      <alignment vertical="center" wrapText="1"/>
    </xf>
    <xf numFmtId="0" fontId="61" fillId="3" borderId="111" xfId="0" applyFont="1" applyFill="1" applyBorder="1" applyAlignment="1">
      <alignment vertical="center" wrapText="1"/>
    </xf>
    <xf numFmtId="0" fontId="55"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5" fillId="3" borderId="11" xfId="1" applyFont="1" applyFill="1" applyBorder="1" applyAlignment="1">
      <alignment horizontal="left" vertical="top" wrapText="1"/>
    </xf>
    <xf numFmtId="0" fontId="55" fillId="3" borderId="0" xfId="1" applyFont="1" applyFill="1" applyAlignment="1">
      <alignment horizontal="left" vertical="top" wrapText="1"/>
    </xf>
    <xf numFmtId="0" fontId="55" fillId="3" borderId="12" xfId="1" applyFont="1" applyFill="1" applyBorder="1" applyAlignment="1">
      <alignment horizontal="left" vertical="top" wrapText="1"/>
    </xf>
    <xf numFmtId="0" fontId="62" fillId="4" borderId="81" xfId="2" applyFont="1" applyFill="1" applyBorder="1" applyAlignment="1">
      <alignment horizontal="center" vertical="center" wrapText="1"/>
    </xf>
    <xf numFmtId="0" fontId="62" fillId="4" borderId="81" xfId="1" applyFont="1" applyFill="1" applyBorder="1" applyAlignment="1">
      <alignment horizontal="center" vertical="center"/>
    </xf>
    <xf numFmtId="0" fontId="62" fillId="4" borderId="94" xfId="1" applyFont="1" applyFill="1" applyBorder="1" applyAlignment="1">
      <alignment horizontal="center" vertical="center"/>
    </xf>
    <xf numFmtId="0" fontId="61" fillId="3" borderId="6" xfId="0" applyFont="1" applyFill="1" applyBorder="1" applyAlignment="1">
      <alignment horizontal="left" vertical="center" wrapText="1"/>
    </xf>
    <xf numFmtId="0" fontId="55" fillId="3" borderId="6" xfId="1" applyFont="1" applyFill="1" applyBorder="1" applyAlignment="1">
      <alignment horizontal="justify" vertical="center" wrapText="1"/>
    </xf>
    <xf numFmtId="0" fontId="55" fillId="3" borderId="72" xfId="1" applyFont="1" applyFill="1" applyBorder="1" applyAlignment="1">
      <alignment horizontal="justify" vertical="center" wrapText="1"/>
    </xf>
    <xf numFmtId="0" fontId="61" fillId="7" borderId="6" xfId="0" applyFont="1" applyFill="1" applyBorder="1" applyAlignment="1">
      <alignment horizontal="left" vertical="center" wrapText="1"/>
    </xf>
    <xf numFmtId="0" fontId="55" fillId="3" borderId="117" xfId="1" applyFont="1" applyFill="1" applyBorder="1" applyAlignment="1">
      <alignment horizontal="justify" vertical="center" wrapText="1"/>
    </xf>
    <xf numFmtId="0" fontId="61" fillId="7" borderId="26" xfId="0" applyFont="1" applyFill="1" applyBorder="1" applyAlignment="1">
      <alignment horizontal="left" vertical="center" wrapText="1"/>
    </xf>
    <xf numFmtId="0" fontId="61" fillId="7" borderId="28" xfId="0" applyFont="1" applyFill="1" applyBorder="1" applyAlignment="1">
      <alignment horizontal="left" vertical="center" wrapText="1"/>
    </xf>
    <xf numFmtId="0" fontId="74" fillId="3" borderId="6" xfId="1" applyFont="1" applyFill="1" applyBorder="1" applyAlignment="1">
      <alignment horizontal="justify" vertical="center" wrapText="1"/>
    </xf>
    <xf numFmtId="0" fontId="74" fillId="3" borderId="72" xfId="1" applyFont="1" applyFill="1" applyBorder="1" applyAlignment="1">
      <alignment horizontal="justify" vertical="center" wrapText="1"/>
    </xf>
    <xf numFmtId="0" fontId="61" fillId="3" borderId="26" xfId="0" applyFont="1" applyFill="1" applyBorder="1" applyAlignment="1">
      <alignment horizontal="left" vertical="center" wrapText="1"/>
    </xf>
    <xf numFmtId="0" fontId="61" fillId="3" borderId="28" xfId="0" applyFont="1" applyFill="1" applyBorder="1" applyAlignment="1">
      <alignment horizontal="left" vertical="center" wrapText="1"/>
    </xf>
    <xf numFmtId="0" fontId="74"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5" fillId="3" borderId="26" xfId="1" applyFont="1" applyFill="1" applyBorder="1" applyAlignment="1">
      <alignment horizontal="justify" vertical="center" wrapText="1"/>
    </xf>
    <xf numFmtId="0" fontId="55" fillId="3" borderId="95" xfId="1" applyFont="1" applyFill="1" applyBorder="1" applyAlignment="1">
      <alignment horizontal="justify" vertical="center" wrapText="1"/>
    </xf>
    <xf numFmtId="0" fontId="74" fillId="3" borderId="0" xfId="1" applyFont="1" applyFill="1" applyAlignment="1">
      <alignment horizontal="center" vertical="center" wrapText="1"/>
    </xf>
    <xf numFmtId="0" fontId="74" fillId="3" borderId="0" xfId="1" applyFont="1" applyFill="1" applyAlignment="1">
      <alignment horizontal="justify" vertical="center" wrapText="1"/>
    </xf>
    <xf numFmtId="9" fontId="0" fillId="0" borderId="41" xfId="4" applyFont="1" applyBorder="1" applyAlignment="1">
      <alignment horizontal="center" vertical="center" wrapText="1"/>
    </xf>
    <xf numFmtId="9" fontId="0" fillId="0" borderId="25" xfId="4" applyFont="1" applyBorder="1" applyAlignment="1">
      <alignment horizontal="center" vertical="center" wrapText="1"/>
    </xf>
    <xf numFmtId="9" fontId="0" fillId="0" borderId="43"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12" fillId="19" borderId="86" xfId="0" applyFont="1" applyFill="1" applyBorder="1" applyAlignment="1">
      <alignment horizontal="center" vertical="center" wrapText="1"/>
    </xf>
    <xf numFmtId="0" fontId="12" fillId="19" borderId="87" xfId="0" applyFont="1" applyFill="1" applyBorder="1" applyAlignment="1">
      <alignment horizontal="center" vertical="center" wrapText="1"/>
    </xf>
    <xf numFmtId="0" fontId="12" fillId="19" borderId="88" xfId="0" applyFont="1" applyFill="1" applyBorder="1" applyAlignment="1">
      <alignment horizontal="center" vertical="center" wrapText="1"/>
    </xf>
    <xf numFmtId="0" fontId="76" fillId="0" borderId="40" xfId="0" applyFont="1" applyBorder="1" applyAlignment="1">
      <alignment horizontal="center" vertical="center" wrapText="1"/>
    </xf>
    <xf numFmtId="0" fontId="76" fillId="0" borderId="42" xfId="0" applyFont="1" applyBorder="1" applyAlignment="1">
      <alignment horizontal="center" vertical="center" wrapText="1"/>
    </xf>
    <xf numFmtId="0" fontId="76" fillId="0" borderId="118" xfId="0" applyFont="1" applyBorder="1" applyAlignment="1">
      <alignment horizontal="center" vertical="center" wrapText="1"/>
    </xf>
    <xf numFmtId="0" fontId="76" fillId="0" borderId="41"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43"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21" xfId="0" applyFont="1" applyBorder="1" applyAlignment="1">
      <alignment horizontal="center" vertical="center" wrapText="1"/>
    </xf>
    <xf numFmtId="0" fontId="0" fillId="0" borderId="40" xfId="0" applyBorder="1" applyAlignment="1">
      <alignment horizontal="center" vertical="center" wrapText="1"/>
    </xf>
    <xf numFmtId="0" fontId="0" fillId="0" borderId="42" xfId="0" applyBorder="1" applyAlignment="1">
      <alignment horizontal="center" vertical="center" wrapText="1"/>
    </xf>
    <xf numFmtId="0" fontId="0" fillId="0" borderId="118" xfId="0" applyBorder="1" applyAlignment="1">
      <alignment horizontal="center" vertical="center" wrapText="1"/>
    </xf>
    <xf numFmtId="9" fontId="53" fillId="0" borderId="32" xfId="4" applyFont="1" applyBorder="1" applyAlignment="1">
      <alignment horizontal="center" vertical="center" wrapText="1"/>
    </xf>
    <xf numFmtId="9" fontId="53" fillId="0" borderId="6" xfId="4" applyFont="1" applyBorder="1" applyAlignment="1">
      <alignment horizontal="center" vertical="center" wrapText="1"/>
    </xf>
    <xf numFmtId="9" fontId="53" fillId="0" borderId="21" xfId="4" applyFont="1" applyBorder="1" applyAlignment="1">
      <alignment horizontal="center" vertical="center" wrapText="1"/>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12" fillId="11" borderId="86" xfId="0" applyFont="1" applyFill="1" applyBorder="1" applyAlignment="1">
      <alignment horizontal="center" vertical="center" wrapText="1"/>
    </xf>
    <xf numFmtId="0" fontId="12" fillId="11" borderId="87" xfId="0" applyFont="1" applyFill="1" applyBorder="1" applyAlignment="1">
      <alignment horizontal="center" vertical="center" wrapText="1"/>
    </xf>
    <xf numFmtId="0" fontId="12" fillId="11" borderId="150"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0" fontId="52" fillId="0" borderId="29" xfId="0" applyFont="1" applyBorder="1" applyAlignment="1">
      <alignment horizontal="center" vertical="center" wrapText="1"/>
    </xf>
    <xf numFmtId="0" fontId="12" fillId="3" borderId="40"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118" xfId="0" applyFont="1" applyFill="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3" borderId="29" xfId="0" applyFill="1" applyBorder="1" applyAlignment="1">
      <alignment horizontal="center" vertical="center" wrapText="1"/>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28" xfId="0" applyBorder="1" applyAlignment="1">
      <alignment horizontal="center" vertical="center" wrapText="1"/>
    </xf>
    <xf numFmtId="0" fontId="75" fillId="10" borderId="11" xfId="0" applyFont="1" applyFill="1" applyBorder="1" applyAlignment="1">
      <alignment horizontal="center" vertical="center" wrapText="1"/>
    </xf>
    <xf numFmtId="0" fontId="75" fillId="10" borderId="0" xfId="0" applyFont="1" applyFill="1" applyAlignment="1">
      <alignment horizontal="center" vertical="center" wrapText="1"/>
    </xf>
    <xf numFmtId="0" fontId="75" fillId="10" borderId="12"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82" xfId="0" applyBorder="1" applyAlignment="1">
      <alignment horizontal="center" vertical="center" wrapText="1"/>
    </xf>
    <xf numFmtId="0" fontId="0" fillId="11" borderId="8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0" fillId="3" borderId="33" xfId="0" applyFill="1" applyBorder="1" applyAlignment="1">
      <alignment horizontal="center" vertical="center" wrapText="1"/>
    </xf>
    <xf numFmtId="0" fontId="0" fillId="3" borderId="82" xfId="0" applyFill="1" applyBorder="1" applyAlignment="1">
      <alignment horizontal="center" vertical="center" wrapText="1"/>
    </xf>
    <xf numFmtId="0" fontId="0" fillId="19" borderId="7" xfId="0" applyFill="1" applyBorder="1" applyAlignment="1">
      <alignment horizontal="center" vertical="center" wrapText="1"/>
    </xf>
    <xf numFmtId="0" fontId="0" fillId="19" borderId="106"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0" fillId="11" borderId="7" xfId="0" applyFill="1" applyBorder="1" applyAlignment="1">
      <alignment horizontal="center" vertical="center" wrapText="1"/>
    </xf>
    <xf numFmtId="0" fontId="0" fillId="11" borderId="106" xfId="0" applyFill="1"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0" borderId="152" xfId="0" applyBorder="1" applyAlignment="1">
      <alignment horizontal="center"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0" fontId="27" fillId="0" borderId="107" xfId="0" applyFont="1" applyBorder="1" applyAlignment="1">
      <alignment horizontal="center" vertical="center" wrapText="1"/>
    </xf>
    <xf numFmtId="0" fontId="27" fillId="0" borderId="28" xfId="0" applyFont="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2" fontId="0" fillId="0" borderId="20" xfId="3" applyNumberFormat="1" applyFont="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1" borderId="96" xfId="0" applyFill="1" applyBorder="1" applyAlignment="1">
      <alignment horizontal="center" vertical="center" wrapText="1"/>
    </xf>
    <xf numFmtId="0" fontId="27" fillId="0" borderId="20" xfId="0" applyFont="1"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0" fillId="0" borderId="96" xfId="0" applyBorder="1" applyAlignment="1">
      <alignment horizontal="center" vertical="center" wrapText="1"/>
    </xf>
    <xf numFmtId="0" fontId="0" fillId="0" borderId="87" xfId="0" applyBorder="1" applyAlignment="1">
      <alignment horizontal="center" vertical="center" wrapText="1"/>
    </xf>
    <xf numFmtId="9" fontId="0" fillId="0" borderId="41" xfId="0" applyNumberFormat="1" applyBorder="1" applyAlignment="1">
      <alignment horizontal="center" vertical="center" wrapText="1"/>
    </xf>
    <xf numFmtId="0" fontId="0" fillId="0" borderId="86" xfId="0" applyBorder="1" applyAlignment="1">
      <alignment horizontal="center" vertical="center" wrapText="1"/>
    </xf>
    <xf numFmtId="0" fontId="0" fillId="3" borderId="96" xfId="0" applyFill="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7" fillId="0" borderId="11" xfId="0" applyFont="1" applyBorder="1" applyAlignment="1">
      <alignment horizontal="center" vertical="center" wrapText="1"/>
    </xf>
    <xf numFmtId="0" fontId="57"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4" fontId="13" fillId="0" borderId="6"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71" xfId="0" applyFont="1" applyBorder="1" applyAlignment="1">
      <alignment horizontal="center" vertical="center" wrapText="1"/>
    </xf>
    <xf numFmtId="0" fontId="13" fillId="0" borderId="72" xfId="0" applyFont="1" applyBorder="1" applyAlignment="1">
      <alignment horizontal="center" vertical="center" wrapText="1"/>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6" xfId="0" applyFont="1" applyBorder="1" applyAlignment="1">
      <alignment horizontal="center" vertical="center" wrapText="1"/>
    </xf>
    <xf numFmtId="0" fontId="13" fillId="0" borderId="21" xfId="0" applyFont="1" applyBorder="1" applyAlignment="1">
      <alignment horizontal="center" vertical="center"/>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35" fillId="0" borderId="32"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0" fontId="13" fillId="0" borderId="32" xfId="0" applyFont="1" applyBorder="1" applyAlignment="1" applyProtection="1">
      <alignment horizontal="center" vertical="center"/>
      <protection locked="0"/>
    </xf>
    <xf numFmtId="0" fontId="13" fillId="0" borderId="32" xfId="0" applyFont="1" applyBorder="1" applyAlignment="1">
      <alignment horizontal="center" vertical="center" wrapText="1"/>
    </xf>
    <xf numFmtId="0" fontId="13" fillId="0" borderId="32"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71" xfId="0"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18"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773">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9" name="CuadroTexto 28">
          <a:extLst>
            <a:ext uri="{FF2B5EF4-FFF2-40B4-BE49-F238E27FC236}">
              <a16:creationId xmlns:a16="http://schemas.microsoft.com/office/drawing/2014/main" id="{996D1429-04EB-47EE-9CC0-84AD5F8045FE}"/>
            </a:ext>
          </a:extLst>
        </xdr:cNvPr>
        <xdr:cNvSpPr txBox="1"/>
      </xdr:nvSpPr>
      <xdr:spPr>
        <a:xfrm>
          <a:off x="13957935" y="47872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relación 1 a 1</a:t>
          </a:r>
        </a:p>
      </xdr:txBody>
    </xdr:sp>
    <xdr:clientData/>
  </xdr:oneCellAnchor>
  <xdr:twoCellAnchor editAs="oneCell">
    <xdr:from>
      <xdr:col>0</xdr:col>
      <xdr:colOff>92604</xdr:colOff>
      <xdr:row>0</xdr:row>
      <xdr:rowOff>79375</xdr:rowOff>
    </xdr:from>
    <xdr:to>
      <xdr:col>0</xdr:col>
      <xdr:colOff>2977311</xdr:colOff>
      <xdr:row>0</xdr:row>
      <xdr:rowOff>891449</xdr:rowOff>
    </xdr:to>
    <xdr:pic>
      <xdr:nvPicPr>
        <xdr:cNvPr id="30" name="Picture 8">
          <a:extLst>
            <a:ext uri="{FF2B5EF4-FFF2-40B4-BE49-F238E27FC236}">
              <a16:creationId xmlns:a16="http://schemas.microsoft.com/office/drawing/2014/main" id="{3754C0F4-46ED-41D7-9CE1-4C169D9D3C7C}"/>
            </a:ext>
          </a:extLst>
        </xdr:cNvPr>
        <xdr:cNvPicPr>
          <a:picLocks noChangeAspect="1"/>
        </xdr:cNvPicPr>
      </xdr:nvPicPr>
      <xdr:blipFill>
        <a:blip xmlns:r="http://schemas.openxmlformats.org/officeDocument/2006/relationships" r:embed="rId1"/>
        <a:stretch>
          <a:fillRect/>
        </a:stretch>
      </xdr:blipFill>
      <xdr:spPr>
        <a:xfrm>
          <a:off x="92604" y="79375"/>
          <a:ext cx="2880625" cy="806631"/>
        </a:xfrm>
        <a:prstGeom prst="rect">
          <a:avLst/>
        </a:prstGeom>
      </xdr:spPr>
    </xdr:pic>
    <xdr:clientData/>
  </xdr:twoCellAnchor>
  <xdr:twoCellAnchor editAs="oneCell">
    <xdr:from>
      <xdr:col>4</xdr:col>
      <xdr:colOff>2196043</xdr:colOff>
      <xdr:row>0</xdr:row>
      <xdr:rowOff>224895</xdr:rowOff>
    </xdr:from>
    <xdr:to>
      <xdr:col>4</xdr:col>
      <xdr:colOff>3711949</xdr:colOff>
      <xdr:row>0</xdr:row>
      <xdr:rowOff>762649</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2"/>
        <a:stretch>
          <a:fillRect/>
        </a:stretch>
      </xdr:blipFill>
      <xdr:spPr>
        <a:xfrm>
          <a:off x="12111568" y="224895"/>
          <a:ext cx="1506381" cy="532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41910</xdr:colOff>
      <xdr:row>1</xdr:row>
      <xdr:rowOff>285750</xdr:rowOff>
    </xdr:from>
    <xdr:ext cx="2156460" cy="5844540"/>
    <xdr:sp macro="" textlink="">
      <xdr:nvSpPr>
        <xdr:cNvPr id="30" name="CuadroTexto 29">
          <a:extLst>
            <a:ext uri="{FF2B5EF4-FFF2-40B4-BE49-F238E27FC236}">
              <a16:creationId xmlns:a16="http://schemas.microsoft.com/office/drawing/2014/main" id="{118BC876-8EA0-4F73-84F8-D1CF9A5C0792}"/>
            </a:ext>
          </a:extLst>
        </xdr:cNvPr>
        <xdr:cNvSpPr txBox="1"/>
      </xdr:nvSpPr>
      <xdr:spPr>
        <a:xfrm>
          <a:off x="11233785" y="145732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948195</xdr:rowOff>
    </xdr:to>
    <xdr:pic>
      <xdr:nvPicPr>
        <xdr:cNvPr id="31" name="Picture 9">
          <a:extLst>
            <a:ext uri="{FF2B5EF4-FFF2-40B4-BE49-F238E27FC236}">
              <a16:creationId xmlns:a16="http://schemas.microsoft.com/office/drawing/2014/main" id="{6CAB2743-8AEA-40A8-9D63-B53A2C358875}"/>
            </a:ext>
          </a:extLst>
        </xdr:cNvPr>
        <xdr:cNvPicPr>
          <a:picLocks noChangeAspect="1"/>
        </xdr:cNvPicPr>
      </xdr:nvPicPr>
      <xdr:blipFill>
        <a:blip xmlns:r="http://schemas.openxmlformats.org/officeDocument/2006/relationships" r:embed="rId1"/>
        <a:stretch>
          <a:fillRect/>
        </a:stretch>
      </xdr:blipFill>
      <xdr:spPr>
        <a:xfrm>
          <a:off x="169336" y="98777"/>
          <a:ext cx="2898768" cy="838835"/>
        </a:xfrm>
        <a:prstGeom prst="rect">
          <a:avLst/>
        </a:prstGeom>
      </xdr:spPr>
    </xdr:pic>
    <xdr:clientData/>
  </xdr:twoCellAnchor>
  <xdr:twoCellAnchor editAs="oneCell">
    <xdr:from>
      <xdr:col>5</xdr:col>
      <xdr:colOff>606075</xdr:colOff>
      <xdr:row>0</xdr:row>
      <xdr:rowOff>271108</xdr:rowOff>
    </xdr:from>
    <xdr:to>
      <xdr:col>5</xdr:col>
      <xdr:colOff>2337729</xdr:colOff>
      <xdr:row>0</xdr:row>
      <xdr:rowOff>827156</xdr:rowOff>
    </xdr:to>
    <xdr:pic>
      <xdr:nvPicPr>
        <xdr:cNvPr id="32" name="Picture 10">
          <a:extLst>
            <a:ext uri="{FF2B5EF4-FFF2-40B4-BE49-F238E27FC236}">
              <a16:creationId xmlns:a16="http://schemas.microsoft.com/office/drawing/2014/main" id="{DB445B73-48FB-48B9-A80C-7A351BD68984}"/>
            </a:ext>
          </a:extLst>
        </xdr:cNvPr>
        <xdr:cNvPicPr>
          <a:picLocks noChangeAspect="1"/>
        </xdr:cNvPicPr>
      </xdr:nvPicPr>
      <xdr:blipFill>
        <a:blip xmlns:r="http://schemas.openxmlformats.org/officeDocument/2006/relationships" r:embed="rId2"/>
        <a:stretch>
          <a:fillRect/>
        </a:stretch>
      </xdr:blipFill>
      <xdr:spPr>
        <a:xfrm>
          <a:off x="8892825" y="271108"/>
          <a:ext cx="1731654" cy="556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1533747</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tbcsj-my.sharepoint.com/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4" zoomScale="130" zoomScaleNormal="130" workbookViewId="0">
      <selection activeCell="B14" sqref="B14:I14"/>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87"/>
      <c r="B1" s="387"/>
      <c r="C1" s="387"/>
      <c r="D1" s="387"/>
      <c r="E1" s="387"/>
      <c r="F1" s="387"/>
    </row>
    <row r="5" spans="1:9">
      <c r="D5" s="14"/>
      <c r="E5" s="14"/>
      <c r="F5" s="14"/>
      <c r="G5" s="14"/>
      <c r="H5" s="14"/>
    </row>
    <row r="6" spans="1:9" ht="16.7" customHeight="1">
      <c r="D6" s="14"/>
      <c r="E6" s="14"/>
      <c r="F6" s="14"/>
      <c r="G6" s="14"/>
      <c r="H6" s="14"/>
    </row>
    <row r="7" spans="1:9" ht="33.75">
      <c r="A7" s="388" t="s">
        <v>0</v>
      </c>
      <c r="B7" s="388"/>
      <c r="C7" s="388"/>
      <c r="D7" s="388"/>
      <c r="E7" s="388"/>
      <c r="F7" s="388"/>
      <c r="G7" s="388"/>
      <c r="H7" s="388"/>
      <c r="I7" s="388"/>
    </row>
    <row r="9" spans="1:9" s="7" customFormat="1" ht="63.75">
      <c r="A9" s="8" t="s">
        <v>1</v>
      </c>
      <c r="B9" s="389"/>
      <c r="C9" s="389"/>
      <c r="D9" s="389"/>
      <c r="E9" s="389"/>
      <c r="F9" s="389"/>
      <c r="G9" s="389"/>
      <c r="H9" s="389"/>
      <c r="I9" s="389"/>
    </row>
    <row r="10" spans="1:9" s="7" customFormat="1" ht="21" customHeight="1">
      <c r="A10" s="12"/>
      <c r="B10" s="13"/>
      <c r="C10" s="13"/>
      <c r="D10" s="12"/>
      <c r="E10" s="11"/>
    </row>
    <row r="11" spans="1:9" s="7" customFormat="1" ht="63.75">
      <c r="A11" s="8" t="s">
        <v>2</v>
      </c>
      <c r="B11" s="290"/>
      <c r="C11" s="385"/>
      <c r="D11" s="385"/>
      <c r="E11" s="385"/>
      <c r="F11" s="385"/>
      <c r="G11" s="385"/>
      <c r="H11" s="385"/>
      <c r="I11" s="385"/>
    </row>
    <row r="12" spans="1:9" ht="12.75" customHeight="1">
      <c r="A12" s="289" t="s">
        <v>2</v>
      </c>
      <c r="B12" s="290"/>
      <c r="C12" s="385"/>
      <c r="D12" s="385"/>
      <c r="E12" s="385"/>
      <c r="F12" s="385"/>
      <c r="G12" s="385"/>
      <c r="H12" s="385"/>
      <c r="I12" s="385"/>
    </row>
    <row r="13" spans="1:9" ht="12.75" customHeight="1">
      <c r="A13" s="9" t="s">
        <v>3</v>
      </c>
      <c r="B13" s="385"/>
      <c r="C13" s="385"/>
      <c r="D13" s="385"/>
      <c r="E13" s="385"/>
      <c r="F13" s="385"/>
      <c r="G13" s="385"/>
      <c r="H13" s="385"/>
      <c r="I13" s="385"/>
    </row>
    <row r="14" spans="1:9" s="7" customFormat="1" ht="25.5">
      <c r="A14" s="9" t="s">
        <v>4</v>
      </c>
      <c r="B14" s="385"/>
      <c r="C14" s="385"/>
      <c r="D14" s="385"/>
      <c r="E14" s="385"/>
      <c r="F14" s="385"/>
      <c r="G14" s="385"/>
      <c r="H14" s="385"/>
      <c r="I14" s="385"/>
    </row>
    <row r="15" spans="1:9" s="7" customFormat="1" ht="25.5">
      <c r="A15" s="9" t="s">
        <v>5</v>
      </c>
      <c r="B15" s="385"/>
      <c r="C15" s="385"/>
      <c r="D15" s="385"/>
      <c r="E15" s="385"/>
      <c r="F15" s="385"/>
      <c r="G15" s="385"/>
      <c r="H15" s="385"/>
      <c r="I15" s="385"/>
    </row>
    <row r="16" spans="1:9" s="7" customFormat="1" ht="25.5">
      <c r="A16" s="8" t="s">
        <v>6</v>
      </c>
      <c r="B16" s="386"/>
      <c r="C16" s="386"/>
      <c r="D16" s="386"/>
      <c r="E16" s="386"/>
      <c r="F16" s="386"/>
      <c r="G16" s="386"/>
      <c r="H16" s="386"/>
      <c r="I16" s="386"/>
    </row>
    <row r="18" spans="1:9" s="7" customFormat="1" ht="24.75" customHeight="1">
      <c r="A18" s="8" t="s">
        <v>7</v>
      </c>
      <c r="B18" s="384"/>
      <c r="C18" s="384"/>
      <c r="D18" s="384"/>
      <c r="E18" s="384"/>
      <c r="F18" s="384"/>
      <c r="G18" s="384"/>
      <c r="H18" s="384"/>
      <c r="I18" s="384"/>
    </row>
    <row r="20" spans="1:9" ht="15.75" thickBot="1"/>
    <row r="21" spans="1:9" ht="12.75" customHeight="1">
      <c r="B21" s="238" t="s">
        <v>8</v>
      </c>
      <c r="C21" s="239" t="s">
        <v>9</v>
      </c>
      <c r="D21" s="239" t="s">
        <v>10</v>
      </c>
      <c r="E21" s="239" t="s">
        <v>11</v>
      </c>
    </row>
    <row r="22" spans="1:9" ht="12.75" customHeight="1" thickBot="1">
      <c r="B22" s="240" t="s">
        <v>12</v>
      </c>
      <c r="C22" s="241" t="s">
        <v>13</v>
      </c>
      <c r="D22" s="241" t="s">
        <v>14</v>
      </c>
      <c r="E22" s="241" t="s">
        <v>15</v>
      </c>
    </row>
    <row r="23" spans="1:9" ht="12.75" customHeight="1">
      <c r="B23" s="242" t="s">
        <v>16</v>
      </c>
      <c r="C23" s="243" t="s">
        <v>7</v>
      </c>
      <c r="D23" s="243" t="s">
        <v>7</v>
      </c>
      <c r="E23" s="243" t="s">
        <v>7</v>
      </c>
    </row>
    <row r="24" spans="1:9" ht="12.75" customHeight="1" thickBot="1">
      <c r="B24" s="240">
        <v>1</v>
      </c>
      <c r="C24" s="244">
        <v>45243</v>
      </c>
      <c r="D24" s="244">
        <v>45272</v>
      </c>
      <c r="E24" s="244">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43"/>
  <sheetViews>
    <sheetView showGridLines="0" topLeftCell="C1" zoomScale="70" zoomScaleNormal="70" workbookViewId="0">
      <selection activeCell="M40" sqref="M40:M4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4"/>
      <c r="C3" s="115"/>
      <c r="D3" s="115"/>
      <c r="E3" s="115"/>
      <c r="F3" s="115"/>
      <c r="G3" s="115"/>
      <c r="H3" s="115"/>
      <c r="I3" s="116"/>
    </row>
    <row r="4" spans="2:19">
      <c r="B4" s="669" t="s">
        <v>444</v>
      </c>
      <c r="C4" s="670"/>
      <c r="D4" s="670"/>
      <c r="E4" s="671" t="s">
        <v>445</v>
      </c>
      <c r="F4" s="671"/>
      <c r="G4" s="671"/>
      <c r="H4" s="671"/>
      <c r="I4" s="672"/>
      <c r="Q4" s="673" t="s">
        <v>446</v>
      </c>
      <c r="R4" s="673"/>
    </row>
    <row r="5" spans="2:19">
      <c r="B5" s="669"/>
      <c r="C5" s="670"/>
      <c r="D5" s="670"/>
      <c r="E5" s="671"/>
      <c r="F5" s="671"/>
      <c r="G5" s="671"/>
      <c r="H5" s="671"/>
      <c r="I5" s="672"/>
      <c r="Q5" s="673"/>
      <c r="R5" s="673"/>
    </row>
    <row r="6" spans="2:19">
      <c r="B6" s="669"/>
      <c r="C6" s="670"/>
      <c r="D6" s="670"/>
      <c r="E6" s="671"/>
      <c r="F6" s="671"/>
      <c r="G6" s="671"/>
      <c r="H6" s="671"/>
      <c r="I6" s="672"/>
      <c r="Q6" s="673"/>
      <c r="R6" s="673"/>
    </row>
    <row r="7" spans="2:19" ht="15.75" thickBot="1">
      <c r="B7" s="117"/>
      <c r="I7" s="118"/>
    </row>
    <row r="8" spans="2:19" ht="62.25" customHeight="1" thickBot="1">
      <c r="B8" s="674" t="s">
        <v>394</v>
      </c>
      <c r="C8" s="675"/>
      <c r="D8" s="56" t="s">
        <v>447</v>
      </c>
      <c r="E8" s="57">
        <v>5</v>
      </c>
      <c r="F8" s="57">
        <v>10</v>
      </c>
      <c r="G8" s="57">
        <v>15</v>
      </c>
      <c r="H8" s="57">
        <v>20</v>
      </c>
      <c r="I8" s="119">
        <v>25</v>
      </c>
      <c r="K8" s="676" t="s">
        <v>448</v>
      </c>
      <c r="L8" s="677"/>
      <c r="M8" s="677"/>
      <c r="N8" s="677"/>
      <c r="O8" s="677"/>
      <c r="P8" s="678"/>
      <c r="Q8" s="679" t="s">
        <v>449</v>
      </c>
      <c r="R8" s="679"/>
      <c r="S8" s="16" t="s">
        <v>450</v>
      </c>
    </row>
    <row r="9" spans="2:19" ht="62.25" customHeight="1" thickBot="1">
      <c r="B9" s="674"/>
      <c r="C9" s="675"/>
      <c r="D9" s="56" t="s">
        <v>451</v>
      </c>
      <c r="E9" s="58">
        <v>4</v>
      </c>
      <c r="F9" s="58">
        <v>8</v>
      </c>
      <c r="G9" s="57">
        <v>12</v>
      </c>
      <c r="H9" s="57">
        <v>16</v>
      </c>
      <c r="I9" s="119">
        <v>20</v>
      </c>
      <c r="K9" s="680" t="s">
        <v>452</v>
      </c>
      <c r="L9" s="681"/>
      <c r="M9" s="681"/>
      <c r="N9" s="681"/>
      <c r="O9" s="681"/>
      <c r="P9" s="681"/>
      <c r="Q9" s="682" t="s">
        <v>453</v>
      </c>
      <c r="R9" s="683"/>
      <c r="S9" s="16" t="s">
        <v>390</v>
      </c>
    </row>
    <row r="10" spans="2:19" ht="62.25" customHeight="1" thickBot="1">
      <c r="B10" s="674"/>
      <c r="C10" s="675"/>
      <c r="D10" s="56" t="s">
        <v>454</v>
      </c>
      <c r="E10" s="58">
        <v>3</v>
      </c>
      <c r="F10" s="58">
        <v>6</v>
      </c>
      <c r="G10" s="58">
        <v>9</v>
      </c>
      <c r="H10" s="57">
        <v>12</v>
      </c>
      <c r="I10" s="119">
        <v>15</v>
      </c>
      <c r="K10" s="684" t="s">
        <v>418</v>
      </c>
      <c r="L10" s="685"/>
      <c r="M10" s="685"/>
      <c r="N10" s="685"/>
      <c r="O10" s="685"/>
      <c r="P10" s="685"/>
      <c r="Q10" s="679" t="s">
        <v>455</v>
      </c>
      <c r="R10" s="679"/>
      <c r="S10" s="16" t="s">
        <v>456</v>
      </c>
    </row>
    <row r="11" spans="2:19" ht="62.25" customHeight="1">
      <c r="B11" s="674"/>
      <c r="C11" s="675"/>
      <c r="D11" s="56" t="s">
        <v>457</v>
      </c>
      <c r="E11" s="59">
        <v>2</v>
      </c>
      <c r="F11" s="58">
        <v>4</v>
      </c>
      <c r="G11" s="58">
        <v>6</v>
      </c>
      <c r="H11" s="57">
        <v>8</v>
      </c>
      <c r="I11" s="119">
        <v>10</v>
      </c>
      <c r="K11" s="686" t="s">
        <v>458</v>
      </c>
      <c r="L11" s="687"/>
      <c r="M11" s="687"/>
      <c r="N11" s="687"/>
      <c r="O11" s="687"/>
      <c r="P11" s="687"/>
      <c r="Q11" s="679" t="s">
        <v>391</v>
      </c>
      <c r="R11" s="688"/>
      <c r="S11" s="16" t="s">
        <v>391</v>
      </c>
    </row>
    <row r="12" spans="2:19" ht="62.25" customHeight="1">
      <c r="B12" s="674"/>
      <c r="C12" s="675"/>
      <c r="D12" s="56" t="s">
        <v>459</v>
      </c>
      <c r="E12" s="59">
        <v>1</v>
      </c>
      <c r="F12" s="59">
        <v>2</v>
      </c>
      <c r="G12" s="58">
        <v>3</v>
      </c>
      <c r="H12" s="57">
        <v>4</v>
      </c>
      <c r="I12" s="119">
        <v>5</v>
      </c>
    </row>
    <row r="13" spans="2:19" ht="62.25" customHeight="1" thickBot="1">
      <c r="B13" s="120"/>
      <c r="C13" s="667" t="s">
        <v>460</v>
      </c>
      <c r="D13" s="668"/>
      <c r="E13" s="121" t="s">
        <v>461</v>
      </c>
      <c r="F13" s="121" t="s">
        <v>462</v>
      </c>
      <c r="G13" s="121" t="s">
        <v>463</v>
      </c>
      <c r="H13" s="121" t="s">
        <v>464</v>
      </c>
      <c r="I13" s="122" t="s">
        <v>465</v>
      </c>
    </row>
    <row r="17" spans="4:6">
      <c r="D17" s="16"/>
      <c r="E17" s="16"/>
      <c r="F17" s="16"/>
    </row>
    <row r="18" spans="4:6" ht="15.75">
      <c r="D18" s="21" t="s">
        <v>466</v>
      </c>
      <c r="E18" s="123" t="s">
        <v>458</v>
      </c>
      <c r="F18" s="123">
        <v>1</v>
      </c>
    </row>
    <row r="19" spans="4:6">
      <c r="D19" s="21" t="s">
        <v>467</v>
      </c>
      <c r="E19" s="21" t="s">
        <v>458</v>
      </c>
      <c r="F19" s="21">
        <v>2</v>
      </c>
    </row>
    <row r="20" spans="4:6">
      <c r="D20" s="21" t="s">
        <v>468</v>
      </c>
      <c r="E20" s="21" t="s">
        <v>418</v>
      </c>
      <c r="F20" s="21">
        <v>2</v>
      </c>
    </row>
    <row r="21" spans="4:6">
      <c r="D21" s="21" t="s">
        <v>469</v>
      </c>
      <c r="E21" s="21" t="s">
        <v>470</v>
      </c>
      <c r="F21" s="21">
        <v>3</v>
      </c>
    </row>
    <row r="22" spans="4:6">
      <c r="D22" s="21" t="s">
        <v>471</v>
      </c>
      <c r="E22" s="21" t="s">
        <v>448</v>
      </c>
      <c r="F22" s="21">
        <v>4</v>
      </c>
    </row>
    <row r="23" spans="4:6">
      <c r="D23" s="21" t="s">
        <v>472</v>
      </c>
      <c r="E23" s="21" t="s">
        <v>458</v>
      </c>
      <c r="F23" s="21">
        <v>1</v>
      </c>
    </row>
    <row r="24" spans="4:6">
      <c r="D24" s="21" t="s">
        <v>473</v>
      </c>
      <c r="E24" s="21" t="s">
        <v>418</v>
      </c>
      <c r="F24" s="21">
        <v>2</v>
      </c>
    </row>
    <row r="25" spans="4:6">
      <c r="D25" s="21" t="s">
        <v>474</v>
      </c>
      <c r="E25" s="21" t="s">
        <v>418</v>
      </c>
      <c r="F25" s="21">
        <v>2</v>
      </c>
    </row>
    <row r="26" spans="4:6">
      <c r="D26" s="21" t="s">
        <v>475</v>
      </c>
      <c r="E26" s="21" t="s">
        <v>452</v>
      </c>
      <c r="F26" s="21">
        <v>3</v>
      </c>
    </row>
    <row r="27" spans="4:6">
      <c r="D27" s="21" t="s">
        <v>476</v>
      </c>
      <c r="E27" s="21" t="s">
        <v>448</v>
      </c>
      <c r="F27" s="21">
        <v>4</v>
      </c>
    </row>
    <row r="28" spans="4:6">
      <c r="D28" s="21" t="s">
        <v>477</v>
      </c>
      <c r="E28" s="21" t="s">
        <v>418</v>
      </c>
      <c r="F28" s="21">
        <v>2</v>
      </c>
    </row>
    <row r="29" spans="4:6">
      <c r="D29" s="21" t="s">
        <v>478</v>
      </c>
      <c r="E29" s="21" t="s">
        <v>418</v>
      </c>
      <c r="F29" s="21">
        <v>2</v>
      </c>
    </row>
    <row r="30" spans="4:6">
      <c r="D30" s="21" t="s">
        <v>479</v>
      </c>
      <c r="E30" s="21" t="s">
        <v>418</v>
      </c>
      <c r="F30" s="21">
        <v>2</v>
      </c>
    </row>
    <row r="31" spans="4:6">
      <c r="D31" s="21" t="s">
        <v>480</v>
      </c>
      <c r="E31" s="21" t="s">
        <v>452</v>
      </c>
      <c r="F31" s="21">
        <v>3</v>
      </c>
    </row>
    <row r="32" spans="4:6">
      <c r="D32" s="21" t="s">
        <v>481</v>
      </c>
      <c r="E32" s="21" t="s">
        <v>448</v>
      </c>
      <c r="F32" s="21">
        <v>4</v>
      </c>
    </row>
    <row r="33" spans="4:6">
      <c r="D33" s="21" t="s">
        <v>482</v>
      </c>
      <c r="E33" s="21" t="s">
        <v>418</v>
      </c>
      <c r="F33" s="21">
        <v>2</v>
      </c>
    </row>
    <row r="34" spans="4:6">
      <c r="D34" s="21" t="s">
        <v>483</v>
      </c>
      <c r="E34" s="21" t="s">
        <v>418</v>
      </c>
      <c r="F34" s="21">
        <v>2</v>
      </c>
    </row>
    <row r="35" spans="4:6">
      <c r="D35" s="21" t="s">
        <v>484</v>
      </c>
      <c r="E35" s="21" t="s">
        <v>452</v>
      </c>
      <c r="F35" s="21">
        <v>3</v>
      </c>
    </row>
    <row r="36" spans="4:6">
      <c r="D36" s="21" t="s">
        <v>485</v>
      </c>
      <c r="E36" s="21" t="s">
        <v>452</v>
      </c>
      <c r="F36" s="21">
        <v>3</v>
      </c>
    </row>
    <row r="37" spans="4:6">
      <c r="D37" s="21" t="s">
        <v>486</v>
      </c>
      <c r="E37" s="21" t="s">
        <v>448</v>
      </c>
      <c r="F37" s="21">
        <v>4</v>
      </c>
    </row>
    <row r="38" spans="4:6">
      <c r="D38" s="21" t="s">
        <v>487</v>
      </c>
      <c r="E38" s="21" t="s">
        <v>452</v>
      </c>
      <c r="F38" s="21">
        <v>3</v>
      </c>
    </row>
    <row r="39" spans="4:6">
      <c r="D39" s="21" t="s">
        <v>488</v>
      </c>
      <c r="E39" s="21" t="s">
        <v>452</v>
      </c>
      <c r="F39" s="21">
        <v>3</v>
      </c>
    </row>
    <row r="40" spans="4:6">
      <c r="D40" s="21" t="s">
        <v>489</v>
      </c>
      <c r="E40" s="21" t="s">
        <v>452</v>
      </c>
      <c r="F40" s="21">
        <v>3</v>
      </c>
    </row>
    <row r="41" spans="4:6">
      <c r="D41" s="21" t="s">
        <v>490</v>
      </c>
      <c r="E41" s="21" t="s">
        <v>452</v>
      </c>
      <c r="F41" s="21">
        <v>3</v>
      </c>
    </row>
    <row r="42" spans="4:6">
      <c r="D42" s="21" t="s">
        <v>491</v>
      </c>
      <c r="E42" s="21" t="s">
        <v>448</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79"/>
  <sheetViews>
    <sheetView showGridLines="0" tabSelected="1" zoomScale="90" zoomScaleNormal="90" workbookViewId="0">
      <selection activeCell="C5" sqref="C5:M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67" customWidth="1"/>
    <col min="9" max="9" width="12" customWidth="1"/>
    <col min="10" max="10" width="10.42578125" customWidth="1"/>
    <col min="11" max="11" width="12.85546875" customWidth="1"/>
    <col min="12" max="12" width="14.140625" customWidth="1"/>
    <col min="13" max="13" width="48.28515625" customWidth="1"/>
    <col min="14" max="169" width="11.42578125" style="2"/>
  </cols>
  <sheetData>
    <row r="1" spans="1:271" s="18" customFormat="1" ht="16.5" customHeight="1">
      <c r="A1" s="724"/>
      <c r="B1" s="725"/>
      <c r="C1" s="728"/>
      <c r="D1" s="728"/>
      <c r="E1" s="728"/>
      <c r="F1" s="728"/>
      <c r="G1" s="728"/>
      <c r="H1" s="728"/>
      <c r="I1" s="728"/>
      <c r="J1" s="729"/>
      <c r="K1" s="723"/>
      <c r="L1" s="723"/>
      <c r="M1" s="72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726"/>
      <c r="B2" s="727"/>
      <c r="C2" s="730"/>
      <c r="D2" s="730"/>
      <c r="E2" s="730"/>
      <c r="F2" s="730"/>
      <c r="G2" s="730"/>
      <c r="H2" s="730"/>
      <c r="I2" s="730"/>
      <c r="J2" s="731"/>
      <c r="K2" s="723"/>
      <c r="L2" s="723"/>
      <c r="M2" s="72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730"/>
      <c r="D3" s="730"/>
      <c r="E3" s="730"/>
      <c r="F3" s="730"/>
      <c r="G3" s="730"/>
      <c r="H3" s="730"/>
      <c r="I3" s="730"/>
      <c r="J3" s="731"/>
      <c r="K3" s="723"/>
      <c r="L3" s="723"/>
      <c r="M3" s="72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48" t="s">
        <v>246</v>
      </c>
      <c r="B4" s="548"/>
      <c r="C4" s="604" t="s">
        <v>515</v>
      </c>
      <c r="D4" s="604"/>
      <c r="E4" s="604"/>
      <c r="F4" s="604"/>
      <c r="G4" s="604"/>
      <c r="H4" s="604"/>
      <c r="I4" s="604"/>
      <c r="J4" s="604"/>
      <c r="K4" s="604"/>
      <c r="L4" s="604"/>
      <c r="M4" s="60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48" t="s">
        <v>247</v>
      </c>
      <c r="B5" s="548"/>
      <c r="C5" s="603" t="s">
        <v>521</v>
      </c>
      <c r="D5" s="603"/>
      <c r="E5" s="603"/>
      <c r="F5" s="603"/>
      <c r="G5" s="603"/>
      <c r="H5" s="603"/>
      <c r="I5" s="603"/>
      <c r="J5" s="603"/>
      <c r="K5" s="603"/>
      <c r="L5" s="603"/>
      <c r="M5" s="60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48" t="s">
        <v>249</v>
      </c>
      <c r="B6" s="548"/>
      <c r="C6" s="717" t="s">
        <v>522</v>
      </c>
      <c r="D6" s="718"/>
      <c r="E6" s="718"/>
      <c r="F6" s="718"/>
      <c r="G6" s="718"/>
      <c r="H6" s="718"/>
      <c r="I6" s="718"/>
      <c r="J6" s="718"/>
      <c r="K6" s="718"/>
      <c r="L6" s="718"/>
      <c r="M6" s="719"/>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712" t="s">
        <v>492</v>
      </c>
      <c r="B7" s="713"/>
      <c r="C7" s="714"/>
      <c r="D7" s="715" t="s">
        <v>493</v>
      </c>
      <c r="E7" s="715"/>
      <c r="F7" s="715"/>
      <c r="G7" s="716" t="s">
        <v>494</v>
      </c>
      <c r="H7" s="707" t="s">
        <v>495</v>
      </c>
      <c r="I7" s="709" t="s">
        <v>496</v>
      </c>
      <c r="J7" s="710"/>
      <c r="K7" s="709" t="s">
        <v>497</v>
      </c>
      <c r="L7" s="710"/>
      <c r="M7" s="711" t="s">
        <v>498</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35</v>
      </c>
      <c r="B8" s="34" t="s">
        <v>188</v>
      </c>
      <c r="C8" s="34" t="s">
        <v>190</v>
      </c>
      <c r="D8" s="27" t="s">
        <v>200</v>
      </c>
      <c r="E8" s="27" t="s">
        <v>499</v>
      </c>
      <c r="F8" s="27" t="s">
        <v>500</v>
      </c>
      <c r="G8" s="716"/>
      <c r="H8" s="708"/>
      <c r="I8" s="28" t="s">
        <v>501</v>
      </c>
      <c r="J8" s="28" t="s">
        <v>502</v>
      </c>
      <c r="K8" s="28" t="s">
        <v>503</v>
      </c>
      <c r="L8" s="28" t="s">
        <v>504</v>
      </c>
      <c r="M8" s="71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732"/>
      <c r="B9" s="733"/>
      <c r="C9" s="733"/>
      <c r="D9" s="733"/>
      <c r="E9" s="733"/>
      <c r="F9" s="733"/>
      <c r="G9" s="733"/>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734">
        <f>'7- Mapa Final'!A10</f>
        <v>1</v>
      </c>
      <c r="B10" s="720" t="str">
        <f>'7- Mapa Final'!B10</f>
        <v>Vencimiento de Términos</v>
      </c>
      <c r="C10" s="720" t="str">
        <f>'7- Mapa Final'!C10</f>
        <v>Se realizan  actuaciones procesales o se da  respuesta a las solicitudes de los usuarios de la administración de justicia en materia penal, penal para adolescentes, civil, familia y laboral después del  término legal establecido para decidir sobre los conflictos presentados Magistrados</v>
      </c>
      <c r="D10" s="721" t="str">
        <f>'7- Mapa Final'!J10</f>
        <v>Muy Baja - 1</v>
      </c>
      <c r="E10" s="722" t="str">
        <f>'7- Mapa Final'!K10</f>
        <v>Menor - 2</v>
      </c>
      <c r="F10" s="735" t="str">
        <f>'7- Mapa Final'!M10</f>
        <v>Bajo - 2</v>
      </c>
      <c r="G10" s="496" t="s">
        <v>390</v>
      </c>
      <c r="H10" s="736" t="s">
        <v>516</v>
      </c>
      <c r="I10" s="737"/>
      <c r="J10" s="737" t="s">
        <v>505</v>
      </c>
      <c r="K10" s="689">
        <v>45302</v>
      </c>
      <c r="L10" s="689">
        <v>45382</v>
      </c>
      <c r="M10" s="691" t="s">
        <v>514</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97"/>
      <c r="B11" s="699"/>
      <c r="C11" s="699"/>
      <c r="D11" s="702"/>
      <c r="E11" s="705"/>
      <c r="F11" s="693"/>
      <c r="G11" s="497"/>
      <c r="H11" s="690"/>
      <c r="I11" s="690"/>
      <c r="J11" s="690"/>
      <c r="K11" s="690"/>
      <c r="L11" s="690"/>
      <c r="M11" s="692"/>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97"/>
      <c r="B12" s="699"/>
      <c r="C12" s="699"/>
      <c r="D12" s="702"/>
      <c r="E12" s="705"/>
      <c r="F12" s="693"/>
      <c r="G12" s="497"/>
      <c r="H12" s="690"/>
      <c r="I12" s="690"/>
      <c r="J12" s="690"/>
      <c r="K12" s="690"/>
      <c r="L12" s="690"/>
      <c r="M12" s="692"/>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97"/>
      <c r="B13" s="699"/>
      <c r="C13" s="699"/>
      <c r="D13" s="702"/>
      <c r="E13" s="705"/>
      <c r="F13" s="693"/>
      <c r="G13" s="497"/>
      <c r="H13" s="690"/>
      <c r="I13" s="690"/>
      <c r="J13" s="690"/>
      <c r="K13" s="690"/>
      <c r="L13" s="690"/>
      <c r="M13" s="692"/>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97"/>
      <c r="B14" s="699"/>
      <c r="C14" s="699"/>
      <c r="D14" s="702"/>
      <c r="E14" s="705"/>
      <c r="F14" s="693"/>
      <c r="G14" s="497"/>
      <c r="H14" s="690"/>
      <c r="I14" s="690"/>
      <c r="J14" s="690"/>
      <c r="K14" s="690"/>
      <c r="L14" s="690"/>
      <c r="M14" s="692"/>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97"/>
      <c r="B15" s="699"/>
      <c r="C15" s="699"/>
      <c r="D15" s="702"/>
      <c r="E15" s="705"/>
      <c r="F15" s="693"/>
      <c r="G15" s="497"/>
      <c r="H15" s="690"/>
      <c r="I15" s="690"/>
      <c r="J15" s="690"/>
      <c r="K15" s="690"/>
      <c r="L15" s="690"/>
      <c r="M15" s="692"/>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38.25" customHeight="1">
      <c r="A16" s="697"/>
      <c r="B16" s="699"/>
      <c r="C16" s="699"/>
      <c r="D16" s="702"/>
      <c r="E16" s="705"/>
      <c r="F16" s="693"/>
      <c r="G16" s="497"/>
      <c r="H16" s="690"/>
      <c r="I16" s="690"/>
      <c r="J16" s="690"/>
      <c r="K16" s="690"/>
      <c r="L16" s="690"/>
      <c r="M16" s="692"/>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21" customHeight="1">
      <c r="A17" s="697"/>
      <c r="B17" s="699"/>
      <c r="C17" s="699"/>
      <c r="D17" s="702"/>
      <c r="E17" s="705"/>
      <c r="F17" s="693"/>
      <c r="G17" s="497"/>
      <c r="H17" s="690"/>
      <c r="I17" s="690"/>
      <c r="J17" s="690"/>
      <c r="K17" s="690"/>
      <c r="L17" s="690"/>
      <c r="M17" s="692"/>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66.75" customHeight="1">
      <c r="A18" s="697"/>
      <c r="B18" s="699"/>
      <c r="C18" s="699"/>
      <c r="D18" s="702"/>
      <c r="E18" s="705"/>
      <c r="F18" s="693"/>
      <c r="G18" s="497"/>
      <c r="H18" s="690"/>
      <c r="I18" s="690"/>
      <c r="J18" s="690"/>
      <c r="K18" s="690"/>
      <c r="L18" s="690"/>
      <c r="M18" s="692"/>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48" customHeight="1">
      <c r="A19" s="697"/>
      <c r="B19" s="699"/>
      <c r="C19" s="699"/>
      <c r="D19" s="702"/>
      <c r="E19" s="705"/>
      <c r="F19" s="693"/>
      <c r="G19" s="497"/>
      <c r="H19" s="690"/>
      <c r="I19" s="690"/>
      <c r="J19" s="690"/>
      <c r="K19" s="690"/>
      <c r="L19" s="690"/>
      <c r="M19" s="692"/>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97">
        <f>'7- Mapa Final'!A20</f>
        <v>2</v>
      </c>
      <c r="B20" s="699" t="str">
        <f>'7- Mapa Final'!B20</f>
        <v xml:space="preserve">Incumplimientos en la realización de audiencias </v>
      </c>
      <c r="C20" s="699" t="str">
        <f>'7- Mapa Final'!C20</f>
        <v>No se atiende la  solicitud  de un fiscal o parte interesada para la realización de una audiencia preliminar o no se cumple  la programación de audiencias de los despachos de los Magistrados.</v>
      </c>
      <c r="D20" s="701" t="str">
        <f>'7- Mapa Final'!J20</f>
        <v>Muy Baja - 1</v>
      </c>
      <c r="E20" s="704" t="str">
        <f>'7- Mapa Final'!K20</f>
        <v>Menor - 2</v>
      </c>
      <c r="F20" s="693" t="str">
        <f>'7- Mapa Final'!M20</f>
        <v>Bajo - 2</v>
      </c>
      <c r="G20" s="497" t="s">
        <v>450</v>
      </c>
      <c r="H20" s="695" t="s">
        <v>520</v>
      </c>
      <c r="I20" s="690"/>
      <c r="J20" s="690" t="s">
        <v>505</v>
      </c>
      <c r="K20" s="689">
        <v>45302</v>
      </c>
      <c r="L20" s="689">
        <v>45382</v>
      </c>
      <c r="M20" s="692" t="s">
        <v>513</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97"/>
      <c r="B21" s="699"/>
      <c r="C21" s="699"/>
      <c r="D21" s="702"/>
      <c r="E21" s="705"/>
      <c r="F21" s="693"/>
      <c r="G21" s="497"/>
      <c r="H21" s="695"/>
      <c r="I21" s="690"/>
      <c r="J21" s="690"/>
      <c r="K21" s="690"/>
      <c r="L21" s="690"/>
      <c r="M21" s="692"/>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97"/>
      <c r="B22" s="699"/>
      <c r="C22" s="699"/>
      <c r="D22" s="702"/>
      <c r="E22" s="705"/>
      <c r="F22" s="693"/>
      <c r="G22" s="497"/>
      <c r="H22" s="695"/>
      <c r="I22" s="690"/>
      <c r="J22" s="690"/>
      <c r="K22" s="690"/>
      <c r="L22" s="690"/>
      <c r="M22" s="692"/>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97"/>
      <c r="B23" s="699"/>
      <c r="C23" s="699"/>
      <c r="D23" s="702"/>
      <c r="E23" s="705"/>
      <c r="F23" s="693"/>
      <c r="G23" s="497"/>
      <c r="H23" s="695"/>
      <c r="I23" s="690"/>
      <c r="J23" s="690"/>
      <c r="K23" s="690"/>
      <c r="L23" s="690"/>
      <c r="M23" s="692"/>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97"/>
      <c r="B24" s="699"/>
      <c r="C24" s="699"/>
      <c r="D24" s="702"/>
      <c r="E24" s="705"/>
      <c r="F24" s="693"/>
      <c r="G24" s="497"/>
      <c r="H24" s="695"/>
      <c r="I24" s="690"/>
      <c r="J24" s="690"/>
      <c r="K24" s="690"/>
      <c r="L24" s="690"/>
      <c r="M24" s="692"/>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97"/>
      <c r="B25" s="699"/>
      <c r="C25" s="699"/>
      <c r="D25" s="702"/>
      <c r="E25" s="705"/>
      <c r="F25" s="693"/>
      <c r="G25" s="497"/>
      <c r="H25" s="695"/>
      <c r="I25" s="690"/>
      <c r="J25" s="690"/>
      <c r="K25" s="690"/>
      <c r="L25" s="690"/>
      <c r="M25" s="692"/>
      <c r="N25" s="33"/>
      <c r="O25" s="33"/>
    </row>
    <row r="26" spans="1:169">
      <c r="A26" s="697"/>
      <c r="B26" s="699"/>
      <c r="C26" s="699"/>
      <c r="D26" s="702"/>
      <c r="E26" s="705"/>
      <c r="F26" s="693"/>
      <c r="G26" s="497"/>
      <c r="H26" s="695"/>
      <c r="I26" s="690"/>
      <c r="J26" s="690"/>
      <c r="K26" s="690"/>
      <c r="L26" s="690"/>
      <c r="M26" s="692"/>
      <c r="N26" s="33"/>
      <c r="O26" s="33"/>
    </row>
    <row r="27" spans="1:169">
      <c r="A27" s="697"/>
      <c r="B27" s="699"/>
      <c r="C27" s="699"/>
      <c r="D27" s="702"/>
      <c r="E27" s="705"/>
      <c r="F27" s="693"/>
      <c r="G27" s="497"/>
      <c r="H27" s="695"/>
      <c r="I27" s="690"/>
      <c r="J27" s="690"/>
      <c r="K27" s="690"/>
      <c r="L27" s="690"/>
      <c r="M27" s="692"/>
      <c r="N27" s="33"/>
      <c r="O27" s="33"/>
    </row>
    <row r="28" spans="1:169">
      <c r="A28" s="697"/>
      <c r="B28" s="699"/>
      <c r="C28" s="699"/>
      <c r="D28" s="702"/>
      <c r="E28" s="705"/>
      <c r="F28" s="693"/>
      <c r="G28" s="497"/>
      <c r="H28" s="695"/>
      <c r="I28" s="690"/>
      <c r="J28" s="690"/>
      <c r="K28" s="690"/>
      <c r="L28" s="690"/>
      <c r="M28" s="692"/>
      <c r="N28" s="33"/>
      <c r="O28" s="33"/>
    </row>
    <row r="29" spans="1:169" ht="137.25" customHeight="1" thickBot="1">
      <c r="A29" s="697"/>
      <c r="B29" s="699"/>
      <c r="C29" s="699"/>
      <c r="D29" s="702"/>
      <c r="E29" s="705"/>
      <c r="F29" s="693"/>
      <c r="G29" s="497"/>
      <c r="H29" s="695"/>
      <c r="I29" s="690"/>
      <c r="J29" s="690"/>
      <c r="K29" s="690"/>
      <c r="L29" s="690"/>
      <c r="M29" s="692"/>
      <c r="N29" s="33"/>
      <c r="O29" s="33"/>
    </row>
    <row r="30" spans="1:169" s="25" customFormat="1" ht="12.75" customHeight="1">
      <c r="A30" s="697">
        <f>'7- Mapa Final'!A30</f>
        <v>3</v>
      </c>
      <c r="B30" s="699" t="str">
        <f>'7- Mapa Final'!B30</f>
        <v xml:space="preserve"> Efectuar notificaciones que no cumplan con los requisitos</v>
      </c>
      <c r="C30" s="699" t="str">
        <f>'7- Mapa Final'!C30</f>
        <v xml:space="preserve">No realizar las notificaciones, no efectuar oportunamente las notificaciones o no aplicar la normatividad vigente </v>
      </c>
      <c r="D30" s="701" t="str">
        <f>'7- Mapa Final'!J30</f>
        <v>Muy Baja - 1</v>
      </c>
      <c r="E30" s="704" t="str">
        <f>'7- Mapa Final'!K30</f>
        <v>Menor - 2</v>
      </c>
      <c r="F30" s="693" t="str">
        <f>'7- Mapa Final'!M30</f>
        <v>Bajo - 2</v>
      </c>
      <c r="G30" s="497" t="s">
        <v>390</v>
      </c>
      <c r="H30" s="695" t="s">
        <v>511</v>
      </c>
      <c r="I30" s="690"/>
      <c r="J30" s="690" t="s">
        <v>505</v>
      </c>
      <c r="K30" s="689">
        <v>45302</v>
      </c>
      <c r="L30" s="689">
        <v>45382</v>
      </c>
      <c r="M30" s="691" t="s">
        <v>514</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97"/>
      <c r="B31" s="699"/>
      <c r="C31" s="699"/>
      <c r="D31" s="702"/>
      <c r="E31" s="705"/>
      <c r="F31" s="693"/>
      <c r="G31" s="497"/>
      <c r="H31" s="690"/>
      <c r="I31" s="690"/>
      <c r="J31" s="690"/>
      <c r="K31" s="690"/>
      <c r="L31" s="690"/>
      <c r="M31" s="692"/>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97"/>
      <c r="B32" s="699"/>
      <c r="C32" s="699"/>
      <c r="D32" s="702"/>
      <c r="E32" s="705"/>
      <c r="F32" s="693"/>
      <c r="G32" s="497"/>
      <c r="H32" s="690"/>
      <c r="I32" s="690"/>
      <c r="J32" s="690"/>
      <c r="K32" s="690"/>
      <c r="L32" s="690"/>
      <c r="M32" s="692"/>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97"/>
      <c r="B33" s="699"/>
      <c r="C33" s="699"/>
      <c r="D33" s="702"/>
      <c r="E33" s="705"/>
      <c r="F33" s="693"/>
      <c r="G33" s="497"/>
      <c r="H33" s="690"/>
      <c r="I33" s="690"/>
      <c r="J33" s="690"/>
      <c r="K33" s="690"/>
      <c r="L33" s="690"/>
      <c r="M33" s="692"/>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97"/>
      <c r="B34" s="699"/>
      <c r="C34" s="699"/>
      <c r="D34" s="702"/>
      <c r="E34" s="705"/>
      <c r="F34" s="693"/>
      <c r="G34" s="497"/>
      <c r="H34" s="690"/>
      <c r="I34" s="690"/>
      <c r="J34" s="690"/>
      <c r="K34" s="690"/>
      <c r="L34" s="690"/>
      <c r="M34" s="692"/>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97"/>
      <c r="B35" s="699"/>
      <c r="C35" s="699"/>
      <c r="D35" s="702"/>
      <c r="E35" s="705"/>
      <c r="F35" s="693"/>
      <c r="G35" s="497"/>
      <c r="H35" s="690"/>
      <c r="I35" s="690"/>
      <c r="J35" s="690"/>
      <c r="K35" s="690"/>
      <c r="L35" s="690"/>
      <c r="M35" s="692"/>
      <c r="N35" s="33"/>
      <c r="O35" s="33"/>
    </row>
    <row r="36" spans="1:169">
      <c r="A36" s="697"/>
      <c r="B36" s="699"/>
      <c r="C36" s="699"/>
      <c r="D36" s="702"/>
      <c r="E36" s="705"/>
      <c r="F36" s="693"/>
      <c r="G36" s="497"/>
      <c r="H36" s="690"/>
      <c r="I36" s="690"/>
      <c r="J36" s="690"/>
      <c r="K36" s="690"/>
      <c r="L36" s="690"/>
      <c r="M36" s="692"/>
      <c r="N36" s="33"/>
      <c r="O36" s="33"/>
    </row>
    <row r="37" spans="1:169">
      <c r="A37" s="697"/>
      <c r="B37" s="699"/>
      <c r="C37" s="699"/>
      <c r="D37" s="702"/>
      <c r="E37" s="705"/>
      <c r="F37" s="693"/>
      <c r="G37" s="497"/>
      <c r="H37" s="690"/>
      <c r="I37" s="690"/>
      <c r="J37" s="690"/>
      <c r="K37" s="690"/>
      <c r="L37" s="690"/>
      <c r="M37" s="692"/>
      <c r="N37" s="33"/>
      <c r="O37" s="33"/>
    </row>
    <row r="38" spans="1:169">
      <c r="A38" s="697"/>
      <c r="B38" s="699"/>
      <c r="C38" s="699"/>
      <c r="D38" s="702"/>
      <c r="E38" s="705"/>
      <c r="F38" s="693"/>
      <c r="G38" s="497"/>
      <c r="H38" s="690"/>
      <c r="I38" s="690"/>
      <c r="J38" s="690"/>
      <c r="K38" s="690"/>
      <c r="L38" s="690"/>
      <c r="M38" s="692"/>
      <c r="N38" s="33"/>
      <c r="O38" s="33"/>
    </row>
    <row r="39" spans="1:169" ht="99.75" customHeight="1">
      <c r="A39" s="697"/>
      <c r="B39" s="699"/>
      <c r="C39" s="699"/>
      <c r="D39" s="702"/>
      <c r="E39" s="705"/>
      <c r="F39" s="693"/>
      <c r="G39" s="497"/>
      <c r="H39" s="690"/>
      <c r="I39" s="690"/>
      <c r="J39" s="690"/>
      <c r="K39" s="690"/>
      <c r="L39" s="690"/>
      <c r="M39" s="692"/>
      <c r="N39" s="33"/>
      <c r="O39" s="33"/>
    </row>
    <row r="40" spans="1:169" s="25" customFormat="1" ht="12.75">
      <c r="A40" s="697">
        <f>'7- Mapa Final'!A40</f>
        <v>4</v>
      </c>
      <c r="B40" s="699" t="str">
        <f>'7- Mapa Final'!B40</f>
        <v>Efectuar el reparto judicial incumpliendo requisitos</v>
      </c>
      <c r="C40" s="699" t="str">
        <f>'7- Mapa Final'!C40</f>
        <v xml:space="preserve">Realizar el reparto incumpliendo los principios y condiciones establecida para su realización </v>
      </c>
      <c r="D40" s="701" t="str">
        <f>'7- Mapa Final'!J40</f>
        <v>Muy Baja - 1</v>
      </c>
      <c r="E40" s="704" t="str">
        <f>'7- Mapa Final'!K40</f>
        <v>Leve - 1</v>
      </c>
      <c r="F40" s="693" t="str">
        <f>'7- Mapa Final'!M40</f>
        <v>Bajo - 1</v>
      </c>
      <c r="G40" s="497" t="s">
        <v>391</v>
      </c>
      <c r="H40" s="695" t="s">
        <v>512</v>
      </c>
      <c r="I40" s="690"/>
      <c r="J40" s="690" t="s">
        <v>505</v>
      </c>
      <c r="K40" s="689">
        <v>45302</v>
      </c>
      <c r="L40" s="689">
        <v>45382</v>
      </c>
      <c r="M40" s="692" t="s">
        <v>506</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97"/>
      <c r="B41" s="699"/>
      <c r="C41" s="699"/>
      <c r="D41" s="702"/>
      <c r="E41" s="705"/>
      <c r="F41" s="693"/>
      <c r="G41" s="497"/>
      <c r="H41" s="690"/>
      <c r="I41" s="690"/>
      <c r="J41" s="690"/>
      <c r="K41" s="690"/>
      <c r="L41" s="690"/>
      <c r="M41" s="692"/>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97"/>
      <c r="B42" s="699"/>
      <c r="C42" s="699"/>
      <c r="D42" s="702"/>
      <c r="E42" s="705"/>
      <c r="F42" s="693"/>
      <c r="G42" s="497"/>
      <c r="H42" s="690"/>
      <c r="I42" s="690"/>
      <c r="J42" s="690"/>
      <c r="K42" s="690"/>
      <c r="L42" s="690"/>
      <c r="M42" s="692"/>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97"/>
      <c r="B43" s="699"/>
      <c r="C43" s="699"/>
      <c r="D43" s="702"/>
      <c r="E43" s="705"/>
      <c r="F43" s="693"/>
      <c r="G43" s="497"/>
      <c r="H43" s="690"/>
      <c r="I43" s="690"/>
      <c r="J43" s="690"/>
      <c r="K43" s="690"/>
      <c r="L43" s="690"/>
      <c r="M43" s="692"/>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97"/>
      <c r="B44" s="699"/>
      <c r="C44" s="699"/>
      <c r="D44" s="702"/>
      <c r="E44" s="705"/>
      <c r="F44" s="693"/>
      <c r="G44" s="497"/>
      <c r="H44" s="690"/>
      <c r="I44" s="690"/>
      <c r="J44" s="690"/>
      <c r="K44" s="690"/>
      <c r="L44" s="690"/>
      <c r="M44" s="692"/>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97"/>
      <c r="B45" s="699"/>
      <c r="C45" s="699"/>
      <c r="D45" s="702"/>
      <c r="E45" s="705"/>
      <c r="F45" s="693"/>
      <c r="G45" s="497"/>
      <c r="H45" s="690"/>
      <c r="I45" s="690"/>
      <c r="J45" s="690"/>
      <c r="K45" s="690"/>
      <c r="L45" s="690"/>
      <c r="M45" s="692"/>
      <c r="N45" s="33"/>
      <c r="O45" s="33"/>
    </row>
    <row r="46" spans="1:169">
      <c r="A46" s="697"/>
      <c r="B46" s="699"/>
      <c r="C46" s="699"/>
      <c r="D46" s="702"/>
      <c r="E46" s="705"/>
      <c r="F46" s="693"/>
      <c r="G46" s="497"/>
      <c r="H46" s="690"/>
      <c r="I46" s="690"/>
      <c r="J46" s="690"/>
      <c r="K46" s="690"/>
      <c r="L46" s="690"/>
      <c r="M46" s="692"/>
      <c r="N46" s="33"/>
      <c r="O46" s="33"/>
    </row>
    <row r="47" spans="1:169">
      <c r="A47" s="697"/>
      <c r="B47" s="699"/>
      <c r="C47" s="699"/>
      <c r="D47" s="702"/>
      <c r="E47" s="705"/>
      <c r="F47" s="693"/>
      <c r="G47" s="497"/>
      <c r="H47" s="690"/>
      <c r="I47" s="690"/>
      <c r="J47" s="690"/>
      <c r="K47" s="690"/>
      <c r="L47" s="690"/>
      <c r="M47" s="692"/>
      <c r="N47" s="33"/>
      <c r="O47" s="33"/>
    </row>
    <row r="48" spans="1:169">
      <c r="A48" s="697"/>
      <c r="B48" s="699"/>
      <c r="C48" s="699"/>
      <c r="D48" s="702"/>
      <c r="E48" s="705"/>
      <c r="F48" s="693"/>
      <c r="G48" s="497"/>
      <c r="H48" s="690"/>
      <c r="I48" s="690"/>
      <c r="J48" s="690"/>
      <c r="K48" s="690"/>
      <c r="L48" s="690"/>
      <c r="M48" s="692"/>
      <c r="N48" s="33"/>
      <c r="O48" s="33"/>
    </row>
    <row r="49" spans="1:169" ht="120" customHeight="1" thickBot="1">
      <c r="A49" s="697"/>
      <c r="B49" s="699"/>
      <c r="C49" s="699"/>
      <c r="D49" s="702"/>
      <c r="E49" s="705"/>
      <c r="F49" s="693"/>
      <c r="G49" s="497"/>
      <c r="H49" s="690"/>
      <c r="I49" s="690"/>
      <c r="J49" s="690"/>
      <c r="K49" s="690"/>
      <c r="L49" s="690"/>
      <c r="M49" s="692"/>
      <c r="N49" s="33"/>
      <c r="O49" s="33"/>
    </row>
    <row r="50" spans="1:169" s="25" customFormat="1" ht="12.75" customHeight="1">
      <c r="A50" s="697">
        <v>5</v>
      </c>
      <c r="B50" s="699" t="str">
        <f>'7- Mapa Final'!B50</f>
        <v>Pérdida de información</v>
      </c>
      <c r="C50" s="699" t="str">
        <f>'7- Mapa Final'!C50</f>
        <v xml:space="preserve">perdida temporal o definitiva de la información de los procesos judiciales </v>
      </c>
      <c r="D50" s="701" t="str">
        <f>'7- Mapa Final'!J50</f>
        <v>Muy Baja - 1</v>
      </c>
      <c r="E50" s="704" t="str">
        <f>'7- Mapa Final'!K50</f>
        <v>Mayor - 4</v>
      </c>
      <c r="F50" s="693" t="str">
        <f>'7- Mapa Final'!M50</f>
        <v>Alto  - 4</v>
      </c>
      <c r="G50" s="497" t="s">
        <v>390</v>
      </c>
      <c r="H50" s="695" t="s">
        <v>517</v>
      </c>
      <c r="I50" s="690"/>
      <c r="J50" s="690" t="s">
        <v>505</v>
      </c>
      <c r="K50" s="689">
        <v>45302</v>
      </c>
      <c r="L50" s="689">
        <v>45382</v>
      </c>
      <c r="M50" s="691" t="s">
        <v>514</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97"/>
      <c r="B51" s="699"/>
      <c r="C51" s="699"/>
      <c r="D51" s="702"/>
      <c r="E51" s="705"/>
      <c r="F51" s="693"/>
      <c r="G51" s="497"/>
      <c r="H51" s="690"/>
      <c r="I51" s="690"/>
      <c r="J51" s="690"/>
      <c r="K51" s="690"/>
      <c r="L51" s="690"/>
      <c r="M51" s="692"/>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97"/>
      <c r="B52" s="699"/>
      <c r="C52" s="699"/>
      <c r="D52" s="702"/>
      <c r="E52" s="705"/>
      <c r="F52" s="693"/>
      <c r="G52" s="497"/>
      <c r="H52" s="690"/>
      <c r="I52" s="690"/>
      <c r="J52" s="690"/>
      <c r="K52" s="690"/>
      <c r="L52" s="690"/>
      <c r="M52" s="692"/>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97"/>
      <c r="B53" s="699"/>
      <c r="C53" s="699"/>
      <c r="D53" s="702"/>
      <c r="E53" s="705"/>
      <c r="F53" s="693"/>
      <c r="G53" s="497"/>
      <c r="H53" s="690"/>
      <c r="I53" s="690"/>
      <c r="J53" s="690"/>
      <c r="K53" s="690"/>
      <c r="L53" s="690"/>
      <c r="M53" s="692"/>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97"/>
      <c r="B54" s="699"/>
      <c r="C54" s="699"/>
      <c r="D54" s="702"/>
      <c r="E54" s="705"/>
      <c r="F54" s="693"/>
      <c r="G54" s="497"/>
      <c r="H54" s="690"/>
      <c r="I54" s="690"/>
      <c r="J54" s="690"/>
      <c r="K54" s="690"/>
      <c r="L54" s="690"/>
      <c r="M54" s="692"/>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97"/>
      <c r="B55" s="699"/>
      <c r="C55" s="699"/>
      <c r="D55" s="702"/>
      <c r="E55" s="705"/>
      <c r="F55" s="693"/>
      <c r="G55" s="497"/>
      <c r="H55" s="690"/>
      <c r="I55" s="690"/>
      <c r="J55" s="690"/>
      <c r="K55" s="690"/>
      <c r="L55" s="690"/>
      <c r="M55" s="692"/>
      <c r="N55" s="33"/>
      <c r="O55" s="33"/>
    </row>
    <row r="56" spans="1:169">
      <c r="A56" s="697"/>
      <c r="B56" s="699"/>
      <c r="C56" s="699"/>
      <c r="D56" s="702"/>
      <c r="E56" s="705"/>
      <c r="F56" s="693"/>
      <c r="G56" s="497"/>
      <c r="H56" s="690"/>
      <c r="I56" s="690"/>
      <c r="J56" s="690"/>
      <c r="K56" s="690"/>
      <c r="L56" s="690"/>
      <c r="M56" s="692"/>
      <c r="N56" s="33"/>
      <c r="O56" s="33"/>
    </row>
    <row r="57" spans="1:169">
      <c r="A57" s="697"/>
      <c r="B57" s="699"/>
      <c r="C57" s="699"/>
      <c r="D57" s="702"/>
      <c r="E57" s="705"/>
      <c r="F57" s="693"/>
      <c r="G57" s="497"/>
      <c r="H57" s="690"/>
      <c r="I57" s="690"/>
      <c r="J57" s="690"/>
      <c r="K57" s="690"/>
      <c r="L57" s="690"/>
      <c r="M57" s="692"/>
      <c r="N57" s="33"/>
      <c r="O57" s="33"/>
    </row>
    <row r="58" spans="1:169">
      <c r="A58" s="697"/>
      <c r="B58" s="699"/>
      <c r="C58" s="699"/>
      <c r="D58" s="702"/>
      <c r="E58" s="705"/>
      <c r="F58" s="693"/>
      <c r="G58" s="497"/>
      <c r="H58" s="690"/>
      <c r="I58" s="690"/>
      <c r="J58" s="690"/>
      <c r="K58" s="690"/>
      <c r="L58" s="690"/>
      <c r="M58" s="692"/>
      <c r="N58" s="33"/>
      <c r="O58" s="33"/>
    </row>
    <row r="59" spans="1:169" ht="105.75" customHeight="1" thickBot="1">
      <c r="A59" s="698"/>
      <c r="B59" s="700"/>
      <c r="C59" s="700"/>
      <c r="D59" s="703"/>
      <c r="E59" s="706"/>
      <c r="F59" s="694"/>
      <c r="G59" s="498"/>
      <c r="H59" s="696"/>
      <c r="I59" s="696"/>
      <c r="J59" s="690"/>
      <c r="K59" s="690"/>
      <c r="L59" s="690"/>
      <c r="M59" s="692"/>
      <c r="N59" s="33"/>
      <c r="O59" s="33"/>
    </row>
    <row r="60" spans="1:169" s="25" customFormat="1" ht="12.75" customHeight="1">
      <c r="A60" s="697">
        <v>6</v>
      </c>
      <c r="B60" s="699" t="str">
        <f>'7- Mapa Final'!B60</f>
        <v xml:space="preserve">Recibir , ofrecer, prometer , entregar o aceptar dádivas o beneficios a nombre propio o de terceros para  expedir, alterar, retener , extraviar o entregar  documentos  sin el lleno de requisitos legales </v>
      </c>
      <c r="C60" s="699" t="str">
        <f>'7- Mapa Final'!C60</f>
        <v xml:space="preserve"> Realizar trámites sin el cumplimiento de los requisitos legales  o  con informacionales</v>
      </c>
      <c r="D60" s="701" t="str">
        <f>'7- Mapa Final'!J60</f>
        <v>Muy Baja - 1</v>
      </c>
      <c r="E60" s="704" t="str">
        <f>'7- Mapa Final'!K60</f>
        <v>Moderado - 3</v>
      </c>
      <c r="F60" s="693" t="str">
        <f>'7- Mapa Final'!M60</f>
        <v>Moderado - 3</v>
      </c>
      <c r="G60" s="497" t="s">
        <v>390</v>
      </c>
      <c r="H60" s="695" t="s">
        <v>518</v>
      </c>
      <c r="I60" s="690"/>
      <c r="J60" s="690" t="s">
        <v>505</v>
      </c>
      <c r="K60" s="689">
        <v>45302</v>
      </c>
      <c r="L60" s="689">
        <v>45382</v>
      </c>
      <c r="M60" s="691" t="s">
        <v>514</v>
      </c>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97"/>
      <c r="B61" s="699"/>
      <c r="C61" s="699"/>
      <c r="D61" s="702"/>
      <c r="E61" s="705"/>
      <c r="F61" s="693"/>
      <c r="G61" s="497"/>
      <c r="H61" s="690"/>
      <c r="I61" s="690"/>
      <c r="J61" s="690"/>
      <c r="K61" s="690"/>
      <c r="L61" s="690"/>
      <c r="M61" s="692"/>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97"/>
      <c r="B62" s="699"/>
      <c r="C62" s="699"/>
      <c r="D62" s="702"/>
      <c r="E62" s="705"/>
      <c r="F62" s="693"/>
      <c r="G62" s="497"/>
      <c r="H62" s="690"/>
      <c r="I62" s="690"/>
      <c r="J62" s="690"/>
      <c r="K62" s="690"/>
      <c r="L62" s="690"/>
      <c r="M62" s="692"/>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97"/>
      <c r="B63" s="699"/>
      <c r="C63" s="699"/>
      <c r="D63" s="702"/>
      <c r="E63" s="705"/>
      <c r="F63" s="693"/>
      <c r="G63" s="497"/>
      <c r="H63" s="690"/>
      <c r="I63" s="690"/>
      <c r="J63" s="690"/>
      <c r="K63" s="690"/>
      <c r="L63" s="690"/>
      <c r="M63" s="692"/>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97"/>
      <c r="B64" s="699"/>
      <c r="C64" s="699"/>
      <c r="D64" s="702"/>
      <c r="E64" s="705"/>
      <c r="F64" s="693"/>
      <c r="G64" s="497"/>
      <c r="H64" s="690"/>
      <c r="I64" s="690"/>
      <c r="J64" s="690"/>
      <c r="K64" s="690"/>
      <c r="L64" s="690"/>
      <c r="M64" s="692"/>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97"/>
      <c r="B65" s="699"/>
      <c r="C65" s="699"/>
      <c r="D65" s="702"/>
      <c r="E65" s="705"/>
      <c r="F65" s="693"/>
      <c r="G65" s="497"/>
      <c r="H65" s="690"/>
      <c r="I65" s="690"/>
      <c r="J65" s="690"/>
      <c r="K65" s="690"/>
      <c r="L65" s="690"/>
      <c r="M65" s="692"/>
      <c r="N65" s="33"/>
      <c r="O65" s="33"/>
    </row>
    <row r="66" spans="1:169">
      <c r="A66" s="697"/>
      <c r="B66" s="699"/>
      <c r="C66" s="699"/>
      <c r="D66" s="702"/>
      <c r="E66" s="705"/>
      <c r="F66" s="693"/>
      <c r="G66" s="497"/>
      <c r="H66" s="690"/>
      <c r="I66" s="690"/>
      <c r="J66" s="690"/>
      <c r="K66" s="690"/>
      <c r="L66" s="690"/>
      <c r="M66" s="692"/>
      <c r="N66" s="33"/>
      <c r="O66" s="33"/>
    </row>
    <row r="67" spans="1:169">
      <c r="A67" s="697"/>
      <c r="B67" s="699"/>
      <c r="C67" s="699"/>
      <c r="D67" s="702"/>
      <c r="E67" s="705"/>
      <c r="F67" s="693"/>
      <c r="G67" s="497"/>
      <c r="H67" s="690"/>
      <c r="I67" s="690"/>
      <c r="J67" s="690"/>
      <c r="K67" s="690"/>
      <c r="L67" s="690"/>
      <c r="M67" s="692"/>
      <c r="N67" s="33"/>
      <c r="O67" s="33"/>
    </row>
    <row r="68" spans="1:169">
      <c r="A68" s="697"/>
      <c r="B68" s="699"/>
      <c r="C68" s="699"/>
      <c r="D68" s="702"/>
      <c r="E68" s="705"/>
      <c r="F68" s="693"/>
      <c r="G68" s="497"/>
      <c r="H68" s="690"/>
      <c r="I68" s="690"/>
      <c r="J68" s="690"/>
      <c r="K68" s="690"/>
      <c r="L68" s="690"/>
      <c r="M68" s="692"/>
      <c r="N68" s="33"/>
      <c r="O68" s="33"/>
    </row>
    <row r="69" spans="1:169" ht="134.25" customHeight="1" thickBot="1">
      <c r="A69" s="698"/>
      <c r="B69" s="700"/>
      <c r="C69" s="700"/>
      <c r="D69" s="703"/>
      <c r="E69" s="706"/>
      <c r="F69" s="694"/>
      <c r="G69" s="498"/>
      <c r="H69" s="696"/>
      <c r="I69" s="696"/>
      <c r="J69" s="690"/>
      <c r="K69" s="690"/>
      <c r="L69" s="690"/>
      <c r="M69" s="692"/>
      <c r="N69" s="33"/>
      <c r="O69" s="33"/>
    </row>
    <row r="70" spans="1:169" s="25" customFormat="1" ht="12.75" customHeight="1">
      <c r="A70" s="697">
        <v>7</v>
      </c>
      <c r="B70" s="699" t="str">
        <f>'7- Mapa Final'!B70</f>
        <v xml:space="preserve">Recibir, ofrecer, prometer, entregar o aceptar dadivas  o beneficios a nombre propio o de terceros para  demorar, retener, alterar o direccionar fallos judiciales </v>
      </c>
      <c r="C70" s="699" t="str">
        <f>'7- Mapa Final'!C70</f>
        <v xml:space="preserve">Proferir  sentencias judiciales incumpliendo los principios de la administración de justicia o sin la observancia de los Códigos  Procesales en la materia </v>
      </c>
      <c r="D70" s="701" t="str">
        <f>'7- Mapa Final'!J70</f>
        <v>Muy Baja - 1</v>
      </c>
      <c r="E70" s="704" t="str">
        <f>'7- Mapa Final'!K70</f>
        <v>Moderado - 3</v>
      </c>
      <c r="F70" s="693" t="str">
        <f>'7- Mapa Final'!M70</f>
        <v>Moderado - 3</v>
      </c>
      <c r="G70" s="497" t="s">
        <v>390</v>
      </c>
      <c r="H70" s="695" t="s">
        <v>519</v>
      </c>
      <c r="I70" s="690"/>
      <c r="J70" s="690" t="s">
        <v>505</v>
      </c>
      <c r="K70" s="689">
        <v>45302</v>
      </c>
      <c r="L70" s="689">
        <v>45382</v>
      </c>
      <c r="M70" s="691" t="s">
        <v>514</v>
      </c>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97"/>
      <c r="B71" s="699"/>
      <c r="C71" s="699"/>
      <c r="D71" s="702"/>
      <c r="E71" s="705"/>
      <c r="F71" s="693"/>
      <c r="G71" s="497"/>
      <c r="H71" s="690"/>
      <c r="I71" s="690"/>
      <c r="J71" s="690"/>
      <c r="K71" s="690"/>
      <c r="L71" s="690"/>
      <c r="M71" s="692"/>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97"/>
      <c r="B72" s="699"/>
      <c r="C72" s="699"/>
      <c r="D72" s="702"/>
      <c r="E72" s="705"/>
      <c r="F72" s="693"/>
      <c r="G72" s="497"/>
      <c r="H72" s="690"/>
      <c r="I72" s="690"/>
      <c r="J72" s="690"/>
      <c r="K72" s="690"/>
      <c r="L72" s="690"/>
      <c r="M72" s="692"/>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97"/>
      <c r="B73" s="699"/>
      <c r="C73" s="699"/>
      <c r="D73" s="702"/>
      <c r="E73" s="705"/>
      <c r="F73" s="693"/>
      <c r="G73" s="497"/>
      <c r="H73" s="690"/>
      <c r="I73" s="690"/>
      <c r="J73" s="690"/>
      <c r="K73" s="690"/>
      <c r="L73" s="690"/>
      <c r="M73" s="692"/>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97"/>
      <c r="B74" s="699"/>
      <c r="C74" s="699"/>
      <c r="D74" s="702"/>
      <c r="E74" s="705"/>
      <c r="F74" s="693"/>
      <c r="G74" s="497"/>
      <c r="H74" s="690"/>
      <c r="I74" s="690"/>
      <c r="J74" s="690"/>
      <c r="K74" s="690"/>
      <c r="L74" s="690"/>
      <c r="M74" s="692"/>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97"/>
      <c r="B75" s="699"/>
      <c r="C75" s="699"/>
      <c r="D75" s="702"/>
      <c r="E75" s="705"/>
      <c r="F75" s="693"/>
      <c r="G75" s="497"/>
      <c r="H75" s="690"/>
      <c r="I75" s="690"/>
      <c r="J75" s="690"/>
      <c r="K75" s="690"/>
      <c r="L75" s="690"/>
      <c r="M75" s="692"/>
      <c r="N75" s="33"/>
      <c r="O75" s="33"/>
    </row>
    <row r="76" spans="1:169">
      <c r="A76" s="697"/>
      <c r="B76" s="699"/>
      <c r="C76" s="699"/>
      <c r="D76" s="702"/>
      <c r="E76" s="705"/>
      <c r="F76" s="693"/>
      <c r="G76" s="497"/>
      <c r="H76" s="690"/>
      <c r="I76" s="690"/>
      <c r="J76" s="690"/>
      <c r="K76" s="690"/>
      <c r="L76" s="690"/>
      <c r="M76" s="692"/>
      <c r="N76" s="33"/>
      <c r="O76" s="33"/>
    </row>
    <row r="77" spans="1:169">
      <c r="A77" s="697"/>
      <c r="B77" s="699"/>
      <c r="C77" s="699"/>
      <c r="D77" s="702"/>
      <c r="E77" s="705"/>
      <c r="F77" s="693"/>
      <c r="G77" s="497"/>
      <c r="H77" s="690"/>
      <c r="I77" s="690"/>
      <c r="J77" s="690"/>
      <c r="K77" s="690"/>
      <c r="L77" s="690"/>
      <c r="M77" s="692"/>
      <c r="N77" s="33"/>
      <c r="O77" s="33"/>
    </row>
    <row r="78" spans="1:169">
      <c r="A78" s="697"/>
      <c r="B78" s="699"/>
      <c r="C78" s="699"/>
      <c r="D78" s="702"/>
      <c r="E78" s="705"/>
      <c r="F78" s="693"/>
      <c r="G78" s="497"/>
      <c r="H78" s="690"/>
      <c r="I78" s="690"/>
      <c r="J78" s="690"/>
      <c r="K78" s="690"/>
      <c r="L78" s="690"/>
      <c r="M78" s="692"/>
      <c r="N78" s="33"/>
      <c r="O78" s="33"/>
    </row>
    <row r="79" spans="1:169" ht="15.75" thickBot="1">
      <c r="A79" s="698"/>
      <c r="B79" s="700"/>
      <c r="C79" s="700"/>
      <c r="D79" s="703"/>
      <c r="E79" s="706"/>
      <c r="F79" s="694"/>
      <c r="G79" s="498"/>
      <c r="H79" s="696"/>
      <c r="I79" s="696"/>
      <c r="J79" s="690"/>
      <c r="K79" s="690"/>
      <c r="L79" s="690"/>
      <c r="M79" s="692"/>
      <c r="N79" s="33"/>
      <c r="O79" s="33"/>
    </row>
  </sheetData>
  <mergeCells count="108">
    <mergeCell ref="A50:A59"/>
    <mergeCell ref="B50:B59"/>
    <mergeCell ref="C50:C59"/>
    <mergeCell ref="D50:D59"/>
    <mergeCell ref="E50:E59"/>
    <mergeCell ref="K50:K59"/>
    <mergeCell ref="L50:L59"/>
    <mergeCell ref="M50:M59"/>
    <mergeCell ref="F50:F59"/>
    <mergeCell ref="G50:G59"/>
    <mergeCell ref="H50:H59"/>
    <mergeCell ref="I50:I59"/>
    <mergeCell ref="J50:J59"/>
    <mergeCell ref="A40:A49"/>
    <mergeCell ref="B40:B49"/>
    <mergeCell ref="C40:C49"/>
    <mergeCell ref="D40:D49"/>
    <mergeCell ref="E40:E49"/>
    <mergeCell ref="K40:K49"/>
    <mergeCell ref="L40:L49"/>
    <mergeCell ref="M40:M49"/>
    <mergeCell ref="F40:F49"/>
    <mergeCell ref="G40:G49"/>
    <mergeCell ref="H40:H49"/>
    <mergeCell ref="I40:I49"/>
    <mergeCell ref="J40:J49"/>
    <mergeCell ref="J20:J29"/>
    <mergeCell ref="K20:K29"/>
    <mergeCell ref="E20:E29"/>
    <mergeCell ref="D30:D39"/>
    <mergeCell ref="E30:E39"/>
    <mergeCell ref="F30:F39"/>
    <mergeCell ref="G20:G29"/>
    <mergeCell ref="H20:H29"/>
    <mergeCell ref="I20:I29"/>
    <mergeCell ref="G30:G39"/>
    <mergeCell ref="H30:H39"/>
    <mergeCell ref="I30:I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60:J69"/>
    <mergeCell ref="K60:K69"/>
    <mergeCell ref="L60:L69"/>
    <mergeCell ref="M60:M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A60:A69"/>
    <mergeCell ref="B60:B69"/>
    <mergeCell ref="C60:C69"/>
    <mergeCell ref="D60:D69"/>
    <mergeCell ref="E60:E69"/>
    <mergeCell ref="F60:F69"/>
    <mergeCell ref="G60:G69"/>
    <mergeCell ref="H60:H69"/>
    <mergeCell ref="I60:I69"/>
    <mergeCell ref="K70:K79"/>
    <mergeCell ref="L70:L79"/>
    <mergeCell ref="M70:M79"/>
    <mergeCell ref="F70:F79"/>
    <mergeCell ref="G70:G79"/>
    <mergeCell ref="H70:H79"/>
    <mergeCell ref="I70:I79"/>
    <mergeCell ref="J70:J79"/>
    <mergeCell ref="A70:A79"/>
    <mergeCell ref="B70:B79"/>
    <mergeCell ref="C70:C79"/>
    <mergeCell ref="D70:D79"/>
    <mergeCell ref="E70:E79"/>
  </mergeCells>
  <conditionalFormatting sqref="A7:B7">
    <cfRule type="containsText" dxfId="247" priority="815" operator="containsText" text="3- Moderado">
      <formula>NOT(ISERROR(SEARCH("3- Moderado",A7)))</formula>
    </cfRule>
    <cfRule type="containsText" dxfId="246" priority="816" operator="containsText" text="6- Moderado">
      <formula>NOT(ISERROR(SEARCH("6- Moderado",A7)))</formula>
    </cfRule>
    <cfRule type="containsText" dxfId="245" priority="817" operator="containsText" text="4- Moderado">
      <formula>NOT(ISERROR(SEARCH("4- Moderado",A7)))</formula>
    </cfRule>
    <cfRule type="containsText" dxfId="244" priority="818" operator="containsText" text="3- Bajo">
      <formula>NOT(ISERROR(SEARCH("3- Bajo",A7)))</formula>
    </cfRule>
    <cfRule type="containsText" dxfId="243" priority="819" operator="containsText" text="4- Bajo">
      <formula>NOT(ISERROR(SEARCH("4- Bajo",A7)))</formula>
    </cfRule>
    <cfRule type="containsText" dxfId="242" priority="820" operator="containsText" text="1- Bajo">
      <formula>NOT(ISERROR(SEARCH("1- Bajo",A7)))</formula>
    </cfRule>
  </conditionalFormatting>
  <conditionalFormatting sqref="A10:E10 A20:E20">
    <cfRule type="containsText" dxfId="241" priority="791" operator="containsText" text="3- Moderado">
      <formula>NOT(ISERROR(SEARCH("3- Moderado",A10)))</formula>
    </cfRule>
    <cfRule type="containsText" dxfId="240" priority="792" operator="containsText" text="6- Moderado">
      <formula>NOT(ISERROR(SEARCH("6- Moderado",A10)))</formula>
    </cfRule>
    <cfRule type="containsText" dxfId="239" priority="793" operator="containsText" text="4- Moderado">
      <formula>NOT(ISERROR(SEARCH("4- Moderado",A10)))</formula>
    </cfRule>
    <cfRule type="containsText" dxfId="238" priority="794" operator="containsText" text="3- Bajo">
      <formula>NOT(ISERROR(SEARCH("3- Bajo",A10)))</formula>
    </cfRule>
    <cfRule type="containsText" dxfId="237" priority="795" operator="containsText" text="4- Bajo">
      <formula>NOT(ISERROR(SEARCH("4- Bajo",A10)))</formula>
    </cfRule>
    <cfRule type="containsText" dxfId="236" priority="796" operator="containsText" text="1- Bajo">
      <formula>NOT(ISERROR(SEARCH("1- Bajo",A10)))</formula>
    </cfRule>
  </conditionalFormatting>
  <conditionalFormatting sqref="A30:E30">
    <cfRule type="containsText" dxfId="235" priority="129" operator="containsText" text="3- Moderado">
      <formula>NOT(ISERROR(SEARCH("3- Moderado",A30)))</formula>
    </cfRule>
    <cfRule type="containsText" dxfId="234" priority="130" operator="containsText" text="6- Moderado">
      <formula>NOT(ISERROR(SEARCH("6- Moderado",A30)))</formula>
    </cfRule>
    <cfRule type="containsText" dxfId="233" priority="131" operator="containsText" text="4- Moderado">
      <formula>NOT(ISERROR(SEARCH("4- Moderado",A30)))</formula>
    </cfRule>
    <cfRule type="containsText" dxfId="232" priority="132" operator="containsText" text="3- Bajo">
      <formula>NOT(ISERROR(SEARCH("3- Bajo",A30)))</formula>
    </cfRule>
    <cfRule type="containsText" dxfId="231" priority="133" operator="containsText" text="4- Bajo">
      <formula>NOT(ISERROR(SEARCH("4- Bajo",A30)))</formula>
    </cfRule>
    <cfRule type="containsText" dxfId="230" priority="134" operator="containsText" text="1- Bajo">
      <formula>NOT(ISERROR(SEARCH("1- Bajo",A30)))</formula>
    </cfRule>
  </conditionalFormatting>
  <conditionalFormatting sqref="A40:E40">
    <cfRule type="containsText" dxfId="229" priority="101" operator="containsText" text="3- Moderado">
      <formula>NOT(ISERROR(SEARCH("3- Moderado",A40)))</formula>
    </cfRule>
    <cfRule type="containsText" dxfId="228" priority="102" operator="containsText" text="6- Moderado">
      <formula>NOT(ISERROR(SEARCH("6- Moderado",A40)))</formula>
    </cfRule>
    <cfRule type="containsText" dxfId="227" priority="103" operator="containsText" text="4- Moderado">
      <formula>NOT(ISERROR(SEARCH("4- Moderado",A40)))</formula>
    </cfRule>
    <cfRule type="containsText" dxfId="226" priority="104" operator="containsText" text="3- Bajo">
      <formula>NOT(ISERROR(SEARCH("3- Bajo",A40)))</formula>
    </cfRule>
    <cfRule type="containsText" dxfId="225" priority="105" operator="containsText" text="4- Bajo">
      <formula>NOT(ISERROR(SEARCH("4- Bajo",A40)))</formula>
    </cfRule>
    <cfRule type="containsText" dxfId="224" priority="106" operator="containsText" text="1- Bajo">
      <formula>NOT(ISERROR(SEARCH("1- Bajo",A40)))</formula>
    </cfRule>
  </conditionalFormatting>
  <conditionalFormatting sqref="A50:E50 A60 A70">
    <cfRule type="containsText" dxfId="223" priority="45" operator="containsText" text="3- Moderado">
      <formula>NOT(ISERROR(SEARCH("3- Moderado",A50)))</formula>
    </cfRule>
    <cfRule type="containsText" dxfId="222" priority="46" operator="containsText" text="6- Moderado">
      <formula>NOT(ISERROR(SEARCH("6- Moderado",A50)))</formula>
    </cfRule>
    <cfRule type="containsText" dxfId="221" priority="47" operator="containsText" text="4- Moderado">
      <formula>NOT(ISERROR(SEARCH("4- Moderado",A50)))</formula>
    </cfRule>
    <cfRule type="containsText" dxfId="220" priority="48" operator="containsText" text="3- Bajo">
      <formula>NOT(ISERROR(SEARCH("3- Bajo",A50)))</formula>
    </cfRule>
    <cfRule type="containsText" dxfId="219" priority="49" operator="containsText" text="4- Bajo">
      <formula>NOT(ISERROR(SEARCH("4- Bajo",A50)))</formula>
    </cfRule>
    <cfRule type="containsText" dxfId="218" priority="50" operator="containsText" text="1- Bajo">
      <formula>NOT(ISERROR(SEARCH("1- Bajo",A50)))</formula>
    </cfRule>
  </conditionalFormatting>
  <conditionalFormatting sqref="B60:E60">
    <cfRule type="containsText" dxfId="217" priority="22" operator="containsText" text="3- Moderado">
      <formula>NOT(ISERROR(SEARCH("3- Moderado",B60)))</formula>
    </cfRule>
    <cfRule type="containsText" dxfId="216" priority="23" operator="containsText" text="6- Moderado">
      <formula>NOT(ISERROR(SEARCH("6- Moderado",B60)))</formula>
    </cfRule>
    <cfRule type="containsText" dxfId="215" priority="24" operator="containsText" text="4- Moderado">
      <formula>NOT(ISERROR(SEARCH("4- Moderado",B60)))</formula>
    </cfRule>
    <cfRule type="containsText" dxfId="214" priority="25" operator="containsText" text="3- Bajo">
      <formula>NOT(ISERROR(SEARCH("3- Bajo",B60)))</formula>
    </cfRule>
    <cfRule type="containsText" dxfId="213" priority="26" operator="containsText" text="4- Bajo">
      <formula>NOT(ISERROR(SEARCH("4- Bajo",B60)))</formula>
    </cfRule>
    <cfRule type="containsText" dxfId="212" priority="27" operator="containsText" text="1- Bajo">
      <formula>NOT(ISERROR(SEARCH("1- Bajo",B60)))</formula>
    </cfRule>
  </conditionalFormatting>
  <conditionalFormatting sqref="B70:E70">
    <cfRule type="containsText" dxfId="211" priority="8" operator="containsText" text="3- Moderado">
      <formula>NOT(ISERROR(SEARCH("3- Moderado",B70)))</formula>
    </cfRule>
    <cfRule type="containsText" dxfId="210" priority="9" operator="containsText" text="6- Moderado">
      <formula>NOT(ISERROR(SEARCH("6- Moderado",B70)))</formula>
    </cfRule>
    <cfRule type="containsText" dxfId="209" priority="10" operator="containsText" text="4- Moderado">
      <formula>NOT(ISERROR(SEARCH("4- Moderado",B70)))</formula>
    </cfRule>
    <cfRule type="containsText" dxfId="208" priority="11" operator="containsText" text="3- Bajo">
      <formula>NOT(ISERROR(SEARCH("3- Bajo",B70)))</formula>
    </cfRule>
    <cfRule type="containsText" dxfId="207" priority="12" operator="containsText" text="4- Bajo">
      <formula>NOT(ISERROR(SEARCH("4- Bajo",B70)))</formula>
    </cfRule>
    <cfRule type="containsText" dxfId="206" priority="13" operator="containsText" text="1- Bajo">
      <formula>NOT(ISERROR(SEARCH("1- Bajo",B70)))</formula>
    </cfRule>
  </conditionalFormatting>
  <conditionalFormatting sqref="C8:F8">
    <cfRule type="containsText" dxfId="205" priority="147" operator="containsText" text="3- Moderado">
      <formula>NOT(ISERROR(SEARCH("3- Moderado",C8)))</formula>
    </cfRule>
    <cfRule type="containsText" dxfId="204" priority="148" operator="containsText" text="6- Moderado">
      <formula>NOT(ISERROR(SEARCH("6- Moderado",C8)))</formula>
    </cfRule>
    <cfRule type="containsText" dxfId="203" priority="149" operator="containsText" text="4- Moderado">
      <formula>NOT(ISERROR(SEARCH("4- Moderado",C8)))</formula>
    </cfRule>
    <cfRule type="containsText" dxfId="202" priority="150" operator="containsText" text="3- Bajo">
      <formula>NOT(ISERROR(SEARCH("3- Bajo",C8)))</formula>
    </cfRule>
    <cfRule type="containsText" dxfId="201" priority="151" operator="containsText" text="4- Bajo">
      <formula>NOT(ISERROR(SEARCH("4- Bajo",C8)))</formula>
    </cfRule>
    <cfRule type="containsText" dxfId="200" priority="152" operator="containsText" text="1- Bajo">
      <formula>NOT(ISERROR(SEARCH("1- Bajo",C8)))</formula>
    </cfRule>
  </conditionalFormatting>
  <conditionalFormatting sqref="D10:D79">
    <cfRule type="containsText" dxfId="199" priority="39" operator="containsText" text="Muy Alta">
      <formula>NOT(ISERROR(SEARCH("Muy Alta",D10)))</formula>
    </cfRule>
    <cfRule type="containsText" dxfId="198" priority="40" operator="containsText" text="Alta">
      <formula>NOT(ISERROR(SEARCH("Alta",D10)))</formula>
    </cfRule>
    <cfRule type="containsText" dxfId="197" priority="41" operator="containsText" text="Baja">
      <formula>NOT(ISERROR(SEARCH("Baja",D10)))</formula>
    </cfRule>
    <cfRule type="containsText" dxfId="196" priority="42" operator="containsText" text="Muy Baja">
      <formula>NOT(ISERROR(SEARCH("Muy Baja",D10)))</formula>
    </cfRule>
    <cfRule type="containsText" dxfId="195" priority="44" operator="containsText" text="Media">
      <formula>NOT(ISERROR(SEARCH("Media",D10)))</formula>
    </cfRule>
  </conditionalFormatting>
  <conditionalFormatting sqref="E10:E79">
    <cfRule type="containsText" dxfId="194" priority="35" operator="containsText" text="Catastrófico">
      <formula>NOT(ISERROR(SEARCH("Catastrófico",E10)))</formula>
    </cfRule>
    <cfRule type="containsText" dxfId="193" priority="36" operator="containsText" text="Mayor">
      <formula>NOT(ISERROR(SEARCH("Mayor",E10)))</formula>
    </cfRule>
    <cfRule type="containsText" dxfId="192" priority="37" operator="containsText" text="Menor">
      <formula>NOT(ISERROR(SEARCH("Menor",E10)))</formula>
    </cfRule>
    <cfRule type="containsText" dxfId="191" priority="38" operator="containsText" text="Leve">
      <formula>NOT(ISERROR(SEARCH("Leve",E10)))</formula>
    </cfRule>
  </conditionalFormatting>
  <conditionalFormatting sqref="E10:F7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79">
    <cfRule type="containsText" dxfId="189" priority="58" operator="containsText" text="Bajo">
      <formula>NOT(ISERROR(SEARCH("Bajo",F10)))</formula>
    </cfRule>
    <cfRule type="containsText" dxfId="188" priority="59" operator="containsText" text="Moderado">
      <formula>NOT(ISERROR(SEARCH("Moderado",F10)))</formula>
    </cfRule>
    <cfRule type="containsText" dxfId="187" priority="60" operator="containsText" text="Alto">
      <formula>NOT(ISERROR(SEARCH("Alto",F10)))</formula>
    </cfRule>
    <cfRule type="containsText" dxfId="186"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7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G10:G79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79"/>
  <sheetViews>
    <sheetView showGridLines="0" topLeftCell="A25" zoomScale="55" zoomScaleNormal="55" workbookViewId="0">
      <selection activeCell="M92" sqref="M92"/>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724"/>
      <c r="B1" s="725"/>
      <c r="C1" s="728"/>
      <c r="D1" s="728"/>
      <c r="E1" s="728"/>
      <c r="F1" s="728"/>
      <c r="G1" s="728"/>
      <c r="H1" s="728"/>
      <c r="I1" s="728"/>
      <c r="J1" s="729"/>
      <c r="K1" s="723"/>
      <c r="L1" s="723"/>
      <c r="M1" s="72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726"/>
      <c r="B2" s="727"/>
      <c r="C2" s="730"/>
      <c r="D2" s="730"/>
      <c r="E2" s="730"/>
      <c r="F2" s="730"/>
      <c r="G2" s="730"/>
      <c r="H2" s="730"/>
      <c r="I2" s="730"/>
      <c r="J2" s="731"/>
      <c r="K2" s="723"/>
      <c r="L2" s="723"/>
      <c r="M2" s="72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730"/>
      <c r="D3" s="730"/>
      <c r="E3" s="730"/>
      <c r="F3" s="730"/>
      <c r="G3" s="730"/>
      <c r="H3" s="730"/>
      <c r="I3" s="730"/>
      <c r="J3" s="731"/>
      <c r="K3" s="723"/>
      <c r="L3" s="723"/>
      <c r="M3" s="72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48" t="s">
        <v>246</v>
      </c>
      <c r="B4" s="548"/>
      <c r="C4" s="604"/>
      <c r="D4" s="604"/>
      <c r="E4" s="604"/>
      <c r="F4" s="604"/>
      <c r="G4" s="604"/>
      <c r="H4" s="604"/>
      <c r="I4" s="604"/>
      <c r="J4" s="604"/>
      <c r="K4" s="604"/>
      <c r="L4" s="604"/>
      <c r="M4" s="60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48" t="s">
        <v>247</v>
      </c>
      <c r="B5" s="548"/>
      <c r="C5" s="603"/>
      <c r="D5" s="603"/>
      <c r="E5" s="603"/>
      <c r="F5" s="603"/>
      <c r="G5" s="603"/>
      <c r="H5" s="603"/>
      <c r="I5" s="603"/>
      <c r="J5" s="603"/>
      <c r="K5" s="603"/>
      <c r="L5" s="603"/>
      <c r="M5" s="60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48" t="s">
        <v>249</v>
      </c>
      <c r="B6" s="548"/>
      <c r="C6" s="717"/>
      <c r="D6" s="718"/>
      <c r="E6" s="718"/>
      <c r="F6" s="718"/>
      <c r="G6" s="718"/>
      <c r="H6" s="718"/>
      <c r="I6" s="718"/>
      <c r="J6" s="718"/>
      <c r="K6" s="718"/>
      <c r="L6" s="718"/>
      <c r="M6" s="719"/>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712" t="s">
        <v>492</v>
      </c>
      <c r="B7" s="713"/>
      <c r="C7" s="714"/>
      <c r="D7" s="715" t="s">
        <v>493</v>
      </c>
      <c r="E7" s="715"/>
      <c r="F7" s="715"/>
      <c r="G7" s="716" t="s">
        <v>494</v>
      </c>
      <c r="H7" s="707" t="s">
        <v>495</v>
      </c>
      <c r="I7" s="709" t="s">
        <v>496</v>
      </c>
      <c r="J7" s="710"/>
      <c r="K7" s="709" t="s">
        <v>497</v>
      </c>
      <c r="L7" s="710"/>
      <c r="M7" s="711" t="s">
        <v>507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35</v>
      </c>
      <c r="B8" s="34" t="s">
        <v>188</v>
      </c>
      <c r="C8" s="34" t="s">
        <v>190</v>
      </c>
      <c r="D8" s="27" t="s">
        <v>200</v>
      </c>
      <c r="E8" s="27" t="s">
        <v>499</v>
      </c>
      <c r="F8" s="27" t="s">
        <v>500</v>
      </c>
      <c r="G8" s="716"/>
      <c r="H8" s="708"/>
      <c r="I8" s="28" t="s">
        <v>501</v>
      </c>
      <c r="J8" s="28" t="s">
        <v>508</v>
      </c>
      <c r="K8" s="28" t="s">
        <v>503</v>
      </c>
      <c r="L8" s="28" t="s">
        <v>504</v>
      </c>
      <c r="M8" s="71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732"/>
      <c r="B9" s="733"/>
      <c r="C9" s="733"/>
      <c r="D9" s="733"/>
      <c r="E9" s="733"/>
      <c r="F9" s="733"/>
      <c r="G9" s="733"/>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734">
        <f>'7- Mapa Final'!A10</f>
        <v>1</v>
      </c>
      <c r="B10" s="720" t="str">
        <f>'7- Mapa Final'!B10</f>
        <v>Vencimiento de Términos</v>
      </c>
      <c r="C10" s="720" t="str">
        <f>'7- Mapa Final'!C10</f>
        <v>Se realizan  actuaciones procesales o se da  respuesta a las solicitudes de los usuarios de la administración de justicia en materia penal, penal para adolescentes, civil, familia y laboral después del  término legal establecido para decidir sobre los conflictos presentados Magistrados</v>
      </c>
      <c r="D10" s="721" t="str">
        <f>'7- Mapa Final'!J10</f>
        <v>Muy Baja - 1</v>
      </c>
      <c r="E10" s="722" t="str">
        <f>'7- Mapa Final'!K10</f>
        <v>Menor - 2</v>
      </c>
      <c r="F10" s="735" t="str">
        <f>'7- Mapa Final'!M10</f>
        <v>Bajo - 2</v>
      </c>
      <c r="G10" s="496"/>
      <c r="H10" s="737"/>
      <c r="I10" s="737"/>
      <c r="J10" s="737"/>
      <c r="K10" s="737"/>
      <c r="L10" s="737"/>
      <c r="M10" s="74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97"/>
      <c r="B11" s="699"/>
      <c r="C11" s="699"/>
      <c r="D11" s="702"/>
      <c r="E11" s="705"/>
      <c r="F11" s="693"/>
      <c r="G11" s="497"/>
      <c r="H11" s="690"/>
      <c r="I11" s="690"/>
      <c r="J11" s="690"/>
      <c r="K11" s="690"/>
      <c r="L11" s="690"/>
      <c r="M11" s="73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97"/>
      <c r="B12" s="699"/>
      <c r="C12" s="699"/>
      <c r="D12" s="702"/>
      <c r="E12" s="705"/>
      <c r="F12" s="693"/>
      <c r="G12" s="497"/>
      <c r="H12" s="690"/>
      <c r="I12" s="690"/>
      <c r="J12" s="690"/>
      <c r="K12" s="690"/>
      <c r="L12" s="690"/>
      <c r="M12" s="73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97"/>
      <c r="B13" s="699"/>
      <c r="C13" s="699"/>
      <c r="D13" s="702"/>
      <c r="E13" s="705"/>
      <c r="F13" s="693"/>
      <c r="G13" s="497"/>
      <c r="H13" s="690"/>
      <c r="I13" s="690"/>
      <c r="J13" s="690"/>
      <c r="K13" s="690"/>
      <c r="L13" s="690"/>
      <c r="M13" s="738"/>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97"/>
      <c r="B14" s="699"/>
      <c r="C14" s="699"/>
      <c r="D14" s="702"/>
      <c r="E14" s="705"/>
      <c r="F14" s="693"/>
      <c r="G14" s="497"/>
      <c r="H14" s="690"/>
      <c r="I14" s="690"/>
      <c r="J14" s="690"/>
      <c r="K14" s="690"/>
      <c r="L14" s="690"/>
      <c r="M14" s="738"/>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97"/>
      <c r="B15" s="699"/>
      <c r="C15" s="699"/>
      <c r="D15" s="702"/>
      <c r="E15" s="705"/>
      <c r="F15" s="693"/>
      <c r="G15" s="497"/>
      <c r="H15" s="690"/>
      <c r="I15" s="690"/>
      <c r="J15" s="690"/>
      <c r="K15" s="690"/>
      <c r="L15" s="690"/>
      <c r="M15" s="738"/>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97"/>
      <c r="B16" s="699"/>
      <c r="C16" s="699"/>
      <c r="D16" s="702"/>
      <c r="E16" s="705"/>
      <c r="F16" s="693"/>
      <c r="G16" s="497"/>
      <c r="H16" s="690"/>
      <c r="I16" s="690"/>
      <c r="J16" s="690"/>
      <c r="K16" s="690"/>
      <c r="L16" s="690"/>
      <c r="M16" s="738"/>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97"/>
      <c r="B17" s="699"/>
      <c r="C17" s="699"/>
      <c r="D17" s="702"/>
      <c r="E17" s="705"/>
      <c r="F17" s="693"/>
      <c r="G17" s="497"/>
      <c r="H17" s="690"/>
      <c r="I17" s="690"/>
      <c r="J17" s="690"/>
      <c r="K17" s="690"/>
      <c r="L17" s="690"/>
      <c r="M17" s="738"/>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97"/>
      <c r="B18" s="699"/>
      <c r="C18" s="699"/>
      <c r="D18" s="702"/>
      <c r="E18" s="705"/>
      <c r="F18" s="693"/>
      <c r="G18" s="497"/>
      <c r="H18" s="690"/>
      <c r="I18" s="690"/>
      <c r="J18" s="690"/>
      <c r="K18" s="690"/>
      <c r="L18" s="690"/>
      <c r="M18" s="738"/>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97"/>
      <c r="B19" s="699"/>
      <c r="C19" s="699"/>
      <c r="D19" s="702"/>
      <c r="E19" s="705"/>
      <c r="F19" s="693"/>
      <c r="G19" s="497"/>
      <c r="H19" s="690"/>
      <c r="I19" s="690"/>
      <c r="J19" s="690"/>
      <c r="K19" s="690"/>
      <c r="L19" s="690"/>
      <c r="M19" s="738"/>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97">
        <f>'7- Mapa Final'!A20</f>
        <v>2</v>
      </c>
      <c r="B20" s="699" t="str">
        <f>'7- Mapa Final'!B20</f>
        <v xml:space="preserve">Incumplimientos en la realización de audiencias </v>
      </c>
      <c r="C20" s="699" t="str">
        <f>'7- Mapa Final'!C20</f>
        <v>No se atiende la  solicitud  de un fiscal o parte interesada para la realización de una audiencia preliminar o no se cumple  la programación de audiencias de los despachos de los Magistrados.</v>
      </c>
      <c r="D20" s="701" t="str">
        <f>'7- Mapa Final'!J20</f>
        <v>Muy Baja - 1</v>
      </c>
      <c r="E20" s="704" t="str">
        <f>'7- Mapa Final'!K20</f>
        <v>Menor - 2</v>
      </c>
      <c r="F20" s="693" t="str">
        <f>'7- Mapa Final'!M20</f>
        <v>Bajo - 2</v>
      </c>
      <c r="G20" s="497"/>
      <c r="H20" s="690"/>
      <c r="I20" s="690"/>
      <c r="J20" s="690"/>
      <c r="K20" s="690"/>
      <c r="L20" s="690"/>
      <c r="M20" s="738"/>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97"/>
      <c r="B21" s="699"/>
      <c r="C21" s="699"/>
      <c r="D21" s="702"/>
      <c r="E21" s="705"/>
      <c r="F21" s="693"/>
      <c r="G21" s="497"/>
      <c r="H21" s="690"/>
      <c r="I21" s="690"/>
      <c r="J21" s="690"/>
      <c r="K21" s="690"/>
      <c r="L21" s="690"/>
      <c r="M21" s="738"/>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97"/>
      <c r="B22" s="699"/>
      <c r="C22" s="699"/>
      <c r="D22" s="702"/>
      <c r="E22" s="705"/>
      <c r="F22" s="693"/>
      <c r="G22" s="497"/>
      <c r="H22" s="690"/>
      <c r="I22" s="690"/>
      <c r="J22" s="690"/>
      <c r="K22" s="690"/>
      <c r="L22" s="690"/>
      <c r="M22" s="738"/>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97"/>
      <c r="B23" s="699"/>
      <c r="C23" s="699"/>
      <c r="D23" s="702"/>
      <c r="E23" s="705"/>
      <c r="F23" s="693"/>
      <c r="G23" s="497"/>
      <c r="H23" s="690"/>
      <c r="I23" s="690"/>
      <c r="J23" s="690"/>
      <c r="K23" s="690"/>
      <c r="L23" s="690"/>
      <c r="M23" s="738"/>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97"/>
      <c r="B24" s="699"/>
      <c r="C24" s="699"/>
      <c r="D24" s="702"/>
      <c r="E24" s="705"/>
      <c r="F24" s="693"/>
      <c r="G24" s="497"/>
      <c r="H24" s="690"/>
      <c r="I24" s="690"/>
      <c r="J24" s="690"/>
      <c r="K24" s="690"/>
      <c r="L24" s="690"/>
      <c r="M24" s="738"/>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97"/>
      <c r="B25" s="699"/>
      <c r="C25" s="699"/>
      <c r="D25" s="702"/>
      <c r="E25" s="705"/>
      <c r="F25" s="693"/>
      <c r="G25" s="497"/>
      <c r="H25" s="690"/>
      <c r="I25" s="690"/>
      <c r="J25" s="690"/>
      <c r="K25" s="690"/>
      <c r="L25" s="690"/>
      <c r="M25" s="738"/>
      <c r="N25" s="33"/>
      <c r="O25" s="33"/>
    </row>
    <row r="26" spans="1:169">
      <c r="A26" s="697"/>
      <c r="B26" s="699"/>
      <c r="C26" s="699"/>
      <c r="D26" s="702"/>
      <c r="E26" s="705"/>
      <c r="F26" s="693"/>
      <c r="G26" s="497"/>
      <c r="H26" s="690"/>
      <c r="I26" s="690"/>
      <c r="J26" s="690"/>
      <c r="K26" s="690"/>
      <c r="L26" s="690"/>
      <c r="M26" s="738"/>
      <c r="N26" s="33"/>
      <c r="O26" s="33"/>
    </row>
    <row r="27" spans="1:169">
      <c r="A27" s="697"/>
      <c r="B27" s="699"/>
      <c r="C27" s="699"/>
      <c r="D27" s="702"/>
      <c r="E27" s="705"/>
      <c r="F27" s="693"/>
      <c r="G27" s="497"/>
      <c r="H27" s="690"/>
      <c r="I27" s="690"/>
      <c r="J27" s="690"/>
      <c r="K27" s="690"/>
      <c r="L27" s="690"/>
      <c r="M27" s="738"/>
      <c r="N27" s="33"/>
      <c r="O27" s="33"/>
    </row>
    <row r="28" spans="1:169">
      <c r="A28" s="697"/>
      <c r="B28" s="699"/>
      <c r="C28" s="699"/>
      <c r="D28" s="702"/>
      <c r="E28" s="705"/>
      <c r="F28" s="693"/>
      <c r="G28" s="497"/>
      <c r="H28" s="690"/>
      <c r="I28" s="690"/>
      <c r="J28" s="690"/>
      <c r="K28" s="690"/>
      <c r="L28" s="690"/>
      <c r="M28" s="738"/>
      <c r="N28" s="33"/>
      <c r="O28" s="33"/>
    </row>
    <row r="29" spans="1:169">
      <c r="A29" s="697"/>
      <c r="B29" s="699"/>
      <c r="C29" s="699"/>
      <c r="D29" s="702"/>
      <c r="E29" s="705"/>
      <c r="F29" s="693"/>
      <c r="G29" s="497"/>
      <c r="H29" s="690"/>
      <c r="I29" s="690"/>
      <c r="J29" s="690"/>
      <c r="K29" s="690"/>
      <c r="L29" s="690"/>
      <c r="M29" s="738"/>
      <c r="N29" s="33"/>
      <c r="O29" s="33"/>
    </row>
    <row r="30" spans="1:169" s="25" customFormat="1" ht="12.75">
      <c r="A30" s="697">
        <f>'7- Mapa Final'!A30</f>
        <v>3</v>
      </c>
      <c r="B30" s="699" t="str">
        <f>'7- Mapa Final'!B30</f>
        <v xml:space="preserve"> Efectuar notificaciones que no cumplan con los requisitos</v>
      </c>
      <c r="C30" s="699" t="str">
        <f>'7- Mapa Final'!C30</f>
        <v xml:space="preserve">No realizar las notificaciones, no efectuar oportunamente las notificaciones o no aplicar la normatividad vigente </v>
      </c>
      <c r="D30" s="701" t="str">
        <f>'7- Mapa Final'!J30</f>
        <v>Muy Baja - 1</v>
      </c>
      <c r="E30" s="704" t="str">
        <f>'7- Mapa Final'!K30</f>
        <v>Menor - 2</v>
      </c>
      <c r="F30" s="693" t="str">
        <f>'7- Mapa Final'!M30</f>
        <v>Bajo - 2</v>
      </c>
      <c r="G30" s="497"/>
      <c r="H30" s="690"/>
      <c r="I30" s="690"/>
      <c r="J30" s="690"/>
      <c r="K30" s="690"/>
      <c r="L30" s="690"/>
      <c r="M30" s="738"/>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97"/>
      <c r="B31" s="699"/>
      <c r="C31" s="699"/>
      <c r="D31" s="702"/>
      <c r="E31" s="705"/>
      <c r="F31" s="693"/>
      <c r="G31" s="497"/>
      <c r="H31" s="690"/>
      <c r="I31" s="690"/>
      <c r="J31" s="690"/>
      <c r="K31" s="690"/>
      <c r="L31" s="690"/>
      <c r="M31" s="738"/>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97"/>
      <c r="B32" s="699"/>
      <c r="C32" s="699"/>
      <c r="D32" s="702"/>
      <c r="E32" s="705"/>
      <c r="F32" s="693"/>
      <c r="G32" s="497"/>
      <c r="H32" s="690"/>
      <c r="I32" s="690"/>
      <c r="J32" s="690"/>
      <c r="K32" s="690"/>
      <c r="L32" s="690"/>
      <c r="M32" s="738"/>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97"/>
      <c r="B33" s="699"/>
      <c r="C33" s="699"/>
      <c r="D33" s="702"/>
      <c r="E33" s="705"/>
      <c r="F33" s="693"/>
      <c r="G33" s="497"/>
      <c r="H33" s="690"/>
      <c r="I33" s="690"/>
      <c r="J33" s="690"/>
      <c r="K33" s="690"/>
      <c r="L33" s="690"/>
      <c r="M33" s="738"/>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97"/>
      <c r="B34" s="699"/>
      <c r="C34" s="699"/>
      <c r="D34" s="702"/>
      <c r="E34" s="705"/>
      <c r="F34" s="693"/>
      <c r="G34" s="497"/>
      <c r="H34" s="690"/>
      <c r="I34" s="690"/>
      <c r="J34" s="690"/>
      <c r="K34" s="690"/>
      <c r="L34" s="690"/>
      <c r="M34" s="738"/>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97"/>
      <c r="B35" s="699"/>
      <c r="C35" s="699"/>
      <c r="D35" s="702"/>
      <c r="E35" s="705"/>
      <c r="F35" s="693"/>
      <c r="G35" s="497"/>
      <c r="H35" s="690"/>
      <c r="I35" s="690"/>
      <c r="J35" s="690"/>
      <c r="K35" s="690"/>
      <c r="L35" s="690"/>
      <c r="M35" s="738"/>
      <c r="N35" s="33"/>
      <c r="O35" s="33"/>
    </row>
    <row r="36" spans="1:169">
      <c r="A36" s="697"/>
      <c r="B36" s="699"/>
      <c r="C36" s="699"/>
      <c r="D36" s="702"/>
      <c r="E36" s="705"/>
      <c r="F36" s="693"/>
      <c r="G36" s="497"/>
      <c r="H36" s="690"/>
      <c r="I36" s="690"/>
      <c r="J36" s="690"/>
      <c r="K36" s="690"/>
      <c r="L36" s="690"/>
      <c r="M36" s="738"/>
      <c r="N36" s="33"/>
      <c r="O36" s="33"/>
    </row>
    <row r="37" spans="1:169">
      <c r="A37" s="697"/>
      <c r="B37" s="699"/>
      <c r="C37" s="699"/>
      <c r="D37" s="702"/>
      <c r="E37" s="705"/>
      <c r="F37" s="693"/>
      <c r="G37" s="497"/>
      <c r="H37" s="690"/>
      <c r="I37" s="690"/>
      <c r="J37" s="690"/>
      <c r="K37" s="690"/>
      <c r="L37" s="690"/>
      <c r="M37" s="738"/>
      <c r="N37" s="33"/>
      <c r="O37" s="33"/>
    </row>
    <row r="38" spans="1:169">
      <c r="A38" s="697"/>
      <c r="B38" s="699"/>
      <c r="C38" s="699"/>
      <c r="D38" s="702"/>
      <c r="E38" s="705"/>
      <c r="F38" s="693"/>
      <c r="G38" s="497"/>
      <c r="H38" s="690"/>
      <c r="I38" s="690"/>
      <c r="J38" s="690"/>
      <c r="K38" s="690"/>
      <c r="L38" s="690"/>
      <c r="M38" s="738"/>
      <c r="N38" s="33"/>
      <c r="O38" s="33"/>
    </row>
    <row r="39" spans="1:169">
      <c r="A39" s="697"/>
      <c r="B39" s="699"/>
      <c r="C39" s="699"/>
      <c r="D39" s="702"/>
      <c r="E39" s="705"/>
      <c r="F39" s="693"/>
      <c r="G39" s="497"/>
      <c r="H39" s="690"/>
      <c r="I39" s="690"/>
      <c r="J39" s="690"/>
      <c r="K39" s="690"/>
      <c r="L39" s="690"/>
      <c r="M39" s="738"/>
      <c r="N39" s="33"/>
      <c r="O39" s="33"/>
    </row>
    <row r="40" spans="1:169" s="25" customFormat="1" ht="12.75">
      <c r="A40" s="697">
        <f>'7- Mapa Final'!A40</f>
        <v>4</v>
      </c>
      <c r="B40" s="699" t="str">
        <f>'7- Mapa Final'!B40</f>
        <v>Efectuar el reparto judicial incumpliendo requisitos</v>
      </c>
      <c r="C40" s="699" t="str">
        <f>'7- Mapa Final'!C40</f>
        <v xml:space="preserve">Realizar el reparto incumpliendo los principios y condiciones establecida para su realización </v>
      </c>
      <c r="D40" s="701" t="str">
        <f>'7- Mapa Final'!J40</f>
        <v>Muy Baja - 1</v>
      </c>
      <c r="E40" s="704" t="str">
        <f>'7- Mapa Final'!K40</f>
        <v>Leve - 1</v>
      </c>
      <c r="F40" s="693" t="str">
        <f>'7- Mapa Final'!M40</f>
        <v>Bajo - 1</v>
      </c>
      <c r="G40" s="497"/>
      <c r="H40" s="690"/>
      <c r="I40" s="690"/>
      <c r="J40" s="690"/>
      <c r="K40" s="690"/>
      <c r="L40" s="690"/>
      <c r="M40" s="738"/>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97"/>
      <c r="B41" s="699"/>
      <c r="C41" s="699"/>
      <c r="D41" s="702"/>
      <c r="E41" s="705"/>
      <c r="F41" s="693"/>
      <c r="G41" s="497"/>
      <c r="H41" s="690"/>
      <c r="I41" s="690"/>
      <c r="J41" s="690"/>
      <c r="K41" s="690"/>
      <c r="L41" s="690"/>
      <c r="M41" s="738"/>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97"/>
      <c r="B42" s="699"/>
      <c r="C42" s="699"/>
      <c r="D42" s="702"/>
      <c r="E42" s="705"/>
      <c r="F42" s="693"/>
      <c r="G42" s="497"/>
      <c r="H42" s="690"/>
      <c r="I42" s="690"/>
      <c r="J42" s="690"/>
      <c r="K42" s="690"/>
      <c r="L42" s="690"/>
      <c r="M42" s="738"/>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97"/>
      <c r="B43" s="699"/>
      <c r="C43" s="699"/>
      <c r="D43" s="702"/>
      <c r="E43" s="705"/>
      <c r="F43" s="693"/>
      <c r="G43" s="497"/>
      <c r="H43" s="690"/>
      <c r="I43" s="690"/>
      <c r="J43" s="690"/>
      <c r="K43" s="690"/>
      <c r="L43" s="690"/>
      <c r="M43" s="738"/>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97"/>
      <c r="B44" s="699"/>
      <c r="C44" s="699"/>
      <c r="D44" s="702"/>
      <c r="E44" s="705"/>
      <c r="F44" s="693"/>
      <c r="G44" s="497"/>
      <c r="H44" s="690"/>
      <c r="I44" s="690"/>
      <c r="J44" s="690"/>
      <c r="K44" s="690"/>
      <c r="L44" s="690"/>
      <c r="M44" s="738"/>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97"/>
      <c r="B45" s="699"/>
      <c r="C45" s="699"/>
      <c r="D45" s="702"/>
      <c r="E45" s="705"/>
      <c r="F45" s="693"/>
      <c r="G45" s="497"/>
      <c r="H45" s="690"/>
      <c r="I45" s="690"/>
      <c r="J45" s="690"/>
      <c r="K45" s="690"/>
      <c r="L45" s="690"/>
      <c r="M45" s="738"/>
      <c r="N45" s="33"/>
      <c r="O45" s="33"/>
    </row>
    <row r="46" spans="1:169">
      <c r="A46" s="697"/>
      <c r="B46" s="699"/>
      <c r="C46" s="699"/>
      <c r="D46" s="702"/>
      <c r="E46" s="705"/>
      <c r="F46" s="693"/>
      <c r="G46" s="497"/>
      <c r="H46" s="690"/>
      <c r="I46" s="690"/>
      <c r="J46" s="690"/>
      <c r="K46" s="690"/>
      <c r="L46" s="690"/>
      <c r="M46" s="738"/>
      <c r="N46" s="33"/>
      <c r="O46" s="33"/>
    </row>
    <row r="47" spans="1:169">
      <c r="A47" s="697"/>
      <c r="B47" s="699"/>
      <c r="C47" s="699"/>
      <c r="D47" s="702"/>
      <c r="E47" s="705"/>
      <c r="F47" s="693"/>
      <c r="G47" s="497"/>
      <c r="H47" s="690"/>
      <c r="I47" s="690"/>
      <c r="J47" s="690"/>
      <c r="K47" s="690"/>
      <c r="L47" s="690"/>
      <c r="M47" s="738"/>
      <c r="N47" s="33"/>
      <c r="O47" s="33"/>
    </row>
    <row r="48" spans="1:169">
      <c r="A48" s="697"/>
      <c r="B48" s="699"/>
      <c r="C48" s="699"/>
      <c r="D48" s="702"/>
      <c r="E48" s="705"/>
      <c r="F48" s="693"/>
      <c r="G48" s="497"/>
      <c r="H48" s="690"/>
      <c r="I48" s="690"/>
      <c r="J48" s="690"/>
      <c r="K48" s="690"/>
      <c r="L48" s="690"/>
      <c r="M48" s="738"/>
      <c r="N48" s="33"/>
      <c r="O48" s="33"/>
    </row>
    <row r="49" spans="1:169">
      <c r="A49" s="697"/>
      <c r="B49" s="699"/>
      <c r="C49" s="699"/>
      <c r="D49" s="702"/>
      <c r="E49" s="705"/>
      <c r="F49" s="693"/>
      <c r="G49" s="497"/>
      <c r="H49" s="690"/>
      <c r="I49" s="690"/>
      <c r="J49" s="690"/>
      <c r="K49" s="690"/>
      <c r="L49" s="690"/>
      <c r="M49" s="738"/>
      <c r="N49" s="33"/>
      <c r="O49" s="33"/>
    </row>
    <row r="50" spans="1:169" s="25" customFormat="1" ht="12.75">
      <c r="A50" s="697">
        <v>5</v>
      </c>
      <c r="B50" s="699" t="str">
        <f>'7- Mapa Final'!B50</f>
        <v>Pérdida de información</v>
      </c>
      <c r="C50" s="699" t="str">
        <f>'7- Mapa Final'!C50</f>
        <v xml:space="preserve">perdida temporal o definitiva de la información de los procesos judiciales </v>
      </c>
      <c r="D50" s="701" t="str">
        <f>'7- Mapa Final'!J50</f>
        <v>Muy Baja - 1</v>
      </c>
      <c r="E50" s="704" t="str">
        <f>'7- Mapa Final'!K50</f>
        <v>Mayor - 4</v>
      </c>
      <c r="F50" s="693" t="str">
        <f>'7- Mapa Final'!M50</f>
        <v>Alto  - 4</v>
      </c>
      <c r="G50" s="497"/>
      <c r="H50" s="690"/>
      <c r="I50" s="690"/>
      <c r="J50" s="690"/>
      <c r="K50" s="690"/>
      <c r="L50" s="690"/>
      <c r="M50" s="738"/>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97"/>
      <c r="B51" s="699"/>
      <c r="C51" s="699"/>
      <c r="D51" s="702"/>
      <c r="E51" s="705"/>
      <c r="F51" s="693"/>
      <c r="G51" s="497"/>
      <c r="H51" s="690"/>
      <c r="I51" s="690"/>
      <c r="J51" s="690"/>
      <c r="K51" s="690"/>
      <c r="L51" s="690"/>
      <c r="M51" s="738"/>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97"/>
      <c r="B52" s="699"/>
      <c r="C52" s="699"/>
      <c r="D52" s="702"/>
      <c r="E52" s="705"/>
      <c r="F52" s="693"/>
      <c r="G52" s="497"/>
      <c r="H52" s="690"/>
      <c r="I52" s="690"/>
      <c r="J52" s="690"/>
      <c r="K52" s="690"/>
      <c r="L52" s="690"/>
      <c r="M52" s="738"/>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97"/>
      <c r="B53" s="699"/>
      <c r="C53" s="699"/>
      <c r="D53" s="702"/>
      <c r="E53" s="705"/>
      <c r="F53" s="693"/>
      <c r="G53" s="497"/>
      <c r="H53" s="690"/>
      <c r="I53" s="690"/>
      <c r="J53" s="690"/>
      <c r="K53" s="690"/>
      <c r="L53" s="690"/>
      <c r="M53" s="738"/>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97"/>
      <c r="B54" s="699"/>
      <c r="C54" s="699"/>
      <c r="D54" s="702"/>
      <c r="E54" s="705"/>
      <c r="F54" s="693"/>
      <c r="G54" s="497"/>
      <c r="H54" s="690"/>
      <c r="I54" s="690"/>
      <c r="J54" s="690"/>
      <c r="K54" s="690"/>
      <c r="L54" s="690"/>
      <c r="M54" s="738"/>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97"/>
      <c r="B55" s="699"/>
      <c r="C55" s="699"/>
      <c r="D55" s="702"/>
      <c r="E55" s="705"/>
      <c r="F55" s="693"/>
      <c r="G55" s="497"/>
      <c r="H55" s="690"/>
      <c r="I55" s="690"/>
      <c r="J55" s="690"/>
      <c r="K55" s="690"/>
      <c r="L55" s="690"/>
      <c r="M55" s="738"/>
      <c r="N55" s="33"/>
      <c r="O55" s="33"/>
    </row>
    <row r="56" spans="1:169">
      <c r="A56" s="697"/>
      <c r="B56" s="699"/>
      <c r="C56" s="699"/>
      <c r="D56" s="702"/>
      <c r="E56" s="705"/>
      <c r="F56" s="693"/>
      <c r="G56" s="497"/>
      <c r="H56" s="690"/>
      <c r="I56" s="690"/>
      <c r="J56" s="690"/>
      <c r="K56" s="690"/>
      <c r="L56" s="690"/>
      <c r="M56" s="738"/>
      <c r="N56" s="33"/>
      <c r="O56" s="33"/>
    </row>
    <row r="57" spans="1:169">
      <c r="A57" s="697"/>
      <c r="B57" s="699"/>
      <c r="C57" s="699"/>
      <c r="D57" s="702"/>
      <c r="E57" s="705"/>
      <c r="F57" s="693"/>
      <c r="G57" s="497"/>
      <c r="H57" s="690"/>
      <c r="I57" s="690"/>
      <c r="J57" s="690"/>
      <c r="K57" s="690"/>
      <c r="L57" s="690"/>
      <c r="M57" s="738"/>
      <c r="N57" s="33"/>
      <c r="O57" s="33"/>
    </row>
    <row r="58" spans="1:169">
      <c r="A58" s="697"/>
      <c r="B58" s="699"/>
      <c r="C58" s="699"/>
      <c r="D58" s="702"/>
      <c r="E58" s="705"/>
      <c r="F58" s="693"/>
      <c r="G58" s="497"/>
      <c r="H58" s="690"/>
      <c r="I58" s="690"/>
      <c r="J58" s="690"/>
      <c r="K58" s="690"/>
      <c r="L58" s="690"/>
      <c r="M58" s="738"/>
      <c r="N58" s="33"/>
      <c r="O58" s="33"/>
    </row>
    <row r="59" spans="1:169" ht="15.75" thickBot="1">
      <c r="A59" s="698"/>
      <c r="B59" s="700"/>
      <c r="C59" s="700"/>
      <c r="D59" s="703"/>
      <c r="E59" s="706"/>
      <c r="F59" s="694"/>
      <c r="G59" s="498"/>
      <c r="H59" s="696"/>
      <c r="I59" s="696"/>
      <c r="J59" s="696"/>
      <c r="K59" s="696"/>
      <c r="L59" s="696"/>
      <c r="M59" s="739"/>
      <c r="N59" s="33"/>
      <c r="O59" s="33"/>
    </row>
    <row r="60" spans="1:169" s="25" customFormat="1" ht="15.75" customHeight="1">
      <c r="A60" s="697">
        <v>6</v>
      </c>
      <c r="B60" s="699" t="str">
        <f>'7- Mapa Final'!B60</f>
        <v xml:space="preserve">Recibir , ofrecer, prometer , entregar o aceptar dádivas o beneficios a nombre propio o de terceros para  expedir, alterar, retener , extraviar o entregar  documentos  sin el lleno de requisitos legales </v>
      </c>
      <c r="C60" s="699" t="str">
        <f>'7- Mapa Final'!C60</f>
        <v xml:space="preserve"> Realizar trámites sin el cumplimiento de los requisitos legales  o  con informacionales</v>
      </c>
      <c r="D60" s="701" t="str">
        <f>'7- Mapa Final'!J60</f>
        <v>Muy Baja - 1</v>
      </c>
      <c r="E60" s="704" t="str">
        <f>'7- Mapa Final'!K60</f>
        <v>Moderado - 3</v>
      </c>
      <c r="F60" s="693" t="str">
        <f>'7- Mapa Final'!M60</f>
        <v>Moderado - 3</v>
      </c>
      <c r="G60" s="497"/>
      <c r="H60" s="690"/>
      <c r="I60" s="690"/>
      <c r="J60" s="690"/>
      <c r="K60" s="690"/>
      <c r="L60" s="690"/>
      <c r="M60" s="738"/>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97"/>
      <c r="B61" s="699"/>
      <c r="C61" s="699"/>
      <c r="D61" s="702"/>
      <c r="E61" s="705"/>
      <c r="F61" s="693"/>
      <c r="G61" s="497"/>
      <c r="H61" s="690"/>
      <c r="I61" s="690"/>
      <c r="J61" s="690"/>
      <c r="K61" s="690"/>
      <c r="L61" s="690"/>
      <c r="M61" s="738"/>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97"/>
      <c r="B62" s="699"/>
      <c r="C62" s="699"/>
      <c r="D62" s="702"/>
      <c r="E62" s="705"/>
      <c r="F62" s="693"/>
      <c r="G62" s="497"/>
      <c r="H62" s="690"/>
      <c r="I62" s="690"/>
      <c r="J62" s="690"/>
      <c r="K62" s="690"/>
      <c r="L62" s="690"/>
      <c r="M62" s="738"/>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97"/>
      <c r="B63" s="699"/>
      <c r="C63" s="699"/>
      <c r="D63" s="702"/>
      <c r="E63" s="705"/>
      <c r="F63" s="693"/>
      <c r="G63" s="497"/>
      <c r="H63" s="690"/>
      <c r="I63" s="690"/>
      <c r="J63" s="690"/>
      <c r="K63" s="690"/>
      <c r="L63" s="690"/>
      <c r="M63" s="738"/>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97"/>
      <c r="B64" s="699"/>
      <c r="C64" s="699"/>
      <c r="D64" s="702"/>
      <c r="E64" s="705"/>
      <c r="F64" s="693"/>
      <c r="G64" s="497"/>
      <c r="H64" s="690"/>
      <c r="I64" s="690"/>
      <c r="J64" s="690"/>
      <c r="K64" s="690"/>
      <c r="L64" s="690"/>
      <c r="M64" s="738"/>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97"/>
      <c r="B65" s="699"/>
      <c r="C65" s="699"/>
      <c r="D65" s="702"/>
      <c r="E65" s="705"/>
      <c r="F65" s="693"/>
      <c r="G65" s="497"/>
      <c r="H65" s="690"/>
      <c r="I65" s="690"/>
      <c r="J65" s="690"/>
      <c r="K65" s="690"/>
      <c r="L65" s="690"/>
      <c r="M65" s="738"/>
      <c r="N65" s="33"/>
      <c r="O65" s="33"/>
    </row>
    <row r="66" spans="1:169">
      <c r="A66" s="697"/>
      <c r="B66" s="699"/>
      <c r="C66" s="699"/>
      <c r="D66" s="702"/>
      <c r="E66" s="705"/>
      <c r="F66" s="693"/>
      <c r="G66" s="497"/>
      <c r="H66" s="690"/>
      <c r="I66" s="690"/>
      <c r="J66" s="690"/>
      <c r="K66" s="690"/>
      <c r="L66" s="690"/>
      <c r="M66" s="738"/>
      <c r="N66" s="33"/>
      <c r="O66" s="33"/>
    </row>
    <row r="67" spans="1:169">
      <c r="A67" s="697"/>
      <c r="B67" s="699"/>
      <c r="C67" s="699"/>
      <c r="D67" s="702"/>
      <c r="E67" s="705"/>
      <c r="F67" s="693"/>
      <c r="G67" s="497"/>
      <c r="H67" s="690"/>
      <c r="I67" s="690"/>
      <c r="J67" s="690"/>
      <c r="K67" s="690"/>
      <c r="L67" s="690"/>
      <c r="M67" s="738"/>
      <c r="N67" s="33"/>
      <c r="O67" s="33"/>
    </row>
    <row r="68" spans="1:169">
      <c r="A68" s="697"/>
      <c r="B68" s="699"/>
      <c r="C68" s="699"/>
      <c r="D68" s="702"/>
      <c r="E68" s="705"/>
      <c r="F68" s="693"/>
      <c r="G68" s="497"/>
      <c r="H68" s="690"/>
      <c r="I68" s="690"/>
      <c r="J68" s="690"/>
      <c r="K68" s="690"/>
      <c r="L68" s="690"/>
      <c r="M68" s="738"/>
      <c r="N68" s="33"/>
      <c r="O68" s="33"/>
    </row>
    <row r="69" spans="1:169" ht="15.75" thickBot="1">
      <c r="A69" s="698"/>
      <c r="B69" s="700"/>
      <c r="C69" s="700"/>
      <c r="D69" s="703"/>
      <c r="E69" s="706"/>
      <c r="F69" s="694"/>
      <c r="G69" s="498"/>
      <c r="H69" s="696"/>
      <c r="I69" s="696"/>
      <c r="J69" s="696"/>
      <c r="K69" s="696"/>
      <c r="L69" s="696"/>
      <c r="M69" s="739"/>
      <c r="N69" s="33"/>
      <c r="O69" s="33"/>
    </row>
    <row r="70" spans="1:169" s="25" customFormat="1" ht="15.75" customHeight="1">
      <c r="A70" s="697">
        <v>7</v>
      </c>
      <c r="B70" s="699" t="str">
        <f>'7- Mapa Final'!B70</f>
        <v xml:space="preserve">Recibir, ofrecer, prometer, entregar o aceptar dadivas  o beneficios a nombre propio o de terceros para  demorar, retener, alterar o direccionar fallos judiciales </v>
      </c>
      <c r="C70" s="699" t="str">
        <f>'7- Mapa Final'!C70</f>
        <v xml:space="preserve">Proferir  sentencias judiciales incumpliendo los principios de la administración de justicia o sin la observancia de los Códigos  Procesales en la materia </v>
      </c>
      <c r="D70" s="701" t="str">
        <f>'7- Mapa Final'!J70</f>
        <v>Muy Baja - 1</v>
      </c>
      <c r="E70" s="704" t="str">
        <f>'7- Mapa Final'!K70</f>
        <v>Moderado - 3</v>
      </c>
      <c r="F70" s="693" t="str">
        <f>'7- Mapa Final'!M70</f>
        <v>Moderado - 3</v>
      </c>
      <c r="G70" s="497"/>
      <c r="H70" s="690"/>
      <c r="I70" s="690"/>
      <c r="J70" s="690"/>
      <c r="K70" s="690"/>
      <c r="L70" s="690"/>
      <c r="M70" s="738"/>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97"/>
      <c r="B71" s="699"/>
      <c r="C71" s="699"/>
      <c r="D71" s="702"/>
      <c r="E71" s="705"/>
      <c r="F71" s="693"/>
      <c r="G71" s="497"/>
      <c r="H71" s="690"/>
      <c r="I71" s="690"/>
      <c r="J71" s="690"/>
      <c r="K71" s="690"/>
      <c r="L71" s="690"/>
      <c r="M71" s="738"/>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97"/>
      <c r="B72" s="699"/>
      <c r="C72" s="699"/>
      <c r="D72" s="702"/>
      <c r="E72" s="705"/>
      <c r="F72" s="693"/>
      <c r="G72" s="497"/>
      <c r="H72" s="690"/>
      <c r="I72" s="690"/>
      <c r="J72" s="690"/>
      <c r="K72" s="690"/>
      <c r="L72" s="690"/>
      <c r="M72" s="738"/>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97"/>
      <c r="B73" s="699"/>
      <c r="C73" s="699"/>
      <c r="D73" s="702"/>
      <c r="E73" s="705"/>
      <c r="F73" s="693"/>
      <c r="G73" s="497"/>
      <c r="H73" s="690"/>
      <c r="I73" s="690"/>
      <c r="J73" s="690"/>
      <c r="K73" s="690"/>
      <c r="L73" s="690"/>
      <c r="M73" s="738"/>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97"/>
      <c r="B74" s="699"/>
      <c r="C74" s="699"/>
      <c r="D74" s="702"/>
      <c r="E74" s="705"/>
      <c r="F74" s="693"/>
      <c r="G74" s="497"/>
      <c r="H74" s="690"/>
      <c r="I74" s="690"/>
      <c r="J74" s="690"/>
      <c r="K74" s="690"/>
      <c r="L74" s="690"/>
      <c r="M74" s="738"/>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97"/>
      <c r="B75" s="699"/>
      <c r="C75" s="699"/>
      <c r="D75" s="702"/>
      <c r="E75" s="705"/>
      <c r="F75" s="693"/>
      <c r="G75" s="497"/>
      <c r="H75" s="690"/>
      <c r="I75" s="690"/>
      <c r="J75" s="690"/>
      <c r="K75" s="690"/>
      <c r="L75" s="690"/>
      <c r="M75" s="738"/>
      <c r="N75" s="33"/>
      <c r="O75" s="33"/>
    </row>
    <row r="76" spans="1:169">
      <c r="A76" s="697"/>
      <c r="B76" s="699"/>
      <c r="C76" s="699"/>
      <c r="D76" s="702"/>
      <c r="E76" s="705"/>
      <c r="F76" s="693"/>
      <c r="G76" s="497"/>
      <c r="H76" s="690"/>
      <c r="I76" s="690"/>
      <c r="J76" s="690"/>
      <c r="K76" s="690"/>
      <c r="L76" s="690"/>
      <c r="M76" s="738"/>
      <c r="N76" s="33"/>
      <c r="O76" s="33"/>
    </row>
    <row r="77" spans="1:169">
      <c r="A77" s="697"/>
      <c r="B77" s="699"/>
      <c r="C77" s="699"/>
      <c r="D77" s="702"/>
      <c r="E77" s="705"/>
      <c r="F77" s="693"/>
      <c r="G77" s="497"/>
      <c r="H77" s="690"/>
      <c r="I77" s="690"/>
      <c r="J77" s="690"/>
      <c r="K77" s="690"/>
      <c r="L77" s="690"/>
      <c r="M77" s="738"/>
      <c r="N77" s="33"/>
      <c r="O77" s="33"/>
    </row>
    <row r="78" spans="1:169">
      <c r="A78" s="697"/>
      <c r="B78" s="699"/>
      <c r="C78" s="699"/>
      <c r="D78" s="702"/>
      <c r="E78" s="705"/>
      <c r="F78" s="693"/>
      <c r="G78" s="497"/>
      <c r="H78" s="690"/>
      <c r="I78" s="690"/>
      <c r="J78" s="690"/>
      <c r="K78" s="690"/>
      <c r="L78" s="690"/>
      <c r="M78" s="738"/>
      <c r="N78" s="33"/>
      <c r="O78" s="33"/>
    </row>
    <row r="79" spans="1:169" ht="27.75" customHeight="1" thickBot="1">
      <c r="A79" s="698"/>
      <c r="B79" s="700"/>
      <c r="C79" s="700"/>
      <c r="D79" s="703"/>
      <c r="E79" s="706"/>
      <c r="F79" s="694"/>
      <c r="G79" s="498"/>
      <c r="H79" s="696"/>
      <c r="I79" s="696"/>
      <c r="J79" s="696"/>
      <c r="K79" s="696"/>
      <c r="L79" s="696"/>
      <c r="M79" s="739"/>
      <c r="N79" s="33"/>
      <c r="O79" s="33"/>
    </row>
  </sheetData>
  <mergeCells count="108">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A5:B5"/>
    <mergeCell ref="C5:M5"/>
    <mergeCell ref="A1:B2"/>
    <mergeCell ref="C1:J3"/>
    <mergeCell ref="K1:M3"/>
    <mergeCell ref="A4:B4"/>
    <mergeCell ref="C4:M4"/>
    <mergeCell ref="A6:B6"/>
    <mergeCell ref="C6:M6"/>
    <mergeCell ref="K60:K69"/>
    <mergeCell ref="L60:L69"/>
    <mergeCell ref="M60:M69"/>
    <mergeCell ref="F60:F69"/>
    <mergeCell ref="G60:G69"/>
    <mergeCell ref="H60:H69"/>
    <mergeCell ref="I60:I69"/>
    <mergeCell ref="J60:J69"/>
    <mergeCell ref="A60:A69"/>
    <mergeCell ref="B60:B69"/>
    <mergeCell ref="C60:C69"/>
    <mergeCell ref="D60:D69"/>
    <mergeCell ref="E60:E69"/>
    <mergeCell ref="J70:J79"/>
    <mergeCell ref="K70:K79"/>
    <mergeCell ref="L70:L79"/>
    <mergeCell ref="M70:M79"/>
    <mergeCell ref="A70:A79"/>
    <mergeCell ref="B70:B79"/>
    <mergeCell ref="C70:C79"/>
    <mergeCell ref="D70:D79"/>
    <mergeCell ref="E70:E79"/>
    <mergeCell ref="F70:F79"/>
    <mergeCell ref="G70:G79"/>
    <mergeCell ref="H70:H79"/>
    <mergeCell ref="I70:I79"/>
  </mergeCells>
  <conditionalFormatting sqref="A7:B7">
    <cfRule type="containsText" dxfId="185" priority="75" operator="containsText" text="3- Moderado">
      <formula>NOT(ISERROR(SEARCH("3- Moderado",A7)))</formula>
    </cfRule>
    <cfRule type="containsText" dxfId="184" priority="76" operator="containsText" text="6- Moderado">
      <formula>NOT(ISERROR(SEARCH("6- Moderado",A7)))</formula>
    </cfRule>
    <cfRule type="containsText" dxfId="183" priority="77" operator="containsText" text="4- Moderado">
      <formula>NOT(ISERROR(SEARCH("4- Moderado",A7)))</formula>
    </cfRule>
    <cfRule type="containsText" dxfId="182" priority="78" operator="containsText" text="3- Bajo">
      <formula>NOT(ISERROR(SEARCH("3- Bajo",A7)))</formula>
    </cfRule>
    <cfRule type="containsText" dxfId="181" priority="79" operator="containsText" text="4- Bajo">
      <formula>NOT(ISERROR(SEARCH("4- Bajo",A7)))</formula>
    </cfRule>
    <cfRule type="containsText" dxfId="180" priority="80" operator="containsText" text="1- Bajo">
      <formula>NOT(ISERROR(SEARCH("1- Bajo",A7)))</formula>
    </cfRule>
  </conditionalFormatting>
  <conditionalFormatting sqref="A10:E10 A20:E20">
    <cfRule type="containsText" dxfId="179" priority="69" operator="containsText" text="3- Moderado">
      <formula>NOT(ISERROR(SEARCH("3- Moderado",A10)))</formula>
    </cfRule>
    <cfRule type="containsText" dxfId="178" priority="70" operator="containsText" text="6- Moderado">
      <formula>NOT(ISERROR(SEARCH("6- Moderado",A10)))</formula>
    </cfRule>
    <cfRule type="containsText" dxfId="177" priority="71" operator="containsText" text="4- Moderado">
      <formula>NOT(ISERROR(SEARCH("4- Moderado",A10)))</formula>
    </cfRule>
    <cfRule type="containsText" dxfId="176" priority="72" operator="containsText" text="3- Bajo">
      <formula>NOT(ISERROR(SEARCH("3- Bajo",A10)))</formula>
    </cfRule>
    <cfRule type="containsText" dxfId="175" priority="73" operator="containsText" text="4- Bajo">
      <formula>NOT(ISERROR(SEARCH("4- Bajo",A10)))</formula>
    </cfRule>
    <cfRule type="containsText" dxfId="174" priority="74" operator="containsText" text="1- Bajo">
      <formula>NOT(ISERROR(SEARCH("1- Bajo",A10)))</formula>
    </cfRule>
  </conditionalFormatting>
  <conditionalFormatting sqref="A30:E30">
    <cfRule type="containsText" dxfId="173" priority="56" operator="containsText" text="3- Moderado">
      <formula>NOT(ISERROR(SEARCH("3- Moderado",A30)))</formula>
    </cfRule>
    <cfRule type="containsText" dxfId="172" priority="57" operator="containsText" text="6- Moderado">
      <formula>NOT(ISERROR(SEARCH("6- Moderado",A30)))</formula>
    </cfRule>
    <cfRule type="containsText" dxfId="171" priority="58" operator="containsText" text="4- Moderado">
      <formula>NOT(ISERROR(SEARCH("4- Moderado",A30)))</formula>
    </cfRule>
    <cfRule type="containsText" dxfId="170" priority="59" operator="containsText" text="3- Bajo">
      <formula>NOT(ISERROR(SEARCH("3- Bajo",A30)))</formula>
    </cfRule>
    <cfRule type="containsText" dxfId="169" priority="60" operator="containsText" text="4- Bajo">
      <formula>NOT(ISERROR(SEARCH("4- Bajo",A30)))</formula>
    </cfRule>
    <cfRule type="containsText" dxfId="168" priority="61" operator="containsText" text="1- Bajo">
      <formula>NOT(ISERROR(SEARCH("1- Bajo",A30)))</formula>
    </cfRule>
  </conditionalFormatting>
  <conditionalFormatting sqref="A40:E40">
    <cfRule type="containsText" dxfId="167" priority="49" operator="containsText" text="3- Moderado">
      <formula>NOT(ISERROR(SEARCH("3- Moderado",A40)))</formula>
    </cfRule>
    <cfRule type="containsText" dxfId="166" priority="50" operator="containsText" text="6- Moderado">
      <formula>NOT(ISERROR(SEARCH("6- Moderado",A40)))</formula>
    </cfRule>
    <cfRule type="containsText" dxfId="165" priority="51" operator="containsText" text="4- Moderado">
      <formula>NOT(ISERROR(SEARCH("4- Moderado",A40)))</formula>
    </cfRule>
    <cfRule type="containsText" dxfId="164" priority="52" operator="containsText" text="3- Bajo">
      <formula>NOT(ISERROR(SEARCH("3- Bajo",A40)))</formula>
    </cfRule>
    <cfRule type="containsText" dxfId="163" priority="53" operator="containsText" text="4- Bajo">
      <formula>NOT(ISERROR(SEARCH("4- Bajo",A40)))</formula>
    </cfRule>
    <cfRule type="containsText" dxfId="162" priority="54" operator="containsText" text="1- Bajo">
      <formula>NOT(ISERROR(SEARCH("1- Bajo",A40)))</formula>
    </cfRule>
  </conditionalFormatting>
  <conditionalFormatting sqref="A50:E50 A60 A7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B60:E60">
    <cfRule type="containsText" dxfId="155" priority="15" operator="containsText" text="3- Moderado">
      <formula>NOT(ISERROR(SEARCH("3- Moderado",B60)))</formula>
    </cfRule>
    <cfRule type="containsText" dxfId="154" priority="16" operator="containsText" text="6- Moderado">
      <formula>NOT(ISERROR(SEARCH("6- Moderado",B60)))</formula>
    </cfRule>
    <cfRule type="containsText" dxfId="153" priority="17" operator="containsText" text="4- Moderado">
      <formula>NOT(ISERROR(SEARCH("4- Moderado",B60)))</formula>
    </cfRule>
    <cfRule type="containsText" dxfId="152" priority="18" operator="containsText" text="3- Bajo">
      <formula>NOT(ISERROR(SEARCH("3- Bajo",B60)))</formula>
    </cfRule>
    <cfRule type="containsText" dxfId="151" priority="19" operator="containsText" text="4- Bajo">
      <formula>NOT(ISERROR(SEARCH("4- Bajo",B60)))</formula>
    </cfRule>
    <cfRule type="containsText" dxfId="150" priority="20" operator="containsText" text="1- Bajo">
      <formula>NOT(ISERROR(SEARCH("1- Bajo",B60)))</formula>
    </cfRule>
  </conditionalFormatting>
  <conditionalFormatting sqref="B70:E70">
    <cfRule type="containsText" dxfId="149" priority="1" operator="containsText" text="3- Moderado">
      <formula>NOT(ISERROR(SEARCH("3- Moderado",B70)))</formula>
    </cfRule>
    <cfRule type="containsText" dxfId="148" priority="2" operator="containsText" text="6- Moderado">
      <formula>NOT(ISERROR(SEARCH("6- Moderado",B70)))</formula>
    </cfRule>
    <cfRule type="containsText" dxfId="147" priority="3" operator="containsText" text="4- Moderado">
      <formula>NOT(ISERROR(SEARCH("4- Moderado",B70)))</formula>
    </cfRule>
    <cfRule type="containsText" dxfId="146" priority="4" operator="containsText" text="3- Bajo">
      <formula>NOT(ISERROR(SEARCH("3- Bajo",B70)))</formula>
    </cfRule>
    <cfRule type="containsText" dxfId="145" priority="5" operator="containsText" text="4- Bajo">
      <formula>NOT(ISERROR(SEARCH("4- Bajo",B70)))</formula>
    </cfRule>
    <cfRule type="containsText" dxfId="144" priority="6" operator="containsText" text="1- Bajo">
      <formula>NOT(ISERROR(SEARCH("1- Bajo",B70)))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6" operator="containsText" text="3- Bajo">
      <formula>NOT(ISERROR(SEARCH("3- Bajo",C8)))</formula>
    </cfRule>
    <cfRule type="containsText" dxfId="139" priority="67" operator="containsText" text="4- Bajo">
      <formula>NOT(ISERROR(SEARCH("4- Bajo",C8)))</formula>
    </cfRule>
    <cfRule type="containsText" dxfId="138" priority="68" operator="containsText" text="1- Bajo">
      <formula>NOT(ISERROR(SEARCH("1- Bajo",C8)))</formula>
    </cfRule>
  </conditionalFormatting>
  <conditionalFormatting sqref="D10:D79">
    <cfRule type="containsText" dxfId="137" priority="32" operator="containsText" text="Muy Alta">
      <formula>NOT(ISERROR(SEARCH("Muy Alta",D10)))</formula>
    </cfRule>
    <cfRule type="containsText" dxfId="136" priority="33" operator="containsText" text="Alta">
      <formula>NOT(ISERROR(SEARCH("Alta",D10)))</formula>
    </cfRule>
    <cfRule type="containsText" dxfId="135" priority="34" operator="containsText" text="Baja">
      <formula>NOT(ISERROR(SEARCH("Baja",D10)))</formula>
    </cfRule>
    <cfRule type="containsText" dxfId="134" priority="35" operator="containsText" text="Muy Baja">
      <formula>NOT(ISERROR(SEARCH("Muy Baja",D10)))</formula>
    </cfRule>
    <cfRule type="containsText" dxfId="133" priority="37" operator="containsText" text="Media">
      <formula>NOT(ISERROR(SEARCH("Media",D10)))</formula>
    </cfRule>
  </conditionalFormatting>
  <conditionalFormatting sqref="E10:E79">
    <cfRule type="containsText" dxfId="132" priority="28" operator="containsText" text="Catastrófico">
      <formula>NOT(ISERROR(SEARCH("Catastrófico",E10)))</formula>
    </cfRule>
    <cfRule type="containsText" dxfId="131" priority="29" operator="containsText" text="Mayor">
      <formula>NOT(ISERROR(SEARCH("Mayor",E10)))</formula>
    </cfRule>
    <cfRule type="containsText" dxfId="130" priority="30" operator="containsText" text="Menor">
      <formula>NOT(ISERROR(SEARCH("Menor",E10)))</formula>
    </cfRule>
    <cfRule type="containsText" dxfId="129" priority="31" operator="containsText" text="Leve">
      <formula>NOT(ISERROR(SEARCH("Leve",E10)))</formula>
    </cfRule>
  </conditionalFormatting>
  <conditionalFormatting sqref="E10:F7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79">
    <cfRule type="containsText" dxfId="127" priority="44" operator="containsText" text="Bajo">
      <formula>NOT(ISERROR(SEARCH("Bajo",F10)))</formula>
    </cfRule>
    <cfRule type="containsText" dxfId="126" priority="45" operator="containsText" text="Moderado">
      <formula>NOT(ISERROR(SEARCH("Moderado",F10)))</formula>
    </cfRule>
    <cfRule type="containsText" dxfId="125" priority="46" operator="containsText" text="Alto">
      <formula>NOT(ISERROR(SEARCH("Alto",F10)))</formula>
    </cfRule>
    <cfRule type="containsText" dxfId="124"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7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79"/>
  <sheetViews>
    <sheetView showGridLines="0" topLeftCell="A25" zoomScale="55" zoomScaleNormal="55" workbookViewId="0">
      <selection activeCell="N80" sqref="A80:XFD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724"/>
      <c r="B1" s="725"/>
      <c r="C1" s="728"/>
      <c r="D1" s="728"/>
      <c r="E1" s="728"/>
      <c r="F1" s="728"/>
      <c r="G1" s="728"/>
      <c r="H1" s="728"/>
      <c r="I1" s="728"/>
      <c r="J1" s="729"/>
      <c r="K1" s="723"/>
      <c r="L1" s="723"/>
      <c r="M1" s="72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726"/>
      <c r="B2" s="727"/>
      <c r="C2" s="730"/>
      <c r="D2" s="730"/>
      <c r="E2" s="730"/>
      <c r="F2" s="730"/>
      <c r="G2" s="730"/>
      <c r="H2" s="730"/>
      <c r="I2" s="730"/>
      <c r="J2" s="731"/>
      <c r="K2" s="723"/>
      <c r="L2" s="723"/>
      <c r="M2" s="72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730"/>
      <c r="D3" s="730"/>
      <c r="E3" s="730"/>
      <c r="F3" s="730"/>
      <c r="G3" s="730"/>
      <c r="H3" s="730"/>
      <c r="I3" s="730"/>
      <c r="J3" s="731"/>
      <c r="K3" s="723"/>
      <c r="L3" s="723"/>
      <c r="M3" s="72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48" t="s">
        <v>246</v>
      </c>
      <c r="B4" s="548"/>
      <c r="C4" s="604"/>
      <c r="D4" s="604"/>
      <c r="E4" s="604"/>
      <c r="F4" s="604"/>
      <c r="G4" s="604"/>
      <c r="H4" s="604"/>
      <c r="I4" s="604"/>
      <c r="J4" s="604"/>
      <c r="K4" s="604"/>
      <c r="L4" s="604"/>
      <c r="M4" s="60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48" t="s">
        <v>247</v>
      </c>
      <c r="B5" s="548"/>
      <c r="C5" s="603"/>
      <c r="D5" s="603"/>
      <c r="E5" s="603"/>
      <c r="F5" s="603"/>
      <c r="G5" s="603"/>
      <c r="H5" s="603"/>
      <c r="I5" s="603"/>
      <c r="J5" s="603"/>
      <c r="K5" s="603"/>
      <c r="L5" s="603"/>
      <c r="M5" s="60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48" t="s">
        <v>249</v>
      </c>
      <c r="B6" s="548"/>
      <c r="C6" s="717"/>
      <c r="D6" s="718"/>
      <c r="E6" s="718"/>
      <c r="F6" s="718"/>
      <c r="G6" s="718"/>
      <c r="H6" s="718"/>
      <c r="I6" s="718"/>
      <c r="J6" s="718"/>
      <c r="K6" s="718"/>
      <c r="L6" s="718"/>
      <c r="M6" s="719"/>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712" t="s">
        <v>492</v>
      </c>
      <c r="B7" s="713"/>
      <c r="C7" s="714"/>
      <c r="D7" s="715" t="s">
        <v>493</v>
      </c>
      <c r="E7" s="715"/>
      <c r="F7" s="715"/>
      <c r="G7" s="716" t="s">
        <v>494</v>
      </c>
      <c r="H7" s="707" t="s">
        <v>495</v>
      </c>
      <c r="I7" s="709" t="s">
        <v>496</v>
      </c>
      <c r="J7" s="710"/>
      <c r="K7" s="709" t="s">
        <v>497</v>
      </c>
      <c r="L7" s="710"/>
      <c r="M7" s="711" t="s">
        <v>509</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35</v>
      </c>
      <c r="B8" s="34" t="s">
        <v>188</v>
      </c>
      <c r="C8" s="34" t="s">
        <v>190</v>
      </c>
      <c r="D8" s="27" t="s">
        <v>200</v>
      </c>
      <c r="E8" s="27" t="s">
        <v>499</v>
      </c>
      <c r="F8" s="27" t="s">
        <v>500</v>
      </c>
      <c r="G8" s="716"/>
      <c r="H8" s="708"/>
      <c r="I8" s="28" t="s">
        <v>501</v>
      </c>
      <c r="J8" s="28" t="s">
        <v>508</v>
      </c>
      <c r="K8" s="28" t="s">
        <v>503</v>
      </c>
      <c r="L8" s="28" t="s">
        <v>504</v>
      </c>
      <c r="M8" s="71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732"/>
      <c r="B9" s="733"/>
      <c r="C9" s="733"/>
      <c r="D9" s="733"/>
      <c r="E9" s="733"/>
      <c r="F9" s="733"/>
      <c r="G9" s="733"/>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734">
        <f>'7- Mapa Final'!A10</f>
        <v>1</v>
      </c>
      <c r="B10" s="720" t="str">
        <f>'7- Mapa Final'!B10</f>
        <v>Vencimiento de Términos</v>
      </c>
      <c r="C10" s="720" t="str">
        <f>'7- Mapa Final'!C10</f>
        <v>Se realizan  actuaciones procesales o se da  respuesta a las solicitudes de los usuarios de la administración de justicia en materia penal, penal para adolescentes, civil, familia y laboral después del  término legal establecido para decidir sobre los conflictos presentados Magistrados</v>
      </c>
      <c r="D10" s="721" t="str">
        <f>'7- Mapa Final'!J10</f>
        <v>Muy Baja - 1</v>
      </c>
      <c r="E10" s="722" t="str">
        <f>'7- Mapa Final'!K10</f>
        <v>Menor - 2</v>
      </c>
      <c r="F10" s="735" t="str">
        <f>'7- Mapa Final'!M10</f>
        <v>Bajo - 2</v>
      </c>
      <c r="G10" s="496"/>
      <c r="H10" s="737"/>
      <c r="I10" s="737"/>
      <c r="J10" s="737"/>
      <c r="K10" s="737"/>
      <c r="L10" s="737"/>
      <c r="M10" s="74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97"/>
      <c r="B11" s="699"/>
      <c r="C11" s="699"/>
      <c r="D11" s="702"/>
      <c r="E11" s="705"/>
      <c r="F11" s="693"/>
      <c r="G11" s="497"/>
      <c r="H11" s="690"/>
      <c r="I11" s="690"/>
      <c r="J11" s="690"/>
      <c r="K11" s="690"/>
      <c r="L11" s="690"/>
      <c r="M11" s="73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97"/>
      <c r="B12" s="699"/>
      <c r="C12" s="699"/>
      <c r="D12" s="702"/>
      <c r="E12" s="705"/>
      <c r="F12" s="693"/>
      <c r="G12" s="497"/>
      <c r="H12" s="690"/>
      <c r="I12" s="690"/>
      <c r="J12" s="690"/>
      <c r="K12" s="690"/>
      <c r="L12" s="690"/>
      <c r="M12" s="73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97"/>
      <c r="B13" s="699"/>
      <c r="C13" s="699"/>
      <c r="D13" s="702"/>
      <c r="E13" s="705"/>
      <c r="F13" s="693"/>
      <c r="G13" s="497"/>
      <c r="H13" s="690"/>
      <c r="I13" s="690"/>
      <c r="J13" s="690"/>
      <c r="K13" s="690"/>
      <c r="L13" s="690"/>
      <c r="M13" s="738"/>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97"/>
      <c r="B14" s="699"/>
      <c r="C14" s="699"/>
      <c r="D14" s="702"/>
      <c r="E14" s="705"/>
      <c r="F14" s="693"/>
      <c r="G14" s="497"/>
      <c r="H14" s="690"/>
      <c r="I14" s="690"/>
      <c r="J14" s="690"/>
      <c r="K14" s="690"/>
      <c r="L14" s="690"/>
      <c r="M14" s="738"/>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97"/>
      <c r="B15" s="699"/>
      <c r="C15" s="699"/>
      <c r="D15" s="702"/>
      <c r="E15" s="705"/>
      <c r="F15" s="693"/>
      <c r="G15" s="497"/>
      <c r="H15" s="690"/>
      <c r="I15" s="690"/>
      <c r="J15" s="690"/>
      <c r="K15" s="690"/>
      <c r="L15" s="690"/>
      <c r="M15" s="738"/>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97"/>
      <c r="B16" s="699"/>
      <c r="C16" s="699"/>
      <c r="D16" s="702"/>
      <c r="E16" s="705"/>
      <c r="F16" s="693"/>
      <c r="G16" s="497"/>
      <c r="H16" s="690"/>
      <c r="I16" s="690"/>
      <c r="J16" s="690"/>
      <c r="K16" s="690"/>
      <c r="L16" s="690"/>
      <c r="M16" s="738"/>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97"/>
      <c r="B17" s="699"/>
      <c r="C17" s="699"/>
      <c r="D17" s="702"/>
      <c r="E17" s="705"/>
      <c r="F17" s="693"/>
      <c r="G17" s="497"/>
      <c r="H17" s="690"/>
      <c r="I17" s="690"/>
      <c r="J17" s="690"/>
      <c r="K17" s="690"/>
      <c r="L17" s="690"/>
      <c r="M17" s="738"/>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97"/>
      <c r="B18" s="699"/>
      <c r="C18" s="699"/>
      <c r="D18" s="702"/>
      <c r="E18" s="705"/>
      <c r="F18" s="693"/>
      <c r="G18" s="497"/>
      <c r="H18" s="690"/>
      <c r="I18" s="690"/>
      <c r="J18" s="690"/>
      <c r="K18" s="690"/>
      <c r="L18" s="690"/>
      <c r="M18" s="738"/>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97"/>
      <c r="B19" s="699"/>
      <c r="C19" s="699"/>
      <c r="D19" s="702"/>
      <c r="E19" s="705"/>
      <c r="F19" s="693"/>
      <c r="G19" s="497"/>
      <c r="H19" s="690"/>
      <c r="I19" s="690"/>
      <c r="J19" s="690"/>
      <c r="K19" s="690"/>
      <c r="L19" s="690"/>
      <c r="M19" s="738"/>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97">
        <f>'7- Mapa Final'!A20</f>
        <v>2</v>
      </c>
      <c r="B20" s="699" t="str">
        <f>'7- Mapa Final'!B20</f>
        <v xml:space="preserve">Incumplimientos en la realización de audiencias </v>
      </c>
      <c r="C20" s="699" t="str">
        <f>'7- Mapa Final'!C20</f>
        <v>No se atiende la  solicitud  de un fiscal o parte interesada para la realización de una audiencia preliminar o no se cumple  la programación de audiencias de los despachos de los Magistrados.</v>
      </c>
      <c r="D20" s="701" t="str">
        <f>'7- Mapa Final'!J20</f>
        <v>Muy Baja - 1</v>
      </c>
      <c r="E20" s="704" t="str">
        <f>'7- Mapa Final'!K20</f>
        <v>Menor - 2</v>
      </c>
      <c r="F20" s="693" t="str">
        <f>'7- Mapa Final'!M20</f>
        <v>Bajo - 2</v>
      </c>
      <c r="G20" s="497"/>
      <c r="H20" s="690"/>
      <c r="I20" s="690"/>
      <c r="J20" s="690"/>
      <c r="K20" s="690"/>
      <c r="L20" s="690"/>
      <c r="M20" s="738"/>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97"/>
      <c r="B21" s="699"/>
      <c r="C21" s="699"/>
      <c r="D21" s="702"/>
      <c r="E21" s="705"/>
      <c r="F21" s="693"/>
      <c r="G21" s="497"/>
      <c r="H21" s="690"/>
      <c r="I21" s="690"/>
      <c r="J21" s="690"/>
      <c r="K21" s="690"/>
      <c r="L21" s="690"/>
      <c r="M21" s="738"/>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97"/>
      <c r="B22" s="699"/>
      <c r="C22" s="699"/>
      <c r="D22" s="702"/>
      <c r="E22" s="705"/>
      <c r="F22" s="693"/>
      <c r="G22" s="497"/>
      <c r="H22" s="690"/>
      <c r="I22" s="690"/>
      <c r="J22" s="690"/>
      <c r="K22" s="690"/>
      <c r="L22" s="690"/>
      <c r="M22" s="738"/>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97"/>
      <c r="B23" s="699"/>
      <c r="C23" s="699"/>
      <c r="D23" s="702"/>
      <c r="E23" s="705"/>
      <c r="F23" s="693"/>
      <c r="G23" s="497"/>
      <c r="H23" s="690"/>
      <c r="I23" s="690"/>
      <c r="J23" s="690"/>
      <c r="K23" s="690"/>
      <c r="L23" s="690"/>
      <c r="M23" s="738"/>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97"/>
      <c r="B24" s="699"/>
      <c r="C24" s="699"/>
      <c r="D24" s="702"/>
      <c r="E24" s="705"/>
      <c r="F24" s="693"/>
      <c r="G24" s="497"/>
      <c r="H24" s="690"/>
      <c r="I24" s="690"/>
      <c r="J24" s="690"/>
      <c r="K24" s="690"/>
      <c r="L24" s="690"/>
      <c r="M24" s="738"/>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97"/>
      <c r="B25" s="699"/>
      <c r="C25" s="699"/>
      <c r="D25" s="702"/>
      <c r="E25" s="705"/>
      <c r="F25" s="693"/>
      <c r="G25" s="497"/>
      <c r="H25" s="690"/>
      <c r="I25" s="690"/>
      <c r="J25" s="690"/>
      <c r="K25" s="690"/>
      <c r="L25" s="690"/>
      <c r="M25" s="738"/>
      <c r="N25" s="33"/>
      <c r="O25" s="33"/>
    </row>
    <row r="26" spans="1:169">
      <c r="A26" s="697"/>
      <c r="B26" s="699"/>
      <c r="C26" s="699"/>
      <c r="D26" s="702"/>
      <c r="E26" s="705"/>
      <c r="F26" s="693"/>
      <c r="G26" s="497"/>
      <c r="H26" s="690"/>
      <c r="I26" s="690"/>
      <c r="J26" s="690"/>
      <c r="K26" s="690"/>
      <c r="L26" s="690"/>
      <c r="M26" s="738"/>
      <c r="N26" s="33"/>
      <c r="O26" s="33"/>
    </row>
    <row r="27" spans="1:169">
      <c r="A27" s="697"/>
      <c r="B27" s="699"/>
      <c r="C27" s="699"/>
      <c r="D27" s="702"/>
      <c r="E27" s="705"/>
      <c r="F27" s="693"/>
      <c r="G27" s="497"/>
      <c r="H27" s="690"/>
      <c r="I27" s="690"/>
      <c r="J27" s="690"/>
      <c r="K27" s="690"/>
      <c r="L27" s="690"/>
      <c r="M27" s="738"/>
      <c r="N27" s="33"/>
      <c r="O27" s="33"/>
    </row>
    <row r="28" spans="1:169">
      <c r="A28" s="697"/>
      <c r="B28" s="699"/>
      <c r="C28" s="699"/>
      <c r="D28" s="702"/>
      <c r="E28" s="705"/>
      <c r="F28" s="693"/>
      <c r="G28" s="497"/>
      <c r="H28" s="690"/>
      <c r="I28" s="690"/>
      <c r="J28" s="690"/>
      <c r="K28" s="690"/>
      <c r="L28" s="690"/>
      <c r="M28" s="738"/>
      <c r="N28" s="33"/>
      <c r="O28" s="33"/>
    </row>
    <row r="29" spans="1:169">
      <c r="A29" s="697"/>
      <c r="B29" s="699"/>
      <c r="C29" s="699"/>
      <c r="D29" s="702"/>
      <c r="E29" s="705"/>
      <c r="F29" s="693"/>
      <c r="G29" s="497"/>
      <c r="H29" s="690"/>
      <c r="I29" s="690"/>
      <c r="J29" s="690"/>
      <c r="K29" s="690"/>
      <c r="L29" s="690"/>
      <c r="M29" s="738"/>
      <c r="N29" s="33"/>
      <c r="O29" s="33"/>
    </row>
    <row r="30" spans="1:169" s="25" customFormat="1" ht="12.75">
      <c r="A30" s="697">
        <f>'7- Mapa Final'!A30</f>
        <v>3</v>
      </c>
      <c r="B30" s="699" t="str">
        <f>'7- Mapa Final'!B30</f>
        <v xml:space="preserve"> Efectuar notificaciones que no cumplan con los requisitos</v>
      </c>
      <c r="C30" s="699" t="str">
        <f>'7- Mapa Final'!C30</f>
        <v xml:space="preserve">No realizar las notificaciones, no efectuar oportunamente las notificaciones o no aplicar la normatividad vigente </v>
      </c>
      <c r="D30" s="701" t="str">
        <f>'7- Mapa Final'!J30</f>
        <v>Muy Baja - 1</v>
      </c>
      <c r="E30" s="704" t="str">
        <f>'7- Mapa Final'!K30</f>
        <v>Menor - 2</v>
      </c>
      <c r="F30" s="693" t="str">
        <f>'7- Mapa Final'!M30</f>
        <v>Bajo - 2</v>
      </c>
      <c r="G30" s="497"/>
      <c r="H30" s="690"/>
      <c r="I30" s="690"/>
      <c r="J30" s="690"/>
      <c r="K30" s="690"/>
      <c r="L30" s="690"/>
      <c r="M30" s="738"/>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97"/>
      <c r="B31" s="699"/>
      <c r="C31" s="699"/>
      <c r="D31" s="702"/>
      <c r="E31" s="705"/>
      <c r="F31" s="693"/>
      <c r="G31" s="497"/>
      <c r="H31" s="690"/>
      <c r="I31" s="690"/>
      <c r="J31" s="690"/>
      <c r="K31" s="690"/>
      <c r="L31" s="690"/>
      <c r="M31" s="738"/>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97"/>
      <c r="B32" s="699"/>
      <c r="C32" s="699"/>
      <c r="D32" s="702"/>
      <c r="E32" s="705"/>
      <c r="F32" s="693"/>
      <c r="G32" s="497"/>
      <c r="H32" s="690"/>
      <c r="I32" s="690"/>
      <c r="J32" s="690"/>
      <c r="K32" s="690"/>
      <c r="L32" s="690"/>
      <c r="M32" s="738"/>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97"/>
      <c r="B33" s="699"/>
      <c r="C33" s="699"/>
      <c r="D33" s="702"/>
      <c r="E33" s="705"/>
      <c r="F33" s="693"/>
      <c r="G33" s="497"/>
      <c r="H33" s="690"/>
      <c r="I33" s="690"/>
      <c r="J33" s="690"/>
      <c r="K33" s="690"/>
      <c r="L33" s="690"/>
      <c r="M33" s="738"/>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97"/>
      <c r="B34" s="699"/>
      <c r="C34" s="699"/>
      <c r="D34" s="702"/>
      <c r="E34" s="705"/>
      <c r="F34" s="693"/>
      <c r="G34" s="497"/>
      <c r="H34" s="690"/>
      <c r="I34" s="690"/>
      <c r="J34" s="690"/>
      <c r="K34" s="690"/>
      <c r="L34" s="690"/>
      <c r="M34" s="738"/>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97"/>
      <c r="B35" s="699"/>
      <c r="C35" s="699"/>
      <c r="D35" s="702"/>
      <c r="E35" s="705"/>
      <c r="F35" s="693"/>
      <c r="G35" s="497"/>
      <c r="H35" s="690"/>
      <c r="I35" s="690"/>
      <c r="J35" s="690"/>
      <c r="K35" s="690"/>
      <c r="L35" s="690"/>
      <c r="M35" s="738"/>
      <c r="N35" s="33"/>
      <c r="O35" s="33"/>
    </row>
    <row r="36" spans="1:169">
      <c r="A36" s="697"/>
      <c r="B36" s="699"/>
      <c r="C36" s="699"/>
      <c r="D36" s="702"/>
      <c r="E36" s="705"/>
      <c r="F36" s="693"/>
      <c r="G36" s="497"/>
      <c r="H36" s="690"/>
      <c r="I36" s="690"/>
      <c r="J36" s="690"/>
      <c r="K36" s="690"/>
      <c r="L36" s="690"/>
      <c r="M36" s="738"/>
      <c r="N36" s="33"/>
      <c r="O36" s="33"/>
    </row>
    <row r="37" spans="1:169">
      <c r="A37" s="697"/>
      <c r="B37" s="699"/>
      <c r="C37" s="699"/>
      <c r="D37" s="702"/>
      <c r="E37" s="705"/>
      <c r="F37" s="693"/>
      <c r="G37" s="497"/>
      <c r="H37" s="690"/>
      <c r="I37" s="690"/>
      <c r="J37" s="690"/>
      <c r="K37" s="690"/>
      <c r="L37" s="690"/>
      <c r="M37" s="738"/>
      <c r="N37" s="33"/>
      <c r="O37" s="33"/>
    </row>
    <row r="38" spans="1:169">
      <c r="A38" s="697"/>
      <c r="B38" s="699"/>
      <c r="C38" s="699"/>
      <c r="D38" s="702"/>
      <c r="E38" s="705"/>
      <c r="F38" s="693"/>
      <c r="G38" s="497"/>
      <c r="H38" s="690"/>
      <c r="I38" s="690"/>
      <c r="J38" s="690"/>
      <c r="K38" s="690"/>
      <c r="L38" s="690"/>
      <c r="M38" s="738"/>
      <c r="N38" s="33"/>
      <c r="O38" s="33"/>
    </row>
    <row r="39" spans="1:169">
      <c r="A39" s="697"/>
      <c r="B39" s="699"/>
      <c r="C39" s="699"/>
      <c r="D39" s="702"/>
      <c r="E39" s="705"/>
      <c r="F39" s="693"/>
      <c r="G39" s="497"/>
      <c r="H39" s="690"/>
      <c r="I39" s="690"/>
      <c r="J39" s="690"/>
      <c r="K39" s="690"/>
      <c r="L39" s="690"/>
      <c r="M39" s="738"/>
      <c r="N39" s="33"/>
      <c r="O39" s="33"/>
    </row>
    <row r="40" spans="1:169" s="25" customFormat="1" ht="12.75">
      <c r="A40" s="697">
        <f>'7- Mapa Final'!A40</f>
        <v>4</v>
      </c>
      <c r="B40" s="699" t="str">
        <f>'7- Mapa Final'!B40</f>
        <v>Efectuar el reparto judicial incumpliendo requisitos</v>
      </c>
      <c r="C40" s="699" t="str">
        <f>'7- Mapa Final'!C40</f>
        <v xml:space="preserve">Realizar el reparto incumpliendo los principios y condiciones establecida para su realización </v>
      </c>
      <c r="D40" s="701" t="str">
        <f>'7- Mapa Final'!J40</f>
        <v>Muy Baja - 1</v>
      </c>
      <c r="E40" s="704" t="str">
        <f>'7- Mapa Final'!K40</f>
        <v>Leve - 1</v>
      </c>
      <c r="F40" s="693" t="str">
        <f>'7- Mapa Final'!M40</f>
        <v>Bajo - 1</v>
      </c>
      <c r="G40" s="497"/>
      <c r="H40" s="690"/>
      <c r="I40" s="690"/>
      <c r="J40" s="690"/>
      <c r="K40" s="690"/>
      <c r="L40" s="690"/>
      <c r="M40" s="738"/>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97"/>
      <c r="B41" s="699"/>
      <c r="C41" s="699"/>
      <c r="D41" s="702"/>
      <c r="E41" s="705"/>
      <c r="F41" s="693"/>
      <c r="G41" s="497"/>
      <c r="H41" s="690"/>
      <c r="I41" s="690"/>
      <c r="J41" s="690"/>
      <c r="K41" s="690"/>
      <c r="L41" s="690"/>
      <c r="M41" s="738"/>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97"/>
      <c r="B42" s="699"/>
      <c r="C42" s="699"/>
      <c r="D42" s="702"/>
      <c r="E42" s="705"/>
      <c r="F42" s="693"/>
      <c r="G42" s="497"/>
      <c r="H42" s="690"/>
      <c r="I42" s="690"/>
      <c r="J42" s="690"/>
      <c r="K42" s="690"/>
      <c r="L42" s="690"/>
      <c r="M42" s="738"/>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97"/>
      <c r="B43" s="699"/>
      <c r="C43" s="699"/>
      <c r="D43" s="702"/>
      <c r="E43" s="705"/>
      <c r="F43" s="693"/>
      <c r="G43" s="497"/>
      <c r="H43" s="690"/>
      <c r="I43" s="690"/>
      <c r="J43" s="690"/>
      <c r="K43" s="690"/>
      <c r="L43" s="690"/>
      <c r="M43" s="738"/>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97"/>
      <c r="B44" s="699"/>
      <c r="C44" s="699"/>
      <c r="D44" s="702"/>
      <c r="E44" s="705"/>
      <c r="F44" s="693"/>
      <c r="G44" s="497"/>
      <c r="H44" s="690"/>
      <c r="I44" s="690"/>
      <c r="J44" s="690"/>
      <c r="K44" s="690"/>
      <c r="L44" s="690"/>
      <c r="M44" s="738"/>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97"/>
      <c r="B45" s="699"/>
      <c r="C45" s="699"/>
      <c r="D45" s="702"/>
      <c r="E45" s="705"/>
      <c r="F45" s="693"/>
      <c r="G45" s="497"/>
      <c r="H45" s="690"/>
      <c r="I45" s="690"/>
      <c r="J45" s="690"/>
      <c r="K45" s="690"/>
      <c r="L45" s="690"/>
      <c r="M45" s="738"/>
      <c r="N45" s="33"/>
      <c r="O45" s="33"/>
    </row>
    <row r="46" spans="1:169">
      <c r="A46" s="697"/>
      <c r="B46" s="699"/>
      <c r="C46" s="699"/>
      <c r="D46" s="702"/>
      <c r="E46" s="705"/>
      <c r="F46" s="693"/>
      <c r="G46" s="497"/>
      <c r="H46" s="690"/>
      <c r="I46" s="690"/>
      <c r="J46" s="690"/>
      <c r="K46" s="690"/>
      <c r="L46" s="690"/>
      <c r="M46" s="738"/>
      <c r="N46" s="33"/>
      <c r="O46" s="33"/>
    </row>
    <row r="47" spans="1:169">
      <c r="A47" s="697"/>
      <c r="B47" s="699"/>
      <c r="C47" s="699"/>
      <c r="D47" s="702"/>
      <c r="E47" s="705"/>
      <c r="F47" s="693"/>
      <c r="G47" s="497"/>
      <c r="H47" s="690"/>
      <c r="I47" s="690"/>
      <c r="J47" s="690"/>
      <c r="K47" s="690"/>
      <c r="L47" s="690"/>
      <c r="M47" s="738"/>
      <c r="N47" s="33"/>
      <c r="O47" s="33"/>
    </row>
    <row r="48" spans="1:169">
      <c r="A48" s="697"/>
      <c r="B48" s="699"/>
      <c r="C48" s="699"/>
      <c r="D48" s="702"/>
      <c r="E48" s="705"/>
      <c r="F48" s="693"/>
      <c r="G48" s="497"/>
      <c r="H48" s="690"/>
      <c r="I48" s="690"/>
      <c r="J48" s="690"/>
      <c r="K48" s="690"/>
      <c r="L48" s="690"/>
      <c r="M48" s="738"/>
      <c r="N48" s="33"/>
      <c r="O48" s="33"/>
    </row>
    <row r="49" spans="1:169">
      <c r="A49" s="697"/>
      <c r="B49" s="699"/>
      <c r="C49" s="699"/>
      <c r="D49" s="702"/>
      <c r="E49" s="705"/>
      <c r="F49" s="693"/>
      <c r="G49" s="497"/>
      <c r="H49" s="690"/>
      <c r="I49" s="690"/>
      <c r="J49" s="690"/>
      <c r="K49" s="690"/>
      <c r="L49" s="690"/>
      <c r="M49" s="738"/>
      <c r="N49" s="33"/>
      <c r="O49" s="33"/>
    </row>
    <row r="50" spans="1:169" s="25" customFormat="1" ht="12.75">
      <c r="A50" s="697">
        <v>5</v>
      </c>
      <c r="B50" s="699" t="str">
        <f>'7- Mapa Final'!B50</f>
        <v>Pérdida de información</v>
      </c>
      <c r="C50" s="699" t="str">
        <f>'7- Mapa Final'!C50</f>
        <v xml:space="preserve">perdida temporal o definitiva de la información de los procesos judiciales </v>
      </c>
      <c r="D50" s="701" t="str">
        <f>'7- Mapa Final'!J50</f>
        <v>Muy Baja - 1</v>
      </c>
      <c r="E50" s="704" t="str">
        <f>'7- Mapa Final'!K50</f>
        <v>Mayor - 4</v>
      </c>
      <c r="F50" s="693" t="str">
        <f>'7- Mapa Final'!M50</f>
        <v>Alto  - 4</v>
      </c>
      <c r="G50" s="497"/>
      <c r="H50" s="690"/>
      <c r="I50" s="690"/>
      <c r="J50" s="690"/>
      <c r="K50" s="690"/>
      <c r="L50" s="690"/>
      <c r="M50" s="738"/>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97"/>
      <c r="B51" s="699"/>
      <c r="C51" s="699"/>
      <c r="D51" s="702"/>
      <c r="E51" s="705"/>
      <c r="F51" s="693"/>
      <c r="G51" s="497"/>
      <c r="H51" s="690"/>
      <c r="I51" s="690"/>
      <c r="J51" s="690"/>
      <c r="K51" s="690"/>
      <c r="L51" s="690"/>
      <c r="M51" s="738"/>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97"/>
      <c r="B52" s="699"/>
      <c r="C52" s="699"/>
      <c r="D52" s="702"/>
      <c r="E52" s="705"/>
      <c r="F52" s="693"/>
      <c r="G52" s="497"/>
      <c r="H52" s="690"/>
      <c r="I52" s="690"/>
      <c r="J52" s="690"/>
      <c r="K52" s="690"/>
      <c r="L52" s="690"/>
      <c r="M52" s="738"/>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97"/>
      <c r="B53" s="699"/>
      <c r="C53" s="699"/>
      <c r="D53" s="702"/>
      <c r="E53" s="705"/>
      <c r="F53" s="693"/>
      <c r="G53" s="497"/>
      <c r="H53" s="690"/>
      <c r="I53" s="690"/>
      <c r="J53" s="690"/>
      <c r="K53" s="690"/>
      <c r="L53" s="690"/>
      <c r="M53" s="738"/>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97"/>
      <c r="B54" s="699"/>
      <c r="C54" s="699"/>
      <c r="D54" s="702"/>
      <c r="E54" s="705"/>
      <c r="F54" s="693"/>
      <c r="G54" s="497"/>
      <c r="H54" s="690"/>
      <c r="I54" s="690"/>
      <c r="J54" s="690"/>
      <c r="K54" s="690"/>
      <c r="L54" s="690"/>
      <c r="M54" s="738"/>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97"/>
      <c r="B55" s="699"/>
      <c r="C55" s="699"/>
      <c r="D55" s="702"/>
      <c r="E55" s="705"/>
      <c r="F55" s="693"/>
      <c r="G55" s="497"/>
      <c r="H55" s="690"/>
      <c r="I55" s="690"/>
      <c r="J55" s="690"/>
      <c r="K55" s="690"/>
      <c r="L55" s="690"/>
      <c r="M55" s="738"/>
      <c r="N55" s="33"/>
      <c r="O55" s="33"/>
    </row>
    <row r="56" spans="1:169">
      <c r="A56" s="697"/>
      <c r="B56" s="699"/>
      <c r="C56" s="699"/>
      <c r="D56" s="702"/>
      <c r="E56" s="705"/>
      <c r="F56" s="693"/>
      <c r="G56" s="497"/>
      <c r="H56" s="690"/>
      <c r="I56" s="690"/>
      <c r="J56" s="690"/>
      <c r="K56" s="690"/>
      <c r="L56" s="690"/>
      <c r="M56" s="738"/>
      <c r="N56" s="33"/>
      <c r="O56" s="33"/>
    </row>
    <row r="57" spans="1:169">
      <c r="A57" s="697"/>
      <c r="B57" s="699"/>
      <c r="C57" s="699"/>
      <c r="D57" s="702"/>
      <c r="E57" s="705"/>
      <c r="F57" s="693"/>
      <c r="G57" s="497"/>
      <c r="H57" s="690"/>
      <c r="I57" s="690"/>
      <c r="J57" s="690"/>
      <c r="K57" s="690"/>
      <c r="L57" s="690"/>
      <c r="M57" s="738"/>
      <c r="N57" s="33"/>
      <c r="O57" s="33"/>
    </row>
    <row r="58" spans="1:169">
      <c r="A58" s="697"/>
      <c r="B58" s="699"/>
      <c r="C58" s="699"/>
      <c r="D58" s="702"/>
      <c r="E58" s="705"/>
      <c r="F58" s="693"/>
      <c r="G58" s="497"/>
      <c r="H58" s="690"/>
      <c r="I58" s="690"/>
      <c r="J58" s="690"/>
      <c r="K58" s="690"/>
      <c r="L58" s="690"/>
      <c r="M58" s="738"/>
      <c r="N58" s="33"/>
      <c r="O58" s="33"/>
    </row>
    <row r="59" spans="1:169" ht="15.75" thickBot="1">
      <c r="A59" s="698"/>
      <c r="B59" s="700"/>
      <c r="C59" s="700"/>
      <c r="D59" s="703"/>
      <c r="E59" s="706"/>
      <c r="F59" s="694"/>
      <c r="G59" s="498"/>
      <c r="H59" s="696"/>
      <c r="I59" s="696"/>
      <c r="J59" s="696"/>
      <c r="K59" s="696"/>
      <c r="L59" s="696"/>
      <c r="M59" s="739"/>
      <c r="N59" s="33"/>
      <c r="O59" s="33"/>
    </row>
    <row r="60" spans="1:169" s="25" customFormat="1" ht="12.75" customHeight="1">
      <c r="A60" s="747">
        <v>7</v>
      </c>
      <c r="B60" s="753" t="str">
        <f>'7- Mapa Final'!B60</f>
        <v xml:space="preserve">Recibir , ofrecer, prometer , entregar o aceptar dádivas o beneficios a nombre propio o de terceros para  expedir, alterar, retener , extraviar o entregar  documentos  sin el lleno de requisitos legales </v>
      </c>
      <c r="C60" s="753" t="str">
        <f>'7- Mapa Final'!C60</f>
        <v xml:space="preserve"> Realizar trámites sin el cumplimiento de los requisitos legales  o  con informacionales</v>
      </c>
      <c r="D60" s="756" t="str">
        <f>'7- Mapa Final'!J60</f>
        <v>Muy Baja - 1</v>
      </c>
      <c r="E60" s="759" t="str">
        <f>'7- Mapa Final'!K60</f>
        <v>Moderado - 3</v>
      </c>
      <c r="F60" s="750" t="str">
        <f>'7- Mapa Final'!M60</f>
        <v>Moderado - 3</v>
      </c>
      <c r="G60" s="526"/>
      <c r="H60" s="741"/>
      <c r="I60" s="741"/>
      <c r="J60" s="741"/>
      <c r="K60" s="741"/>
      <c r="L60" s="741"/>
      <c r="M60" s="74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748"/>
      <c r="B61" s="754"/>
      <c r="C61" s="754"/>
      <c r="D61" s="757"/>
      <c r="E61" s="760"/>
      <c r="F61" s="751"/>
      <c r="G61" s="527"/>
      <c r="H61" s="742"/>
      <c r="I61" s="742"/>
      <c r="J61" s="742"/>
      <c r="K61" s="742"/>
      <c r="L61" s="742"/>
      <c r="M61" s="74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748"/>
      <c r="B62" s="754"/>
      <c r="C62" s="754"/>
      <c r="D62" s="757"/>
      <c r="E62" s="760"/>
      <c r="F62" s="751"/>
      <c r="G62" s="527"/>
      <c r="H62" s="742"/>
      <c r="I62" s="742"/>
      <c r="J62" s="742"/>
      <c r="K62" s="742"/>
      <c r="L62" s="742"/>
      <c r="M62" s="74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748"/>
      <c r="B63" s="754"/>
      <c r="C63" s="754"/>
      <c r="D63" s="757"/>
      <c r="E63" s="760"/>
      <c r="F63" s="751"/>
      <c r="G63" s="527"/>
      <c r="H63" s="742"/>
      <c r="I63" s="742"/>
      <c r="J63" s="742"/>
      <c r="K63" s="742"/>
      <c r="L63" s="742"/>
      <c r="M63" s="74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748"/>
      <c r="B64" s="754"/>
      <c r="C64" s="754"/>
      <c r="D64" s="757"/>
      <c r="E64" s="760"/>
      <c r="F64" s="751"/>
      <c r="G64" s="527"/>
      <c r="H64" s="742"/>
      <c r="I64" s="742"/>
      <c r="J64" s="742"/>
      <c r="K64" s="742"/>
      <c r="L64" s="742"/>
      <c r="M64" s="74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748"/>
      <c r="B65" s="754"/>
      <c r="C65" s="754"/>
      <c r="D65" s="757"/>
      <c r="E65" s="760"/>
      <c r="F65" s="751"/>
      <c r="G65" s="527"/>
      <c r="H65" s="742"/>
      <c r="I65" s="742"/>
      <c r="J65" s="742"/>
      <c r="K65" s="742"/>
      <c r="L65" s="742"/>
      <c r="M65" s="745"/>
      <c r="N65" s="33"/>
      <c r="O65" s="33"/>
    </row>
    <row r="66" spans="1:169">
      <c r="A66" s="748"/>
      <c r="B66" s="754"/>
      <c r="C66" s="754"/>
      <c r="D66" s="757"/>
      <c r="E66" s="760"/>
      <c r="F66" s="751"/>
      <c r="G66" s="527"/>
      <c r="H66" s="742"/>
      <c r="I66" s="742"/>
      <c r="J66" s="742"/>
      <c r="K66" s="742"/>
      <c r="L66" s="742"/>
      <c r="M66" s="745"/>
      <c r="N66" s="33"/>
      <c r="O66" s="33"/>
    </row>
    <row r="67" spans="1:169">
      <c r="A67" s="748"/>
      <c r="B67" s="754"/>
      <c r="C67" s="754"/>
      <c r="D67" s="757"/>
      <c r="E67" s="760"/>
      <c r="F67" s="751"/>
      <c r="G67" s="527"/>
      <c r="H67" s="742"/>
      <c r="I67" s="742"/>
      <c r="J67" s="742"/>
      <c r="K67" s="742"/>
      <c r="L67" s="742"/>
      <c r="M67" s="745"/>
      <c r="N67" s="33"/>
      <c r="O67" s="33"/>
    </row>
    <row r="68" spans="1:169">
      <c r="A68" s="748"/>
      <c r="B68" s="754"/>
      <c r="C68" s="754"/>
      <c r="D68" s="757"/>
      <c r="E68" s="760"/>
      <c r="F68" s="751"/>
      <c r="G68" s="527"/>
      <c r="H68" s="742"/>
      <c r="I68" s="742"/>
      <c r="J68" s="742"/>
      <c r="K68" s="742"/>
      <c r="L68" s="742"/>
      <c r="M68" s="745"/>
      <c r="N68" s="33"/>
      <c r="O68" s="33"/>
    </row>
    <row r="69" spans="1:169" ht="15.75" thickBot="1">
      <c r="A69" s="749"/>
      <c r="B69" s="755"/>
      <c r="C69" s="755"/>
      <c r="D69" s="758"/>
      <c r="E69" s="761"/>
      <c r="F69" s="752"/>
      <c r="G69" s="528"/>
      <c r="H69" s="743"/>
      <c r="I69" s="743"/>
      <c r="J69" s="743"/>
      <c r="K69" s="743"/>
      <c r="L69" s="743"/>
      <c r="M69" s="746"/>
      <c r="N69" s="33"/>
      <c r="O69" s="33"/>
    </row>
    <row r="70" spans="1:169" s="25" customFormat="1" ht="12.75">
      <c r="A70" s="747">
        <v>8</v>
      </c>
      <c r="B70" s="699" t="str">
        <f>'7- Mapa Final'!B70</f>
        <v xml:space="preserve">Recibir, ofrecer, prometer, entregar o aceptar dadivas  o beneficios a nombre propio o de terceros para  demorar, retener, alterar o direccionar fallos judiciales </v>
      </c>
      <c r="C70" s="699" t="str">
        <f>'7- Mapa Final'!C70</f>
        <v xml:space="preserve">Proferir  sentencias judiciales incumpliendo los principios de la administración de justicia o sin la observancia de los Códigos  Procesales en la materia </v>
      </c>
      <c r="D70" s="701" t="str">
        <f>'7- Mapa Final'!J70</f>
        <v>Muy Baja - 1</v>
      </c>
      <c r="E70" s="704" t="str">
        <f>'7- Mapa Final'!K70</f>
        <v>Moderado - 3</v>
      </c>
      <c r="F70" s="693" t="str">
        <f>'7- Mapa Final'!M70</f>
        <v>Moderado - 3</v>
      </c>
      <c r="G70" s="497"/>
      <c r="H70" s="690"/>
      <c r="I70" s="690"/>
      <c r="J70" s="690"/>
      <c r="K70" s="690"/>
      <c r="L70" s="690"/>
      <c r="M70" s="738"/>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748"/>
      <c r="B71" s="699"/>
      <c r="C71" s="699"/>
      <c r="D71" s="702"/>
      <c r="E71" s="705"/>
      <c r="F71" s="693"/>
      <c r="G71" s="497"/>
      <c r="H71" s="690"/>
      <c r="I71" s="690"/>
      <c r="J71" s="690"/>
      <c r="K71" s="690"/>
      <c r="L71" s="690"/>
      <c r="M71" s="738"/>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748"/>
      <c r="B72" s="699"/>
      <c r="C72" s="699"/>
      <c r="D72" s="702"/>
      <c r="E72" s="705"/>
      <c r="F72" s="693"/>
      <c r="G72" s="497"/>
      <c r="H72" s="690"/>
      <c r="I72" s="690"/>
      <c r="J72" s="690"/>
      <c r="K72" s="690"/>
      <c r="L72" s="690"/>
      <c r="M72" s="738"/>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748"/>
      <c r="B73" s="699"/>
      <c r="C73" s="699"/>
      <c r="D73" s="702"/>
      <c r="E73" s="705"/>
      <c r="F73" s="693"/>
      <c r="G73" s="497"/>
      <c r="H73" s="690"/>
      <c r="I73" s="690"/>
      <c r="J73" s="690"/>
      <c r="K73" s="690"/>
      <c r="L73" s="690"/>
      <c r="M73" s="738"/>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748"/>
      <c r="B74" s="699"/>
      <c r="C74" s="699"/>
      <c r="D74" s="702"/>
      <c r="E74" s="705"/>
      <c r="F74" s="693"/>
      <c r="G74" s="497"/>
      <c r="H74" s="690"/>
      <c r="I74" s="690"/>
      <c r="J74" s="690"/>
      <c r="K74" s="690"/>
      <c r="L74" s="690"/>
      <c r="M74" s="738"/>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748"/>
      <c r="B75" s="699"/>
      <c r="C75" s="699"/>
      <c r="D75" s="702"/>
      <c r="E75" s="705"/>
      <c r="F75" s="693"/>
      <c r="G75" s="497"/>
      <c r="H75" s="690"/>
      <c r="I75" s="690"/>
      <c r="J75" s="690"/>
      <c r="K75" s="690"/>
      <c r="L75" s="690"/>
      <c r="M75" s="738"/>
      <c r="N75" s="33"/>
      <c r="O75" s="33"/>
    </row>
    <row r="76" spans="1:169">
      <c r="A76" s="748"/>
      <c r="B76" s="699"/>
      <c r="C76" s="699"/>
      <c r="D76" s="702"/>
      <c r="E76" s="705"/>
      <c r="F76" s="693"/>
      <c r="G76" s="497"/>
      <c r="H76" s="690"/>
      <c r="I76" s="690"/>
      <c r="J76" s="690"/>
      <c r="K76" s="690"/>
      <c r="L76" s="690"/>
      <c r="M76" s="738"/>
      <c r="N76" s="33"/>
      <c r="O76" s="33"/>
    </row>
    <row r="77" spans="1:169">
      <c r="A77" s="748"/>
      <c r="B77" s="699"/>
      <c r="C77" s="699"/>
      <c r="D77" s="702"/>
      <c r="E77" s="705"/>
      <c r="F77" s="693"/>
      <c r="G77" s="497"/>
      <c r="H77" s="690"/>
      <c r="I77" s="690"/>
      <c r="J77" s="690"/>
      <c r="K77" s="690"/>
      <c r="L77" s="690"/>
      <c r="M77" s="738"/>
      <c r="N77" s="33"/>
      <c r="O77" s="33"/>
    </row>
    <row r="78" spans="1:169">
      <c r="A78" s="748"/>
      <c r="B78" s="699"/>
      <c r="C78" s="699"/>
      <c r="D78" s="702"/>
      <c r="E78" s="705"/>
      <c r="F78" s="693"/>
      <c r="G78" s="497"/>
      <c r="H78" s="690"/>
      <c r="I78" s="690"/>
      <c r="J78" s="690"/>
      <c r="K78" s="690"/>
      <c r="L78" s="690"/>
      <c r="M78" s="738"/>
      <c r="N78" s="33"/>
      <c r="O78" s="33"/>
    </row>
    <row r="79" spans="1:169" ht="15.75" thickBot="1">
      <c r="A79" s="749"/>
      <c r="B79" s="700"/>
      <c r="C79" s="700"/>
      <c r="D79" s="703"/>
      <c r="E79" s="706"/>
      <c r="F79" s="694"/>
      <c r="G79" s="498"/>
      <c r="H79" s="696"/>
      <c r="I79" s="696"/>
      <c r="J79" s="696"/>
      <c r="K79" s="696"/>
      <c r="L79" s="696"/>
      <c r="M79" s="739"/>
      <c r="N79" s="33"/>
      <c r="O79" s="33"/>
    </row>
  </sheetData>
  <mergeCells count="108">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s>
  <conditionalFormatting sqref="A7:B7">
    <cfRule type="containsText" dxfId="123" priority="82" operator="containsText" text="3- Moderado">
      <formula>NOT(ISERROR(SEARCH("3- Moderado",A7)))</formula>
    </cfRule>
    <cfRule type="containsText" dxfId="122" priority="83" operator="containsText" text="6- Moderado">
      <formula>NOT(ISERROR(SEARCH("6- Moderado",A7)))</formula>
    </cfRule>
    <cfRule type="containsText" dxfId="121" priority="84" operator="containsText" text="4- Moderado">
      <formula>NOT(ISERROR(SEARCH("4- Moderado",A7)))</formula>
    </cfRule>
    <cfRule type="containsText" dxfId="120" priority="85" operator="containsText" text="3- Bajo">
      <formula>NOT(ISERROR(SEARCH("3- Bajo",A7)))</formula>
    </cfRule>
    <cfRule type="containsText" dxfId="119" priority="86" operator="containsText" text="4- Bajo">
      <formula>NOT(ISERROR(SEARCH("4- Bajo",A7)))</formula>
    </cfRule>
    <cfRule type="containsText" dxfId="118" priority="87" operator="containsText" text="1- Bajo">
      <formula>NOT(ISERROR(SEARCH("1- Bajo",A7)))</formula>
    </cfRule>
  </conditionalFormatting>
  <conditionalFormatting sqref="A10:E10 A20:E20">
    <cfRule type="containsText" dxfId="117" priority="76" operator="containsText" text="3- Moderado">
      <formula>NOT(ISERROR(SEARCH("3- Moderado",A10)))</formula>
    </cfRule>
    <cfRule type="containsText" dxfId="116" priority="77" operator="containsText" text="6- Moderado">
      <formula>NOT(ISERROR(SEARCH("6- Moderado",A10)))</formula>
    </cfRule>
    <cfRule type="containsText" dxfId="115" priority="78" operator="containsText" text="4- Moderado">
      <formula>NOT(ISERROR(SEARCH("4- Moderado",A10)))</formula>
    </cfRule>
    <cfRule type="containsText" dxfId="114" priority="79" operator="containsText" text="3- Bajo">
      <formula>NOT(ISERROR(SEARCH("3- Bajo",A10)))</formula>
    </cfRule>
    <cfRule type="containsText" dxfId="113" priority="80" operator="containsText" text="4- Bajo">
      <formula>NOT(ISERROR(SEARCH("4- Bajo",A10)))</formula>
    </cfRule>
    <cfRule type="containsText" dxfId="112" priority="81" operator="containsText" text="1- Bajo">
      <formula>NOT(ISERROR(SEARCH("1- Bajo",A10)))</formula>
    </cfRule>
  </conditionalFormatting>
  <conditionalFormatting sqref="A30:E30">
    <cfRule type="containsText" dxfId="111" priority="63" operator="containsText" text="3- Moderado">
      <formula>NOT(ISERROR(SEARCH("3- Moderado",A30)))</formula>
    </cfRule>
    <cfRule type="containsText" dxfId="110" priority="64" operator="containsText" text="6- Moderado">
      <formula>NOT(ISERROR(SEARCH("6- Moderado",A30)))</formula>
    </cfRule>
    <cfRule type="containsText" dxfId="109" priority="65" operator="containsText" text="4- Moderado">
      <formula>NOT(ISERROR(SEARCH("4- Moderado",A30)))</formula>
    </cfRule>
    <cfRule type="containsText" dxfId="108" priority="66" operator="containsText" text="3- Bajo">
      <formula>NOT(ISERROR(SEARCH("3- Bajo",A30)))</formula>
    </cfRule>
    <cfRule type="containsText" dxfId="107" priority="67" operator="containsText" text="4- Bajo">
      <formula>NOT(ISERROR(SEARCH("4- Bajo",A30)))</formula>
    </cfRule>
    <cfRule type="containsText" dxfId="106" priority="68" operator="containsText" text="1- Bajo">
      <formula>NOT(ISERROR(SEARCH("1- Bajo",A30)))</formula>
    </cfRule>
  </conditionalFormatting>
  <conditionalFormatting sqref="A40:E40">
    <cfRule type="containsText" dxfId="105" priority="56" operator="containsText" text="3- Moderado">
      <formula>NOT(ISERROR(SEARCH("3- Moderado",A40)))</formula>
    </cfRule>
    <cfRule type="containsText" dxfId="104" priority="57" operator="containsText" text="6- Moderado">
      <formula>NOT(ISERROR(SEARCH("6- Moderado",A40)))</formula>
    </cfRule>
    <cfRule type="containsText" dxfId="103" priority="58" operator="containsText" text="4- Moderado">
      <formula>NOT(ISERROR(SEARCH("4- Moderado",A40)))</formula>
    </cfRule>
    <cfRule type="containsText" dxfId="102" priority="59" operator="containsText" text="3- Bajo">
      <formula>NOT(ISERROR(SEARCH("3- Bajo",A40)))</formula>
    </cfRule>
    <cfRule type="containsText" dxfId="101" priority="60" operator="containsText" text="4- Bajo">
      <formula>NOT(ISERROR(SEARCH("4- Bajo",A40)))</formula>
    </cfRule>
    <cfRule type="containsText" dxfId="100" priority="61" operator="containsText" text="1- Bajo">
      <formula>NOT(ISERROR(SEARCH("1- Bajo",A40)))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2" operator="containsText" text="3- Moderado">
      <formula>NOT(ISERROR(SEARCH("3- Moderado",A60)))</formula>
    </cfRule>
    <cfRule type="containsText" dxfId="92" priority="23" operator="containsText" text="6- Moderado">
      <formula>NOT(ISERROR(SEARCH("6- Moderado",A60)))</formula>
    </cfRule>
    <cfRule type="containsText" dxfId="91" priority="24" operator="containsText" text="4- Moderado">
      <formula>NOT(ISERROR(SEARCH("4- Moderado",A60)))</formula>
    </cfRule>
    <cfRule type="containsText" dxfId="90" priority="25" operator="containsText" text="3- Bajo">
      <formula>NOT(ISERROR(SEARCH("3- Bajo",A60)))</formula>
    </cfRule>
    <cfRule type="containsText" dxfId="89" priority="26" operator="containsText" text="4- Bajo">
      <formula>NOT(ISERROR(SEARCH("4- Bajo",A60)))</formula>
    </cfRule>
    <cfRule type="containsText" dxfId="88" priority="27" operator="containsText" text="1- Bajo">
      <formula>NOT(ISERROR(SEARCH("1- Bajo",A60)))</formula>
    </cfRule>
  </conditionalFormatting>
  <conditionalFormatting sqref="A70:E70">
    <cfRule type="containsText" dxfId="87" priority="15" operator="containsText" text="3- Moderado">
      <formula>NOT(ISERROR(SEARCH("3- Moderado",A70)))</formula>
    </cfRule>
    <cfRule type="containsText" dxfId="86" priority="16" operator="containsText" text="6- Moderado">
      <formula>NOT(ISERROR(SEARCH("6- Moderado",A70)))</formula>
    </cfRule>
    <cfRule type="containsText" dxfId="85" priority="17" operator="containsText" text="4- Moderado">
      <formula>NOT(ISERROR(SEARCH("4- Moderado",A70)))</formula>
    </cfRule>
    <cfRule type="containsText" dxfId="84" priority="18" operator="containsText" text="3- Bajo">
      <formula>NOT(ISERROR(SEARCH("3- Bajo",A70)))</formula>
    </cfRule>
    <cfRule type="containsText" dxfId="83" priority="19" operator="containsText" text="4- Bajo">
      <formula>NOT(ISERROR(SEARCH("4- Bajo",A70)))</formula>
    </cfRule>
    <cfRule type="containsText" dxfId="82" priority="20" operator="containsText" text="1- Bajo">
      <formula>NOT(ISERROR(SEARCH("1- Bajo",A70)))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3" operator="containsText" text="3- Bajo">
      <formula>NOT(ISERROR(SEARCH("3- Bajo",C8)))</formula>
    </cfRule>
    <cfRule type="containsText" dxfId="77" priority="74" operator="containsText" text="4- Bajo">
      <formula>NOT(ISERROR(SEARCH("4- Bajo",C8)))</formula>
    </cfRule>
    <cfRule type="containsText" dxfId="76" priority="75" operator="containsText" text="1- Bajo">
      <formula>NOT(ISERROR(SEARCH("1- Bajo",C8)))</formula>
    </cfRule>
  </conditionalFormatting>
  <conditionalFormatting sqref="D10:D79">
    <cfRule type="containsText" dxfId="75" priority="39" operator="containsText" text="Muy Alta">
      <formula>NOT(ISERROR(SEARCH("Muy Alta",D10)))</formula>
    </cfRule>
    <cfRule type="containsText" dxfId="74" priority="40" operator="containsText" text="Alta">
      <formula>NOT(ISERROR(SEARCH("Alta",D10)))</formula>
    </cfRule>
    <cfRule type="containsText" dxfId="73" priority="41" operator="containsText" text="Baja">
      <formula>NOT(ISERROR(SEARCH("Baja",D10)))</formula>
    </cfRule>
    <cfRule type="containsText" dxfId="72" priority="42" operator="containsText" text="Muy Baja">
      <formula>NOT(ISERROR(SEARCH("Muy Baja",D10)))</formula>
    </cfRule>
    <cfRule type="containsText" dxfId="71" priority="44" operator="containsText" text="Media">
      <formula>NOT(ISERROR(SEARCH("Media",D10)))</formula>
    </cfRule>
  </conditionalFormatting>
  <conditionalFormatting sqref="E10:E79">
    <cfRule type="containsText" dxfId="70" priority="35" operator="containsText" text="Catastrófico">
      <formula>NOT(ISERROR(SEARCH("Catastrófico",E10)))</formula>
    </cfRule>
    <cfRule type="containsText" dxfId="69" priority="36" operator="containsText" text="Mayor">
      <formula>NOT(ISERROR(SEARCH("Mayor",E10)))</formula>
    </cfRule>
    <cfRule type="containsText" dxfId="68" priority="37" operator="containsText" text="Menor">
      <formula>NOT(ISERROR(SEARCH("Menor",E10)))</formula>
    </cfRule>
    <cfRule type="containsText" dxfId="67" priority="38" operator="containsText" text="Leve">
      <formula>NOT(ISERROR(SEARCH("Leve",E10)))</formula>
    </cfRule>
  </conditionalFormatting>
  <conditionalFormatting sqref="E10:F7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79">
    <cfRule type="containsText" dxfId="65" priority="51" operator="containsText" text="Bajo">
      <formula>NOT(ISERROR(SEARCH("Bajo",F10)))</formula>
    </cfRule>
    <cfRule type="containsText" dxfId="64" priority="52" operator="containsText" text="Moderado">
      <formula>NOT(ISERROR(SEARCH("Moderado",F10)))</formula>
    </cfRule>
    <cfRule type="containsText" dxfId="63" priority="53" operator="containsText" text="Alto">
      <formula>NOT(ISERROR(SEARCH("Alto",F10)))</formula>
    </cfRule>
    <cfRule type="containsText" dxfId="62"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7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G10:G79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79"/>
  <sheetViews>
    <sheetView showGridLines="0" zoomScale="55" zoomScaleNormal="55" workbookViewId="0">
      <selection activeCell="E96" sqref="E9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724"/>
      <c r="B1" s="725"/>
      <c r="C1" s="728"/>
      <c r="D1" s="728"/>
      <c r="E1" s="728"/>
      <c r="F1" s="728"/>
      <c r="G1" s="728"/>
      <c r="H1" s="728"/>
      <c r="I1" s="728"/>
      <c r="J1" s="729"/>
      <c r="K1" s="723"/>
      <c r="L1" s="723"/>
      <c r="M1" s="723"/>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726"/>
      <c r="B2" s="727"/>
      <c r="C2" s="730"/>
      <c r="D2" s="730"/>
      <c r="E2" s="730"/>
      <c r="F2" s="730"/>
      <c r="G2" s="730"/>
      <c r="H2" s="730"/>
      <c r="I2" s="730"/>
      <c r="J2" s="731"/>
      <c r="K2" s="723"/>
      <c r="L2" s="723"/>
      <c r="M2" s="72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730"/>
      <c r="D3" s="730"/>
      <c r="E3" s="730"/>
      <c r="F3" s="730"/>
      <c r="G3" s="730"/>
      <c r="H3" s="730"/>
      <c r="I3" s="730"/>
      <c r="J3" s="731"/>
      <c r="K3" s="723"/>
      <c r="L3" s="723"/>
      <c r="M3" s="723"/>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48" t="s">
        <v>246</v>
      </c>
      <c r="B4" s="548"/>
      <c r="C4" s="604"/>
      <c r="D4" s="604"/>
      <c r="E4" s="604"/>
      <c r="F4" s="604"/>
      <c r="G4" s="604"/>
      <c r="H4" s="604"/>
      <c r="I4" s="604"/>
      <c r="J4" s="604"/>
      <c r="K4" s="604"/>
      <c r="L4" s="604"/>
      <c r="M4" s="604"/>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48" t="s">
        <v>247</v>
      </c>
      <c r="B5" s="548"/>
      <c r="C5" s="603"/>
      <c r="D5" s="603"/>
      <c r="E5" s="603"/>
      <c r="F5" s="603"/>
      <c r="G5" s="603"/>
      <c r="H5" s="603"/>
      <c r="I5" s="603"/>
      <c r="J5" s="603"/>
      <c r="K5" s="603"/>
      <c r="L5" s="603"/>
      <c r="M5" s="60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48" t="s">
        <v>249</v>
      </c>
      <c r="B6" s="548"/>
      <c r="C6" s="717"/>
      <c r="D6" s="718"/>
      <c r="E6" s="718"/>
      <c r="F6" s="718"/>
      <c r="G6" s="718"/>
      <c r="H6" s="718"/>
      <c r="I6" s="718"/>
      <c r="J6" s="718"/>
      <c r="K6" s="718"/>
      <c r="L6" s="718"/>
      <c r="M6" s="719"/>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712" t="s">
        <v>492</v>
      </c>
      <c r="B7" s="713"/>
      <c r="C7" s="714"/>
      <c r="D7" s="715" t="s">
        <v>493</v>
      </c>
      <c r="E7" s="715"/>
      <c r="F7" s="715"/>
      <c r="G7" s="716" t="s">
        <v>494</v>
      </c>
      <c r="H7" s="707" t="s">
        <v>495</v>
      </c>
      <c r="I7" s="709" t="s">
        <v>496</v>
      </c>
      <c r="J7" s="710"/>
      <c r="K7" s="709" t="s">
        <v>497</v>
      </c>
      <c r="L7" s="710"/>
      <c r="M7" s="711" t="s">
        <v>510</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35</v>
      </c>
      <c r="B8" s="34" t="s">
        <v>188</v>
      </c>
      <c r="C8" s="34" t="s">
        <v>190</v>
      </c>
      <c r="D8" s="27" t="s">
        <v>200</v>
      </c>
      <c r="E8" s="27" t="s">
        <v>499</v>
      </c>
      <c r="F8" s="27" t="s">
        <v>500</v>
      </c>
      <c r="G8" s="716"/>
      <c r="H8" s="708"/>
      <c r="I8" s="28" t="s">
        <v>501</v>
      </c>
      <c r="J8" s="28" t="s">
        <v>508</v>
      </c>
      <c r="K8" s="28" t="s">
        <v>503</v>
      </c>
      <c r="L8" s="28" t="s">
        <v>504</v>
      </c>
      <c r="M8" s="71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732"/>
      <c r="B9" s="733"/>
      <c r="C9" s="733"/>
      <c r="D9" s="733"/>
      <c r="E9" s="733"/>
      <c r="F9" s="733"/>
      <c r="G9" s="733"/>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734">
        <f>'7- Mapa Final'!A10</f>
        <v>1</v>
      </c>
      <c r="B10" s="720" t="str">
        <f>'7- Mapa Final'!B10</f>
        <v>Vencimiento de Términos</v>
      </c>
      <c r="C10" s="720" t="str">
        <f>'7- Mapa Final'!C10</f>
        <v>Se realizan  actuaciones procesales o se da  respuesta a las solicitudes de los usuarios de la administración de justicia en materia penal, penal para adolescentes, civil, familia y laboral después del  término legal establecido para decidir sobre los conflictos presentados Magistrados</v>
      </c>
      <c r="D10" s="721" t="str">
        <f>'7- Mapa Final'!J10</f>
        <v>Muy Baja - 1</v>
      </c>
      <c r="E10" s="722" t="str">
        <f>'7- Mapa Final'!K10</f>
        <v>Menor - 2</v>
      </c>
      <c r="F10" s="735" t="str">
        <f>'7- Mapa Final'!M10</f>
        <v>Bajo - 2</v>
      </c>
      <c r="G10" s="496"/>
      <c r="H10" s="737"/>
      <c r="I10" s="737"/>
      <c r="J10" s="737"/>
      <c r="K10" s="737"/>
      <c r="L10" s="737"/>
      <c r="M10" s="74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97"/>
      <c r="B11" s="699"/>
      <c r="C11" s="699"/>
      <c r="D11" s="702"/>
      <c r="E11" s="705"/>
      <c r="F11" s="693"/>
      <c r="G11" s="497"/>
      <c r="H11" s="690"/>
      <c r="I11" s="690"/>
      <c r="J11" s="690"/>
      <c r="K11" s="690"/>
      <c r="L11" s="690"/>
      <c r="M11" s="73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97"/>
      <c r="B12" s="699"/>
      <c r="C12" s="699"/>
      <c r="D12" s="702"/>
      <c r="E12" s="705"/>
      <c r="F12" s="693"/>
      <c r="G12" s="497"/>
      <c r="H12" s="690"/>
      <c r="I12" s="690"/>
      <c r="J12" s="690"/>
      <c r="K12" s="690"/>
      <c r="L12" s="690"/>
      <c r="M12" s="73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97"/>
      <c r="B13" s="699"/>
      <c r="C13" s="699"/>
      <c r="D13" s="702"/>
      <c r="E13" s="705"/>
      <c r="F13" s="693"/>
      <c r="G13" s="497"/>
      <c r="H13" s="690"/>
      <c r="I13" s="690"/>
      <c r="J13" s="690"/>
      <c r="K13" s="690"/>
      <c r="L13" s="690"/>
      <c r="M13" s="738"/>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97"/>
      <c r="B14" s="699"/>
      <c r="C14" s="699"/>
      <c r="D14" s="702"/>
      <c r="E14" s="705"/>
      <c r="F14" s="693"/>
      <c r="G14" s="497"/>
      <c r="H14" s="690"/>
      <c r="I14" s="690"/>
      <c r="J14" s="690"/>
      <c r="K14" s="690"/>
      <c r="L14" s="690"/>
      <c r="M14" s="738"/>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97"/>
      <c r="B15" s="699"/>
      <c r="C15" s="699"/>
      <c r="D15" s="702"/>
      <c r="E15" s="705"/>
      <c r="F15" s="693"/>
      <c r="G15" s="497"/>
      <c r="H15" s="690"/>
      <c r="I15" s="690"/>
      <c r="J15" s="690"/>
      <c r="K15" s="690"/>
      <c r="L15" s="690"/>
      <c r="M15" s="738"/>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97"/>
      <c r="B16" s="699"/>
      <c r="C16" s="699"/>
      <c r="D16" s="702"/>
      <c r="E16" s="705"/>
      <c r="F16" s="693"/>
      <c r="G16" s="497"/>
      <c r="H16" s="690"/>
      <c r="I16" s="690"/>
      <c r="J16" s="690"/>
      <c r="K16" s="690"/>
      <c r="L16" s="690"/>
      <c r="M16" s="738"/>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97"/>
      <c r="B17" s="699"/>
      <c r="C17" s="699"/>
      <c r="D17" s="702"/>
      <c r="E17" s="705"/>
      <c r="F17" s="693"/>
      <c r="G17" s="497"/>
      <c r="H17" s="690"/>
      <c r="I17" s="690"/>
      <c r="J17" s="690"/>
      <c r="K17" s="690"/>
      <c r="L17" s="690"/>
      <c r="M17" s="738"/>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97"/>
      <c r="B18" s="699"/>
      <c r="C18" s="699"/>
      <c r="D18" s="702"/>
      <c r="E18" s="705"/>
      <c r="F18" s="693"/>
      <c r="G18" s="497"/>
      <c r="H18" s="690"/>
      <c r="I18" s="690"/>
      <c r="J18" s="690"/>
      <c r="K18" s="690"/>
      <c r="L18" s="690"/>
      <c r="M18" s="738"/>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97"/>
      <c r="B19" s="699"/>
      <c r="C19" s="699"/>
      <c r="D19" s="702"/>
      <c r="E19" s="705"/>
      <c r="F19" s="693"/>
      <c r="G19" s="497"/>
      <c r="H19" s="690"/>
      <c r="I19" s="690"/>
      <c r="J19" s="690"/>
      <c r="K19" s="690"/>
      <c r="L19" s="690"/>
      <c r="M19" s="738"/>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97">
        <f>'7- Mapa Final'!A20</f>
        <v>2</v>
      </c>
      <c r="B20" s="699" t="str">
        <f>'7- Mapa Final'!B20</f>
        <v xml:space="preserve">Incumplimientos en la realización de audiencias </v>
      </c>
      <c r="C20" s="699" t="str">
        <f>'7- Mapa Final'!C20</f>
        <v>No se atiende la  solicitud  de un fiscal o parte interesada para la realización de una audiencia preliminar o no se cumple  la programación de audiencias de los despachos de los Magistrados.</v>
      </c>
      <c r="D20" s="701" t="str">
        <f>'7- Mapa Final'!J20</f>
        <v>Muy Baja - 1</v>
      </c>
      <c r="E20" s="704" t="str">
        <f>'7- Mapa Final'!K20</f>
        <v>Menor - 2</v>
      </c>
      <c r="F20" s="693" t="str">
        <f>'7- Mapa Final'!M20</f>
        <v>Bajo - 2</v>
      </c>
      <c r="G20" s="497"/>
      <c r="H20" s="690"/>
      <c r="I20" s="690"/>
      <c r="J20" s="690"/>
      <c r="K20" s="690"/>
      <c r="L20" s="690"/>
      <c r="M20" s="738"/>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97"/>
      <c r="B21" s="699"/>
      <c r="C21" s="699"/>
      <c r="D21" s="702"/>
      <c r="E21" s="705"/>
      <c r="F21" s="693"/>
      <c r="G21" s="497"/>
      <c r="H21" s="690"/>
      <c r="I21" s="690"/>
      <c r="J21" s="690"/>
      <c r="K21" s="690"/>
      <c r="L21" s="690"/>
      <c r="M21" s="738"/>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97"/>
      <c r="B22" s="699"/>
      <c r="C22" s="699"/>
      <c r="D22" s="702"/>
      <c r="E22" s="705"/>
      <c r="F22" s="693"/>
      <c r="G22" s="497"/>
      <c r="H22" s="690"/>
      <c r="I22" s="690"/>
      <c r="J22" s="690"/>
      <c r="K22" s="690"/>
      <c r="L22" s="690"/>
      <c r="M22" s="738"/>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97"/>
      <c r="B23" s="699"/>
      <c r="C23" s="699"/>
      <c r="D23" s="702"/>
      <c r="E23" s="705"/>
      <c r="F23" s="693"/>
      <c r="G23" s="497"/>
      <c r="H23" s="690"/>
      <c r="I23" s="690"/>
      <c r="J23" s="690"/>
      <c r="K23" s="690"/>
      <c r="L23" s="690"/>
      <c r="M23" s="738"/>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97"/>
      <c r="B24" s="699"/>
      <c r="C24" s="699"/>
      <c r="D24" s="702"/>
      <c r="E24" s="705"/>
      <c r="F24" s="693"/>
      <c r="G24" s="497"/>
      <c r="H24" s="690"/>
      <c r="I24" s="690"/>
      <c r="J24" s="690"/>
      <c r="K24" s="690"/>
      <c r="L24" s="690"/>
      <c r="M24" s="738"/>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97"/>
      <c r="B25" s="699"/>
      <c r="C25" s="699"/>
      <c r="D25" s="702"/>
      <c r="E25" s="705"/>
      <c r="F25" s="693"/>
      <c r="G25" s="497"/>
      <c r="H25" s="690"/>
      <c r="I25" s="690"/>
      <c r="J25" s="690"/>
      <c r="K25" s="690"/>
      <c r="L25" s="690"/>
      <c r="M25" s="738"/>
      <c r="N25" s="33"/>
      <c r="O25" s="33"/>
    </row>
    <row r="26" spans="1:169">
      <c r="A26" s="697"/>
      <c r="B26" s="699"/>
      <c r="C26" s="699"/>
      <c r="D26" s="702"/>
      <c r="E26" s="705"/>
      <c r="F26" s="693"/>
      <c r="G26" s="497"/>
      <c r="H26" s="690"/>
      <c r="I26" s="690"/>
      <c r="J26" s="690"/>
      <c r="K26" s="690"/>
      <c r="L26" s="690"/>
      <c r="M26" s="738"/>
      <c r="N26" s="33"/>
      <c r="O26" s="33"/>
    </row>
    <row r="27" spans="1:169">
      <c r="A27" s="697"/>
      <c r="B27" s="699"/>
      <c r="C27" s="699"/>
      <c r="D27" s="702"/>
      <c r="E27" s="705"/>
      <c r="F27" s="693"/>
      <c r="G27" s="497"/>
      <c r="H27" s="690"/>
      <c r="I27" s="690"/>
      <c r="J27" s="690"/>
      <c r="K27" s="690"/>
      <c r="L27" s="690"/>
      <c r="M27" s="738"/>
      <c r="N27" s="33"/>
      <c r="O27" s="33"/>
    </row>
    <row r="28" spans="1:169">
      <c r="A28" s="697"/>
      <c r="B28" s="699"/>
      <c r="C28" s="699"/>
      <c r="D28" s="702"/>
      <c r="E28" s="705"/>
      <c r="F28" s="693"/>
      <c r="G28" s="497"/>
      <c r="H28" s="690"/>
      <c r="I28" s="690"/>
      <c r="J28" s="690"/>
      <c r="K28" s="690"/>
      <c r="L28" s="690"/>
      <c r="M28" s="738"/>
      <c r="N28" s="33"/>
      <c r="O28" s="33"/>
    </row>
    <row r="29" spans="1:169">
      <c r="A29" s="697"/>
      <c r="B29" s="699"/>
      <c r="C29" s="699"/>
      <c r="D29" s="702"/>
      <c r="E29" s="705"/>
      <c r="F29" s="693"/>
      <c r="G29" s="497"/>
      <c r="H29" s="690"/>
      <c r="I29" s="690"/>
      <c r="J29" s="690"/>
      <c r="K29" s="690"/>
      <c r="L29" s="690"/>
      <c r="M29" s="738"/>
      <c r="N29" s="33"/>
      <c r="O29" s="33"/>
    </row>
    <row r="30" spans="1:169" s="25" customFormat="1" ht="12.75">
      <c r="A30" s="697">
        <f>'7- Mapa Final'!A30</f>
        <v>3</v>
      </c>
      <c r="B30" s="699" t="str">
        <f>'7- Mapa Final'!B30</f>
        <v xml:space="preserve"> Efectuar notificaciones que no cumplan con los requisitos</v>
      </c>
      <c r="C30" s="699" t="str">
        <f>'7- Mapa Final'!C30</f>
        <v xml:space="preserve">No realizar las notificaciones, no efectuar oportunamente las notificaciones o no aplicar la normatividad vigente </v>
      </c>
      <c r="D30" s="701" t="str">
        <f>'7- Mapa Final'!J30</f>
        <v>Muy Baja - 1</v>
      </c>
      <c r="E30" s="704" t="str">
        <f>'7- Mapa Final'!K30</f>
        <v>Menor - 2</v>
      </c>
      <c r="F30" s="693" t="str">
        <f>'7- Mapa Final'!M30</f>
        <v>Bajo - 2</v>
      </c>
      <c r="G30" s="497"/>
      <c r="H30" s="690"/>
      <c r="I30" s="690"/>
      <c r="J30" s="690"/>
      <c r="K30" s="690"/>
      <c r="L30" s="690"/>
      <c r="M30" s="738"/>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97"/>
      <c r="B31" s="699"/>
      <c r="C31" s="699"/>
      <c r="D31" s="702"/>
      <c r="E31" s="705"/>
      <c r="F31" s="693"/>
      <c r="G31" s="497"/>
      <c r="H31" s="690"/>
      <c r="I31" s="690"/>
      <c r="J31" s="690"/>
      <c r="K31" s="690"/>
      <c r="L31" s="690"/>
      <c r="M31" s="738"/>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97"/>
      <c r="B32" s="699"/>
      <c r="C32" s="699"/>
      <c r="D32" s="702"/>
      <c r="E32" s="705"/>
      <c r="F32" s="693"/>
      <c r="G32" s="497"/>
      <c r="H32" s="690"/>
      <c r="I32" s="690"/>
      <c r="J32" s="690"/>
      <c r="K32" s="690"/>
      <c r="L32" s="690"/>
      <c r="M32" s="738"/>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97"/>
      <c r="B33" s="699"/>
      <c r="C33" s="699"/>
      <c r="D33" s="702"/>
      <c r="E33" s="705"/>
      <c r="F33" s="693"/>
      <c r="G33" s="497"/>
      <c r="H33" s="690"/>
      <c r="I33" s="690"/>
      <c r="J33" s="690"/>
      <c r="K33" s="690"/>
      <c r="L33" s="690"/>
      <c r="M33" s="738"/>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97"/>
      <c r="B34" s="699"/>
      <c r="C34" s="699"/>
      <c r="D34" s="702"/>
      <c r="E34" s="705"/>
      <c r="F34" s="693"/>
      <c r="G34" s="497"/>
      <c r="H34" s="690"/>
      <c r="I34" s="690"/>
      <c r="J34" s="690"/>
      <c r="K34" s="690"/>
      <c r="L34" s="690"/>
      <c r="M34" s="738"/>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97"/>
      <c r="B35" s="699"/>
      <c r="C35" s="699"/>
      <c r="D35" s="702"/>
      <c r="E35" s="705"/>
      <c r="F35" s="693"/>
      <c r="G35" s="497"/>
      <c r="H35" s="690"/>
      <c r="I35" s="690"/>
      <c r="J35" s="690"/>
      <c r="K35" s="690"/>
      <c r="L35" s="690"/>
      <c r="M35" s="738"/>
      <c r="N35" s="33"/>
      <c r="O35" s="33"/>
    </row>
    <row r="36" spans="1:169">
      <c r="A36" s="697"/>
      <c r="B36" s="699"/>
      <c r="C36" s="699"/>
      <c r="D36" s="702"/>
      <c r="E36" s="705"/>
      <c r="F36" s="693"/>
      <c r="G36" s="497"/>
      <c r="H36" s="690"/>
      <c r="I36" s="690"/>
      <c r="J36" s="690"/>
      <c r="K36" s="690"/>
      <c r="L36" s="690"/>
      <c r="M36" s="738"/>
      <c r="N36" s="33"/>
      <c r="O36" s="33"/>
    </row>
    <row r="37" spans="1:169">
      <c r="A37" s="697"/>
      <c r="B37" s="699"/>
      <c r="C37" s="699"/>
      <c r="D37" s="702"/>
      <c r="E37" s="705"/>
      <c r="F37" s="693"/>
      <c r="G37" s="497"/>
      <c r="H37" s="690"/>
      <c r="I37" s="690"/>
      <c r="J37" s="690"/>
      <c r="K37" s="690"/>
      <c r="L37" s="690"/>
      <c r="M37" s="738"/>
      <c r="N37" s="33"/>
      <c r="O37" s="33"/>
    </row>
    <row r="38" spans="1:169">
      <c r="A38" s="697"/>
      <c r="B38" s="699"/>
      <c r="C38" s="699"/>
      <c r="D38" s="702"/>
      <c r="E38" s="705"/>
      <c r="F38" s="693"/>
      <c r="G38" s="497"/>
      <c r="H38" s="690"/>
      <c r="I38" s="690"/>
      <c r="J38" s="690"/>
      <c r="K38" s="690"/>
      <c r="L38" s="690"/>
      <c r="M38" s="738"/>
      <c r="N38" s="33"/>
      <c r="O38" s="33"/>
    </row>
    <row r="39" spans="1:169">
      <c r="A39" s="697"/>
      <c r="B39" s="699"/>
      <c r="C39" s="699"/>
      <c r="D39" s="702"/>
      <c r="E39" s="705"/>
      <c r="F39" s="693"/>
      <c r="G39" s="497"/>
      <c r="H39" s="690"/>
      <c r="I39" s="690"/>
      <c r="J39" s="690"/>
      <c r="K39" s="690"/>
      <c r="L39" s="690"/>
      <c r="M39" s="738"/>
      <c r="N39" s="33"/>
      <c r="O39" s="33"/>
    </row>
    <row r="40" spans="1:169" s="25" customFormat="1" ht="12.75">
      <c r="A40" s="697">
        <f>'7- Mapa Final'!A40</f>
        <v>4</v>
      </c>
      <c r="B40" s="699" t="str">
        <f>'7- Mapa Final'!B40</f>
        <v>Efectuar el reparto judicial incumpliendo requisitos</v>
      </c>
      <c r="C40" s="699" t="str">
        <f>'7- Mapa Final'!C40</f>
        <v xml:space="preserve">Realizar el reparto incumpliendo los principios y condiciones establecida para su realización </v>
      </c>
      <c r="D40" s="701" t="str">
        <f>'7- Mapa Final'!J40</f>
        <v>Muy Baja - 1</v>
      </c>
      <c r="E40" s="704" t="str">
        <f>'7- Mapa Final'!K40</f>
        <v>Leve - 1</v>
      </c>
      <c r="F40" s="693" t="str">
        <f>'7- Mapa Final'!M40</f>
        <v>Bajo - 1</v>
      </c>
      <c r="G40" s="497"/>
      <c r="H40" s="690"/>
      <c r="I40" s="690"/>
      <c r="J40" s="690"/>
      <c r="K40" s="690"/>
      <c r="L40" s="690"/>
      <c r="M40" s="738"/>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97"/>
      <c r="B41" s="699"/>
      <c r="C41" s="699"/>
      <c r="D41" s="702"/>
      <c r="E41" s="705"/>
      <c r="F41" s="693"/>
      <c r="G41" s="497"/>
      <c r="H41" s="690"/>
      <c r="I41" s="690"/>
      <c r="J41" s="690"/>
      <c r="K41" s="690"/>
      <c r="L41" s="690"/>
      <c r="M41" s="738"/>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97"/>
      <c r="B42" s="699"/>
      <c r="C42" s="699"/>
      <c r="D42" s="702"/>
      <c r="E42" s="705"/>
      <c r="F42" s="693"/>
      <c r="G42" s="497"/>
      <c r="H42" s="690"/>
      <c r="I42" s="690"/>
      <c r="J42" s="690"/>
      <c r="K42" s="690"/>
      <c r="L42" s="690"/>
      <c r="M42" s="738"/>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97"/>
      <c r="B43" s="699"/>
      <c r="C43" s="699"/>
      <c r="D43" s="702"/>
      <c r="E43" s="705"/>
      <c r="F43" s="693"/>
      <c r="G43" s="497"/>
      <c r="H43" s="690"/>
      <c r="I43" s="690"/>
      <c r="J43" s="690"/>
      <c r="K43" s="690"/>
      <c r="L43" s="690"/>
      <c r="M43" s="738"/>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97"/>
      <c r="B44" s="699"/>
      <c r="C44" s="699"/>
      <c r="D44" s="702"/>
      <c r="E44" s="705"/>
      <c r="F44" s="693"/>
      <c r="G44" s="497"/>
      <c r="H44" s="690"/>
      <c r="I44" s="690"/>
      <c r="J44" s="690"/>
      <c r="K44" s="690"/>
      <c r="L44" s="690"/>
      <c r="M44" s="738"/>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97"/>
      <c r="B45" s="699"/>
      <c r="C45" s="699"/>
      <c r="D45" s="702"/>
      <c r="E45" s="705"/>
      <c r="F45" s="693"/>
      <c r="G45" s="497"/>
      <c r="H45" s="690"/>
      <c r="I45" s="690"/>
      <c r="J45" s="690"/>
      <c r="K45" s="690"/>
      <c r="L45" s="690"/>
      <c r="M45" s="738"/>
      <c r="N45" s="33"/>
      <c r="O45" s="33"/>
    </row>
    <row r="46" spans="1:169">
      <c r="A46" s="697"/>
      <c r="B46" s="699"/>
      <c r="C46" s="699"/>
      <c r="D46" s="702"/>
      <c r="E46" s="705"/>
      <c r="F46" s="693"/>
      <c r="G46" s="497"/>
      <c r="H46" s="690"/>
      <c r="I46" s="690"/>
      <c r="J46" s="690"/>
      <c r="K46" s="690"/>
      <c r="L46" s="690"/>
      <c r="M46" s="738"/>
      <c r="N46" s="33"/>
      <c r="O46" s="33"/>
    </row>
    <row r="47" spans="1:169">
      <c r="A47" s="697"/>
      <c r="B47" s="699"/>
      <c r="C47" s="699"/>
      <c r="D47" s="702"/>
      <c r="E47" s="705"/>
      <c r="F47" s="693"/>
      <c r="G47" s="497"/>
      <c r="H47" s="690"/>
      <c r="I47" s="690"/>
      <c r="J47" s="690"/>
      <c r="K47" s="690"/>
      <c r="L47" s="690"/>
      <c r="M47" s="738"/>
      <c r="N47" s="33"/>
      <c r="O47" s="33"/>
    </row>
    <row r="48" spans="1:169">
      <c r="A48" s="697"/>
      <c r="B48" s="699"/>
      <c r="C48" s="699"/>
      <c r="D48" s="702"/>
      <c r="E48" s="705"/>
      <c r="F48" s="693"/>
      <c r="G48" s="497"/>
      <c r="H48" s="690"/>
      <c r="I48" s="690"/>
      <c r="J48" s="690"/>
      <c r="K48" s="690"/>
      <c r="L48" s="690"/>
      <c r="M48" s="738"/>
      <c r="N48" s="33"/>
      <c r="O48" s="33"/>
    </row>
    <row r="49" spans="1:169">
      <c r="A49" s="697"/>
      <c r="B49" s="699"/>
      <c r="C49" s="699"/>
      <c r="D49" s="702"/>
      <c r="E49" s="705"/>
      <c r="F49" s="693"/>
      <c r="G49" s="497"/>
      <c r="H49" s="690"/>
      <c r="I49" s="690"/>
      <c r="J49" s="690"/>
      <c r="K49" s="690"/>
      <c r="L49" s="690"/>
      <c r="M49" s="738"/>
      <c r="N49" s="33"/>
      <c r="O49" s="33"/>
    </row>
    <row r="50" spans="1:169" s="25" customFormat="1" ht="12.75">
      <c r="A50" s="697">
        <v>5</v>
      </c>
      <c r="B50" s="699" t="str">
        <f>'7- Mapa Final'!B50</f>
        <v>Pérdida de información</v>
      </c>
      <c r="C50" s="699" t="str">
        <f>'7- Mapa Final'!C50</f>
        <v xml:space="preserve">perdida temporal o definitiva de la información de los procesos judiciales </v>
      </c>
      <c r="D50" s="701" t="str">
        <f>'7- Mapa Final'!J50</f>
        <v>Muy Baja - 1</v>
      </c>
      <c r="E50" s="704" t="str">
        <f>'7- Mapa Final'!K50</f>
        <v>Mayor - 4</v>
      </c>
      <c r="F50" s="693" t="str">
        <f>'7- Mapa Final'!M50</f>
        <v>Alto  - 4</v>
      </c>
      <c r="G50" s="497"/>
      <c r="H50" s="690"/>
      <c r="I50" s="690"/>
      <c r="J50" s="690"/>
      <c r="K50" s="690"/>
      <c r="L50" s="690"/>
      <c r="M50" s="738"/>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97"/>
      <c r="B51" s="699"/>
      <c r="C51" s="699"/>
      <c r="D51" s="702"/>
      <c r="E51" s="705"/>
      <c r="F51" s="693"/>
      <c r="G51" s="497"/>
      <c r="H51" s="690"/>
      <c r="I51" s="690"/>
      <c r="J51" s="690"/>
      <c r="K51" s="690"/>
      <c r="L51" s="690"/>
      <c r="M51" s="738"/>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97"/>
      <c r="B52" s="699"/>
      <c r="C52" s="699"/>
      <c r="D52" s="702"/>
      <c r="E52" s="705"/>
      <c r="F52" s="693"/>
      <c r="G52" s="497"/>
      <c r="H52" s="690"/>
      <c r="I52" s="690"/>
      <c r="J52" s="690"/>
      <c r="K52" s="690"/>
      <c r="L52" s="690"/>
      <c r="M52" s="738"/>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97"/>
      <c r="B53" s="699"/>
      <c r="C53" s="699"/>
      <c r="D53" s="702"/>
      <c r="E53" s="705"/>
      <c r="F53" s="693"/>
      <c r="G53" s="497"/>
      <c r="H53" s="690"/>
      <c r="I53" s="690"/>
      <c r="J53" s="690"/>
      <c r="K53" s="690"/>
      <c r="L53" s="690"/>
      <c r="M53" s="738"/>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97"/>
      <c r="B54" s="699"/>
      <c r="C54" s="699"/>
      <c r="D54" s="702"/>
      <c r="E54" s="705"/>
      <c r="F54" s="693"/>
      <c r="G54" s="497"/>
      <c r="H54" s="690"/>
      <c r="I54" s="690"/>
      <c r="J54" s="690"/>
      <c r="K54" s="690"/>
      <c r="L54" s="690"/>
      <c r="M54" s="738"/>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97"/>
      <c r="B55" s="699"/>
      <c r="C55" s="699"/>
      <c r="D55" s="702"/>
      <c r="E55" s="705"/>
      <c r="F55" s="693"/>
      <c r="G55" s="497"/>
      <c r="H55" s="690"/>
      <c r="I55" s="690"/>
      <c r="J55" s="690"/>
      <c r="K55" s="690"/>
      <c r="L55" s="690"/>
      <c r="M55" s="738"/>
      <c r="N55" s="33"/>
      <c r="O55" s="33"/>
    </row>
    <row r="56" spans="1:169">
      <c r="A56" s="697"/>
      <c r="B56" s="699"/>
      <c r="C56" s="699"/>
      <c r="D56" s="702"/>
      <c r="E56" s="705"/>
      <c r="F56" s="693"/>
      <c r="G56" s="497"/>
      <c r="H56" s="690"/>
      <c r="I56" s="690"/>
      <c r="J56" s="690"/>
      <c r="K56" s="690"/>
      <c r="L56" s="690"/>
      <c r="M56" s="738"/>
      <c r="N56" s="33"/>
      <c r="O56" s="33"/>
    </row>
    <row r="57" spans="1:169">
      <c r="A57" s="697"/>
      <c r="B57" s="699"/>
      <c r="C57" s="699"/>
      <c r="D57" s="702"/>
      <c r="E57" s="705"/>
      <c r="F57" s="693"/>
      <c r="G57" s="497"/>
      <c r="H57" s="690"/>
      <c r="I57" s="690"/>
      <c r="J57" s="690"/>
      <c r="K57" s="690"/>
      <c r="L57" s="690"/>
      <c r="M57" s="738"/>
      <c r="N57" s="33"/>
      <c r="O57" s="33"/>
    </row>
    <row r="58" spans="1:169">
      <c r="A58" s="697"/>
      <c r="B58" s="699"/>
      <c r="C58" s="699"/>
      <c r="D58" s="702"/>
      <c r="E58" s="705"/>
      <c r="F58" s="693"/>
      <c r="G58" s="497"/>
      <c r="H58" s="690"/>
      <c r="I58" s="690"/>
      <c r="J58" s="690"/>
      <c r="K58" s="690"/>
      <c r="L58" s="690"/>
      <c r="M58" s="738"/>
      <c r="N58" s="33"/>
      <c r="O58" s="33"/>
    </row>
    <row r="59" spans="1:169" ht="15.75" thickBot="1">
      <c r="A59" s="698"/>
      <c r="B59" s="700"/>
      <c r="C59" s="700"/>
      <c r="D59" s="703"/>
      <c r="E59" s="706"/>
      <c r="F59" s="694"/>
      <c r="G59" s="498"/>
      <c r="H59" s="696"/>
      <c r="I59" s="696"/>
      <c r="J59" s="696"/>
      <c r="K59" s="696"/>
      <c r="L59" s="696"/>
      <c r="M59" s="739"/>
      <c r="N59" s="33"/>
      <c r="O59" s="33"/>
    </row>
    <row r="60" spans="1:169" s="25" customFormat="1" ht="12.75">
      <c r="A60" s="697">
        <v>6</v>
      </c>
      <c r="B60" s="699" t="str">
        <f>'7- Mapa Final'!B60</f>
        <v xml:space="preserve">Recibir , ofrecer, prometer , entregar o aceptar dádivas o beneficios a nombre propio o de terceros para  expedir, alterar, retener , extraviar o entregar  documentos  sin el lleno de requisitos legales </v>
      </c>
      <c r="C60" s="699" t="str">
        <f>'7- Mapa Final'!C60</f>
        <v xml:space="preserve"> Realizar trámites sin el cumplimiento de los requisitos legales  o  con informacionales</v>
      </c>
      <c r="D60" s="701" t="str">
        <f>'7- Mapa Final'!J60</f>
        <v>Muy Baja - 1</v>
      </c>
      <c r="E60" s="704" t="str">
        <f>'7- Mapa Final'!K60</f>
        <v>Moderado - 3</v>
      </c>
      <c r="F60" s="693" t="str">
        <f>'7- Mapa Final'!M60</f>
        <v>Moderado - 3</v>
      </c>
      <c r="G60" s="497"/>
      <c r="H60" s="690"/>
      <c r="I60" s="690"/>
      <c r="J60" s="690"/>
      <c r="K60" s="690"/>
      <c r="L60" s="690"/>
      <c r="M60" s="738"/>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97"/>
      <c r="B61" s="699"/>
      <c r="C61" s="699"/>
      <c r="D61" s="702"/>
      <c r="E61" s="705"/>
      <c r="F61" s="693"/>
      <c r="G61" s="497"/>
      <c r="H61" s="690"/>
      <c r="I61" s="690"/>
      <c r="J61" s="690"/>
      <c r="K61" s="690"/>
      <c r="L61" s="690"/>
      <c r="M61" s="738"/>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97"/>
      <c r="B62" s="699"/>
      <c r="C62" s="699"/>
      <c r="D62" s="702"/>
      <c r="E62" s="705"/>
      <c r="F62" s="693"/>
      <c r="G62" s="497"/>
      <c r="H62" s="690"/>
      <c r="I62" s="690"/>
      <c r="J62" s="690"/>
      <c r="K62" s="690"/>
      <c r="L62" s="690"/>
      <c r="M62" s="738"/>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97"/>
      <c r="B63" s="699"/>
      <c r="C63" s="699"/>
      <c r="D63" s="702"/>
      <c r="E63" s="705"/>
      <c r="F63" s="693"/>
      <c r="G63" s="497"/>
      <c r="H63" s="690"/>
      <c r="I63" s="690"/>
      <c r="J63" s="690"/>
      <c r="K63" s="690"/>
      <c r="L63" s="690"/>
      <c r="M63" s="738"/>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97"/>
      <c r="B64" s="699"/>
      <c r="C64" s="699"/>
      <c r="D64" s="702"/>
      <c r="E64" s="705"/>
      <c r="F64" s="693"/>
      <c r="G64" s="497"/>
      <c r="H64" s="690"/>
      <c r="I64" s="690"/>
      <c r="J64" s="690"/>
      <c r="K64" s="690"/>
      <c r="L64" s="690"/>
      <c r="M64" s="738"/>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97"/>
      <c r="B65" s="699"/>
      <c r="C65" s="699"/>
      <c r="D65" s="702"/>
      <c r="E65" s="705"/>
      <c r="F65" s="693"/>
      <c r="G65" s="497"/>
      <c r="H65" s="690"/>
      <c r="I65" s="690"/>
      <c r="J65" s="690"/>
      <c r="K65" s="690"/>
      <c r="L65" s="690"/>
      <c r="M65" s="738"/>
      <c r="N65" s="33"/>
      <c r="O65" s="33"/>
    </row>
    <row r="66" spans="1:169">
      <c r="A66" s="697"/>
      <c r="B66" s="699"/>
      <c r="C66" s="699"/>
      <c r="D66" s="702"/>
      <c r="E66" s="705"/>
      <c r="F66" s="693"/>
      <c r="G66" s="497"/>
      <c r="H66" s="690"/>
      <c r="I66" s="690"/>
      <c r="J66" s="690"/>
      <c r="K66" s="690"/>
      <c r="L66" s="690"/>
      <c r="M66" s="738"/>
      <c r="N66" s="33"/>
      <c r="O66" s="33"/>
    </row>
    <row r="67" spans="1:169">
      <c r="A67" s="697"/>
      <c r="B67" s="699"/>
      <c r="C67" s="699"/>
      <c r="D67" s="702"/>
      <c r="E67" s="705"/>
      <c r="F67" s="693"/>
      <c r="G67" s="497"/>
      <c r="H67" s="690"/>
      <c r="I67" s="690"/>
      <c r="J67" s="690"/>
      <c r="K67" s="690"/>
      <c r="L67" s="690"/>
      <c r="M67" s="738"/>
      <c r="N67" s="33"/>
      <c r="O67" s="33"/>
    </row>
    <row r="68" spans="1:169">
      <c r="A68" s="697"/>
      <c r="B68" s="699"/>
      <c r="C68" s="699"/>
      <c r="D68" s="702"/>
      <c r="E68" s="705"/>
      <c r="F68" s="693"/>
      <c r="G68" s="497"/>
      <c r="H68" s="690"/>
      <c r="I68" s="690"/>
      <c r="J68" s="690"/>
      <c r="K68" s="690"/>
      <c r="L68" s="690"/>
      <c r="M68" s="738"/>
      <c r="N68" s="33"/>
      <c r="O68" s="33"/>
    </row>
    <row r="69" spans="1:169" ht="15.75" thickBot="1">
      <c r="A69" s="698"/>
      <c r="B69" s="700"/>
      <c r="C69" s="700"/>
      <c r="D69" s="703"/>
      <c r="E69" s="706"/>
      <c r="F69" s="694"/>
      <c r="G69" s="498"/>
      <c r="H69" s="696"/>
      <c r="I69" s="696"/>
      <c r="J69" s="696"/>
      <c r="K69" s="696"/>
      <c r="L69" s="696"/>
      <c r="M69" s="739"/>
      <c r="N69" s="33"/>
      <c r="O69" s="33"/>
    </row>
    <row r="70" spans="1:169" s="25" customFormat="1" ht="12.75">
      <c r="A70" s="697">
        <v>7</v>
      </c>
      <c r="B70" s="699" t="str">
        <f>'7- Mapa Final'!B70</f>
        <v xml:space="preserve">Recibir, ofrecer, prometer, entregar o aceptar dadivas  o beneficios a nombre propio o de terceros para  demorar, retener, alterar o direccionar fallos judiciales </v>
      </c>
      <c r="C70" s="699" t="str">
        <f>'7- Mapa Final'!C70</f>
        <v xml:space="preserve">Proferir  sentencias judiciales incumpliendo los principios de la administración de justicia o sin la observancia de los Códigos  Procesales en la materia </v>
      </c>
      <c r="D70" s="701" t="str">
        <f>'7- Mapa Final'!J70</f>
        <v>Muy Baja - 1</v>
      </c>
      <c r="E70" s="704" t="str">
        <f>'7- Mapa Final'!K70</f>
        <v>Moderado - 3</v>
      </c>
      <c r="F70" s="693" t="str">
        <f>'7- Mapa Final'!M70</f>
        <v>Moderado - 3</v>
      </c>
      <c r="G70" s="497"/>
      <c r="H70" s="690"/>
      <c r="I70" s="690"/>
      <c r="J70" s="690"/>
      <c r="K70" s="690"/>
      <c r="L70" s="690"/>
      <c r="M70" s="738"/>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97"/>
      <c r="B71" s="699"/>
      <c r="C71" s="699"/>
      <c r="D71" s="702"/>
      <c r="E71" s="705"/>
      <c r="F71" s="693"/>
      <c r="G71" s="497"/>
      <c r="H71" s="690"/>
      <c r="I71" s="690"/>
      <c r="J71" s="690"/>
      <c r="K71" s="690"/>
      <c r="L71" s="690"/>
      <c r="M71" s="738"/>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97"/>
      <c r="B72" s="699"/>
      <c r="C72" s="699"/>
      <c r="D72" s="702"/>
      <c r="E72" s="705"/>
      <c r="F72" s="693"/>
      <c r="G72" s="497"/>
      <c r="H72" s="690"/>
      <c r="I72" s="690"/>
      <c r="J72" s="690"/>
      <c r="K72" s="690"/>
      <c r="L72" s="690"/>
      <c r="M72" s="738"/>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97"/>
      <c r="B73" s="699"/>
      <c r="C73" s="699"/>
      <c r="D73" s="702"/>
      <c r="E73" s="705"/>
      <c r="F73" s="693"/>
      <c r="G73" s="497"/>
      <c r="H73" s="690"/>
      <c r="I73" s="690"/>
      <c r="J73" s="690"/>
      <c r="K73" s="690"/>
      <c r="L73" s="690"/>
      <c r="M73" s="738"/>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97"/>
      <c r="B74" s="699"/>
      <c r="C74" s="699"/>
      <c r="D74" s="702"/>
      <c r="E74" s="705"/>
      <c r="F74" s="693"/>
      <c r="G74" s="497"/>
      <c r="H74" s="690"/>
      <c r="I74" s="690"/>
      <c r="J74" s="690"/>
      <c r="K74" s="690"/>
      <c r="L74" s="690"/>
      <c r="M74" s="738"/>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97"/>
      <c r="B75" s="699"/>
      <c r="C75" s="699"/>
      <c r="D75" s="702"/>
      <c r="E75" s="705"/>
      <c r="F75" s="693"/>
      <c r="G75" s="497"/>
      <c r="H75" s="690"/>
      <c r="I75" s="690"/>
      <c r="J75" s="690"/>
      <c r="K75" s="690"/>
      <c r="L75" s="690"/>
      <c r="M75" s="738"/>
      <c r="N75" s="33"/>
      <c r="O75" s="33"/>
    </row>
    <row r="76" spans="1:169">
      <c r="A76" s="697"/>
      <c r="B76" s="699"/>
      <c r="C76" s="699"/>
      <c r="D76" s="702"/>
      <c r="E76" s="705"/>
      <c r="F76" s="693"/>
      <c r="G76" s="497"/>
      <c r="H76" s="690"/>
      <c r="I76" s="690"/>
      <c r="J76" s="690"/>
      <c r="K76" s="690"/>
      <c r="L76" s="690"/>
      <c r="M76" s="738"/>
      <c r="N76" s="33"/>
      <c r="O76" s="33"/>
    </row>
    <row r="77" spans="1:169">
      <c r="A77" s="697"/>
      <c r="B77" s="699"/>
      <c r="C77" s="699"/>
      <c r="D77" s="702"/>
      <c r="E77" s="705"/>
      <c r="F77" s="693"/>
      <c r="G77" s="497"/>
      <c r="H77" s="690"/>
      <c r="I77" s="690"/>
      <c r="J77" s="690"/>
      <c r="K77" s="690"/>
      <c r="L77" s="690"/>
      <c r="M77" s="738"/>
      <c r="N77" s="33"/>
      <c r="O77" s="33"/>
    </row>
    <row r="78" spans="1:169">
      <c r="A78" s="697"/>
      <c r="B78" s="699"/>
      <c r="C78" s="699"/>
      <c r="D78" s="702"/>
      <c r="E78" s="705"/>
      <c r="F78" s="693"/>
      <c r="G78" s="497"/>
      <c r="H78" s="690"/>
      <c r="I78" s="690"/>
      <c r="J78" s="690"/>
      <c r="K78" s="690"/>
      <c r="L78" s="690"/>
      <c r="M78" s="738"/>
      <c r="N78" s="33"/>
      <c r="O78" s="33"/>
    </row>
    <row r="79" spans="1:169" ht="15.75" thickBot="1">
      <c r="A79" s="698"/>
      <c r="B79" s="700"/>
      <c r="C79" s="700"/>
      <c r="D79" s="703"/>
      <c r="E79" s="706"/>
      <c r="F79" s="694"/>
      <c r="G79" s="498"/>
      <c r="H79" s="696"/>
      <c r="I79" s="696"/>
      <c r="J79" s="696"/>
      <c r="K79" s="696"/>
      <c r="L79" s="696"/>
      <c r="M79" s="739"/>
      <c r="N79" s="33"/>
      <c r="O79" s="33"/>
    </row>
  </sheetData>
  <mergeCells count="108">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s>
  <conditionalFormatting sqref="A7:B7">
    <cfRule type="containsText" dxfId="61" priority="76" operator="containsText" text="3- Moderado">
      <formula>NOT(ISERROR(SEARCH("3- Moderado",A7)))</formula>
    </cfRule>
    <cfRule type="containsText" dxfId="60" priority="77" operator="containsText" text="6- Moderado">
      <formula>NOT(ISERROR(SEARCH("6- Moderado",A7)))</formula>
    </cfRule>
    <cfRule type="containsText" dxfId="59" priority="78" operator="containsText" text="4- Moderado">
      <formula>NOT(ISERROR(SEARCH("4- Moderado",A7)))</formula>
    </cfRule>
    <cfRule type="containsText" dxfId="58" priority="79" operator="containsText" text="3- Bajo">
      <formula>NOT(ISERROR(SEARCH("3- Bajo",A7)))</formula>
    </cfRule>
    <cfRule type="containsText" dxfId="57" priority="80" operator="containsText" text="4- Bajo">
      <formula>NOT(ISERROR(SEARCH("4- Bajo",A7)))</formula>
    </cfRule>
    <cfRule type="containsText" dxfId="56" priority="81" operator="containsText" text="1- Bajo">
      <formula>NOT(ISERROR(SEARCH("1- Bajo",A7)))</formula>
    </cfRule>
  </conditionalFormatting>
  <conditionalFormatting sqref="A10:E10 A20:E20">
    <cfRule type="containsText" dxfId="55" priority="70" operator="containsText" text="3- Moderado">
      <formula>NOT(ISERROR(SEARCH("3- Moderado",A10)))</formula>
    </cfRule>
    <cfRule type="containsText" dxfId="54" priority="71" operator="containsText" text="6- Moderado">
      <formula>NOT(ISERROR(SEARCH("6- Moderado",A10)))</formula>
    </cfRule>
    <cfRule type="containsText" dxfId="53" priority="72" operator="containsText" text="4- Moderado">
      <formula>NOT(ISERROR(SEARCH("4- Moderado",A10)))</formula>
    </cfRule>
    <cfRule type="containsText" dxfId="52" priority="73" operator="containsText" text="3- Bajo">
      <formula>NOT(ISERROR(SEARCH("3- Bajo",A10)))</formula>
    </cfRule>
    <cfRule type="containsText" dxfId="51" priority="74" operator="containsText" text="4- Bajo">
      <formula>NOT(ISERROR(SEARCH("4- Bajo",A10)))</formula>
    </cfRule>
    <cfRule type="containsText" dxfId="50" priority="75" operator="containsText" text="1- Bajo">
      <formula>NOT(ISERROR(SEARCH("1- Bajo",A10)))</formula>
    </cfRule>
  </conditionalFormatting>
  <conditionalFormatting sqref="A30:E30">
    <cfRule type="containsText" dxfId="49" priority="57" operator="containsText" text="3- Moderado">
      <formula>NOT(ISERROR(SEARCH("3- Moderado",A30)))</formula>
    </cfRule>
    <cfRule type="containsText" dxfId="48" priority="58" operator="containsText" text="6- Moderado">
      <formula>NOT(ISERROR(SEARCH("6- Moderado",A30)))</formula>
    </cfRule>
    <cfRule type="containsText" dxfId="47" priority="59" operator="containsText" text="4- Moderado">
      <formula>NOT(ISERROR(SEARCH("4- Moderado",A30)))</formula>
    </cfRule>
    <cfRule type="containsText" dxfId="46" priority="60" operator="containsText" text="3- Bajo">
      <formula>NOT(ISERROR(SEARCH("3- Bajo",A30)))</formula>
    </cfRule>
    <cfRule type="containsText" dxfId="45" priority="61" operator="containsText" text="4- Bajo">
      <formula>NOT(ISERROR(SEARCH("4- Bajo",A30)))</formula>
    </cfRule>
    <cfRule type="containsText" dxfId="44" priority="62" operator="containsText" text="1- Bajo">
      <formula>NOT(ISERROR(SEARCH("1- Bajo",A30)))</formula>
    </cfRule>
  </conditionalFormatting>
  <conditionalFormatting sqref="A40:E40">
    <cfRule type="containsText" dxfId="43" priority="50" operator="containsText" text="3- Moderado">
      <formula>NOT(ISERROR(SEARCH("3- Moderado",A40)))</formula>
    </cfRule>
    <cfRule type="containsText" dxfId="42" priority="51" operator="containsText" text="6- Moderado">
      <formula>NOT(ISERROR(SEARCH("6- Moderado",A40)))</formula>
    </cfRule>
    <cfRule type="containsText" dxfId="41" priority="52" operator="containsText" text="4- Moderado">
      <formula>NOT(ISERROR(SEARCH("4- Moderado",A40)))</formula>
    </cfRule>
    <cfRule type="containsText" dxfId="40" priority="53" operator="containsText" text="3- Bajo">
      <formula>NOT(ISERROR(SEARCH("3- Bajo",A40)))</formula>
    </cfRule>
    <cfRule type="containsText" dxfId="39" priority="54" operator="containsText" text="4- Bajo">
      <formula>NOT(ISERROR(SEARCH("4- Bajo",A40)))</formula>
    </cfRule>
    <cfRule type="containsText" dxfId="38" priority="55" operator="containsText" text="1- Bajo">
      <formula>NOT(ISERROR(SEARCH("1- Bajo",A40)))</formula>
    </cfRule>
  </conditionalFormatting>
  <conditionalFormatting sqref="A50:E50 A60 A7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B60:E60">
    <cfRule type="containsText" dxfId="31" priority="16" operator="containsText" text="3- Moderado">
      <formula>NOT(ISERROR(SEARCH("3- Moderado",B60)))</formula>
    </cfRule>
    <cfRule type="containsText" dxfId="30" priority="17" operator="containsText" text="6- Moderado">
      <formula>NOT(ISERROR(SEARCH("6- Moderado",B60)))</formula>
    </cfRule>
    <cfRule type="containsText" dxfId="29" priority="18" operator="containsText" text="4- Moderado">
      <formula>NOT(ISERROR(SEARCH("4- Moderado",B60)))</formula>
    </cfRule>
    <cfRule type="containsText" dxfId="28" priority="19" operator="containsText" text="3- Bajo">
      <formula>NOT(ISERROR(SEARCH("3- Bajo",B60)))</formula>
    </cfRule>
    <cfRule type="containsText" dxfId="27" priority="20" operator="containsText" text="4- Bajo">
      <formula>NOT(ISERROR(SEARCH("4- Bajo",B60)))</formula>
    </cfRule>
    <cfRule type="containsText" dxfId="26" priority="21" operator="containsText" text="1- Bajo">
      <formula>NOT(ISERROR(SEARCH("1- Bajo",B60)))</formula>
    </cfRule>
  </conditionalFormatting>
  <conditionalFormatting sqref="B70:E70">
    <cfRule type="containsText" dxfId="25" priority="9" operator="containsText" text="3- Moderado">
      <formula>NOT(ISERROR(SEARCH("3- Moderado",B70)))</formula>
    </cfRule>
    <cfRule type="containsText" dxfId="24" priority="10" operator="containsText" text="6- Moderado">
      <formula>NOT(ISERROR(SEARCH("6- Moderado",B70)))</formula>
    </cfRule>
    <cfRule type="containsText" dxfId="23" priority="11" operator="containsText" text="4- Moderado">
      <formula>NOT(ISERROR(SEARCH("4- Moderado",B70)))</formula>
    </cfRule>
    <cfRule type="containsText" dxfId="22" priority="12" operator="containsText" text="3- Bajo">
      <formula>NOT(ISERROR(SEARCH("3- Bajo",B70)))</formula>
    </cfRule>
    <cfRule type="containsText" dxfId="21" priority="13" operator="containsText" text="4- Bajo">
      <formula>NOT(ISERROR(SEARCH("4- Bajo",B70)))</formula>
    </cfRule>
    <cfRule type="containsText" dxfId="20" priority="14" operator="containsText" text="1- Bajo">
      <formula>NOT(ISERROR(SEARCH("1- Bajo",B70)))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7" operator="containsText" text="3- Bajo">
      <formula>NOT(ISERROR(SEARCH("3- Bajo",C8)))</formula>
    </cfRule>
    <cfRule type="containsText" dxfId="15" priority="68" operator="containsText" text="4- Bajo">
      <formula>NOT(ISERROR(SEARCH("4- Bajo",C8)))</formula>
    </cfRule>
    <cfRule type="containsText" dxfId="14" priority="69" operator="containsText" text="1- Bajo">
      <formula>NOT(ISERROR(SEARCH("1- Bajo",C8)))</formula>
    </cfRule>
  </conditionalFormatting>
  <conditionalFormatting sqref="D10:D79">
    <cfRule type="containsText" dxfId="13" priority="33" operator="containsText" text="Muy Alta">
      <formula>NOT(ISERROR(SEARCH("Muy Alta",D10)))</formula>
    </cfRule>
    <cfRule type="containsText" dxfId="12" priority="34" operator="containsText" text="Alta">
      <formula>NOT(ISERROR(SEARCH("Alta",D10)))</formula>
    </cfRule>
    <cfRule type="containsText" dxfId="11" priority="35" operator="containsText" text="Baja">
      <formula>NOT(ISERROR(SEARCH("Baja",D10)))</formula>
    </cfRule>
    <cfRule type="containsText" dxfId="10" priority="36" operator="containsText" text="Muy Baja">
      <formula>NOT(ISERROR(SEARCH("Muy Baja",D10)))</formula>
    </cfRule>
    <cfRule type="containsText" dxfId="9" priority="38" operator="containsText" text="Media">
      <formula>NOT(ISERROR(SEARCH("Media",D10)))</formula>
    </cfRule>
  </conditionalFormatting>
  <conditionalFormatting sqref="E10:E79">
    <cfRule type="containsText" dxfId="8" priority="29" operator="containsText" text="Catastrófico">
      <formula>NOT(ISERROR(SEARCH("Catastrófico",E10)))</formula>
    </cfRule>
    <cfRule type="containsText" dxfId="7" priority="30" operator="containsText" text="Mayor">
      <formula>NOT(ISERROR(SEARCH("Mayor",E10)))</formula>
    </cfRule>
    <cfRule type="containsText" dxfId="6" priority="31" operator="containsText" text="Menor">
      <formula>NOT(ISERROR(SEARCH("Menor",E10)))</formula>
    </cfRule>
    <cfRule type="containsText" dxfId="5" priority="32" operator="containsText" text="Leve">
      <formula>NOT(ISERROR(SEARCH("Leve",E10)))</formula>
    </cfRule>
  </conditionalFormatting>
  <conditionalFormatting sqref="E10:F7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7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7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workbookViewId="0">
      <selection activeCell="B22" sqref="B22:J30"/>
    </sheetView>
  </sheetViews>
  <sheetFormatPr baseColWidth="10" defaultColWidth="11.42578125" defaultRowHeight="15"/>
  <sheetData>
    <row r="2" spans="2:10" ht="18.75">
      <c r="B2" s="390" t="s">
        <v>17</v>
      </c>
      <c r="C2" s="390"/>
      <c r="D2" s="390"/>
      <c r="E2" s="390"/>
      <c r="F2" s="390"/>
      <c r="G2" s="390"/>
      <c r="H2" s="390"/>
      <c r="I2" s="390"/>
      <c r="J2" s="390"/>
    </row>
    <row r="3" spans="2:10" ht="15.75" thickBot="1"/>
    <row r="4" spans="2:10">
      <c r="B4" s="391" t="s">
        <v>18</v>
      </c>
      <c r="C4" s="392"/>
      <c r="D4" s="392"/>
      <c r="E4" s="392"/>
      <c r="F4" s="392"/>
      <c r="G4" s="392"/>
      <c r="H4" s="392"/>
      <c r="I4" s="392"/>
      <c r="J4" s="393"/>
    </row>
    <row r="5" spans="2:10">
      <c r="B5" s="394"/>
      <c r="C5" s="395"/>
      <c r="D5" s="395"/>
      <c r="E5" s="395"/>
      <c r="F5" s="395"/>
      <c r="G5" s="395"/>
      <c r="H5" s="395"/>
      <c r="I5" s="395"/>
      <c r="J5" s="396"/>
    </row>
    <row r="6" spans="2:10">
      <c r="B6" s="394"/>
      <c r="C6" s="395"/>
      <c r="D6" s="395"/>
      <c r="E6" s="395"/>
      <c r="F6" s="395"/>
      <c r="G6" s="395"/>
      <c r="H6" s="395"/>
      <c r="I6" s="395"/>
      <c r="J6" s="396"/>
    </row>
    <row r="7" spans="2:10" ht="15.75" thickBot="1">
      <c r="B7" s="397"/>
      <c r="C7" s="398"/>
      <c r="D7" s="398"/>
      <c r="E7" s="398"/>
      <c r="F7" s="398"/>
      <c r="G7" s="398"/>
      <c r="H7" s="398"/>
      <c r="I7" s="398"/>
      <c r="J7" s="399"/>
    </row>
    <row r="8" spans="2:10" ht="15.75" thickBot="1"/>
    <row r="9" spans="2:10">
      <c r="B9" s="391" t="s">
        <v>19</v>
      </c>
      <c r="C9" s="392"/>
      <c r="D9" s="392"/>
      <c r="E9" s="392"/>
      <c r="F9" s="392"/>
      <c r="G9" s="392"/>
      <c r="H9" s="392"/>
      <c r="I9" s="392"/>
      <c r="J9" s="393"/>
    </row>
    <row r="10" spans="2:10">
      <c r="B10" s="394"/>
      <c r="C10" s="395"/>
      <c r="D10" s="395"/>
      <c r="E10" s="395"/>
      <c r="F10" s="395"/>
      <c r="G10" s="395"/>
      <c r="H10" s="395"/>
      <c r="I10" s="395"/>
      <c r="J10" s="396"/>
    </row>
    <row r="11" spans="2:10">
      <c r="B11" s="394"/>
      <c r="C11" s="395"/>
      <c r="D11" s="395"/>
      <c r="E11" s="395"/>
      <c r="F11" s="395"/>
      <c r="G11" s="395"/>
      <c r="H11" s="395"/>
      <c r="I11" s="395"/>
      <c r="J11" s="396"/>
    </row>
    <row r="12" spans="2:10">
      <c r="B12" s="394"/>
      <c r="C12" s="395"/>
      <c r="D12" s="395"/>
      <c r="E12" s="395"/>
      <c r="F12" s="395"/>
      <c r="G12" s="395"/>
      <c r="H12" s="395"/>
      <c r="I12" s="395"/>
      <c r="J12" s="396"/>
    </row>
    <row r="13" spans="2:10">
      <c r="B13" s="394"/>
      <c r="C13" s="395"/>
      <c r="D13" s="395"/>
      <c r="E13" s="395"/>
      <c r="F13" s="395"/>
      <c r="G13" s="395"/>
      <c r="H13" s="395"/>
      <c r="I13" s="395"/>
      <c r="J13" s="396"/>
    </row>
    <row r="14" spans="2:10">
      <c r="B14" s="394"/>
      <c r="C14" s="395"/>
      <c r="D14" s="395"/>
      <c r="E14" s="395"/>
      <c r="F14" s="395"/>
      <c r="G14" s="395"/>
      <c r="H14" s="395"/>
      <c r="I14" s="395"/>
      <c r="J14" s="396"/>
    </row>
    <row r="15" spans="2:10" ht="15.75" thickBot="1">
      <c r="B15" s="397"/>
      <c r="C15" s="398"/>
      <c r="D15" s="398"/>
      <c r="E15" s="398"/>
      <c r="F15" s="398"/>
      <c r="G15" s="398"/>
      <c r="H15" s="398"/>
      <c r="I15" s="398"/>
      <c r="J15" s="399"/>
    </row>
    <row r="16" spans="2:10" ht="15.75" thickBot="1"/>
    <row r="17" spans="2:10">
      <c r="B17" s="391" t="s">
        <v>20</v>
      </c>
      <c r="C17" s="392"/>
      <c r="D17" s="392"/>
      <c r="E17" s="392"/>
      <c r="F17" s="392"/>
      <c r="G17" s="392"/>
      <c r="H17" s="392"/>
      <c r="I17" s="392"/>
      <c r="J17" s="393"/>
    </row>
    <row r="18" spans="2:10">
      <c r="B18" s="394"/>
      <c r="C18" s="395"/>
      <c r="D18" s="395"/>
      <c r="E18" s="395"/>
      <c r="F18" s="395"/>
      <c r="G18" s="395"/>
      <c r="H18" s="395"/>
      <c r="I18" s="395"/>
      <c r="J18" s="396"/>
    </row>
    <row r="19" spans="2:10">
      <c r="B19" s="394"/>
      <c r="C19" s="395"/>
      <c r="D19" s="395"/>
      <c r="E19" s="395"/>
      <c r="F19" s="395"/>
      <c r="G19" s="395"/>
      <c r="H19" s="395"/>
      <c r="I19" s="395"/>
      <c r="J19" s="396"/>
    </row>
    <row r="20" spans="2:10" ht="15.75" thickBot="1">
      <c r="B20" s="397"/>
      <c r="C20" s="398"/>
      <c r="D20" s="398"/>
      <c r="E20" s="398"/>
      <c r="F20" s="398"/>
      <c r="G20" s="398"/>
      <c r="H20" s="398"/>
      <c r="I20" s="398"/>
      <c r="J20" s="399"/>
    </row>
    <row r="21" spans="2:10" ht="15.75" thickBot="1"/>
    <row r="22" spans="2:10">
      <c r="B22" s="391" t="s">
        <v>21</v>
      </c>
      <c r="C22" s="392"/>
      <c r="D22" s="392"/>
      <c r="E22" s="392"/>
      <c r="F22" s="392"/>
      <c r="G22" s="392"/>
      <c r="H22" s="392"/>
      <c r="I22" s="392"/>
      <c r="J22" s="393"/>
    </row>
    <row r="23" spans="2:10">
      <c r="B23" s="394"/>
      <c r="C23" s="395"/>
      <c r="D23" s="395"/>
      <c r="E23" s="395"/>
      <c r="F23" s="395"/>
      <c r="G23" s="395"/>
      <c r="H23" s="395"/>
      <c r="I23" s="395"/>
      <c r="J23" s="396"/>
    </row>
    <row r="24" spans="2:10">
      <c r="B24" s="394"/>
      <c r="C24" s="395"/>
      <c r="D24" s="395"/>
      <c r="E24" s="395"/>
      <c r="F24" s="395"/>
      <c r="G24" s="395"/>
      <c r="H24" s="395"/>
      <c r="I24" s="395"/>
      <c r="J24" s="396"/>
    </row>
    <row r="25" spans="2:10">
      <c r="B25" s="394"/>
      <c r="C25" s="395"/>
      <c r="D25" s="395"/>
      <c r="E25" s="395"/>
      <c r="F25" s="395"/>
      <c r="G25" s="395"/>
      <c r="H25" s="395"/>
      <c r="I25" s="395"/>
      <c r="J25" s="396"/>
    </row>
    <row r="26" spans="2:10">
      <c r="B26" s="394"/>
      <c r="C26" s="395"/>
      <c r="D26" s="395"/>
      <c r="E26" s="395"/>
      <c r="F26" s="395"/>
      <c r="G26" s="395"/>
      <c r="H26" s="395"/>
      <c r="I26" s="395"/>
      <c r="J26" s="396"/>
    </row>
    <row r="27" spans="2:10">
      <c r="B27" s="394"/>
      <c r="C27" s="395"/>
      <c r="D27" s="395"/>
      <c r="E27" s="395"/>
      <c r="F27" s="395"/>
      <c r="G27" s="395"/>
      <c r="H27" s="395"/>
      <c r="I27" s="395"/>
      <c r="J27" s="396"/>
    </row>
    <row r="28" spans="2:10">
      <c r="B28" s="394"/>
      <c r="C28" s="395"/>
      <c r="D28" s="395"/>
      <c r="E28" s="395"/>
      <c r="F28" s="395"/>
      <c r="G28" s="395"/>
      <c r="H28" s="395"/>
      <c r="I28" s="395"/>
      <c r="J28" s="396"/>
    </row>
    <row r="29" spans="2:10">
      <c r="B29" s="394"/>
      <c r="C29" s="395"/>
      <c r="D29" s="395"/>
      <c r="E29" s="395"/>
      <c r="F29" s="395"/>
      <c r="G29" s="395"/>
      <c r="H29" s="395"/>
      <c r="I29" s="395"/>
      <c r="J29" s="396"/>
    </row>
    <row r="30" spans="2:10" ht="15.75" thickBot="1">
      <c r="B30" s="397"/>
      <c r="C30" s="398"/>
      <c r="D30" s="398"/>
      <c r="E30" s="398"/>
      <c r="F30" s="398"/>
      <c r="G30" s="398"/>
      <c r="H30" s="398"/>
      <c r="I30" s="398"/>
      <c r="J30" s="399"/>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A1:J74"/>
  <sheetViews>
    <sheetView showGridLines="0" topLeftCell="A4" zoomScale="60" zoomScaleNormal="60" workbookViewId="0">
      <selection activeCell="A45" sqref="A45"/>
    </sheetView>
  </sheetViews>
  <sheetFormatPr baseColWidth="10" defaultColWidth="61.7109375" defaultRowHeight="14.25"/>
  <cols>
    <col min="1" max="1" width="45.28515625" style="269" customWidth="1"/>
    <col min="2" max="2" width="23.7109375" style="270" customWidth="1"/>
    <col min="3" max="3" width="61.7109375" style="247"/>
    <col min="4" max="4" width="23.7109375" style="270" customWidth="1"/>
    <col min="5" max="16384" width="61.7109375" style="247"/>
  </cols>
  <sheetData>
    <row r="1" spans="1:8" ht="108" customHeight="1">
      <c r="A1" s="245"/>
      <c r="B1" s="420" t="s">
        <v>22</v>
      </c>
      <c r="C1" s="420"/>
      <c r="D1" s="420"/>
      <c r="E1" s="245"/>
      <c r="F1" s="246"/>
      <c r="G1" s="246"/>
      <c r="H1" s="246"/>
    </row>
    <row r="2" spans="1:8" ht="69" customHeight="1">
      <c r="A2" s="248" t="s">
        <v>23</v>
      </c>
      <c r="B2" s="421"/>
      <c r="C2" s="422"/>
      <c r="D2" s="249" t="s">
        <v>24</v>
      </c>
      <c r="E2" s="250"/>
    </row>
    <row r="3" spans="1:8">
      <c r="A3" s="251"/>
      <c r="B3" s="252"/>
      <c r="C3" s="252"/>
      <c r="D3" s="253"/>
      <c r="E3" s="252"/>
    </row>
    <row r="4" spans="1:8" ht="33" customHeight="1">
      <c r="A4" s="248" t="s">
        <v>25</v>
      </c>
      <c r="B4" s="423" t="s">
        <v>26</v>
      </c>
      <c r="C4" s="424"/>
      <c r="D4" s="424"/>
      <c r="E4" s="424"/>
    </row>
    <row r="5" spans="1:8">
      <c r="A5" s="254"/>
      <c r="B5" s="255"/>
      <c r="D5" s="253"/>
      <c r="E5" s="253"/>
    </row>
    <row r="6" spans="1:8">
      <c r="A6" s="425" t="s">
        <v>27</v>
      </c>
      <c r="B6" s="426" t="s">
        <v>28</v>
      </c>
      <c r="C6" s="426"/>
      <c r="D6" s="426" t="s">
        <v>29</v>
      </c>
      <c r="E6" s="426"/>
    </row>
    <row r="7" spans="1:8" ht="45" customHeight="1">
      <c r="A7" s="425"/>
      <c r="B7" s="427"/>
      <c r="C7" s="428"/>
      <c r="D7" s="427" t="s">
        <v>30</v>
      </c>
      <c r="E7" s="427"/>
    </row>
    <row r="8" spans="1:8">
      <c r="A8" s="254"/>
      <c r="B8" s="255"/>
      <c r="D8" s="253"/>
      <c r="E8" s="253"/>
    </row>
    <row r="9" spans="1:8">
      <c r="A9" s="405" t="s">
        <v>31</v>
      </c>
      <c r="B9" s="405"/>
      <c r="C9" s="405"/>
      <c r="D9" s="405"/>
      <c r="E9" s="405"/>
    </row>
    <row r="10" spans="1:8" ht="15" thickBot="1">
      <c r="A10" s="340" t="s">
        <v>32</v>
      </c>
      <c r="B10" s="340" t="s">
        <v>33</v>
      </c>
      <c r="C10" s="340" t="s">
        <v>34</v>
      </c>
      <c r="D10" s="340" t="s">
        <v>35</v>
      </c>
      <c r="E10" s="340" t="s">
        <v>36</v>
      </c>
    </row>
    <row r="11" spans="1:8" s="259" customFormat="1" ht="51" customHeight="1">
      <c r="A11" s="400" t="s">
        <v>37</v>
      </c>
      <c r="B11" s="344">
        <v>1</v>
      </c>
      <c r="C11" s="345" t="s">
        <v>38</v>
      </c>
      <c r="D11" s="344">
        <v>1</v>
      </c>
      <c r="E11" s="346" t="s">
        <v>39</v>
      </c>
    </row>
    <row r="12" spans="1:8" s="259" customFormat="1" ht="51" customHeight="1">
      <c r="A12" s="419"/>
      <c r="B12" s="342"/>
      <c r="C12" s="342"/>
      <c r="D12" s="342">
        <v>2</v>
      </c>
      <c r="E12" s="347" t="s">
        <v>40</v>
      </c>
    </row>
    <row r="13" spans="1:8" ht="51" customHeight="1">
      <c r="A13" s="419"/>
      <c r="B13" s="342"/>
      <c r="C13" s="342"/>
      <c r="D13" s="342">
        <v>3</v>
      </c>
      <c r="E13" s="347" t="s">
        <v>41</v>
      </c>
    </row>
    <row r="14" spans="1:8" ht="51" customHeight="1" thickBot="1">
      <c r="A14" s="401"/>
      <c r="B14" s="348"/>
      <c r="C14" s="348"/>
      <c r="D14" s="348">
        <v>4</v>
      </c>
      <c r="E14" s="349" t="s">
        <v>42</v>
      </c>
    </row>
    <row r="15" spans="1:8" ht="51.75" customHeight="1">
      <c r="A15" s="400" t="s">
        <v>43</v>
      </c>
      <c r="B15" s="345">
        <v>2</v>
      </c>
      <c r="C15" s="345" t="s">
        <v>44</v>
      </c>
      <c r="D15" s="345">
        <v>5</v>
      </c>
      <c r="E15" s="346" t="s">
        <v>45</v>
      </c>
    </row>
    <row r="16" spans="1:8" ht="51.75" customHeight="1" thickBot="1">
      <c r="A16" s="401"/>
      <c r="B16" s="350"/>
      <c r="C16" s="350"/>
      <c r="D16" s="350">
        <v>6</v>
      </c>
      <c r="E16" s="349" t="s">
        <v>46</v>
      </c>
    </row>
    <row r="17" spans="1:10" ht="75.75" customHeight="1">
      <c r="A17" s="400" t="s">
        <v>47</v>
      </c>
      <c r="B17" s="345">
        <v>3</v>
      </c>
      <c r="C17" s="345" t="s">
        <v>48</v>
      </c>
      <c r="D17" s="345">
        <v>7</v>
      </c>
      <c r="E17" s="346" t="s">
        <v>49</v>
      </c>
    </row>
    <row r="18" spans="1:10" ht="75.75" customHeight="1">
      <c r="A18" s="419"/>
      <c r="B18" s="343">
        <v>4</v>
      </c>
      <c r="C18" s="343" t="s">
        <v>50</v>
      </c>
      <c r="D18" s="343"/>
      <c r="E18" s="347"/>
    </row>
    <row r="19" spans="1:10" ht="75.75" customHeight="1">
      <c r="A19" s="419"/>
      <c r="B19" s="343">
        <v>5</v>
      </c>
      <c r="C19" s="343" t="s">
        <v>51</v>
      </c>
      <c r="D19" s="343"/>
      <c r="E19" s="347"/>
    </row>
    <row r="20" spans="1:10" ht="75.75" customHeight="1" thickBot="1">
      <c r="A20" s="401"/>
      <c r="B20" s="350">
        <v>6</v>
      </c>
      <c r="C20" s="350" t="s">
        <v>52</v>
      </c>
      <c r="D20" s="350"/>
      <c r="E20" s="349"/>
      <c r="J20" s="260"/>
    </row>
    <row r="21" spans="1:10" ht="80.099999999999994" customHeight="1">
      <c r="A21" s="400" t="s">
        <v>53</v>
      </c>
      <c r="B21" s="345">
        <v>7</v>
      </c>
      <c r="C21" s="345" t="s">
        <v>54</v>
      </c>
      <c r="D21" s="345">
        <v>8</v>
      </c>
      <c r="E21" s="346" t="s">
        <v>55</v>
      </c>
      <c r="J21" s="260"/>
    </row>
    <row r="22" spans="1:10" ht="80.099999999999994" customHeight="1" thickBot="1">
      <c r="A22" s="401"/>
      <c r="B22" s="350">
        <v>8</v>
      </c>
      <c r="C22" s="350" t="s">
        <v>56</v>
      </c>
      <c r="D22" s="350">
        <v>9</v>
      </c>
      <c r="E22" s="352" t="s">
        <v>57</v>
      </c>
      <c r="J22" s="260"/>
    </row>
    <row r="23" spans="1:10" ht="80.099999999999994" customHeight="1" thickBot="1">
      <c r="A23" s="353" t="s">
        <v>58</v>
      </c>
      <c r="B23" s="354">
        <v>9</v>
      </c>
      <c r="C23" s="354" t="s">
        <v>59</v>
      </c>
      <c r="D23" s="354">
        <v>10</v>
      </c>
      <c r="E23" s="355" t="s">
        <v>60</v>
      </c>
    </row>
    <row r="24" spans="1:10" ht="57.75" customHeight="1">
      <c r="A24" s="402" t="s">
        <v>61</v>
      </c>
      <c r="B24" s="358">
        <v>10</v>
      </c>
      <c r="C24" s="358" t="s">
        <v>62</v>
      </c>
      <c r="D24" s="358">
        <v>11</v>
      </c>
      <c r="E24" s="356" t="s">
        <v>63</v>
      </c>
    </row>
    <row r="25" spans="1:10" ht="57.75" customHeight="1">
      <c r="A25" s="403"/>
      <c r="B25" s="341">
        <v>11</v>
      </c>
      <c r="C25" s="341" t="s">
        <v>64</v>
      </c>
      <c r="D25" s="341">
        <v>12</v>
      </c>
      <c r="E25" s="357" t="s">
        <v>65</v>
      </c>
    </row>
    <row r="26" spans="1:10" ht="57.75" customHeight="1" thickBot="1">
      <c r="A26" s="404"/>
      <c r="B26" s="359">
        <v>12</v>
      </c>
      <c r="C26" s="359" t="s">
        <v>66</v>
      </c>
      <c r="D26" s="359">
        <v>13</v>
      </c>
      <c r="E26" s="351" t="s">
        <v>67</v>
      </c>
    </row>
    <row r="27" spans="1:10" ht="20.100000000000001" customHeight="1">
      <c r="A27" s="405" t="s">
        <v>68</v>
      </c>
      <c r="B27" s="405"/>
      <c r="C27" s="405"/>
      <c r="D27" s="405"/>
      <c r="E27" s="405"/>
    </row>
    <row r="28" spans="1:10" ht="20.100000000000001" customHeight="1" thickBot="1">
      <c r="A28" s="340" t="s">
        <v>32</v>
      </c>
      <c r="B28" s="340" t="s">
        <v>33</v>
      </c>
      <c r="C28" s="340" t="s">
        <v>69</v>
      </c>
      <c r="D28" s="340" t="s">
        <v>35</v>
      </c>
      <c r="E28" s="340" t="s">
        <v>70</v>
      </c>
    </row>
    <row r="29" spans="1:10" ht="73.5" customHeight="1">
      <c r="A29" s="406" t="s">
        <v>71</v>
      </c>
      <c r="B29" s="294">
        <v>1</v>
      </c>
      <c r="C29" s="294" t="s">
        <v>72</v>
      </c>
      <c r="D29" s="294">
        <v>1</v>
      </c>
      <c r="E29" s="295" t="s">
        <v>73</v>
      </c>
    </row>
    <row r="30" spans="1:10" ht="73.5" customHeight="1">
      <c r="A30" s="407"/>
      <c r="B30" s="301">
        <v>2</v>
      </c>
      <c r="C30" s="301" t="s">
        <v>74</v>
      </c>
      <c r="D30" s="301">
        <v>2</v>
      </c>
      <c r="E30" s="299" t="s">
        <v>75</v>
      </c>
    </row>
    <row r="31" spans="1:10" ht="73.5" customHeight="1">
      <c r="A31" s="407"/>
      <c r="B31" s="302">
        <v>3</v>
      </c>
      <c r="C31" s="302" t="s">
        <v>76</v>
      </c>
      <c r="D31" s="301">
        <v>3</v>
      </c>
      <c r="E31" s="299" t="s">
        <v>77</v>
      </c>
    </row>
    <row r="32" spans="1:10" ht="73.5" customHeight="1">
      <c r="A32" s="407"/>
      <c r="B32" s="360"/>
      <c r="C32" s="360"/>
      <c r="D32" s="362">
        <v>4</v>
      </c>
      <c r="E32" s="299" t="s">
        <v>78</v>
      </c>
    </row>
    <row r="33" spans="1:5" ht="51" customHeight="1">
      <c r="A33" s="407"/>
      <c r="B33" s="360"/>
      <c r="C33" s="360"/>
      <c r="D33" s="362">
        <v>5</v>
      </c>
      <c r="E33" s="299" t="s">
        <v>79</v>
      </c>
    </row>
    <row r="34" spans="1:5" ht="51" customHeight="1">
      <c r="A34" s="407"/>
      <c r="B34" s="360"/>
      <c r="C34" s="360"/>
      <c r="D34" s="362">
        <v>6</v>
      </c>
      <c r="E34" s="299" t="s">
        <v>80</v>
      </c>
    </row>
    <row r="35" spans="1:5" ht="51" customHeight="1">
      <c r="A35" s="407"/>
      <c r="B35" s="360"/>
      <c r="C35" s="360"/>
      <c r="D35" s="362">
        <v>7</v>
      </c>
      <c r="E35" s="299" t="s">
        <v>81</v>
      </c>
    </row>
    <row r="36" spans="1:5" ht="53.25" customHeight="1">
      <c r="A36" s="407"/>
      <c r="B36" s="360"/>
      <c r="C36" s="360"/>
      <c r="D36" s="362">
        <v>8</v>
      </c>
      <c r="E36" s="361" t="s">
        <v>82</v>
      </c>
    </row>
    <row r="37" spans="1:5" ht="56.25" customHeight="1" thickBot="1">
      <c r="A37" s="408"/>
      <c r="B37" s="329"/>
      <c r="C37" s="329"/>
      <c r="D37" s="302">
        <v>9</v>
      </c>
      <c r="E37" s="303" t="s">
        <v>83</v>
      </c>
    </row>
    <row r="38" spans="1:5" s="261" customFormat="1" ht="77.25" customHeight="1" thickBot="1">
      <c r="A38" s="363" t="s">
        <v>84</v>
      </c>
      <c r="B38" s="364"/>
      <c r="C38" s="314"/>
      <c r="D38" s="314">
        <v>10</v>
      </c>
      <c r="E38" s="315" t="s">
        <v>85</v>
      </c>
    </row>
    <row r="39" spans="1:5" s="261" customFormat="1" ht="57" customHeight="1">
      <c r="A39" s="409" t="s">
        <v>86</v>
      </c>
      <c r="B39" s="294">
        <v>4</v>
      </c>
      <c r="C39" s="294" t="s">
        <v>87</v>
      </c>
      <c r="D39" s="294">
        <v>11</v>
      </c>
      <c r="E39" s="295" t="s">
        <v>88</v>
      </c>
    </row>
    <row r="40" spans="1:5" s="261" customFormat="1" ht="57" customHeight="1">
      <c r="A40" s="410"/>
      <c r="B40" s="301">
        <v>5</v>
      </c>
      <c r="C40" s="301" t="s">
        <v>89</v>
      </c>
      <c r="D40" s="301">
        <v>12</v>
      </c>
      <c r="E40" s="299" t="s">
        <v>90</v>
      </c>
    </row>
    <row r="41" spans="1:5" s="261" customFormat="1" ht="57" customHeight="1">
      <c r="A41" s="410"/>
      <c r="B41" s="301">
        <v>6</v>
      </c>
      <c r="C41" s="316" t="s">
        <v>91</v>
      </c>
      <c r="D41" s="301">
        <v>13</v>
      </c>
      <c r="E41" s="299" t="s">
        <v>92</v>
      </c>
    </row>
    <row r="42" spans="1:5" s="261" customFormat="1" ht="57" customHeight="1">
      <c r="A42" s="410"/>
      <c r="B42" s="301">
        <v>7</v>
      </c>
      <c r="C42" s="301" t="s">
        <v>93</v>
      </c>
      <c r="D42" s="301">
        <v>14</v>
      </c>
      <c r="E42" s="299" t="s">
        <v>94</v>
      </c>
    </row>
    <row r="43" spans="1:5" ht="33.75" customHeight="1" thickBot="1">
      <c r="A43" s="411"/>
      <c r="B43" s="304">
        <v>8</v>
      </c>
      <c r="C43" s="304" t="s">
        <v>95</v>
      </c>
      <c r="D43" s="304"/>
      <c r="E43" s="317"/>
    </row>
    <row r="44" spans="1:5" ht="51" customHeight="1">
      <c r="A44" s="291" t="s">
        <v>96</v>
      </c>
      <c r="B44" s="294">
        <v>9</v>
      </c>
      <c r="C44" s="294" t="s">
        <v>97</v>
      </c>
      <c r="D44" s="293">
        <v>15</v>
      </c>
      <c r="E44" s="295" t="s">
        <v>98</v>
      </c>
    </row>
    <row r="45" spans="1:5" ht="51" customHeight="1">
      <c r="A45" s="292" t="s">
        <v>99</v>
      </c>
      <c r="B45" s="301">
        <v>10</v>
      </c>
      <c r="C45" s="301" t="s">
        <v>100</v>
      </c>
      <c r="D45" s="297">
        <v>16</v>
      </c>
      <c r="E45" s="318" t="s">
        <v>101</v>
      </c>
    </row>
    <row r="46" spans="1:5" ht="51" customHeight="1">
      <c r="A46" s="292" t="s">
        <v>102</v>
      </c>
      <c r="B46" s="301">
        <v>11</v>
      </c>
      <c r="C46" s="297" t="s">
        <v>103</v>
      </c>
      <c r="D46" s="297">
        <v>17</v>
      </c>
      <c r="E46" s="318" t="s">
        <v>104</v>
      </c>
    </row>
    <row r="47" spans="1:5" ht="51" customHeight="1">
      <c r="A47" s="292"/>
      <c r="B47" s="301">
        <v>12</v>
      </c>
      <c r="C47" s="297" t="s">
        <v>105</v>
      </c>
      <c r="D47" s="297"/>
      <c r="E47" s="319"/>
    </row>
    <row r="48" spans="1:5" ht="51" customHeight="1" thickBot="1">
      <c r="A48" s="292"/>
      <c r="B48" s="304">
        <v>13</v>
      </c>
      <c r="C48" s="307" t="s">
        <v>106</v>
      </c>
      <c r="D48" s="311"/>
      <c r="E48" s="320"/>
    </row>
    <row r="49" spans="1:5" ht="82.5" customHeight="1">
      <c r="A49" s="409" t="s">
        <v>107</v>
      </c>
      <c r="B49" s="305">
        <v>14</v>
      </c>
      <c r="C49" s="294" t="s">
        <v>108</v>
      </c>
      <c r="D49" s="293">
        <v>18</v>
      </c>
      <c r="E49" s="295" t="s">
        <v>109</v>
      </c>
    </row>
    <row r="50" spans="1:5" ht="56.25" customHeight="1">
      <c r="A50" s="410"/>
      <c r="B50" s="321">
        <v>15</v>
      </c>
      <c r="C50" s="301" t="s">
        <v>110</v>
      </c>
      <c r="D50" s="297">
        <v>19</v>
      </c>
      <c r="E50" s="318" t="s">
        <v>111</v>
      </c>
    </row>
    <row r="51" spans="1:5" ht="56.25" customHeight="1">
      <c r="A51" s="410"/>
      <c r="B51" s="321">
        <v>16</v>
      </c>
      <c r="C51" s="297" t="s">
        <v>112</v>
      </c>
      <c r="D51" s="297">
        <v>20</v>
      </c>
      <c r="E51" s="318" t="s">
        <v>113</v>
      </c>
    </row>
    <row r="52" spans="1:5" ht="56.25" customHeight="1">
      <c r="A52" s="410"/>
      <c r="B52" s="321">
        <v>17</v>
      </c>
      <c r="C52" s="297" t="s">
        <v>114</v>
      </c>
      <c r="D52" s="297">
        <v>21</v>
      </c>
      <c r="E52" s="318" t="s">
        <v>115</v>
      </c>
    </row>
    <row r="53" spans="1:5" ht="56.25" customHeight="1">
      <c r="A53" s="410"/>
      <c r="B53" s="321"/>
      <c r="C53" s="297"/>
      <c r="D53" s="297">
        <v>22</v>
      </c>
      <c r="E53" s="318" t="s">
        <v>116</v>
      </c>
    </row>
    <row r="54" spans="1:5" ht="56.25" customHeight="1">
      <c r="A54" s="410"/>
      <c r="B54" s="321"/>
      <c r="C54" s="296"/>
      <c r="D54" s="297">
        <v>23</v>
      </c>
      <c r="E54" s="318" t="s">
        <v>117</v>
      </c>
    </row>
    <row r="55" spans="1:5" ht="56.25" customHeight="1" thickBot="1">
      <c r="A55" s="411"/>
      <c r="B55" s="322"/>
      <c r="C55" s="323"/>
      <c r="D55" s="312">
        <v>24</v>
      </c>
      <c r="E55" s="324" t="s">
        <v>118</v>
      </c>
    </row>
    <row r="56" spans="1:5" ht="45" customHeight="1">
      <c r="A56" s="409" t="s">
        <v>119</v>
      </c>
      <c r="B56" s="294">
        <v>18</v>
      </c>
      <c r="C56" s="325" t="s">
        <v>120</v>
      </c>
      <c r="D56" s="294">
        <v>25</v>
      </c>
      <c r="E56" s="295" t="s">
        <v>121</v>
      </c>
    </row>
    <row r="57" spans="1:5" ht="45" customHeight="1">
      <c r="A57" s="410"/>
      <c r="B57" s="326">
        <v>19</v>
      </c>
      <c r="C57" s="313" t="s">
        <v>122</v>
      </c>
      <c r="D57" s="327">
        <v>26</v>
      </c>
      <c r="E57" s="328" t="s">
        <v>123</v>
      </c>
    </row>
    <row r="58" spans="1:5" ht="45" customHeight="1" thickBot="1">
      <c r="A58" s="411"/>
      <c r="B58" s="304"/>
      <c r="C58" s="296"/>
      <c r="D58" s="329">
        <v>27</v>
      </c>
      <c r="E58" s="330" t="s">
        <v>124</v>
      </c>
    </row>
    <row r="59" spans="1:5" ht="30.75" customHeight="1">
      <c r="A59" s="416" t="s">
        <v>125</v>
      </c>
      <c r="B59" s="294">
        <v>20</v>
      </c>
      <c r="C59" s="293" t="s">
        <v>126</v>
      </c>
      <c r="D59" s="293"/>
      <c r="E59" s="309"/>
    </row>
    <row r="60" spans="1:5" ht="71.25">
      <c r="A60" s="417"/>
      <c r="B60" s="365">
        <v>21</v>
      </c>
      <c r="C60" s="331" t="s">
        <v>127</v>
      </c>
      <c r="D60" s="412"/>
      <c r="E60" s="414"/>
    </row>
    <row r="61" spans="1:5" ht="15.95" customHeight="1">
      <c r="A61" s="417"/>
      <c r="B61" s="366"/>
      <c r="C61" s="332"/>
      <c r="D61" s="413"/>
      <c r="E61" s="415"/>
    </row>
    <row r="62" spans="1:5" ht="50.1" customHeight="1">
      <c r="A62" s="417"/>
      <c r="B62" s="304">
        <v>22</v>
      </c>
      <c r="C62" s="310" t="s">
        <v>128</v>
      </c>
      <c r="D62" s="367"/>
      <c r="E62" s="368"/>
    </row>
    <row r="63" spans="1:5" ht="50.1" customHeight="1">
      <c r="A63" s="417"/>
      <c r="B63" s="304">
        <v>23</v>
      </c>
      <c r="C63" s="310" t="s">
        <v>129</v>
      </c>
      <c r="D63" s="367"/>
      <c r="E63" s="368"/>
    </row>
    <row r="64" spans="1:5" ht="50.1" customHeight="1">
      <c r="A64" s="417"/>
      <c r="B64" s="304">
        <v>24</v>
      </c>
      <c r="C64" s="310" t="s">
        <v>130</v>
      </c>
      <c r="D64" s="367"/>
      <c r="E64" s="368"/>
    </row>
    <row r="65" spans="1:10" ht="50.1" customHeight="1" thickBot="1">
      <c r="A65" s="418"/>
      <c r="B65" s="304">
        <v>25</v>
      </c>
      <c r="C65" s="306" t="s">
        <v>131</v>
      </c>
      <c r="D65" s="369"/>
      <c r="E65" s="370"/>
    </row>
    <row r="66" spans="1:10" ht="70.5" customHeight="1" thickBot="1">
      <c r="A66" s="291" t="s">
        <v>132</v>
      </c>
      <c r="B66" s="325"/>
      <c r="C66" s="333"/>
      <c r="D66" s="308">
        <v>28</v>
      </c>
      <c r="E66" s="334" t="s">
        <v>133</v>
      </c>
    </row>
    <row r="67" spans="1:10" ht="60.75" customHeight="1">
      <c r="A67" s="409" t="s">
        <v>134</v>
      </c>
      <c r="B67" s="294"/>
      <c r="C67" s="294"/>
      <c r="D67" s="293">
        <v>29</v>
      </c>
      <c r="E67" s="335" t="s">
        <v>135</v>
      </c>
    </row>
    <row r="68" spans="1:10" ht="60.75" customHeight="1" thickBot="1">
      <c r="A68" s="411"/>
      <c r="B68" s="304"/>
      <c r="C68" s="298"/>
      <c r="D68" s="312">
        <v>30</v>
      </c>
      <c r="E68" s="303" t="s">
        <v>136</v>
      </c>
    </row>
    <row r="69" spans="1:10" ht="73.5" customHeight="1" thickBot="1">
      <c r="A69" s="336" t="s">
        <v>137</v>
      </c>
      <c r="B69" s="337">
        <v>26</v>
      </c>
      <c r="C69" s="338" t="s">
        <v>138</v>
      </c>
      <c r="D69" s="338">
        <v>31</v>
      </c>
      <c r="E69" s="339" t="s">
        <v>139</v>
      </c>
    </row>
    <row r="70" spans="1:10" ht="72" customHeight="1">
      <c r="A70" s="300"/>
      <c r="B70" s="256"/>
      <c r="C70" s="257"/>
      <c r="D70" s="258"/>
      <c r="E70" s="257"/>
    </row>
    <row r="71" spans="1:10" ht="72" customHeight="1">
      <c r="A71" s="300"/>
      <c r="B71" s="256"/>
      <c r="C71" s="257"/>
      <c r="D71" s="262"/>
      <c r="E71" s="257"/>
    </row>
    <row r="72" spans="1:10" ht="72" customHeight="1">
      <c r="A72" s="300"/>
      <c r="B72" s="256"/>
      <c r="C72" s="257"/>
      <c r="D72" s="262"/>
      <c r="E72" s="257"/>
      <c r="J72" s="247" t="s">
        <v>140</v>
      </c>
    </row>
    <row r="73" spans="1:10">
      <c r="A73" s="300"/>
      <c r="B73" s="263"/>
      <c r="C73" s="264"/>
      <c r="D73" s="265"/>
      <c r="E73" s="264"/>
    </row>
    <row r="74" spans="1:10">
      <c r="A74" s="266"/>
      <c r="B74" s="267"/>
      <c r="C74" s="268"/>
      <c r="D74" s="267"/>
      <c r="E74" s="268"/>
    </row>
  </sheetData>
  <mergeCells count="23">
    <mergeCell ref="A15:A16"/>
    <mergeCell ref="A17:A20"/>
    <mergeCell ref="B1:D1"/>
    <mergeCell ref="B2:C2"/>
    <mergeCell ref="B4:E4"/>
    <mergeCell ref="A9:E9"/>
    <mergeCell ref="A6:A7"/>
    <mergeCell ref="B6:C6"/>
    <mergeCell ref="D6:E6"/>
    <mergeCell ref="B7:C7"/>
    <mergeCell ref="D7:E7"/>
    <mergeCell ref="A11:A14"/>
    <mergeCell ref="D60:D61"/>
    <mergeCell ref="E60:E61"/>
    <mergeCell ref="A67:A68"/>
    <mergeCell ref="A49:A55"/>
    <mergeCell ref="A59:A65"/>
    <mergeCell ref="A56:A58"/>
    <mergeCell ref="A21:A22"/>
    <mergeCell ref="A24:A26"/>
    <mergeCell ref="A27:E27"/>
    <mergeCell ref="A29:A37"/>
    <mergeCell ref="A39:A43"/>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F24"/>
  <sheetViews>
    <sheetView showGridLines="0" zoomScale="90" zoomScaleNormal="90" workbookViewId="0">
      <selection activeCell="P11" sqref="P11"/>
    </sheetView>
  </sheetViews>
  <sheetFormatPr baseColWidth="10" defaultColWidth="10.42578125" defaultRowHeight="92.25" customHeight="1"/>
  <cols>
    <col min="1" max="1" width="60.85546875" style="286" customWidth="1"/>
    <col min="2" max="2" width="15.85546875" style="287" customWidth="1"/>
    <col min="3" max="5" width="15.85546875" style="288" customWidth="1"/>
    <col min="6" max="6" width="40.85546875" style="286" customWidth="1"/>
    <col min="7" max="7" width="2.7109375" style="272" customWidth="1"/>
    <col min="8" max="16384" width="10.42578125" style="272"/>
  </cols>
  <sheetData>
    <row r="1" spans="1:6" ht="90.75" customHeight="1">
      <c r="A1" s="271"/>
      <c r="B1" s="430" t="s">
        <v>141</v>
      </c>
      <c r="C1" s="430"/>
      <c r="D1" s="430"/>
      <c r="E1" s="430"/>
      <c r="F1" s="271"/>
    </row>
    <row r="2" spans="1:6" ht="15">
      <c r="A2" s="429" t="s">
        <v>142</v>
      </c>
      <c r="B2" s="429"/>
      <c r="C2" s="429"/>
      <c r="D2" s="429"/>
      <c r="E2" s="429"/>
      <c r="F2" s="429"/>
    </row>
    <row r="3" spans="1:6" ht="15">
      <c r="A3" s="431" t="s">
        <v>143</v>
      </c>
      <c r="B3" s="432" t="s">
        <v>144</v>
      </c>
      <c r="C3" s="432"/>
      <c r="D3" s="432"/>
      <c r="E3" s="432"/>
      <c r="F3" s="273" t="s">
        <v>145</v>
      </c>
    </row>
    <row r="4" spans="1:6" ht="28.5" customHeight="1">
      <c r="A4" s="431"/>
      <c r="B4" s="274" t="s">
        <v>146</v>
      </c>
      <c r="C4" s="274" t="s">
        <v>147</v>
      </c>
      <c r="D4" s="274" t="s">
        <v>148</v>
      </c>
      <c r="E4" s="274" t="s">
        <v>149</v>
      </c>
      <c r="F4" s="275"/>
    </row>
    <row r="5" spans="1:6" ht="46.5" customHeight="1">
      <c r="A5" s="276" t="s">
        <v>150</v>
      </c>
      <c r="B5" s="277"/>
      <c r="C5" s="278"/>
      <c r="D5" s="278">
        <v>8.9</v>
      </c>
      <c r="E5" s="278">
        <v>13.16</v>
      </c>
      <c r="F5" s="279" t="s">
        <v>151</v>
      </c>
    </row>
    <row r="6" spans="1:6" ht="45">
      <c r="A6" s="280" t="s">
        <v>152</v>
      </c>
      <c r="B6" s="277"/>
      <c r="C6" s="278"/>
      <c r="D6" s="278">
        <v>11</v>
      </c>
      <c r="E6" s="278" t="s">
        <v>153</v>
      </c>
      <c r="F6" s="279" t="s">
        <v>151</v>
      </c>
    </row>
    <row r="7" spans="1:6" ht="30">
      <c r="A7" s="280" t="s">
        <v>154</v>
      </c>
      <c r="B7" s="281"/>
      <c r="C7" s="282"/>
      <c r="D7" s="282">
        <v>1</v>
      </c>
      <c r="E7" s="282" t="s">
        <v>155</v>
      </c>
      <c r="F7" s="279" t="s">
        <v>151</v>
      </c>
    </row>
    <row r="8" spans="1:6" ht="30">
      <c r="A8" s="283" t="s">
        <v>156</v>
      </c>
      <c r="B8" s="281">
        <v>16</v>
      </c>
      <c r="C8" s="282">
        <v>3.4</v>
      </c>
      <c r="D8" s="282" t="s">
        <v>157</v>
      </c>
      <c r="E8" s="282" t="s">
        <v>158</v>
      </c>
      <c r="F8" s="279" t="s">
        <v>151</v>
      </c>
    </row>
    <row r="9" spans="1:6" ht="45">
      <c r="A9" s="283" t="s">
        <v>159</v>
      </c>
      <c r="B9" s="281" t="s">
        <v>160</v>
      </c>
      <c r="C9" s="281">
        <v>7</v>
      </c>
      <c r="D9" s="278" t="s">
        <v>161</v>
      </c>
      <c r="E9" s="278" t="s">
        <v>162</v>
      </c>
      <c r="F9" s="279" t="s">
        <v>151</v>
      </c>
    </row>
    <row r="10" spans="1:6" ht="30">
      <c r="A10" s="280" t="s">
        <v>163</v>
      </c>
      <c r="B10" s="277"/>
      <c r="C10" s="278"/>
      <c r="D10" s="278" t="s">
        <v>164</v>
      </c>
      <c r="E10" s="278">
        <v>28</v>
      </c>
      <c r="F10" s="279" t="s">
        <v>151</v>
      </c>
    </row>
    <row r="11" spans="1:6" ht="30">
      <c r="A11" s="284" t="s">
        <v>165</v>
      </c>
      <c r="B11" s="281"/>
      <c r="C11" s="282"/>
      <c r="D11" s="282" t="s">
        <v>166</v>
      </c>
      <c r="E11" s="282">
        <v>20.21</v>
      </c>
      <c r="F11" s="285" t="s">
        <v>151</v>
      </c>
    </row>
    <row r="12" spans="1:6" ht="45">
      <c r="A12" s="284" t="s">
        <v>167</v>
      </c>
      <c r="B12" s="281"/>
      <c r="C12" s="282"/>
      <c r="D12" s="278" t="s">
        <v>168</v>
      </c>
      <c r="E12" s="282" t="s">
        <v>169</v>
      </c>
      <c r="F12" s="285" t="s">
        <v>151</v>
      </c>
    </row>
    <row r="13" spans="1:6" ht="30">
      <c r="A13" s="284" t="s">
        <v>170</v>
      </c>
      <c r="B13" s="281">
        <v>2.17</v>
      </c>
      <c r="C13" s="282">
        <v>8</v>
      </c>
      <c r="D13" s="282">
        <v>1</v>
      </c>
      <c r="E13" s="282" t="s">
        <v>171</v>
      </c>
      <c r="F13" s="285" t="s">
        <v>172</v>
      </c>
    </row>
    <row r="14" spans="1:6" ht="15"/>
    <row r="15" spans="1:6" ht="15"/>
    <row r="16" spans="1:6" ht="15"/>
    <row r="17" ht="15"/>
    <row r="18" ht="15"/>
    <row r="19" ht="15"/>
    <row r="20" ht="15"/>
    <row r="21" ht="15"/>
    <row r="22" ht="15"/>
    <row r="23" ht="37.5" customHeight="1"/>
    <row r="24" ht="15"/>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00000000-0002-0000-0300-000000000000}"/>
    <dataValidation allowBlank="1" showInputMessage="1" showErrorMessage="1" prompt="Proponer y escribir en una frase la estrategia para gestionar la debilidad, la oportunidad, la amenaza o la fortaleza.Usar verbo de acción en infinitivo._x000a_" sqref="G1 A3" xr:uid="{00000000-0002-0000-03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zoomScale="85" zoomScaleNormal="85"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433" t="s">
        <v>173</v>
      </c>
      <c r="C2" s="434"/>
      <c r="D2" s="434"/>
      <c r="E2" s="434"/>
      <c r="F2" s="434"/>
      <c r="G2" s="435"/>
    </row>
    <row r="3" spans="2:9" ht="15">
      <c r="B3" s="436" t="s">
        <v>174</v>
      </c>
      <c r="C3" s="437"/>
      <c r="D3" s="438"/>
      <c r="E3" s="438"/>
      <c r="F3" s="438"/>
      <c r="G3" s="439"/>
    </row>
    <row r="4" spans="2:9" ht="88.5" customHeight="1">
      <c r="B4" s="440" t="s">
        <v>175</v>
      </c>
      <c r="C4" s="441"/>
      <c r="D4" s="441"/>
      <c r="E4" s="441"/>
      <c r="F4" s="441"/>
      <c r="G4" s="442"/>
    </row>
    <row r="5" spans="2:9" ht="15">
      <c r="B5" s="124"/>
      <c r="C5" s="136"/>
      <c r="D5" s="137"/>
      <c r="E5" s="138"/>
      <c r="F5" s="138"/>
      <c r="G5" s="138"/>
    </row>
    <row r="6" spans="2:9" ht="16.5" customHeight="1">
      <c r="B6" s="443" t="s">
        <v>176</v>
      </c>
      <c r="C6" s="444"/>
      <c r="D6" s="444"/>
      <c r="E6" s="444"/>
      <c r="F6" s="444"/>
      <c r="G6" s="445"/>
    </row>
    <row r="7" spans="2:9" ht="76.5" customHeight="1">
      <c r="B7" s="443"/>
      <c r="C7" s="444"/>
      <c r="D7" s="444"/>
      <c r="E7" s="444"/>
      <c r="F7" s="444"/>
      <c r="G7" s="445"/>
    </row>
    <row r="8" spans="2:9" ht="15" thickBot="1">
      <c r="B8" s="139"/>
      <c r="C8" s="140"/>
      <c r="D8" s="140"/>
      <c r="E8" s="141"/>
      <c r="F8" s="142"/>
      <c r="G8" s="142"/>
    </row>
    <row r="9" spans="2:9">
      <c r="B9" s="143"/>
      <c r="C9" s="216" t="s">
        <v>177</v>
      </c>
      <c r="D9" s="446" t="s">
        <v>178</v>
      </c>
      <c r="E9" s="447"/>
      <c r="F9" s="448" t="s">
        <v>179</v>
      </c>
      <c r="G9" s="449"/>
    </row>
    <row r="10" spans="2:9" ht="15" customHeight="1">
      <c r="B10" s="144"/>
      <c r="C10" s="126">
        <v>5</v>
      </c>
      <c r="D10" s="450" t="s">
        <v>180</v>
      </c>
      <c r="E10" s="451"/>
      <c r="F10" s="452" t="s">
        <v>181</v>
      </c>
      <c r="G10" s="453"/>
      <c r="H10" s="479"/>
      <c r="I10" s="479"/>
    </row>
    <row r="11" spans="2:9">
      <c r="B11" s="144"/>
      <c r="C11" s="126">
        <v>5</v>
      </c>
      <c r="D11" s="450" t="s">
        <v>182</v>
      </c>
      <c r="E11" s="451"/>
      <c r="F11" s="452" t="s">
        <v>183</v>
      </c>
      <c r="G11" s="453"/>
      <c r="H11" s="479"/>
      <c r="I11" s="479"/>
    </row>
    <row r="12" spans="2:9">
      <c r="B12" s="144"/>
      <c r="C12" s="126">
        <v>5</v>
      </c>
      <c r="D12" s="450" t="s">
        <v>184</v>
      </c>
      <c r="E12" s="451"/>
      <c r="F12" s="452" t="s">
        <v>185</v>
      </c>
      <c r="G12" s="453"/>
      <c r="H12" s="479"/>
      <c r="I12" s="479"/>
    </row>
    <row r="13" spans="2:9" ht="27.75" customHeight="1">
      <c r="B13" s="144"/>
      <c r="C13" s="126">
        <v>5</v>
      </c>
      <c r="D13" s="450" t="s">
        <v>186</v>
      </c>
      <c r="E13" s="451"/>
      <c r="F13" s="452" t="s">
        <v>187</v>
      </c>
      <c r="G13" s="453"/>
      <c r="H13" s="479"/>
      <c r="I13" s="479"/>
    </row>
    <row r="14" spans="2:9">
      <c r="B14" s="144"/>
      <c r="C14" s="126">
        <v>5</v>
      </c>
      <c r="D14" s="450" t="s">
        <v>188</v>
      </c>
      <c r="E14" s="451"/>
      <c r="F14" s="452" t="s">
        <v>189</v>
      </c>
      <c r="G14" s="453"/>
      <c r="H14" s="479"/>
      <c r="I14" s="479"/>
    </row>
    <row r="15" spans="2:9" ht="41.25" customHeight="1">
      <c r="B15" s="144"/>
      <c r="C15" s="126">
        <v>5</v>
      </c>
      <c r="D15" s="450" t="s">
        <v>190</v>
      </c>
      <c r="E15" s="451"/>
      <c r="F15" s="452" t="s">
        <v>191</v>
      </c>
      <c r="G15" s="453"/>
      <c r="H15" s="479"/>
      <c r="I15" s="479"/>
    </row>
    <row r="16" spans="2:9" ht="41.25" customHeight="1">
      <c r="B16" s="144"/>
      <c r="C16" s="126">
        <v>5</v>
      </c>
      <c r="D16" s="454" t="s">
        <v>192</v>
      </c>
      <c r="E16" s="455"/>
      <c r="F16" s="452" t="s">
        <v>193</v>
      </c>
      <c r="G16" s="453"/>
      <c r="H16" s="479"/>
      <c r="I16" s="479"/>
    </row>
    <row r="17" spans="2:9" ht="51.75" customHeight="1">
      <c r="B17" s="144"/>
      <c r="C17" s="126">
        <v>5</v>
      </c>
      <c r="D17" s="455" t="s">
        <v>194</v>
      </c>
      <c r="E17" s="458"/>
      <c r="F17" s="452" t="s">
        <v>195</v>
      </c>
      <c r="G17" s="453"/>
      <c r="H17" s="479"/>
      <c r="I17" s="479"/>
    </row>
    <row r="18" spans="2:9" ht="51.75" customHeight="1">
      <c r="B18" s="144"/>
      <c r="C18" s="126">
        <v>5</v>
      </c>
      <c r="D18" s="454" t="s">
        <v>196</v>
      </c>
      <c r="E18" s="455"/>
      <c r="F18" s="452" t="s">
        <v>197</v>
      </c>
      <c r="G18" s="453"/>
      <c r="H18" s="479"/>
      <c r="I18" s="479"/>
    </row>
    <row r="19" spans="2:9" ht="51.75" customHeight="1">
      <c r="B19" s="144"/>
      <c r="C19" s="126">
        <v>5</v>
      </c>
      <c r="D19" s="217" t="s">
        <v>198</v>
      </c>
      <c r="E19" s="218"/>
      <c r="F19" s="452" t="s">
        <v>199</v>
      </c>
      <c r="G19" s="453"/>
      <c r="H19" s="479"/>
      <c r="I19" s="479"/>
    </row>
    <row r="20" spans="2:9" ht="51.75" customHeight="1">
      <c r="B20" s="144"/>
      <c r="C20" s="126">
        <v>5</v>
      </c>
      <c r="D20" s="217" t="s">
        <v>200</v>
      </c>
      <c r="E20" s="218"/>
      <c r="F20" s="452" t="s">
        <v>201</v>
      </c>
      <c r="G20" s="453"/>
      <c r="H20" s="479"/>
      <c r="I20" s="479"/>
    </row>
    <row r="21" spans="2:9" ht="66.75" customHeight="1">
      <c r="B21" s="144"/>
      <c r="C21" s="126">
        <v>5</v>
      </c>
      <c r="D21" s="454" t="s">
        <v>202</v>
      </c>
      <c r="E21" s="455"/>
      <c r="F21" s="452" t="s">
        <v>203</v>
      </c>
      <c r="G21" s="453"/>
      <c r="H21" s="479"/>
      <c r="I21" s="479"/>
    </row>
    <row r="22" spans="2:9" ht="36" customHeight="1">
      <c r="B22" s="144"/>
      <c r="C22" s="126">
        <v>5</v>
      </c>
      <c r="D22" s="456" t="s">
        <v>204</v>
      </c>
      <c r="E22" s="457"/>
      <c r="F22" s="452" t="s">
        <v>205</v>
      </c>
      <c r="G22" s="453"/>
      <c r="H22" s="488"/>
      <c r="I22" s="488"/>
    </row>
    <row r="23" spans="2:9" ht="26.25" customHeight="1">
      <c r="B23" s="144"/>
      <c r="C23" s="126">
        <v>5</v>
      </c>
      <c r="D23" s="471" t="s">
        <v>206</v>
      </c>
      <c r="E23" s="471"/>
      <c r="F23" s="472" t="s">
        <v>207</v>
      </c>
      <c r="G23" s="453"/>
      <c r="H23" s="479"/>
      <c r="I23" s="479"/>
    </row>
    <row r="24" spans="2:9" ht="26.25" customHeight="1">
      <c r="B24" s="144"/>
      <c r="C24" s="126">
        <v>5</v>
      </c>
      <c r="D24" s="471" t="s">
        <v>208</v>
      </c>
      <c r="E24" s="471"/>
      <c r="F24" s="472" t="s">
        <v>209</v>
      </c>
      <c r="G24" s="453"/>
      <c r="H24" s="479"/>
      <c r="I24" s="479"/>
    </row>
    <row r="25" spans="2:9" ht="26.25" customHeight="1">
      <c r="B25" s="144"/>
      <c r="C25" s="126">
        <v>5</v>
      </c>
      <c r="D25" s="473" t="s">
        <v>210</v>
      </c>
      <c r="E25" s="474"/>
      <c r="F25" s="472" t="s">
        <v>211</v>
      </c>
      <c r="G25" s="453"/>
      <c r="H25" s="479"/>
      <c r="I25" s="479"/>
    </row>
    <row r="26" spans="2:9" ht="27" customHeight="1">
      <c r="B26" s="145"/>
      <c r="C26" s="459" t="s">
        <v>212</v>
      </c>
      <c r="D26" s="460"/>
      <c r="E26" s="460"/>
      <c r="F26" s="460"/>
      <c r="G26" s="461"/>
    </row>
    <row r="27" spans="2:9" ht="27" customHeight="1">
      <c r="B27" s="462" t="s">
        <v>213</v>
      </c>
      <c r="C27" s="463"/>
      <c r="D27" s="463"/>
      <c r="E27" s="463"/>
      <c r="F27" s="463"/>
      <c r="G27" s="464"/>
    </row>
    <row r="28" spans="2:9" ht="10.5" customHeight="1">
      <c r="B28" s="146"/>
      <c r="D28" s="147"/>
      <c r="E28" s="148"/>
      <c r="F28" s="149"/>
      <c r="G28" s="149"/>
    </row>
    <row r="29" spans="2:9">
      <c r="B29" s="146"/>
      <c r="C29" s="150"/>
      <c r="D29" s="465" t="s">
        <v>178</v>
      </c>
      <c r="E29" s="465"/>
      <c r="F29" s="466" t="s">
        <v>179</v>
      </c>
      <c r="G29" s="467"/>
    </row>
    <row r="30" spans="2:9">
      <c r="B30" s="146"/>
      <c r="D30" s="468" t="s">
        <v>180</v>
      </c>
      <c r="E30" s="468"/>
      <c r="F30" s="469" t="s">
        <v>214</v>
      </c>
      <c r="G30" s="470"/>
      <c r="H30" s="479"/>
      <c r="I30" s="479"/>
    </row>
    <row r="31" spans="2:9">
      <c r="B31" s="146"/>
      <c r="D31" s="468" t="s">
        <v>182</v>
      </c>
      <c r="E31" s="468"/>
      <c r="F31" s="469" t="s">
        <v>215</v>
      </c>
      <c r="G31" s="470"/>
      <c r="H31" s="479"/>
      <c r="I31" s="479"/>
    </row>
    <row r="32" spans="2:9">
      <c r="B32" s="146"/>
      <c r="D32" s="468" t="s">
        <v>184</v>
      </c>
      <c r="E32" s="468"/>
      <c r="F32" s="469" t="s">
        <v>216</v>
      </c>
      <c r="G32" s="470"/>
      <c r="H32" s="479"/>
      <c r="I32" s="479"/>
    </row>
    <row r="33" spans="2:9">
      <c r="B33" s="146"/>
      <c r="D33" s="468" t="s">
        <v>186</v>
      </c>
      <c r="E33" s="468"/>
      <c r="F33" s="469" t="s">
        <v>217</v>
      </c>
      <c r="G33" s="470"/>
      <c r="H33" s="479"/>
      <c r="I33" s="479"/>
    </row>
    <row r="34" spans="2:9">
      <c r="B34" s="146"/>
      <c r="D34" s="468" t="s">
        <v>188</v>
      </c>
      <c r="E34" s="468"/>
      <c r="F34" s="469" t="s">
        <v>218</v>
      </c>
      <c r="G34" s="470"/>
      <c r="H34" s="479"/>
      <c r="I34" s="479"/>
    </row>
    <row r="35" spans="2:9" ht="40.9" customHeight="1">
      <c r="B35" s="146"/>
      <c r="D35" s="468" t="s">
        <v>219</v>
      </c>
      <c r="E35" s="468"/>
      <c r="F35" s="469" t="s">
        <v>220</v>
      </c>
      <c r="G35" s="470"/>
      <c r="H35" s="479"/>
      <c r="I35" s="479"/>
    </row>
    <row r="36" spans="2:9" ht="42" customHeight="1">
      <c r="B36" s="125"/>
      <c r="C36" s="151"/>
      <c r="D36" s="468" t="s">
        <v>221</v>
      </c>
      <c r="E36" s="468"/>
      <c r="F36" s="469" t="s">
        <v>222</v>
      </c>
      <c r="G36" s="470"/>
      <c r="H36" s="489"/>
      <c r="I36" s="489"/>
    </row>
    <row r="37" spans="2:9" ht="30.75" customHeight="1">
      <c r="B37" s="125"/>
      <c r="C37" s="151"/>
      <c r="D37" s="468" t="s">
        <v>223</v>
      </c>
      <c r="E37" s="468"/>
      <c r="F37" s="475" t="s">
        <v>224</v>
      </c>
      <c r="G37" s="476"/>
      <c r="H37" s="489"/>
      <c r="I37" s="489"/>
    </row>
    <row r="38" spans="2:9" ht="33" customHeight="1">
      <c r="B38" s="125"/>
      <c r="C38" s="151"/>
      <c r="D38" s="468" t="s">
        <v>225</v>
      </c>
      <c r="E38" s="468"/>
      <c r="F38" s="475" t="s">
        <v>224</v>
      </c>
      <c r="G38" s="476"/>
      <c r="H38" s="489"/>
      <c r="I38" s="489"/>
    </row>
    <row r="39" spans="2:9" ht="30" customHeight="1">
      <c r="B39" s="125"/>
      <c r="C39" s="151"/>
      <c r="D39" s="468" t="s">
        <v>226</v>
      </c>
      <c r="E39" s="468"/>
      <c r="F39" s="475" t="s">
        <v>224</v>
      </c>
      <c r="G39" s="476"/>
      <c r="H39" s="489"/>
      <c r="I39" s="489"/>
    </row>
    <row r="40" spans="2:9" ht="30" customHeight="1">
      <c r="B40" s="125"/>
      <c r="C40" s="151"/>
      <c r="D40" s="468" t="s">
        <v>227</v>
      </c>
      <c r="E40" s="468"/>
      <c r="F40" s="475" t="s">
        <v>224</v>
      </c>
      <c r="G40" s="476"/>
      <c r="H40" s="489"/>
      <c r="I40" s="489"/>
    </row>
    <row r="41" spans="2:9" ht="30" customHeight="1">
      <c r="B41" s="125"/>
      <c r="C41" s="151"/>
      <c r="D41" s="477" t="s">
        <v>228</v>
      </c>
      <c r="E41" s="478"/>
      <c r="F41" s="469" t="s">
        <v>229</v>
      </c>
      <c r="G41" s="470"/>
      <c r="H41" s="489"/>
      <c r="I41" s="489"/>
    </row>
    <row r="42" spans="2:9" ht="35.25" customHeight="1">
      <c r="B42" s="125"/>
      <c r="C42" s="151"/>
      <c r="D42" s="468" t="s">
        <v>230</v>
      </c>
      <c r="E42" s="468"/>
      <c r="F42" s="469" t="s">
        <v>231</v>
      </c>
      <c r="G42" s="470"/>
      <c r="H42" s="489"/>
      <c r="I42" s="489"/>
    </row>
    <row r="43" spans="2:9" ht="31.5" customHeight="1">
      <c r="B43" s="125"/>
      <c r="C43" s="151"/>
      <c r="D43" s="468" t="s">
        <v>223</v>
      </c>
      <c r="E43" s="468"/>
      <c r="F43" s="475" t="s">
        <v>224</v>
      </c>
      <c r="G43" s="476"/>
      <c r="H43" s="489"/>
      <c r="I43" s="489"/>
    </row>
    <row r="44" spans="2:9" ht="35.25" customHeight="1">
      <c r="B44" s="125"/>
      <c r="C44" s="151"/>
      <c r="D44" s="468" t="s">
        <v>232</v>
      </c>
      <c r="E44" s="468"/>
      <c r="F44" s="475" t="s">
        <v>224</v>
      </c>
      <c r="G44" s="476"/>
      <c r="H44" s="489"/>
      <c r="I44" s="489"/>
    </row>
    <row r="45" spans="2:9" ht="57" customHeight="1">
      <c r="B45" s="125"/>
      <c r="C45" s="151"/>
      <c r="D45" s="468" t="s">
        <v>227</v>
      </c>
      <c r="E45" s="468"/>
      <c r="F45" s="475" t="s">
        <v>224</v>
      </c>
      <c r="G45" s="476"/>
      <c r="H45" s="489"/>
      <c r="I45" s="489"/>
    </row>
    <row r="46" spans="2:9" ht="32.25" customHeight="1">
      <c r="B46" s="125"/>
      <c r="C46" s="151"/>
      <c r="D46" s="468" t="s">
        <v>225</v>
      </c>
      <c r="E46" s="468"/>
      <c r="F46" s="475" t="s">
        <v>224</v>
      </c>
      <c r="G46" s="476"/>
      <c r="H46" s="489"/>
      <c r="I46" s="489"/>
    </row>
    <row r="47" spans="2:9" ht="32.25" customHeight="1">
      <c r="B47" s="125"/>
      <c r="C47" s="151"/>
      <c r="D47" s="477" t="s">
        <v>233</v>
      </c>
      <c r="E47" s="478"/>
      <c r="F47" s="486" t="s">
        <v>234</v>
      </c>
      <c r="G47" s="487"/>
      <c r="H47" s="489"/>
      <c r="I47" s="489"/>
    </row>
    <row r="48" spans="2:9" ht="32.25" customHeight="1">
      <c r="B48" s="125"/>
      <c r="C48" s="151"/>
      <c r="D48" s="468" t="s">
        <v>235</v>
      </c>
      <c r="E48" s="468"/>
      <c r="F48" s="469" t="s">
        <v>236</v>
      </c>
      <c r="G48" s="470"/>
      <c r="H48" s="489"/>
      <c r="I48" s="489"/>
    </row>
    <row r="49" spans="2:9" ht="32.25" customHeight="1">
      <c r="B49" s="125"/>
      <c r="C49" s="151"/>
      <c r="D49" s="468" t="s">
        <v>237</v>
      </c>
      <c r="E49" s="468"/>
      <c r="F49" s="469" t="s">
        <v>238</v>
      </c>
      <c r="G49" s="470"/>
      <c r="H49" s="489"/>
      <c r="I49" s="489"/>
    </row>
    <row r="50" spans="2:9" ht="32.25" customHeight="1">
      <c r="B50" s="125"/>
      <c r="C50" s="151"/>
      <c r="D50" s="468" t="s">
        <v>239</v>
      </c>
      <c r="E50" s="468"/>
      <c r="F50" s="469" t="s">
        <v>240</v>
      </c>
      <c r="G50" s="470"/>
      <c r="H50" s="489"/>
      <c r="I50" s="489"/>
    </row>
    <row r="51" spans="2:9" ht="32.25" customHeight="1">
      <c r="B51" s="125"/>
      <c r="C51" s="151"/>
      <c r="D51" s="147"/>
      <c r="E51" s="147"/>
      <c r="F51" s="149"/>
      <c r="G51" s="149"/>
      <c r="H51" s="489"/>
      <c r="I51" s="489"/>
    </row>
    <row r="52" spans="2:9" ht="32.25" customHeight="1">
      <c r="B52" s="125"/>
      <c r="C52" s="151"/>
      <c r="D52" s="147"/>
      <c r="E52" s="147"/>
      <c r="F52" s="149"/>
      <c r="G52" s="149"/>
    </row>
    <row r="53" spans="2:9" ht="32.25" customHeight="1">
      <c r="B53" s="125"/>
      <c r="C53" s="151"/>
      <c r="D53" s="147"/>
      <c r="E53" s="147"/>
      <c r="F53" s="149"/>
      <c r="G53" s="149"/>
    </row>
    <row r="54" spans="2:9" ht="21.75" customHeight="1">
      <c r="B54" s="480" t="s">
        <v>241</v>
      </c>
      <c r="C54" s="481"/>
      <c r="D54" s="481"/>
      <c r="E54" s="481"/>
      <c r="F54" s="481"/>
      <c r="G54" s="482"/>
    </row>
    <row r="55" spans="2:9" ht="21.75" customHeight="1">
      <c r="B55" s="480" t="s">
        <v>242</v>
      </c>
      <c r="C55" s="481"/>
      <c r="D55" s="481"/>
      <c r="E55" s="481"/>
      <c r="F55" s="481"/>
      <c r="G55" s="482"/>
    </row>
    <row r="56" spans="2:9" ht="20.25" customHeight="1">
      <c r="B56" s="480" t="s">
        <v>243</v>
      </c>
      <c r="C56" s="481"/>
      <c r="D56" s="481"/>
      <c r="E56" s="481"/>
      <c r="F56" s="481"/>
      <c r="G56" s="482"/>
    </row>
    <row r="57" spans="2:9" ht="20.25" customHeight="1">
      <c r="B57" s="480" t="s">
        <v>244</v>
      </c>
      <c r="C57" s="481"/>
      <c r="D57" s="481"/>
      <c r="E57" s="481"/>
      <c r="F57" s="481"/>
      <c r="G57" s="482"/>
    </row>
    <row r="58" spans="2:9" ht="18" customHeight="1" thickBot="1">
      <c r="B58" s="483" t="s">
        <v>245</v>
      </c>
      <c r="C58" s="484"/>
      <c r="D58" s="484"/>
      <c r="E58" s="484"/>
      <c r="F58" s="484"/>
      <c r="G58" s="485"/>
    </row>
    <row r="59" spans="2:9">
      <c r="B59" s="152"/>
      <c r="C59" s="153"/>
      <c r="D59" s="152"/>
      <c r="E59" s="152"/>
      <c r="F59" s="152"/>
      <c r="G59" s="152"/>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89"/>
  <sheetViews>
    <sheetView showGridLines="0" topLeftCell="C1" zoomScale="70" zoomScaleNormal="70" zoomScalePageLayoutView="50" workbookViewId="0">
      <selection activeCell="R14" sqref="R14"/>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25"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544"/>
      <c r="B1" s="545"/>
      <c r="C1" s="545"/>
      <c r="D1" s="41"/>
      <c r="E1" s="42"/>
      <c r="F1" s="42"/>
      <c r="G1" s="42"/>
      <c r="H1" s="42"/>
      <c r="I1" s="42"/>
      <c r="J1" s="42"/>
      <c r="K1" s="42"/>
      <c r="L1" s="224"/>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546"/>
      <c r="B2" s="547"/>
      <c r="C2" s="547"/>
      <c r="D2" s="36"/>
      <c r="E2" s="35"/>
      <c r="F2" s="35"/>
      <c r="G2" s="35"/>
      <c r="H2" s="35"/>
      <c r="I2" s="35"/>
      <c r="J2" s="35"/>
      <c r="K2" s="35"/>
      <c r="L2" s="215"/>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15"/>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8">
      <c r="A4" s="548" t="s">
        <v>246</v>
      </c>
      <c r="B4" s="548"/>
      <c r="C4" s="548"/>
      <c r="D4" s="559" t="s">
        <v>30</v>
      </c>
      <c r="E4" s="560"/>
      <c r="F4" s="560"/>
      <c r="G4" s="560"/>
      <c r="H4" s="560"/>
      <c r="I4" s="560"/>
      <c r="J4" s="560"/>
      <c r="K4" s="560"/>
      <c r="L4" s="560"/>
      <c r="M4" s="560"/>
      <c r="N4" s="561"/>
      <c r="O4" s="193"/>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5" customHeight="1">
      <c r="A5" s="548" t="s">
        <v>247</v>
      </c>
      <c r="B5" s="548"/>
      <c r="C5" s="548"/>
      <c r="D5" s="559" t="s">
        <v>248</v>
      </c>
      <c r="E5" s="560"/>
      <c r="F5" s="560"/>
      <c r="G5" s="560"/>
      <c r="H5" s="560"/>
      <c r="I5" s="560"/>
      <c r="J5" s="560"/>
      <c r="K5" s="560"/>
      <c r="L5" s="560"/>
      <c r="M5" s="560"/>
      <c r="N5" s="561"/>
      <c r="O5" s="194"/>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8">
      <c r="A6" s="548" t="s">
        <v>249</v>
      </c>
      <c r="B6" s="548"/>
      <c r="C6" s="548"/>
      <c r="D6" s="559" t="s">
        <v>26</v>
      </c>
      <c r="E6" s="560"/>
      <c r="F6" s="560"/>
      <c r="G6" s="560"/>
      <c r="H6" s="560"/>
      <c r="I6" s="560"/>
      <c r="J6" s="560"/>
      <c r="K6" s="560"/>
      <c r="L6" s="560"/>
      <c r="M6" s="560"/>
      <c r="N6" s="561"/>
      <c r="O6" s="154"/>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thickBot="1">
      <c r="A7" s="155" t="s">
        <v>250</v>
      </c>
      <c r="B7" s="156"/>
      <c r="C7" s="156"/>
      <c r="D7" s="552" t="s">
        <v>251</v>
      </c>
      <c r="E7" s="562" t="s">
        <v>252</v>
      </c>
      <c r="F7" s="563"/>
      <c r="G7" s="563"/>
      <c r="H7" s="564"/>
      <c r="I7" s="568" t="s">
        <v>253</v>
      </c>
      <c r="J7" s="569"/>
      <c r="K7" s="569"/>
      <c r="L7" s="569"/>
      <c r="M7" s="570"/>
      <c r="N7" s="565" t="s">
        <v>254</v>
      </c>
      <c r="O7" s="566"/>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549" t="s">
        <v>255</v>
      </c>
      <c r="B8" s="551" t="s">
        <v>256</v>
      </c>
      <c r="C8" s="133" t="s">
        <v>257</v>
      </c>
      <c r="D8" s="552"/>
      <c r="E8" s="557" t="s">
        <v>194</v>
      </c>
      <c r="F8" s="557" t="s">
        <v>258</v>
      </c>
      <c r="G8" s="557" t="s">
        <v>259</v>
      </c>
      <c r="H8" s="557" t="s">
        <v>200</v>
      </c>
      <c r="I8" s="567" t="s">
        <v>260</v>
      </c>
      <c r="J8" s="127" t="s">
        <v>261</v>
      </c>
      <c r="K8" s="567" t="s">
        <v>253</v>
      </c>
      <c r="L8" s="567" t="s">
        <v>262</v>
      </c>
      <c r="M8" s="567" t="s">
        <v>263</v>
      </c>
      <c r="N8" s="577" t="s">
        <v>264</v>
      </c>
      <c r="O8" s="577" t="s">
        <v>265</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550"/>
      <c r="B9" s="552"/>
      <c r="C9" s="98" t="s">
        <v>266</v>
      </c>
      <c r="D9" s="552"/>
      <c r="E9" s="558"/>
      <c r="F9" s="558"/>
      <c r="G9" s="558"/>
      <c r="H9" s="558"/>
      <c r="I9" s="558"/>
      <c r="J9" s="134" t="s">
        <v>267</v>
      </c>
      <c r="K9" s="558" t="s">
        <v>268</v>
      </c>
      <c r="L9" s="558"/>
      <c r="M9" s="558" t="s">
        <v>268</v>
      </c>
      <c r="N9" s="579"/>
      <c r="O9" s="578"/>
      <c r="P9" s="17"/>
      <c r="Q9" s="19" t="s">
        <v>269</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45.75" thickBot="1">
      <c r="A10" s="520">
        <v>1</v>
      </c>
      <c r="B10" s="556" t="s">
        <v>270</v>
      </c>
      <c r="C10" s="553" t="s">
        <v>271</v>
      </c>
      <c r="D10" s="160" t="s">
        <v>272</v>
      </c>
      <c r="E10" s="511">
        <v>490</v>
      </c>
      <c r="F10" s="511">
        <v>0</v>
      </c>
      <c r="G10" s="517">
        <f>+F10/E10</f>
        <v>0</v>
      </c>
      <c r="H10" s="529"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61" t="s">
        <v>273</v>
      </c>
      <c r="J10" s="172" t="s">
        <v>274</v>
      </c>
      <c r="K10" s="161" t="str">
        <f>IFERROR(CONCATENATE(INDEX('8- Políticas de Administración '!$B$16:$F$53,MATCH('5- Identificación de Riesgos'!J10,'8- Políticas de Administración '!$C$16:$C$54,0),1)," - ",L10),"")</f>
        <v>Moderado - 3</v>
      </c>
      <c r="L10" s="190">
        <f>IFERROR(VLOOKUP(INDEX('8- Políticas de Administración '!$B$16:$F$63,MATCH('5- Identificación de Riesgos'!J10,'8- Políticas de Administración '!$C$16:$C$64,0),1),'8- Políticas de Administración '!$B$16:$F$64,5,FALSE),"")</f>
        <v>3</v>
      </c>
      <c r="M10" s="496" t="str">
        <f>IFERROR(CONCATENATE(INDEX('8- Políticas de Administración '!$B$16:$F$53,MATCH(ROUND(AVERAGE(L10:L19),0),'8- Políticas de Administración '!$F$16:$F$53,0),1)," - ",ROUND(AVERAGE(L10:L19),0)),"")</f>
        <v>Menor - 2</v>
      </c>
      <c r="N10" s="574" t="str">
        <f>IFERROR(CONCATENATE(VLOOKUP((LEFT(H10,LEN(H10)-4)&amp;LEFT(M10,LEN(M10)-4)),'9- Matriz de Calor '!$D$18:$E$42,2,0)," - ",RIGHT(H10,1)*RIGHT(M10,1)),"")</f>
        <v>Bajo - 2</v>
      </c>
      <c r="O10" s="580">
        <f>RIGHT(H10,1)*RIGHT(M10,1)</f>
        <v>2</v>
      </c>
      <c r="P10" s="17"/>
    </row>
    <row r="11" spans="1:257" ht="45">
      <c r="A11" s="521"/>
      <c r="B11" s="524"/>
      <c r="C11" s="554"/>
      <c r="D11" s="169" t="s">
        <v>275</v>
      </c>
      <c r="E11" s="512"/>
      <c r="F11" s="512"/>
      <c r="G11" s="518"/>
      <c r="H11" s="530"/>
      <c r="I11" s="162" t="s">
        <v>276</v>
      </c>
      <c r="J11" s="97" t="s">
        <v>277</v>
      </c>
      <c r="K11" s="161" t="str">
        <f>IFERROR(CONCATENATE(INDEX('8- Políticas de Administración '!$B$16:$F$53,MATCH('5- Identificación de Riesgos'!J11,'8- Políticas de Administración '!$C$16:$C$54,0),1)," - ",L11),"")</f>
        <v>Leve - 1</v>
      </c>
      <c r="L11" s="191">
        <f>IFERROR(VLOOKUP(INDEX('8- Políticas de Administración '!$B$16:$F$63,MATCH('5- Identificación de Riesgos'!J11,'8- Políticas de Administración '!$C$16:$C$64,0),1),'8- Políticas de Administración '!$B$16:$F$64,5,FALSE),"")</f>
        <v>1</v>
      </c>
      <c r="M11" s="497"/>
      <c r="N11" s="575"/>
      <c r="O11" s="580"/>
      <c r="P11" s="17"/>
    </row>
    <row r="12" spans="1:257" ht="49.5" customHeight="1" thickBot="1">
      <c r="A12" s="521"/>
      <c r="B12" s="524"/>
      <c r="C12" s="554"/>
      <c r="D12" s="170" t="s">
        <v>278</v>
      </c>
      <c r="E12" s="512"/>
      <c r="F12" s="512"/>
      <c r="G12" s="518"/>
      <c r="H12" s="530"/>
      <c r="I12" s="162" t="s">
        <v>279</v>
      </c>
      <c r="J12" s="97" t="s">
        <v>280</v>
      </c>
      <c r="K12" s="162" t="str">
        <f>IFERROR(CONCATENATE(INDEX('8- Políticas de Administración '!$B$16:$F$53,MATCH('5- Identificación de Riesgos'!J12,'8- Políticas de Administración '!$C$16:$C$54,0),1)," - ",L12),"")</f>
        <v>Leve - 1</v>
      </c>
      <c r="L12" s="191">
        <f>IFERROR(VLOOKUP(INDEX('8- Políticas de Administración '!$B$16:$F$63,MATCH('5- Identificación de Riesgos'!J12,'8- Políticas de Administración '!$C$16:$C$64,0),1),'8- Políticas de Administración '!$B$16:$F$64,5,FALSE),"")</f>
        <v>1</v>
      </c>
      <c r="M12" s="497"/>
      <c r="N12" s="575"/>
      <c r="O12" s="580"/>
      <c r="P12" s="17"/>
    </row>
    <row r="13" spans="1:257" ht="53.25" customHeight="1" thickBot="1">
      <c r="A13" s="521"/>
      <c r="B13" s="524"/>
      <c r="C13" s="554"/>
      <c r="D13" s="170" t="s">
        <v>281</v>
      </c>
      <c r="E13" s="512"/>
      <c r="F13" s="512"/>
      <c r="G13" s="518"/>
      <c r="H13" s="530"/>
      <c r="I13" s="162"/>
      <c r="J13" s="97"/>
      <c r="K13" s="161" t="str">
        <f>IFERROR(CONCATENATE(INDEX('8- Políticas de Administración '!$B$16:$F$53,MATCH('5- Identificación de Riesgos'!J13,'8- Políticas de Administración '!$C$16:$C$54,0),1)," - ",L13),"")</f>
        <v/>
      </c>
      <c r="L13" s="191" t="str">
        <f>IFERROR(VLOOKUP(INDEX('8- Políticas de Administración '!$B$16:$F$63,MATCH('5- Identificación de Riesgos'!J13,'8- Políticas de Administración '!$C$16:$C$64,0),1),'8- Políticas de Administración '!$B$16:$F$64,5,FALSE),"")</f>
        <v/>
      </c>
      <c r="M13" s="497"/>
      <c r="N13" s="575"/>
      <c r="O13" s="580"/>
      <c r="P13" s="17"/>
    </row>
    <row r="14" spans="1:257" ht="34.5" customHeight="1" thickBot="1">
      <c r="A14" s="521"/>
      <c r="B14" s="524"/>
      <c r="C14" s="554"/>
      <c r="D14" s="169" t="s">
        <v>282</v>
      </c>
      <c r="E14" s="512"/>
      <c r="F14" s="512"/>
      <c r="G14" s="518"/>
      <c r="H14" s="530"/>
      <c r="I14" s="162"/>
      <c r="J14" s="97"/>
      <c r="K14" s="161" t="str">
        <f>IFERROR(CONCATENATE(INDEX('8- Políticas de Administración '!$B$16:$F$53,MATCH('5- Identificación de Riesgos'!J14,'8- Políticas de Administración '!$C$16:$C$54,0),1)," - ",L14),"")</f>
        <v/>
      </c>
      <c r="L14" s="191" t="str">
        <f>IFERROR(VLOOKUP(INDEX('8- Políticas de Administración '!$B$16:$F$63,MATCH('5- Identificación de Riesgos'!J14,'8- Políticas de Administración '!$C$16:$C$64,0),1),'8- Políticas de Administración '!$B$16:$F$64,5,FALSE),"")</f>
        <v/>
      </c>
      <c r="M14" s="497"/>
      <c r="N14" s="575"/>
      <c r="O14" s="580"/>
      <c r="P14" s="17"/>
    </row>
    <row r="15" spans="1:257" ht="30.75" thickBot="1">
      <c r="A15" s="521"/>
      <c r="B15" s="524"/>
      <c r="C15" s="554"/>
      <c r="D15" s="169" t="s">
        <v>283</v>
      </c>
      <c r="E15" s="512"/>
      <c r="F15" s="512"/>
      <c r="G15" s="518"/>
      <c r="H15" s="530"/>
      <c r="I15" s="162"/>
      <c r="J15" s="97"/>
      <c r="K15" s="161" t="str">
        <f>IFERROR(CONCATENATE(INDEX('8- Políticas de Administración '!$B$16:$F$53,MATCH('5- Identificación de Riesgos'!J15,'8- Políticas de Administración '!$C$16:$C$54,0),1)," - ",L15),"")</f>
        <v/>
      </c>
      <c r="L15" s="191" t="str">
        <f>IFERROR(VLOOKUP(INDEX('8- Políticas de Administración '!$B$16:$F$63,MATCH('5- Identificación de Riesgos'!J15,'8- Políticas de Administración '!$C$16:$C$64,0),1),'8- Políticas de Administración '!$B$16:$F$64,5,FALSE),"")</f>
        <v/>
      </c>
      <c r="M15" s="497"/>
      <c r="N15" s="575"/>
      <c r="O15" s="580"/>
      <c r="P15" s="17"/>
    </row>
    <row r="16" spans="1:257" ht="17.25" thickBot="1">
      <c r="A16" s="521"/>
      <c r="B16" s="524"/>
      <c r="C16" s="554"/>
      <c r="D16" s="169"/>
      <c r="E16" s="512"/>
      <c r="F16" s="512"/>
      <c r="G16" s="518"/>
      <c r="H16" s="530"/>
      <c r="I16" s="162"/>
      <c r="J16" s="97"/>
      <c r="K16" s="161" t="str">
        <f>IFERROR(CONCATENATE(INDEX('8- Políticas de Administración '!$B$16:$F$53,MATCH('5- Identificación de Riesgos'!J16,'8- Políticas de Administración '!$C$16:$C$54,0),1)," - ",L16),"")</f>
        <v/>
      </c>
      <c r="L16" s="191" t="str">
        <f>IFERROR(VLOOKUP(INDEX('8- Políticas de Administración '!$B$16:$F$63,MATCH('5- Identificación de Riesgos'!J16,'8- Políticas de Administración '!$C$16:$C$64,0),1),'8- Políticas de Administración '!$B$16:$F$64,5,FALSE),"")</f>
        <v/>
      </c>
      <c r="M16" s="497"/>
      <c r="N16" s="575"/>
      <c r="O16" s="580"/>
      <c r="P16" s="17"/>
    </row>
    <row r="17" spans="1:16" ht="17.25" thickBot="1">
      <c r="A17" s="521"/>
      <c r="B17" s="524"/>
      <c r="C17" s="554"/>
      <c r="D17" s="169"/>
      <c r="E17" s="512"/>
      <c r="F17" s="512"/>
      <c r="G17" s="518"/>
      <c r="H17" s="530"/>
      <c r="I17" s="162"/>
      <c r="J17" s="97"/>
      <c r="K17" s="161" t="str">
        <f>IFERROR(CONCATENATE(INDEX('8- Políticas de Administración '!$B$16:$F$53,MATCH('5- Identificación de Riesgos'!J17,'8- Políticas de Administración '!$C$16:$C$54,0),1)," - ",L17),"")</f>
        <v/>
      </c>
      <c r="L17" s="191" t="str">
        <f>IFERROR(VLOOKUP(INDEX('8- Políticas de Administración '!$B$16:$F$63,MATCH('5- Identificación de Riesgos'!J17,'8- Políticas de Administración '!$C$16:$C$64,0),1),'8- Políticas de Administración '!$B$16:$F$64,5,FALSE),"")</f>
        <v/>
      </c>
      <c r="M17" s="497"/>
      <c r="N17" s="575"/>
      <c r="O17" s="580"/>
      <c r="P17" s="17"/>
    </row>
    <row r="18" spans="1:16" ht="16.5">
      <c r="A18" s="521"/>
      <c r="B18" s="524"/>
      <c r="C18" s="554"/>
      <c r="D18" s="169"/>
      <c r="E18" s="512"/>
      <c r="F18" s="512"/>
      <c r="G18" s="518"/>
      <c r="H18" s="530"/>
      <c r="I18" s="162"/>
      <c r="J18" s="97"/>
      <c r="K18" s="161" t="str">
        <f>IFERROR(CONCATENATE(INDEX('8- Políticas de Administración '!$B$16:$F$53,MATCH('5- Identificación de Riesgos'!J18,'8- Políticas de Administración '!$C$16:$C$54,0),1)," - ",L18),"")</f>
        <v/>
      </c>
      <c r="L18" s="191" t="str">
        <f>IFERROR(VLOOKUP(INDEX('8- Políticas de Administración '!$B$16:$F$63,MATCH('5- Identificación de Riesgos'!J18,'8- Políticas de Administración '!$C$16:$C$64,0),1),'8- Políticas de Administración '!$B$16:$F$64,5,FALSE),"")</f>
        <v/>
      </c>
      <c r="M18" s="497"/>
      <c r="N18" s="575"/>
      <c r="O18" s="580"/>
      <c r="P18" s="17"/>
    </row>
    <row r="19" spans="1:16" ht="17.25" thickBot="1">
      <c r="A19" s="522"/>
      <c r="B19" s="525"/>
      <c r="C19" s="555"/>
      <c r="D19" s="171"/>
      <c r="E19" s="513"/>
      <c r="F19" s="513"/>
      <c r="G19" s="519"/>
      <c r="H19" s="531"/>
      <c r="I19" s="163"/>
      <c r="J19" s="173"/>
      <c r="K19" s="163" t="str">
        <f>IFERROR(CONCATENATE(INDEX('8- Políticas de Administración '!$B$16:$F$53,MATCH('5- Identificación de Riesgos'!J19,'8- Políticas de Administración '!$C$16:$C$54,0),1)," - ",L19),"")</f>
        <v/>
      </c>
      <c r="L19" s="192" t="str">
        <f>IFERROR(VLOOKUP(INDEX('8- Políticas de Administración '!$B$16:$F$63,MATCH('5- Identificación de Riesgos'!J19,'8- Políticas de Administración '!$C$16:$C$64,0),1),'8- Políticas de Administración '!$B$16:$F$64,5,FALSE),"")</f>
        <v/>
      </c>
      <c r="M19" s="498"/>
      <c r="N19" s="576"/>
      <c r="O19" s="580"/>
      <c r="P19" s="17"/>
    </row>
    <row r="20" spans="1:16" ht="45">
      <c r="A20" s="520">
        <v>2</v>
      </c>
      <c r="B20" s="523" t="s">
        <v>284</v>
      </c>
      <c r="C20" s="571" t="s">
        <v>285</v>
      </c>
      <c r="D20" s="199" t="s">
        <v>286</v>
      </c>
      <c r="E20" s="496">
        <v>61</v>
      </c>
      <c r="F20" s="496">
        <v>0</v>
      </c>
      <c r="G20" s="532">
        <f t="shared" ref="G20" si="0">F20/E20</f>
        <v>0</v>
      </c>
      <c r="H20" s="529"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Muy Baja - 1</v>
      </c>
      <c r="I20" s="161" t="s">
        <v>273</v>
      </c>
      <c r="J20" s="172" t="s">
        <v>274</v>
      </c>
      <c r="K20" s="161" t="str">
        <f>IFERROR(CONCATENATE(INDEX('8- Políticas de Administración '!$B$16:$F$53,MATCH('5- Identificación de Riesgos'!J20,'8- Políticas de Administración '!$C$16:$C$54,0),1)," - ",L20),"")</f>
        <v>Moderado - 3</v>
      </c>
      <c r="L20" s="190">
        <f>IFERROR(VLOOKUP(INDEX('8- Políticas de Administración '!$B$16:$F$63,MATCH('5- Identificación de Riesgos'!J20,'8- Políticas de Administración '!$C$16:$C$64,0),1),'8- Políticas de Administración '!$B$16:$F$64,5,FALSE),"")</f>
        <v>3</v>
      </c>
      <c r="M20" s="496" t="str">
        <f>IFERROR(CONCATENATE(INDEX('8- Políticas de Administración '!$B$16:$F$53,MATCH(ROUND(AVERAGE(L20:L29),0),'8- Políticas de Administración '!$F$16:$F$53,0),1)," - ",ROUND(AVERAGE(L20:L29),0)),"")</f>
        <v>Menor - 2</v>
      </c>
      <c r="N20" s="574" t="str">
        <f>IFERROR(CONCATENATE(VLOOKUP((LEFT(H20,LEN(H20)-4)&amp;LEFT(M20,LEN(M20)-4)),'9- Matriz de Calor '!$D$18:$E$42,2,0)," - ",RIGHT(H20,1)*RIGHT(M20,1)),"")</f>
        <v>Bajo - 2</v>
      </c>
      <c r="O20" s="580">
        <f>RIGHT(H20,1)*RIGHT(M20,1)</f>
        <v>2</v>
      </c>
    </row>
    <row r="21" spans="1:16" ht="30">
      <c r="A21" s="521"/>
      <c r="B21" s="524"/>
      <c r="C21" s="572"/>
      <c r="D21" s="199" t="s">
        <v>287</v>
      </c>
      <c r="E21" s="497"/>
      <c r="F21" s="497"/>
      <c r="G21" s="533"/>
      <c r="H21" s="530"/>
      <c r="I21" s="162" t="s">
        <v>276</v>
      </c>
      <c r="J21" s="97" t="s">
        <v>277</v>
      </c>
      <c r="K21" s="162" t="str">
        <f>IFERROR(CONCATENATE(INDEX('8- Políticas de Administración '!$B$16:$F$53,MATCH('5- Identificación de Riesgos'!J21,'8- Políticas de Administración '!$C$16:$C$54,0),1)," - ",L21),"")</f>
        <v>Leve - 1</v>
      </c>
      <c r="L21" s="191">
        <f>IFERROR(VLOOKUP(INDEX('8- Políticas de Administración '!$B$16:$F$63,MATCH('5- Identificación de Riesgos'!J21,'8- Políticas de Administración '!$C$16:$C$64,0),1),'8- Políticas de Administración '!$B$16:$F$64,5,FALSE),"")</f>
        <v>1</v>
      </c>
      <c r="M21" s="497"/>
      <c r="N21" s="575"/>
      <c r="O21" s="580"/>
    </row>
    <row r="22" spans="1:16" ht="30">
      <c r="A22" s="521"/>
      <c r="B22" s="524"/>
      <c r="C22" s="572"/>
      <c r="D22" s="199" t="s">
        <v>288</v>
      </c>
      <c r="E22" s="497"/>
      <c r="F22" s="497"/>
      <c r="G22" s="533"/>
      <c r="H22" s="530"/>
      <c r="I22" s="162" t="s">
        <v>279</v>
      </c>
      <c r="J22" s="97" t="s">
        <v>289</v>
      </c>
      <c r="K22" s="162" t="str">
        <f>IFERROR(CONCATENATE(INDEX('8- Políticas de Administración '!$B$16:$F$53,MATCH('5- Identificación de Riesgos'!J12,'8- Políticas de Administración '!$C$16:$C$54,0),1)," - ",L22),"")</f>
        <v>Leve - 2</v>
      </c>
      <c r="L22" s="191">
        <f>IFERROR(VLOOKUP(INDEX('8- Políticas de Administración '!$B$16:$F$63,MATCH('5- Identificación de Riesgos'!J22,'8- Políticas de Administración '!$C$16:$C$64,0),1),'8- Políticas de Administración '!$B$16:$F$64,5,FALSE),"")</f>
        <v>2</v>
      </c>
      <c r="M22" s="497"/>
      <c r="N22" s="575"/>
      <c r="O22" s="580"/>
    </row>
    <row r="23" spans="1:16" ht="69" customHeight="1">
      <c r="A23" s="521"/>
      <c r="B23" s="524"/>
      <c r="C23" s="572"/>
      <c r="D23" s="200" t="s">
        <v>290</v>
      </c>
      <c r="E23" s="497"/>
      <c r="F23" s="497"/>
      <c r="G23" s="533"/>
      <c r="H23" s="530"/>
      <c r="I23" s="162"/>
      <c r="J23" s="97"/>
      <c r="K23" s="162" t="str">
        <f>IFERROR(CONCATENATE(INDEX('8- Políticas de Administración '!$B$16:$F$53,MATCH('5- Identificación de Riesgos'!J23,'8- Políticas de Administración '!$C$16:$C$54,0),1)," - ",L23),"")</f>
        <v/>
      </c>
      <c r="L23" s="191" t="str">
        <f>IFERROR(VLOOKUP(INDEX('8- Políticas de Administración '!$B$16:$F$63,MATCH('5- Identificación de Riesgos'!J23,'8- Políticas de Administración '!$C$16:$C$64,0),1),'8- Políticas de Administración '!$B$16:$F$64,5,FALSE),"")</f>
        <v/>
      </c>
      <c r="M23" s="497"/>
      <c r="N23" s="575"/>
      <c r="O23" s="580"/>
    </row>
    <row r="24" spans="1:16" ht="45" customHeight="1">
      <c r="A24" s="521"/>
      <c r="B24" s="524"/>
      <c r="C24" s="572"/>
      <c r="D24" s="199" t="s">
        <v>291</v>
      </c>
      <c r="E24" s="497"/>
      <c r="F24" s="497"/>
      <c r="G24" s="533"/>
      <c r="H24" s="530"/>
      <c r="I24" s="162"/>
      <c r="J24" s="97"/>
      <c r="K24" s="162" t="str">
        <f>IFERROR(CONCATENATE(INDEX('8- Políticas de Administración '!$B$16:$F$53,MATCH('5- Identificación de Riesgos'!J24,'8- Políticas de Administración '!$C$16:$C$54,0),1)," - ",L24),"")</f>
        <v/>
      </c>
      <c r="L24" s="191" t="str">
        <f>IFERROR(VLOOKUP(INDEX('8- Políticas de Administración '!$B$16:$F$63,MATCH('5- Identificación de Riesgos'!J24,'8- Políticas de Administración '!$C$16:$C$64,0),1),'8- Políticas de Administración '!$B$16:$F$64,5,FALSE),"")</f>
        <v/>
      </c>
      <c r="M24" s="497"/>
      <c r="N24" s="575"/>
      <c r="O24" s="580"/>
    </row>
    <row r="25" spans="1:16" ht="58.5" customHeight="1">
      <c r="A25" s="521"/>
      <c r="B25" s="524"/>
      <c r="C25" s="572"/>
      <c r="D25" s="199"/>
      <c r="E25" s="497"/>
      <c r="F25" s="497"/>
      <c r="G25" s="533"/>
      <c r="H25" s="530"/>
      <c r="I25" s="162"/>
      <c r="J25" s="97"/>
      <c r="K25" s="162" t="str">
        <f>IFERROR(CONCATENATE(INDEX('8- Políticas de Administración '!$B$16:$F$53,MATCH('5- Identificación de Riesgos'!J25,'8- Políticas de Administración '!$C$16:$C$54,0),1)," - ",L25),"")</f>
        <v/>
      </c>
      <c r="L25" s="191" t="str">
        <f>IFERROR(VLOOKUP(INDEX('8- Políticas de Administración '!$B$16:$F$63,MATCH('5- Identificación de Riesgos'!J25,'8- Políticas de Administración '!$C$16:$C$64,0),1),'8- Políticas de Administración '!$B$16:$F$64,5,FALSE),"")</f>
        <v/>
      </c>
      <c r="M25" s="497"/>
      <c r="N25" s="575"/>
      <c r="O25" s="580"/>
    </row>
    <row r="26" spans="1:16">
      <c r="A26" s="521"/>
      <c r="B26" s="524"/>
      <c r="C26" s="572"/>
      <c r="D26" s="201"/>
      <c r="E26" s="497"/>
      <c r="F26" s="497"/>
      <c r="G26" s="533"/>
      <c r="H26" s="530"/>
      <c r="I26" s="162"/>
      <c r="J26" s="97"/>
      <c r="K26" s="162" t="str">
        <f>IFERROR(CONCATENATE(INDEX('8- Políticas de Administración '!$B$16:$F$53,MATCH('5- Identificación de Riesgos'!J26,'8- Políticas de Administración '!$C$16:$C$54,0),1)," - ",L26),"")</f>
        <v/>
      </c>
      <c r="L26" s="191" t="str">
        <f>IFERROR(VLOOKUP(INDEX('8- Políticas de Administración '!$B$16:$F$63,MATCH('5- Identificación de Riesgos'!J26,'8- Políticas de Administración '!$C$16:$C$64,0),1),'8- Políticas de Administración '!$B$16:$F$64,5,FALSE),"")</f>
        <v/>
      </c>
      <c r="M26" s="497"/>
      <c r="N26" s="575"/>
      <c r="O26" s="580"/>
    </row>
    <row r="27" spans="1:16">
      <c r="A27" s="521"/>
      <c r="B27" s="524"/>
      <c r="C27" s="572"/>
      <c r="D27" s="199"/>
      <c r="E27" s="497"/>
      <c r="F27" s="497"/>
      <c r="G27" s="533"/>
      <c r="H27" s="530"/>
      <c r="I27" s="162"/>
      <c r="J27" s="97"/>
      <c r="K27" s="162" t="str">
        <f>IFERROR(CONCATENATE(INDEX('8- Políticas de Administración '!$B$16:$F$53,MATCH('5- Identificación de Riesgos'!J27,'8- Políticas de Administración '!$C$16:$C$54,0),1)," - ",L27),"")</f>
        <v/>
      </c>
      <c r="L27" s="191" t="str">
        <f>IFERROR(VLOOKUP(INDEX('8- Políticas de Administración '!$B$16:$F$63,MATCH('5- Identificación de Riesgos'!J27,'8- Políticas de Administración '!$C$16:$C$64,0),1),'8- Políticas de Administración '!$B$16:$F$64,5,FALSE),"")</f>
        <v/>
      </c>
      <c r="M27" s="497"/>
      <c r="N27" s="575"/>
      <c r="O27" s="580"/>
    </row>
    <row r="28" spans="1:16">
      <c r="A28" s="521"/>
      <c r="B28" s="524"/>
      <c r="C28" s="572"/>
      <c r="D28" s="201"/>
      <c r="E28" s="497"/>
      <c r="F28" s="497"/>
      <c r="G28" s="533"/>
      <c r="H28" s="530"/>
      <c r="I28" s="162"/>
      <c r="J28" s="97"/>
      <c r="K28" s="162" t="str">
        <f>IFERROR(CONCATENATE(INDEX('8- Políticas de Administración '!$B$16:$F$53,MATCH('5- Identificación de Riesgos'!J28,'8- Políticas de Administración '!$C$16:$C$54,0),1)," - ",L28),"")</f>
        <v/>
      </c>
      <c r="L28" s="191" t="str">
        <f>IFERROR(VLOOKUP(INDEX('8- Políticas de Administración '!$B$16:$F$63,MATCH('5- Identificación de Riesgos'!J28,'8- Políticas de Administración '!$C$16:$C$64,0),1),'8- Políticas de Administración '!$B$16:$F$64,5,FALSE),"")</f>
        <v/>
      </c>
      <c r="M28" s="497"/>
      <c r="N28" s="575"/>
      <c r="O28" s="580"/>
    </row>
    <row r="29" spans="1:16" ht="15.75" thickBot="1">
      <c r="A29" s="522"/>
      <c r="B29" s="525"/>
      <c r="C29" s="573"/>
      <c r="D29" s="202"/>
      <c r="E29" s="498"/>
      <c r="F29" s="498"/>
      <c r="G29" s="534"/>
      <c r="H29" s="531"/>
      <c r="I29" s="163"/>
      <c r="J29" s="173"/>
      <c r="K29" s="163" t="str">
        <f>IFERROR(CONCATENATE(INDEX('8- Políticas de Administración '!$B$16:$F$53,MATCH('5- Identificación de Riesgos'!J29,'8- Políticas de Administración '!$C$16:$C$54,0),1)," - ",L29),"")</f>
        <v/>
      </c>
      <c r="L29" s="192" t="str">
        <f>IFERROR(VLOOKUP(INDEX('8- Políticas de Administración '!$B$16:$F$63,MATCH('5- Identificación de Riesgos'!J29,'8- Políticas de Administración '!$C$16:$C$64,0),1),'8- Políticas de Administración '!$B$16:$F$64,5,FALSE),"")</f>
        <v/>
      </c>
      <c r="M29" s="498"/>
      <c r="N29" s="576"/>
      <c r="O29" s="580"/>
    </row>
    <row r="30" spans="1:16" ht="45">
      <c r="A30" s="520">
        <v>3</v>
      </c>
      <c r="B30" s="523" t="s">
        <v>292</v>
      </c>
      <c r="C30" s="526" t="s">
        <v>293</v>
      </c>
      <c r="D30" s="203" t="s">
        <v>294</v>
      </c>
      <c r="E30" s="496">
        <v>701</v>
      </c>
      <c r="F30" s="496">
        <v>0</v>
      </c>
      <c r="G30" s="532">
        <f t="shared" ref="G30" si="1">F30/E30</f>
        <v>0</v>
      </c>
      <c r="H30" s="529"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61" t="s">
        <v>273</v>
      </c>
      <c r="J30" s="172" t="s">
        <v>295</v>
      </c>
      <c r="K30" s="161" t="str">
        <f>IFERROR(CONCATENATE(INDEX('8- Políticas de Administración '!$B$16:$F$53,MATCH('5- Identificación de Riesgos'!J30,'8- Políticas de Administración '!$C$16:$C$54,0),1)," - ",L30),"")</f>
        <v>Menor - 2</v>
      </c>
      <c r="L30" s="190">
        <f>IFERROR(VLOOKUP(INDEX('8- Políticas de Administración '!$B$16:$F$63,MATCH('5- Identificación de Riesgos'!J30,'8- Políticas de Administración '!$C$16:$C$64,0),1),'8- Políticas de Administración '!$B$16:$F$64,5,FALSE),"")</f>
        <v>2</v>
      </c>
      <c r="M30" s="496" t="str">
        <f>IFERROR(CONCATENATE(INDEX('8- Políticas de Administración '!$B$16:$F$53,MATCH(ROUND(AVERAGE(L30:L39),0),'8- Políticas de Administración '!$F$16:$F$53,0),1)," - ",ROUND(AVERAGE(L30:L39),0)),"")</f>
        <v>Menor - 2</v>
      </c>
      <c r="N30" s="574" t="str">
        <f>IFERROR(CONCATENATE(VLOOKUP((LEFT(H30,LEN(H30)-4)&amp;LEFT(M30,LEN(M30)-4)),'9- Matriz de Calor '!$D$18:$E$42,2,0)," - ",RIGHT(H30,1)*RIGHT(M30,1)),"")</f>
        <v>Bajo - 2</v>
      </c>
      <c r="O30" s="580">
        <f>RIGHT(H30,1)*RIGHT(M30,1)</f>
        <v>2</v>
      </c>
    </row>
    <row r="31" spans="1:16" ht="30">
      <c r="A31" s="521"/>
      <c r="B31" s="524"/>
      <c r="C31" s="527"/>
      <c r="D31" s="198" t="s">
        <v>296</v>
      </c>
      <c r="E31" s="497"/>
      <c r="F31" s="497"/>
      <c r="G31" s="533"/>
      <c r="H31" s="530"/>
      <c r="I31" s="162" t="s">
        <v>279</v>
      </c>
      <c r="J31" s="97" t="s">
        <v>289</v>
      </c>
      <c r="K31" s="162" t="str">
        <f>IFERROR(CONCATENATE(INDEX('8- Políticas de Administración '!$B$16:$F$53,MATCH('5- Identificación de Riesgos'!J31,'8- Políticas de Administración '!$C$16:$C$54,0),1)," - ",L31),"")</f>
        <v>Menor - 2</v>
      </c>
      <c r="L31" s="191">
        <f>IFERROR(VLOOKUP(INDEX('8- Políticas de Administración '!$B$16:$F$63,MATCH('5- Identificación de Riesgos'!J31,'8- Políticas de Administración '!$C$16:$C$64,0),1),'8- Políticas de Administración '!$B$16:$F$64,5,FALSE),"")</f>
        <v>2</v>
      </c>
      <c r="M31" s="497"/>
      <c r="N31" s="575"/>
      <c r="O31" s="580"/>
    </row>
    <row r="32" spans="1:16" ht="30">
      <c r="A32" s="521"/>
      <c r="B32" s="524"/>
      <c r="C32" s="527"/>
      <c r="D32" s="198" t="s">
        <v>297</v>
      </c>
      <c r="E32" s="497"/>
      <c r="F32" s="497"/>
      <c r="G32" s="533"/>
      <c r="H32" s="530"/>
      <c r="I32" s="162"/>
      <c r="J32" s="97"/>
      <c r="K32" s="162" t="str">
        <f>IFERROR(CONCATENATE(INDEX('8- Políticas de Administración '!$B$16:$F$53,MATCH('5- Identificación de Riesgos'!J32,'8- Políticas de Administración '!$C$16:$C$54,0),1)," - ",L32),"")</f>
        <v/>
      </c>
      <c r="L32" s="191" t="str">
        <f>IFERROR(VLOOKUP(INDEX('8- Políticas de Administración '!$B$16:$F$63,MATCH('5- Identificación de Riesgos'!J32,'8- Políticas de Administración '!$C$16:$C$64,0),1),'8- Políticas de Administración '!$B$16:$F$64,5,FALSE),"")</f>
        <v/>
      </c>
      <c r="M32" s="497"/>
      <c r="N32" s="575"/>
      <c r="O32" s="580"/>
    </row>
    <row r="33" spans="1:15">
      <c r="A33" s="521"/>
      <c r="B33" s="524"/>
      <c r="C33" s="527"/>
      <c r="D33" s="198" t="s">
        <v>298</v>
      </c>
      <c r="E33" s="497"/>
      <c r="F33" s="497"/>
      <c r="G33" s="533"/>
      <c r="H33" s="530"/>
      <c r="I33" s="162"/>
      <c r="J33" s="97"/>
      <c r="K33" s="162" t="str">
        <f>IFERROR(CONCATENATE(INDEX('8- Políticas de Administración '!$B$16:$F$53,MATCH('5- Identificación de Riesgos'!J33,'8- Políticas de Administración '!$C$16:$C$54,0),1)," - ",L33),"")</f>
        <v/>
      </c>
      <c r="L33" s="191" t="str">
        <f>IFERROR(VLOOKUP(INDEX('8- Políticas de Administración '!$B$16:$F$63,MATCH('5- Identificación de Riesgos'!J33,'8- Políticas de Administración '!$C$16:$C$64,0),1),'8- Políticas de Administración '!$B$16:$F$64,5,FALSE),"")</f>
        <v/>
      </c>
      <c r="M33" s="497"/>
      <c r="N33" s="575"/>
      <c r="O33" s="580"/>
    </row>
    <row r="34" spans="1:15" ht="30">
      <c r="A34" s="521"/>
      <c r="B34" s="524"/>
      <c r="C34" s="527"/>
      <c r="D34" s="198" t="s">
        <v>299</v>
      </c>
      <c r="E34" s="497"/>
      <c r="F34" s="497"/>
      <c r="G34" s="533"/>
      <c r="H34" s="530"/>
      <c r="I34" s="162"/>
      <c r="J34" s="97"/>
      <c r="K34" s="162" t="str">
        <f>IFERROR(CONCATENATE(INDEX('8- Políticas de Administración '!$B$16:$F$53,MATCH('5- Identificación de Riesgos'!J34,'8- Políticas de Administración '!$C$16:$C$54,0),1)," - ",L34),"")</f>
        <v/>
      </c>
      <c r="L34" s="191" t="str">
        <f>IFERROR(VLOOKUP(INDEX('8- Políticas de Administración '!$B$16:$F$63,MATCH('5- Identificación de Riesgos'!J34,'8- Políticas de Administración '!$C$16:$C$64,0),1),'8- Políticas de Administración '!$B$16:$F$64,5,FALSE),"")</f>
        <v/>
      </c>
      <c r="M34" s="497"/>
      <c r="N34" s="575"/>
      <c r="O34" s="580"/>
    </row>
    <row r="35" spans="1:15">
      <c r="A35" s="521"/>
      <c r="B35" s="524"/>
      <c r="C35" s="527"/>
      <c r="D35" s="198"/>
      <c r="E35" s="497"/>
      <c r="F35" s="497"/>
      <c r="G35" s="533"/>
      <c r="H35" s="530"/>
      <c r="I35" s="162"/>
      <c r="J35" s="97"/>
      <c r="K35" s="162" t="str">
        <f>IFERROR(CONCATENATE(INDEX('8- Políticas de Administración '!$B$16:$F$53,MATCH('5- Identificación de Riesgos'!J35,'8- Políticas de Administración '!$C$16:$C$54,0),1)," - ",L35),"")</f>
        <v/>
      </c>
      <c r="L35" s="191" t="str">
        <f>IFERROR(VLOOKUP(INDEX('8- Políticas de Administración '!$B$16:$F$63,MATCH('5- Identificación de Riesgos'!J35,'8- Políticas de Administración '!$C$16:$C$64,0),1),'8- Políticas de Administración '!$B$16:$F$64,5,FALSE),"")</f>
        <v/>
      </c>
      <c r="M35" s="497"/>
      <c r="N35" s="575"/>
      <c r="O35" s="580"/>
    </row>
    <row r="36" spans="1:15">
      <c r="A36" s="521"/>
      <c r="B36" s="524"/>
      <c r="C36" s="527"/>
      <c r="D36" s="164"/>
      <c r="E36" s="497"/>
      <c r="F36" s="497"/>
      <c r="G36" s="533"/>
      <c r="H36" s="530"/>
      <c r="I36" s="162"/>
      <c r="J36" s="97"/>
      <c r="K36" s="162" t="str">
        <f>IFERROR(CONCATENATE(INDEX('8- Políticas de Administración '!$B$16:$F$53,MATCH('5- Identificación de Riesgos'!J36,'8- Políticas de Administración '!$C$16:$C$54,0),1)," - ",L36),"")</f>
        <v/>
      </c>
      <c r="L36" s="191" t="str">
        <f>IFERROR(VLOOKUP(INDEX('8- Políticas de Administración '!$B$16:$F$63,MATCH('5- Identificación de Riesgos'!J36,'8- Políticas de Administración '!$C$16:$C$64,0),1),'8- Políticas de Administración '!$B$16:$F$64,5,FALSE),"")</f>
        <v/>
      </c>
      <c r="M36" s="497"/>
      <c r="N36" s="575"/>
      <c r="O36" s="580"/>
    </row>
    <row r="37" spans="1:15">
      <c r="A37" s="521"/>
      <c r="B37" s="524"/>
      <c r="C37" s="527"/>
      <c r="D37" s="164"/>
      <c r="E37" s="497"/>
      <c r="F37" s="497"/>
      <c r="G37" s="533"/>
      <c r="H37" s="530"/>
      <c r="I37" s="162"/>
      <c r="J37" s="97"/>
      <c r="K37" s="162" t="str">
        <f>IFERROR(CONCATENATE(INDEX('8- Políticas de Administración '!$B$16:$F$53,MATCH('5- Identificación de Riesgos'!J37,'8- Políticas de Administración '!$C$16:$C$54,0),1)," - ",L37),"")</f>
        <v/>
      </c>
      <c r="L37" s="191" t="str">
        <f>IFERROR(VLOOKUP(INDEX('8- Políticas de Administración '!$B$16:$F$63,MATCH('5- Identificación de Riesgos'!J37,'8- Políticas de Administración '!$C$16:$C$64,0),1),'8- Políticas de Administración '!$B$16:$F$64,5,FALSE),"")</f>
        <v/>
      </c>
      <c r="M37" s="497"/>
      <c r="N37" s="575"/>
      <c r="O37" s="580"/>
    </row>
    <row r="38" spans="1:15">
      <c r="A38" s="521"/>
      <c r="B38" s="524"/>
      <c r="C38" s="527"/>
      <c r="D38" s="196"/>
      <c r="E38" s="497"/>
      <c r="F38" s="497"/>
      <c r="G38" s="533"/>
      <c r="H38" s="530"/>
      <c r="I38" s="162"/>
      <c r="J38" s="97"/>
      <c r="K38" s="162" t="str">
        <f>IFERROR(CONCATENATE(INDEX('8- Políticas de Administración '!$B$16:$F$53,MATCH('5- Identificación de Riesgos'!J38,'8- Políticas de Administración '!$C$16:$C$54,0),1)," - ",L38),"")</f>
        <v/>
      </c>
      <c r="L38" s="191" t="str">
        <f>IFERROR(VLOOKUP(INDEX('8- Políticas de Administración '!$B$16:$F$63,MATCH('5- Identificación de Riesgos'!J38,'8- Políticas de Administración '!$C$16:$C$64,0),1),'8- Políticas de Administración '!$B$16:$F$64,5,FALSE),"")</f>
        <v/>
      </c>
      <c r="M38" s="497"/>
      <c r="N38" s="575"/>
      <c r="O38" s="580"/>
    </row>
    <row r="39" spans="1:15" ht="15.75" thickBot="1">
      <c r="A39" s="522"/>
      <c r="B39" s="525"/>
      <c r="C39" s="528"/>
      <c r="D39" s="197"/>
      <c r="E39" s="498"/>
      <c r="F39" s="498"/>
      <c r="G39" s="534"/>
      <c r="H39" s="531"/>
      <c r="I39" s="163"/>
      <c r="J39" s="173"/>
      <c r="K39" s="163" t="str">
        <f>IFERROR(CONCATENATE(INDEX('8- Políticas de Administración '!$B$16:$F$53,MATCH('5- Identificación de Riesgos'!J39,'8- Políticas de Administración '!$C$16:$C$54,0),1)," - ",L39),"")</f>
        <v/>
      </c>
      <c r="L39" s="192" t="str">
        <f>IFERROR(VLOOKUP(INDEX('8- Políticas de Administración '!$B$16:$F$63,MATCH('5- Identificación de Riesgos'!J39,'8- Políticas de Administración '!$C$16:$C$64,0),1),'8- Políticas de Administración '!$B$16:$F$64,5,FALSE),"")</f>
        <v/>
      </c>
      <c r="M39" s="498"/>
      <c r="N39" s="576"/>
      <c r="O39" s="580"/>
    </row>
    <row r="40" spans="1:15" ht="45">
      <c r="A40" s="520">
        <v>4</v>
      </c>
      <c r="B40" s="523" t="s">
        <v>300</v>
      </c>
      <c r="C40" s="526" t="s">
        <v>301</v>
      </c>
      <c r="D40" s="203" t="s">
        <v>302</v>
      </c>
      <c r="E40" s="511">
        <v>490</v>
      </c>
      <c r="F40" s="496">
        <v>0</v>
      </c>
      <c r="G40" s="532">
        <f t="shared" ref="G40" si="2">F40/E40</f>
        <v>0</v>
      </c>
      <c r="H40" s="529" t="s">
        <v>303</v>
      </c>
      <c r="I40" s="161" t="s">
        <v>273</v>
      </c>
      <c r="J40" s="172" t="s">
        <v>295</v>
      </c>
      <c r="K40" s="161" t="str">
        <f>IFERROR(CONCATENATE(INDEX('8- Políticas de Administración '!$B$16:$F$53,MATCH('5- Identificación de Riesgos'!J40,'8- Políticas de Administración '!$C$16:$C$54,0),1)," - ",L40),"")</f>
        <v>Menor - 2</v>
      </c>
      <c r="L40" s="190">
        <f>IFERROR(VLOOKUP(INDEX('8- Políticas de Administración '!$B$16:$F$63,MATCH('5- Identificación de Riesgos'!J40,'8- Políticas de Administración '!$C$16:$C$64,0),1),'8- Políticas de Administración '!$B$16:$F$64,5,FALSE),"")</f>
        <v>2</v>
      </c>
      <c r="M40" s="496" t="str">
        <f>IFERROR(CONCATENATE(INDEX('8- Políticas de Administración '!$B$16:$F$53,MATCH(ROUND(AVERAGE(L40:L49),0),'8- Políticas de Administración '!$F$16:$F$53,0),1)," - ",ROUND(AVERAGE(L40:L49),0)),"")</f>
        <v>Menor - 2</v>
      </c>
      <c r="N40" s="574" t="str">
        <f>IFERROR(CONCATENATE(VLOOKUP((LEFT(H40,LEN(H40)-4)&amp;LEFT(M40,LEN(M40)-4)),'9- Matriz de Calor '!$D$18:$E$42,2,0)," - ",RIGHT(H40,1)*RIGHT(M40,1)),"")</f>
        <v>Bajo - 2</v>
      </c>
      <c r="O40" s="580">
        <f>RIGHT(H40,1)*RIGHT(M40,1)</f>
        <v>2</v>
      </c>
    </row>
    <row r="41" spans="1:15" ht="30">
      <c r="A41" s="521"/>
      <c r="B41" s="524"/>
      <c r="C41" s="527"/>
      <c r="D41" s="198" t="s">
        <v>304</v>
      </c>
      <c r="E41" s="512"/>
      <c r="F41" s="497"/>
      <c r="G41" s="533"/>
      <c r="H41" s="530"/>
      <c r="I41" s="162" t="s">
        <v>279</v>
      </c>
      <c r="J41" s="97" t="s">
        <v>289</v>
      </c>
      <c r="K41" s="162" t="str">
        <f>IFERROR(CONCATENATE(INDEX('8- Políticas de Administración '!$B$16:$F$53,MATCH('5- Identificación de Riesgos'!J41,'8- Políticas de Administración '!$C$16:$C$54,0),1)," - ",L41),"")</f>
        <v>Menor - 2</v>
      </c>
      <c r="L41" s="191">
        <f>IFERROR(VLOOKUP(INDEX('8- Políticas de Administración '!$B$16:$F$63,MATCH('5- Identificación de Riesgos'!J41,'8- Políticas de Administración '!$C$16:$C$64,0),1),'8- Políticas de Administración '!$B$16:$F$64,5,FALSE),"")</f>
        <v>2</v>
      </c>
      <c r="M41" s="497"/>
      <c r="N41" s="575"/>
      <c r="O41" s="580"/>
    </row>
    <row r="42" spans="1:15">
      <c r="A42" s="521"/>
      <c r="B42" s="524"/>
      <c r="C42" s="527"/>
      <c r="D42" s="198" t="s">
        <v>305</v>
      </c>
      <c r="E42" s="512"/>
      <c r="F42" s="497"/>
      <c r="G42" s="533"/>
      <c r="H42" s="530"/>
      <c r="I42" s="162"/>
      <c r="J42" s="97"/>
      <c r="K42" s="162" t="str">
        <f>IFERROR(CONCATENATE(INDEX('8- Políticas de Administración '!$B$16:$F$53,MATCH('5- Identificación de Riesgos'!J42,'8- Políticas de Administración '!$C$16:$C$54,0),1)," - ",L42),"")</f>
        <v/>
      </c>
      <c r="L42" s="191" t="str">
        <f>IFERROR(VLOOKUP(INDEX('8- Políticas de Administración '!$B$16:$F$63,MATCH('5- Identificación de Riesgos'!J42,'8- Políticas de Administración '!$C$16:$C$64,0),1),'8- Políticas de Administración '!$B$16:$F$64,5,FALSE),"")</f>
        <v/>
      </c>
      <c r="M42" s="497"/>
      <c r="N42" s="575"/>
      <c r="O42" s="580"/>
    </row>
    <row r="43" spans="1:15">
      <c r="A43" s="521"/>
      <c r="B43" s="524"/>
      <c r="C43" s="527"/>
      <c r="D43" s="198"/>
      <c r="E43" s="512"/>
      <c r="F43" s="497"/>
      <c r="G43" s="533"/>
      <c r="H43" s="530"/>
      <c r="I43" s="162"/>
      <c r="J43" s="97"/>
      <c r="K43" s="162" t="str">
        <f>IFERROR(CONCATENATE(INDEX('8- Políticas de Administración '!$B$16:$F$53,MATCH('5- Identificación de Riesgos'!J43,'8- Políticas de Administración '!$C$16:$C$54,0),1)," - ",L43),"")</f>
        <v/>
      </c>
      <c r="L43" s="191" t="str">
        <f>IFERROR(VLOOKUP(INDEX('8- Políticas de Administración '!$B$16:$F$63,MATCH('5- Identificación de Riesgos'!J43,'8- Políticas de Administración '!$C$16:$C$64,0),1),'8- Políticas de Administración '!$B$16:$F$64,5,FALSE),"")</f>
        <v/>
      </c>
      <c r="M43" s="497"/>
      <c r="N43" s="575"/>
      <c r="O43" s="580"/>
    </row>
    <row r="44" spans="1:15">
      <c r="A44" s="521"/>
      <c r="B44" s="524"/>
      <c r="C44" s="527"/>
      <c r="D44" s="164" t="s">
        <v>140</v>
      </c>
      <c r="E44" s="512"/>
      <c r="F44" s="497"/>
      <c r="G44" s="533"/>
      <c r="H44" s="530"/>
      <c r="I44" s="162"/>
      <c r="J44" s="97"/>
      <c r="K44" s="162" t="str">
        <f>IFERROR(CONCATENATE(INDEX('8- Políticas de Administración '!$B$16:$F$53,MATCH('5- Identificación de Riesgos'!J44,'8- Políticas de Administración '!$C$16:$C$54,0),1)," - ",L44),"")</f>
        <v/>
      </c>
      <c r="L44" s="191" t="str">
        <f>IFERROR(VLOOKUP(INDEX('8- Políticas de Administración '!$B$16:$F$63,MATCH('5- Identificación de Riesgos'!J44,'8- Políticas de Administración '!$C$16:$C$64,0),1),'8- Políticas de Administración '!$B$16:$F$64,5,FALSE),"")</f>
        <v/>
      </c>
      <c r="M44" s="497"/>
      <c r="N44" s="575"/>
      <c r="O44" s="580"/>
    </row>
    <row r="45" spans="1:15">
      <c r="A45" s="521"/>
      <c r="B45" s="524"/>
      <c r="C45" s="527"/>
      <c r="D45" s="164"/>
      <c r="E45" s="512"/>
      <c r="F45" s="497"/>
      <c r="G45" s="533"/>
      <c r="H45" s="530"/>
      <c r="I45" s="162"/>
      <c r="J45" s="97"/>
      <c r="K45" s="162" t="str">
        <f>IFERROR(CONCATENATE(INDEX('8- Políticas de Administración '!$B$16:$F$53,MATCH('5- Identificación de Riesgos'!J45,'8- Políticas de Administración '!$C$16:$C$54,0),1)," - ",L45),"")</f>
        <v/>
      </c>
      <c r="L45" s="191" t="str">
        <f>IFERROR(VLOOKUP(INDEX('8- Políticas de Administración '!$B$16:$F$63,MATCH('5- Identificación de Riesgos'!J45,'8- Políticas de Administración '!$C$16:$C$64,0),1),'8- Políticas de Administración '!$B$16:$F$64,5,FALSE),"")</f>
        <v/>
      </c>
      <c r="M45" s="497"/>
      <c r="N45" s="575"/>
      <c r="O45" s="580"/>
    </row>
    <row r="46" spans="1:15">
      <c r="A46" s="521"/>
      <c r="B46" s="524"/>
      <c r="C46" s="527"/>
      <c r="D46" s="164"/>
      <c r="E46" s="512"/>
      <c r="F46" s="497"/>
      <c r="G46" s="533"/>
      <c r="H46" s="530"/>
      <c r="I46" s="162"/>
      <c r="J46" s="97"/>
      <c r="K46" s="162" t="str">
        <f>IFERROR(CONCATENATE(INDEX('8- Políticas de Administración '!$B$16:$F$53,MATCH('5- Identificación de Riesgos'!J46,'8- Políticas de Administración '!$C$16:$C$54,0),1)," - ",L46),"")</f>
        <v/>
      </c>
      <c r="L46" s="191" t="str">
        <f>IFERROR(VLOOKUP(INDEX('8- Políticas de Administración '!$B$16:$F$63,MATCH('5- Identificación de Riesgos'!J46,'8- Políticas de Administración '!$C$16:$C$64,0),1),'8- Políticas de Administración '!$B$16:$F$64,5,FALSE),"")</f>
        <v/>
      </c>
      <c r="M46" s="497"/>
      <c r="N46" s="575"/>
      <c r="O46" s="580"/>
    </row>
    <row r="47" spans="1:15">
      <c r="A47" s="521"/>
      <c r="B47" s="524"/>
      <c r="C47" s="527"/>
      <c r="D47" s="164"/>
      <c r="E47" s="512"/>
      <c r="F47" s="497"/>
      <c r="G47" s="533"/>
      <c r="H47" s="530"/>
      <c r="I47" s="162"/>
      <c r="J47" s="97"/>
      <c r="K47" s="162" t="str">
        <f>IFERROR(CONCATENATE(INDEX('8- Políticas de Administración '!$B$16:$F$53,MATCH('5- Identificación de Riesgos'!J47,'8- Políticas de Administración '!$C$16:$C$54,0),1)," - ",L47),"")</f>
        <v/>
      </c>
      <c r="L47" s="191" t="str">
        <f>IFERROR(VLOOKUP(INDEX('8- Políticas de Administración '!$B$16:$F$63,MATCH('5- Identificación de Riesgos'!J47,'8- Políticas de Administración '!$C$16:$C$64,0),1),'8- Políticas de Administración '!$B$16:$F$64,5,FALSE),"")</f>
        <v/>
      </c>
      <c r="M47" s="497"/>
      <c r="N47" s="575"/>
      <c r="O47" s="580"/>
    </row>
    <row r="48" spans="1:15">
      <c r="A48" s="521"/>
      <c r="B48" s="524"/>
      <c r="C48" s="527"/>
      <c r="D48" s="164"/>
      <c r="E48" s="512"/>
      <c r="F48" s="497"/>
      <c r="G48" s="533"/>
      <c r="H48" s="530"/>
      <c r="I48" s="162"/>
      <c r="J48" s="97"/>
      <c r="K48" s="162" t="str">
        <f>IFERROR(CONCATENATE(INDEX('8- Políticas de Administración '!$B$16:$F$53,MATCH('5- Identificación de Riesgos'!J48,'8- Políticas de Administración '!$C$16:$C$54,0),1)," - ",L48),"")</f>
        <v/>
      </c>
      <c r="L48" s="191" t="str">
        <f>IFERROR(VLOOKUP(INDEX('8- Políticas de Administración '!$B$16:$F$63,MATCH('5- Identificación de Riesgos'!J48,'8- Políticas de Administración '!$C$16:$C$64,0),1),'8- Políticas de Administración '!$B$16:$F$64,5,FALSE),"")</f>
        <v/>
      </c>
      <c r="M48" s="497"/>
      <c r="N48" s="575"/>
      <c r="O48" s="580"/>
    </row>
    <row r="49" spans="1:25" ht="15.75" thickBot="1">
      <c r="A49" s="522"/>
      <c r="B49" s="525"/>
      <c r="C49" s="528"/>
      <c r="D49" s="197"/>
      <c r="E49" s="513"/>
      <c r="F49" s="498"/>
      <c r="G49" s="534"/>
      <c r="H49" s="531"/>
      <c r="I49" s="163"/>
      <c r="J49" s="173"/>
      <c r="K49" s="163" t="str">
        <f>IFERROR(CONCATENATE(INDEX('8- Políticas de Administración '!$B$16:$F$53,MATCH('5- Identificación de Riesgos'!J49,'8- Políticas de Administración '!$C$16:$C$54,0),1)," - ",L49),"")</f>
        <v/>
      </c>
      <c r="L49" s="192" t="str">
        <f>IFERROR(VLOOKUP(INDEX('8- Políticas de Administración '!$B$16:$F$63,MATCH('5- Identificación de Riesgos'!J49,'8- Políticas de Administración '!$C$16:$C$64,0),1),'8- Políticas de Administración '!$B$16:$F$64,5,FALSE),"")</f>
        <v/>
      </c>
      <c r="M49" s="498"/>
      <c r="N49" s="576"/>
      <c r="O49" s="580"/>
    </row>
    <row r="50" spans="1:25" ht="45">
      <c r="A50" s="520">
        <v>5</v>
      </c>
      <c r="B50" s="590" t="s">
        <v>306</v>
      </c>
      <c r="C50" s="526" t="s">
        <v>307</v>
      </c>
      <c r="D50" s="204" t="s">
        <v>308</v>
      </c>
      <c r="E50" s="511">
        <v>490</v>
      </c>
      <c r="F50" s="526">
        <v>0</v>
      </c>
      <c r="G50" s="490">
        <f>F50/E50</f>
        <v>0</v>
      </c>
      <c r="H50" s="493"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61" t="s">
        <v>279</v>
      </c>
      <c r="J50" s="172" t="s">
        <v>309</v>
      </c>
      <c r="K50" s="161" t="str">
        <f>IFERROR(CONCATENATE(INDEX('8- Políticas de Administración '!$B$16:$F$53,MATCH('5- Identificación de Riesgos'!J50,'8- Políticas de Administración '!$C$16:$C$54,0),1)," - ",L50),"")</f>
        <v>Mayor - 4</v>
      </c>
      <c r="L50" s="190">
        <f>IFERROR(VLOOKUP(INDEX('8- Políticas de Administración '!$B$16:$F$63,MATCH('5- Identificación de Riesgos'!J50,'8- Políticas de Administración '!$C$16:$C$64,0),1),'8- Políticas de Administración '!$B$16:$F$64,5,FALSE),"")</f>
        <v>4</v>
      </c>
      <c r="M50" s="496" t="str">
        <f>IFERROR(CONCATENATE(INDEX('8- Políticas de Administración '!$B$16:$F$53,MATCH(ROUND(AVERAGE(L50:L59),0),'8- Políticas de Administración '!$F$16:$F$53,0),1)," - ",ROUND(AVERAGE(L50:L59),0)),"")</f>
        <v>Mayor - 4</v>
      </c>
      <c r="N50" s="574" t="str">
        <f>IFERROR(CONCATENATE(VLOOKUP((LEFT(H50,LEN(H50)-4)&amp;LEFT(M50,LEN(M50)-4)),'9- Matriz de Calor '!$D$18:$E$42,2,0)," - ",RIGHT(H50,1)*RIGHT(M50,1)),"")</f>
        <v>Alto  - 4</v>
      </c>
      <c r="O50" s="584">
        <f>RIGHT(H50,1)*RIGHT(M50,1)</f>
        <v>4</v>
      </c>
    </row>
    <row r="51" spans="1:25" ht="45">
      <c r="A51" s="521"/>
      <c r="B51" s="590"/>
      <c r="C51" s="527"/>
      <c r="D51" s="93" t="s">
        <v>310</v>
      </c>
      <c r="E51" s="512"/>
      <c r="F51" s="527"/>
      <c r="G51" s="491"/>
      <c r="H51" s="494"/>
      <c r="I51" s="162"/>
      <c r="J51" s="97"/>
      <c r="K51" s="162" t="str">
        <f>IFERROR(CONCATENATE(INDEX('8- Políticas de Administración '!$B$16:$F$53,MATCH('5- Identificación de Riesgos'!J51,'8- Políticas de Administración '!$C$16:$C$54,0),1)," - ",L51),"")</f>
        <v/>
      </c>
      <c r="L51" s="191" t="str">
        <f>IFERROR(VLOOKUP(INDEX('8- Políticas de Administración '!$B$16:$F$63,MATCH('5- Identificación de Riesgos'!J51,'8- Políticas de Administración '!$C$16:$C$64,0),1),'8- Políticas de Administración '!$B$16:$F$64,5,FALSE),"")</f>
        <v/>
      </c>
      <c r="M51" s="497"/>
      <c r="N51" s="575"/>
      <c r="O51" s="585"/>
    </row>
    <row r="52" spans="1:25">
      <c r="A52" s="521"/>
      <c r="B52" s="590"/>
      <c r="C52" s="527"/>
      <c r="D52" s="93"/>
      <c r="E52" s="512"/>
      <c r="F52" s="527"/>
      <c r="G52" s="491"/>
      <c r="H52" s="494"/>
      <c r="I52" s="162"/>
      <c r="J52" s="97"/>
      <c r="K52" s="162" t="str">
        <f>IFERROR(CONCATENATE(INDEX('8- Políticas de Administración '!$B$16:$F$53,MATCH('5- Identificación de Riesgos'!J52,'8- Políticas de Administración '!$C$16:$C$54,0),1)," - ",L52),"")</f>
        <v/>
      </c>
      <c r="L52" s="191" t="str">
        <f>IFERROR(VLOOKUP(INDEX('8- Políticas de Administración '!$B$16:$F$63,MATCH('5- Identificación de Riesgos'!J52,'8- Políticas de Administración '!$C$16:$C$64,0),1),'8- Políticas de Administración '!$B$16:$F$64,5,FALSE),"")</f>
        <v/>
      </c>
      <c r="M52" s="497"/>
      <c r="N52" s="575"/>
      <c r="O52" s="585"/>
    </row>
    <row r="53" spans="1:25">
      <c r="A53" s="521"/>
      <c r="B53" s="590"/>
      <c r="C53" s="527"/>
      <c r="D53" s="93"/>
      <c r="E53" s="512"/>
      <c r="F53" s="527"/>
      <c r="G53" s="491"/>
      <c r="H53" s="494"/>
      <c r="I53" s="162"/>
      <c r="J53" s="97"/>
      <c r="K53" s="162" t="str">
        <f>IFERROR(CONCATENATE(INDEX('8- Políticas de Administración '!$B$16:$F$53,MATCH('5- Identificación de Riesgos'!J53,'8- Políticas de Administración '!$C$16:$C$54,0),1)," - ",L53),"")</f>
        <v/>
      </c>
      <c r="L53" s="191" t="str">
        <f>IFERROR(VLOOKUP(INDEX('8- Políticas de Administración '!$B$16:$F$63,MATCH('5- Identificación de Riesgos'!J53,'8- Políticas de Administración '!$C$16:$C$64,0),1),'8- Políticas de Administración '!$B$16:$F$64,5,FALSE),"")</f>
        <v/>
      </c>
      <c r="M53" s="497"/>
      <c r="N53" s="575"/>
      <c r="O53" s="585"/>
    </row>
    <row r="54" spans="1:25">
      <c r="A54" s="521"/>
      <c r="B54" s="590"/>
      <c r="C54" s="527"/>
      <c r="D54" s="93"/>
      <c r="E54" s="512"/>
      <c r="F54" s="527"/>
      <c r="G54" s="491"/>
      <c r="H54" s="494"/>
      <c r="I54" s="162"/>
      <c r="J54" s="97"/>
      <c r="K54" s="162" t="str">
        <f>IFERROR(CONCATENATE(INDEX('8- Políticas de Administración '!$B$16:$F$53,MATCH('5- Identificación de Riesgos'!J54,'8- Políticas de Administración '!$C$16:$C$54,0),1)," - ",L54),"")</f>
        <v/>
      </c>
      <c r="L54" s="191" t="str">
        <f>IFERROR(VLOOKUP(INDEX('8- Políticas de Administración '!$B$16:$F$63,MATCH('5- Identificación de Riesgos'!J54,'8- Políticas de Administración '!$C$16:$C$64,0),1),'8- Políticas de Administración '!$B$16:$F$64,5,FALSE),"")</f>
        <v/>
      </c>
      <c r="M54" s="497"/>
      <c r="N54" s="575"/>
      <c r="O54" s="585"/>
    </row>
    <row r="55" spans="1:25">
      <c r="A55" s="521"/>
      <c r="B55" s="590"/>
      <c r="C55" s="527"/>
      <c r="D55" s="93"/>
      <c r="E55" s="512"/>
      <c r="F55" s="527"/>
      <c r="G55" s="491"/>
      <c r="H55" s="494"/>
      <c r="I55" s="162"/>
      <c r="J55" s="97"/>
      <c r="K55" s="162" t="str">
        <f>IFERROR(CONCATENATE(INDEX('8- Políticas de Administración '!$B$16:$F$53,MATCH('5- Identificación de Riesgos'!J55,'8- Políticas de Administración '!$C$16:$C$54,0),1)," - ",L55),"")</f>
        <v/>
      </c>
      <c r="L55" s="191" t="str">
        <f>IFERROR(VLOOKUP(INDEX('8- Políticas de Administración '!$B$16:$F$63,MATCH('5- Identificación de Riesgos'!J55,'8- Políticas de Administración '!$C$16:$C$64,0),1),'8- Políticas de Administración '!$B$16:$F$64,5,FALSE),"")</f>
        <v/>
      </c>
      <c r="M55" s="497"/>
      <c r="N55" s="575"/>
      <c r="O55" s="585"/>
    </row>
    <row r="56" spans="1:25">
      <c r="A56" s="521"/>
      <c r="B56" s="590"/>
      <c r="C56" s="527"/>
      <c r="D56" s="205"/>
      <c r="E56" s="512"/>
      <c r="F56" s="527"/>
      <c r="G56" s="491"/>
      <c r="H56" s="494"/>
      <c r="I56" s="162"/>
      <c r="J56" s="97"/>
      <c r="K56" s="162" t="str">
        <f>IFERROR(CONCATENATE(INDEX('8- Políticas de Administración '!$B$16:$F$53,MATCH('5- Identificación de Riesgos'!J56,'8- Políticas de Administración '!$C$16:$C$54,0),1)," - ",L56),"")</f>
        <v/>
      </c>
      <c r="L56" s="191" t="str">
        <f>IFERROR(VLOOKUP(INDEX('8- Políticas de Administración '!$B$16:$F$63,MATCH('5- Identificación de Riesgos'!J56,'8- Políticas de Administración '!$C$16:$C$64,0),1),'8- Políticas de Administración '!$B$16:$F$64,5,FALSE),"")</f>
        <v/>
      </c>
      <c r="M56" s="497"/>
      <c r="N56" s="575"/>
      <c r="O56" s="585"/>
    </row>
    <row r="57" spans="1:25">
      <c r="A57" s="521"/>
      <c r="B57" s="590"/>
      <c r="C57" s="527"/>
      <c r="D57" s="205"/>
      <c r="E57" s="512"/>
      <c r="F57" s="527"/>
      <c r="G57" s="491"/>
      <c r="H57" s="494"/>
      <c r="I57" s="162"/>
      <c r="J57" s="97"/>
      <c r="K57" s="162" t="str">
        <f>IFERROR(CONCATENATE(INDEX('8- Políticas de Administración '!$B$16:$F$53,MATCH('5- Identificación de Riesgos'!J57,'8- Políticas de Administración '!$C$16:$C$54,0),1)," - ",L57),"")</f>
        <v/>
      </c>
      <c r="L57" s="191" t="str">
        <f>IFERROR(VLOOKUP(INDEX('8- Políticas de Administración '!$B$16:$F$63,MATCH('5- Identificación de Riesgos'!J57,'8- Políticas de Administración '!$C$16:$C$64,0),1),'8- Políticas de Administración '!$B$16:$F$64,5,FALSE),"")</f>
        <v/>
      </c>
      <c r="M57" s="497"/>
      <c r="N57" s="575"/>
      <c r="O57" s="585"/>
    </row>
    <row r="58" spans="1:25">
      <c r="A58" s="521"/>
      <c r="B58" s="590"/>
      <c r="C58" s="527"/>
      <c r="D58" s="205"/>
      <c r="E58" s="512"/>
      <c r="F58" s="527"/>
      <c r="G58" s="491"/>
      <c r="H58" s="494"/>
      <c r="I58" s="162"/>
      <c r="J58" s="97"/>
      <c r="K58" s="162" t="str">
        <f>IFERROR(CONCATENATE(INDEX('8- Políticas de Administración '!$B$16:$F$53,MATCH('5- Identificación de Riesgos'!J58,'8- Políticas de Administración '!$C$16:$C$54,0),1)," - ",L58),"")</f>
        <v/>
      </c>
      <c r="L58" s="191" t="str">
        <f>IFERROR(VLOOKUP(INDEX('8- Políticas de Administración '!$B$16:$F$63,MATCH('5- Identificación de Riesgos'!J58,'8- Políticas de Administración '!$C$16:$C$64,0),1),'8- Políticas de Administración '!$B$16:$F$64,5,FALSE),"")</f>
        <v/>
      </c>
      <c r="M58" s="497"/>
      <c r="N58" s="575"/>
      <c r="O58" s="585"/>
    </row>
    <row r="59" spans="1:25" ht="15.75" thickBot="1">
      <c r="A59" s="522"/>
      <c r="B59" s="591"/>
      <c r="C59" s="528"/>
      <c r="D59" s="164"/>
      <c r="E59" s="513"/>
      <c r="F59" s="528"/>
      <c r="G59" s="492"/>
      <c r="H59" s="495"/>
      <c r="I59" s="163"/>
      <c r="J59" s="173"/>
      <c r="K59" s="163" t="str">
        <f>IFERROR(CONCATENATE(INDEX('8- Políticas de Administración '!$B$16:$F$53,MATCH('5- Identificación de Riesgos'!J59,'8- Políticas de Administración '!$C$16:$C$54,0),1)," - ",L59),"")</f>
        <v/>
      </c>
      <c r="L59" s="192" t="str">
        <f>IFERROR(VLOOKUP(INDEX('8- Políticas de Administración '!$B$16:$F$63,MATCH('5- Identificación de Riesgos'!J59,'8- Políticas de Administración '!$C$16:$C$64,0),1),'8- Políticas de Administración '!$B$16:$F$64,5,FALSE),"")</f>
        <v/>
      </c>
      <c r="M59" s="498"/>
      <c r="N59" s="576"/>
      <c r="O59" s="586"/>
    </row>
    <row r="60" spans="1:25" ht="45" customHeight="1">
      <c r="A60" s="587"/>
      <c r="B60" s="541" t="s">
        <v>311</v>
      </c>
      <c r="C60" s="526" t="s">
        <v>312</v>
      </c>
      <c r="D60" s="168" t="s">
        <v>313</v>
      </c>
      <c r="E60" s="511">
        <v>490</v>
      </c>
      <c r="F60" s="514">
        <v>0</v>
      </c>
      <c r="G60" s="490">
        <f t="shared" ref="G60" si="3">F60/E60</f>
        <v>0</v>
      </c>
      <c r="H60" s="493"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61" t="s">
        <v>273</v>
      </c>
      <c r="J60" s="172" t="s">
        <v>314</v>
      </c>
      <c r="K60" s="161" t="str">
        <f>IFERROR(CONCATENATE(INDEX('8- Políticas de Administración '!$B$16:$F$53,MATCH('5- Identificación de Riesgos'!J60,'8- Políticas de Administración '!$C$16:$C$54,0),1)," - ",L60),"")</f>
        <v>Mayor - 4</v>
      </c>
      <c r="L60" s="190">
        <f>IFERROR(VLOOKUP(INDEX('8- Políticas de Administración '!$B$16:$F$63,MATCH('5- Identificación de Riesgos'!J60,'8- Políticas de Administración '!$C$16:$C$64,0),1),'8- Políticas de Administración '!$B$16:$F$64,5,FALSE),"")</f>
        <v>4</v>
      </c>
      <c r="M60" s="496" t="str">
        <f>IFERROR(CONCATENATE(INDEX('8- Políticas de Administración '!$B$16:$F$53,MATCH(ROUND(AVERAGE(L60:L69),0),'8- Políticas de Administración '!$F$16:$F$53,0),1)," - ",ROUND(AVERAGE(L60:L69),0)),"")</f>
        <v>Moderado - 3</v>
      </c>
      <c r="N60" s="499" t="str">
        <f>IFERROR(CONCATENATE(VLOOKUP((LEFT(H60,LEN(H60)-4)&amp;LEFT(M60,LEN(M60)-4)),'9- Matriz de Calor '!$D$18:$E$42,2,0)," - ",RIGHT(H60,1)*RIGHT(M60,1)),"")</f>
        <v>Moderado - 3</v>
      </c>
      <c r="Q60" s="581"/>
      <c r="R60" s="582"/>
      <c r="S60" s="582"/>
      <c r="T60" s="582"/>
      <c r="U60" s="582"/>
      <c r="V60" s="582"/>
      <c r="W60" s="582"/>
      <c r="X60" s="582"/>
      <c r="Y60" s="583"/>
    </row>
    <row r="61" spans="1:25" ht="59.25" customHeight="1">
      <c r="A61" s="588"/>
      <c r="B61" s="542"/>
      <c r="C61" s="527"/>
      <c r="D61" s="206" t="s">
        <v>315</v>
      </c>
      <c r="E61" s="512"/>
      <c r="F61" s="515"/>
      <c r="G61" s="491"/>
      <c r="H61" s="494"/>
      <c r="I61" s="162" t="s">
        <v>279</v>
      </c>
      <c r="J61" s="97" t="s">
        <v>316</v>
      </c>
      <c r="K61" s="162" t="str">
        <f>IFERROR(CONCATENATE(INDEX('8- Políticas de Administración '!$B$16:$F$53,MATCH('5- Identificación de Riesgos'!J61,'8- Políticas de Administración '!$C$16:$C$54,0),1)," - ",L61),"")</f>
        <v>Moderado - 3</v>
      </c>
      <c r="L61" s="191">
        <f>IFERROR(VLOOKUP(INDEX('8- Políticas de Administración '!$B$16:$F$63,MATCH('5- Identificación de Riesgos'!J61,'8- Políticas de Administración '!$C$16:$C$64,0),1),'8- Políticas de Administración '!$B$16:$F$64,5,FALSE),"")</f>
        <v>3</v>
      </c>
      <c r="M61" s="497"/>
      <c r="N61" s="500"/>
      <c r="Q61" s="581"/>
      <c r="R61" s="582"/>
      <c r="S61" s="582"/>
      <c r="T61" s="582"/>
      <c r="U61" s="582"/>
      <c r="V61" s="582"/>
      <c r="W61" s="582"/>
      <c r="X61" s="582"/>
      <c r="Y61" s="583"/>
    </row>
    <row r="62" spans="1:25" ht="30.75" thickBot="1">
      <c r="A62" s="588"/>
      <c r="B62" s="542"/>
      <c r="C62" s="527"/>
      <c r="D62" s="371" t="s">
        <v>317</v>
      </c>
      <c r="E62" s="512"/>
      <c r="F62" s="515"/>
      <c r="G62" s="491"/>
      <c r="H62" s="494"/>
      <c r="I62" s="162" t="s">
        <v>276</v>
      </c>
      <c r="J62" s="97" t="s">
        <v>277</v>
      </c>
      <c r="K62" s="162" t="str">
        <f>IFERROR(CONCATENATE(INDEX('8- Políticas de Administración '!$B$16:$F$53,MATCH('5- Identificación de Riesgos'!J62,'8- Políticas de Administración '!$C$16:$C$54,0),1)," - ",L62),"")</f>
        <v>Leve - 1</v>
      </c>
      <c r="L62" s="191">
        <f>IFERROR(VLOOKUP(INDEX('8- Políticas de Administración '!$B$16:$F$63,MATCH('5- Identificación de Riesgos'!J62,'8- Políticas de Administración '!$C$16:$C$64,0),1),'8- Políticas de Administración '!$B$16:$F$64,5,FALSE),"")</f>
        <v>1</v>
      </c>
      <c r="M62" s="497"/>
      <c r="N62" s="500"/>
      <c r="Q62" s="581"/>
      <c r="R62" s="582"/>
      <c r="S62" s="582"/>
      <c r="T62" s="582"/>
      <c r="U62" s="582"/>
      <c r="V62" s="582"/>
      <c r="W62" s="582"/>
      <c r="X62" s="582"/>
      <c r="Y62" s="583"/>
    </row>
    <row r="63" spans="1:25">
      <c r="A63" s="588"/>
      <c r="B63" s="542"/>
      <c r="C63" s="527"/>
      <c r="D63" s="206" t="s">
        <v>318</v>
      </c>
      <c r="E63" s="512"/>
      <c r="F63" s="515"/>
      <c r="G63" s="491"/>
      <c r="H63" s="494"/>
      <c r="I63" s="162"/>
      <c r="J63" s="97"/>
      <c r="K63" s="162" t="str">
        <f>IFERROR(CONCATENATE(INDEX('8- Políticas de Administración '!$B$16:$F$53,MATCH('5- Identificación de Riesgos'!J63,'8- Políticas de Administración '!$C$16:$C$54,0),1)," - ",L63),"")</f>
        <v/>
      </c>
      <c r="L63" s="191" t="str">
        <f>IFERROR(VLOOKUP(INDEX('8- Políticas de Administración '!$B$16:$F$63,MATCH('5- Identificación de Riesgos'!J63,'8- Políticas de Administración '!$C$16:$C$64,0),1),'8- Políticas de Administración '!$B$16:$F$64,5,FALSE),"")</f>
        <v/>
      </c>
      <c r="M63" s="497"/>
      <c r="N63" s="500"/>
      <c r="Q63" s="581"/>
      <c r="R63" s="582"/>
      <c r="S63" s="582"/>
      <c r="T63" s="582"/>
      <c r="U63" s="582"/>
      <c r="V63" s="582"/>
      <c r="W63" s="582"/>
      <c r="X63" s="582"/>
      <c r="Y63" s="583"/>
    </row>
    <row r="64" spans="1:25" ht="15" customHeight="1">
      <c r="A64" s="588"/>
      <c r="B64" s="542"/>
      <c r="C64" s="527"/>
      <c r="D64" s="206"/>
      <c r="E64" s="512"/>
      <c r="F64" s="515"/>
      <c r="G64" s="491"/>
      <c r="H64" s="494"/>
      <c r="I64" s="162"/>
      <c r="J64" s="97"/>
      <c r="K64" s="162" t="str">
        <f>IFERROR(CONCATENATE(INDEX('8- Políticas de Administración '!$B$16:$F$53,MATCH('5- Identificación de Riesgos'!J64,'8- Políticas de Administración '!$C$16:$C$54,0),1)," - ",L64),"")</f>
        <v/>
      </c>
      <c r="L64" s="191" t="str">
        <f>IFERROR(VLOOKUP(INDEX('8- Políticas de Administración '!$B$16:$F$63,MATCH('5- Identificación de Riesgos'!J64,'8- Políticas de Administración '!$C$16:$C$64,0),1),'8- Políticas de Administración '!$B$16:$F$64,5,FALSE),"")</f>
        <v/>
      </c>
      <c r="M64" s="497"/>
      <c r="N64" s="500"/>
      <c r="Q64" s="581"/>
      <c r="R64" s="582"/>
      <c r="S64" s="582"/>
      <c r="T64" s="582"/>
      <c r="U64" s="582"/>
      <c r="V64" s="582"/>
      <c r="W64" s="582"/>
      <c r="X64" s="582"/>
      <c r="Y64" s="583"/>
    </row>
    <row r="65" spans="1:25" ht="15" customHeight="1">
      <c r="A65" s="588"/>
      <c r="B65" s="542"/>
      <c r="C65" s="527"/>
      <c r="D65" s="169"/>
      <c r="E65" s="512"/>
      <c r="F65" s="515"/>
      <c r="G65" s="491"/>
      <c r="H65" s="494"/>
      <c r="I65" s="162"/>
      <c r="J65" s="97"/>
      <c r="K65" s="162" t="str">
        <f>IFERROR(CONCATENATE(INDEX('8- Políticas de Administración '!$B$16:$F$53,MATCH('5- Identificación de Riesgos'!J65,'8- Políticas de Administración '!$C$16:$C$54,0),1)," - ",L65),"")</f>
        <v/>
      </c>
      <c r="L65" s="191" t="str">
        <f>IFERROR(VLOOKUP(INDEX('8- Políticas de Administración '!$B$16:$F$63,MATCH('5- Identificación de Riesgos'!J65,'8- Políticas de Administración '!$C$16:$C$64,0),1),'8- Políticas de Administración '!$B$16:$F$64,5,FALSE),"")</f>
        <v/>
      </c>
      <c r="M65" s="497"/>
      <c r="N65" s="500"/>
      <c r="Q65" s="581"/>
      <c r="R65" s="582"/>
      <c r="S65" s="582"/>
      <c r="T65" s="582"/>
      <c r="U65" s="582"/>
      <c r="V65" s="582"/>
      <c r="W65" s="582"/>
      <c r="X65" s="582"/>
      <c r="Y65" s="583"/>
    </row>
    <row r="66" spans="1:25" ht="15" customHeight="1">
      <c r="A66" s="588"/>
      <c r="B66" s="542"/>
      <c r="C66" s="527"/>
      <c r="D66" s="169"/>
      <c r="E66" s="512"/>
      <c r="F66" s="515"/>
      <c r="G66" s="491"/>
      <c r="H66" s="494"/>
      <c r="I66" s="162"/>
      <c r="J66" s="97"/>
      <c r="K66" s="162" t="str">
        <f>IFERROR(CONCATENATE(INDEX('8- Políticas de Administración '!$B$16:$F$53,MATCH('5- Identificación de Riesgos'!J66,'8- Políticas de Administración '!$C$16:$C$54,0),1)," - ",L66),"")</f>
        <v/>
      </c>
      <c r="L66" s="191" t="str">
        <f>IFERROR(VLOOKUP(INDEX('8- Políticas de Administración '!$B$16:$F$63,MATCH('5- Identificación de Riesgos'!J66,'8- Políticas de Administración '!$C$16:$C$64,0),1),'8- Políticas de Administración '!$B$16:$F$64,5,FALSE),"")</f>
        <v/>
      </c>
      <c r="M66" s="497"/>
      <c r="N66" s="500"/>
      <c r="Q66" s="581"/>
      <c r="R66" s="582"/>
      <c r="S66" s="582"/>
      <c r="T66" s="582"/>
      <c r="U66" s="582"/>
      <c r="V66" s="582"/>
      <c r="W66" s="582"/>
      <c r="X66" s="582"/>
      <c r="Y66" s="583"/>
    </row>
    <row r="67" spans="1:25" ht="15.75" customHeight="1" thickBot="1">
      <c r="A67" s="588"/>
      <c r="B67" s="542"/>
      <c r="C67" s="527"/>
      <c r="D67" s="169"/>
      <c r="E67" s="512"/>
      <c r="F67" s="515"/>
      <c r="G67" s="491"/>
      <c r="H67" s="494"/>
      <c r="I67" s="162"/>
      <c r="J67" s="97"/>
      <c r="K67" s="162" t="str">
        <f>IFERROR(CONCATENATE(INDEX('8- Políticas de Administración '!$B$16:$F$53,MATCH('5- Identificación de Riesgos'!J67,'8- Políticas de Administración '!$C$16:$C$54,0),1)," - ",L67),"")</f>
        <v/>
      </c>
      <c r="L67" s="192" t="str">
        <f>IFERROR(VLOOKUP(INDEX('8- Políticas de Administración '!$B$16:$F$63,MATCH('5- Identificación de Riesgos'!J67,'8- Políticas de Administración '!$C$16:$C$64,0),1),'8- Políticas de Administración '!$B$16:$F$64,5,FALSE),"")</f>
        <v/>
      </c>
      <c r="M67" s="497"/>
      <c r="N67" s="500"/>
      <c r="Q67" s="581"/>
      <c r="R67" s="582"/>
      <c r="S67" s="582"/>
      <c r="T67" s="582"/>
      <c r="U67" s="582"/>
      <c r="V67" s="582"/>
      <c r="W67" s="582"/>
      <c r="X67" s="582"/>
      <c r="Y67" s="583"/>
    </row>
    <row r="68" spans="1:25" ht="23.25" customHeight="1">
      <c r="A68" s="588"/>
      <c r="B68" s="542"/>
      <c r="C68" s="527"/>
      <c r="D68" s="169"/>
      <c r="E68" s="512"/>
      <c r="F68" s="515"/>
      <c r="G68" s="491"/>
      <c r="H68" s="494"/>
      <c r="I68" s="162"/>
      <c r="J68" s="97"/>
      <c r="K68" s="162" t="str">
        <f>IFERROR(CONCATENATE(INDEX('8- Políticas de Administración '!$B$16:$F$53,MATCH('5- Identificación de Riesgos'!J68,'8- Políticas de Administración '!$C$16:$C$54,0),1)," - ",L68),"")</f>
        <v/>
      </c>
      <c r="L68" s="213" t="str">
        <f>IFERROR(VLOOKUP(INDEX('8- Políticas de Administración '!$B$16:$F$63,MATCH('5- Identificación de Riesgos'!J68,'8- Políticas de Administración '!$C$16:$C$64,0),1),'8- Políticas de Administración '!$B$16:$F$64,5,FALSE),"")</f>
        <v/>
      </c>
      <c r="M68" s="497"/>
      <c r="N68" s="500"/>
      <c r="Q68" s="581"/>
      <c r="R68" s="582"/>
      <c r="S68" s="582"/>
      <c r="T68" s="582"/>
      <c r="U68" s="582"/>
      <c r="V68" s="582"/>
      <c r="W68" s="582"/>
      <c r="X68" s="582"/>
      <c r="Y68" s="583"/>
    </row>
    <row r="69" spans="1:25" ht="15" customHeight="1" thickBot="1">
      <c r="A69" s="589"/>
      <c r="B69" s="543"/>
      <c r="C69" s="528"/>
      <c r="D69" s="223"/>
      <c r="E69" s="513"/>
      <c r="F69" s="516"/>
      <c r="G69" s="492"/>
      <c r="H69" s="495"/>
      <c r="I69" s="163"/>
      <c r="J69" s="173"/>
      <c r="K69" s="163" t="str">
        <f>IFERROR(CONCATENATE(INDEX('8- Políticas de Administración '!$B$16:$F$53,MATCH('5- Identificación de Riesgos'!J69,'8- Políticas de Administración '!$C$16:$C$54,0),1)," - ",L69),"")</f>
        <v/>
      </c>
      <c r="L69" s="192" t="str">
        <f>IFERROR(VLOOKUP(INDEX('8- Políticas de Administración '!$B$16:$F$63,MATCH('5- Identificación de Riesgos'!J69,'8- Políticas de Administración '!$C$16:$C$64,0),1),'8- Políticas de Administración '!$B$16:$F$64,5,FALSE),"")</f>
        <v/>
      </c>
      <c r="M69" s="498"/>
      <c r="N69" s="501"/>
    </row>
    <row r="70" spans="1:25" ht="45" customHeight="1">
      <c r="A70" s="535">
        <v>7</v>
      </c>
      <c r="B70" s="506" t="s">
        <v>319</v>
      </c>
      <c r="C70" s="509" t="s">
        <v>320</v>
      </c>
      <c r="D70" s="160" t="s">
        <v>313</v>
      </c>
      <c r="E70" s="511">
        <v>490</v>
      </c>
      <c r="F70" s="515">
        <v>0</v>
      </c>
      <c r="G70" s="491">
        <f t="shared" ref="G70" si="4">F70/E70</f>
        <v>0</v>
      </c>
      <c r="H70" s="494"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64" t="s">
        <v>273</v>
      </c>
      <c r="J70" s="237" t="s">
        <v>314</v>
      </c>
      <c r="K70" s="164" t="str">
        <f>IFERROR(CONCATENATE(INDEX('8- Políticas de Administración '!$B$16:$F$53,MATCH('5- Identificación de Riesgos'!J70,'8- Políticas de Administración '!$C$16:$C$54,0),1)," - ",L70),"")</f>
        <v>Mayor - 4</v>
      </c>
      <c r="L70" s="213">
        <f>IFERROR(VLOOKUP(INDEX('8- Políticas de Administración '!$B$16:$F$63,MATCH('5- Identificación de Riesgos'!J70,'8- Políticas de Administración '!$C$16:$C$64,0),1),'8- Políticas de Administración '!$B$16:$F$64,5,FALSE),"")</f>
        <v>4</v>
      </c>
      <c r="M70" s="538" t="str">
        <f>IFERROR(CONCATENATE(INDEX('8- Políticas de Administración '!$B$16:$F$53,MATCH(ROUND(AVERAGE(L70:L79),0),'8- Políticas de Administración '!$F$16:$F$53,0),1)," - ",ROUND(AVERAGE(L70:L79),0)),"")</f>
        <v>Moderado - 3</v>
      </c>
      <c r="N70" s="500" t="str">
        <f>IFERROR(CONCATENATE(VLOOKUP((LEFT(H70,LEN(H70)-4)&amp;LEFT(M70,LEN(M70)-4)),'9- Matriz de Calor '!$D$18:$E$42,2,0)," - ",RIGHT(H70,1)*RIGHT(M70,1)),"")</f>
        <v>Moderado - 3</v>
      </c>
    </row>
    <row r="71" spans="1:25" ht="30">
      <c r="A71" s="536"/>
      <c r="B71" s="506"/>
      <c r="C71" s="509"/>
      <c r="D71" s="232" t="s">
        <v>321</v>
      </c>
      <c r="E71" s="512"/>
      <c r="F71" s="515"/>
      <c r="G71" s="491"/>
      <c r="H71" s="494"/>
      <c r="I71" s="162" t="s">
        <v>279</v>
      </c>
      <c r="J71" s="97" t="s">
        <v>316</v>
      </c>
      <c r="K71" s="162" t="str">
        <f>IFERROR(CONCATENATE(INDEX('8- Políticas de Administración '!$B$16:$F$53,MATCH('5- Identificación de Riesgos'!J71,'8- Políticas de Administración '!$C$16:$C$54,0),1)," - ",L71),"")</f>
        <v>Moderado - 3</v>
      </c>
      <c r="L71" s="191">
        <f>IFERROR(VLOOKUP(INDEX('8- Políticas de Administración '!$B$16:$F$63,MATCH('5- Identificación de Riesgos'!J71,'8- Políticas de Administración '!$C$16:$C$64,0),1),'8- Políticas de Administración '!$B$16:$F$64,5,FALSE),"")</f>
        <v>3</v>
      </c>
      <c r="M71" s="497"/>
      <c r="N71" s="500"/>
    </row>
    <row r="72" spans="1:25" ht="15" customHeight="1">
      <c r="A72" s="536"/>
      <c r="B72" s="506"/>
      <c r="C72" s="509"/>
      <c r="D72" s="233"/>
      <c r="E72" s="512"/>
      <c r="F72" s="515"/>
      <c r="G72" s="491"/>
      <c r="H72" s="494"/>
      <c r="I72" s="162" t="s">
        <v>276</v>
      </c>
      <c r="J72" s="97" t="s">
        <v>277</v>
      </c>
      <c r="K72" s="162" t="str">
        <f>IFERROR(CONCATENATE(INDEX('8- Políticas de Administración '!$B$16:$F$53,MATCH('5- Identificación de Riesgos'!J72,'8- Políticas de Administración '!$C$16:$C$54,0),1)," - ",L72),"")</f>
        <v>Leve - 1</v>
      </c>
      <c r="L72" s="191">
        <f>IFERROR(VLOOKUP(INDEX('8- Políticas de Administración '!$B$16:$F$63,MATCH('5- Identificación de Riesgos'!J72,'8- Políticas de Administración '!$C$16:$C$64,0),1),'8- Políticas de Administración '!$B$16:$F$64,5,FALSE),"")</f>
        <v>1</v>
      </c>
      <c r="M72" s="497"/>
      <c r="N72" s="500"/>
    </row>
    <row r="73" spans="1:25" ht="15" customHeight="1">
      <c r="A73" s="536"/>
      <c r="B73" s="506"/>
      <c r="C73" s="509"/>
      <c r="D73" s="233"/>
      <c r="E73" s="512"/>
      <c r="F73" s="515"/>
      <c r="G73" s="491"/>
      <c r="H73" s="494"/>
      <c r="I73" s="162"/>
      <c r="J73" s="97"/>
      <c r="K73" s="162" t="str">
        <f>IFERROR(CONCATENATE(INDEX('8- Políticas de Administración '!$B$16:$F$53,MATCH('5- Identificación de Riesgos'!J73,'8- Políticas de Administración '!$C$16:$C$54,0),1)," - ",L73),"")</f>
        <v/>
      </c>
      <c r="L73" s="191" t="str">
        <f>IFERROR(VLOOKUP(INDEX('8- Políticas de Administración '!$B$16:$F$63,MATCH('5- Identificación de Riesgos'!J73,'8- Políticas de Administración '!$C$16:$C$64,0),1),'8- Políticas de Administración '!$B$16:$F$64,5,FALSE),"")</f>
        <v/>
      </c>
      <c r="M73" s="497"/>
      <c r="N73" s="500"/>
    </row>
    <row r="74" spans="1:25" ht="15" customHeight="1">
      <c r="A74" s="536"/>
      <c r="B74" s="506"/>
      <c r="C74" s="509"/>
      <c r="D74" s="234"/>
      <c r="E74" s="512"/>
      <c r="F74" s="515"/>
      <c r="G74" s="491"/>
      <c r="H74" s="494"/>
      <c r="I74" s="162"/>
      <c r="J74" s="97"/>
      <c r="K74" s="162" t="str">
        <f>IFERROR(CONCATENATE(INDEX('8- Políticas de Administración '!$B$16:$F$53,MATCH('5- Identificación de Riesgos'!J74,'8- Políticas de Administración '!$C$16:$C$54,0),1)," - ",L74),"")</f>
        <v/>
      </c>
      <c r="L74" s="191" t="str">
        <f>IFERROR(VLOOKUP(INDEX('8- Políticas de Administración '!$B$16:$F$63,MATCH('5- Identificación de Riesgos'!J74,'8- Políticas de Administración '!$C$16:$C$64,0),1),'8- Políticas de Administración '!$B$16:$F$64,5,FALSE),"")</f>
        <v/>
      </c>
      <c r="M74" s="497"/>
      <c r="N74" s="500"/>
    </row>
    <row r="75" spans="1:25" ht="15" customHeight="1">
      <c r="A75" s="536"/>
      <c r="B75" s="506"/>
      <c r="C75" s="509"/>
      <c r="D75" s="232"/>
      <c r="E75" s="512"/>
      <c r="F75" s="515"/>
      <c r="G75" s="491"/>
      <c r="H75" s="494"/>
      <c r="I75" s="162"/>
      <c r="J75" s="97"/>
      <c r="K75" s="162" t="str">
        <f>IFERROR(CONCATENATE(INDEX('8- Políticas de Administración '!$B$16:$F$53,MATCH('5- Identificación de Riesgos'!J75,'8- Políticas de Administración '!$C$16:$C$54,0),1)," - ",L75),"")</f>
        <v/>
      </c>
      <c r="L75" s="191" t="str">
        <f>IFERROR(VLOOKUP(INDEX('8- Políticas de Administración '!$B$16:$F$63,MATCH('5- Identificación de Riesgos'!J75,'8- Políticas de Administración '!$C$16:$C$64,0),1),'8- Políticas de Administración '!$B$16:$F$64,5,FALSE),"")</f>
        <v/>
      </c>
      <c r="M75" s="497"/>
      <c r="N75" s="500"/>
    </row>
    <row r="76" spans="1:25" ht="15" customHeight="1">
      <c r="A76" s="536"/>
      <c r="B76" s="506"/>
      <c r="C76" s="509"/>
      <c r="D76" s="232"/>
      <c r="E76" s="512"/>
      <c r="F76" s="515"/>
      <c r="G76" s="491"/>
      <c r="H76" s="494"/>
      <c r="I76" s="162"/>
      <c r="J76" s="97"/>
      <c r="K76" s="162" t="str">
        <f>IFERROR(CONCATENATE(INDEX('8- Políticas de Administración '!$B$16:$F$53,MATCH('5- Identificación de Riesgos'!J76,'8- Políticas de Administración '!$C$16:$C$54,0),1)," - ",L76),"")</f>
        <v/>
      </c>
      <c r="L76" s="191" t="str">
        <f>IFERROR(VLOOKUP(INDEX('8- Políticas de Administración '!$B$16:$F$63,MATCH('5- Identificación de Riesgos'!J76,'8- Políticas de Administración '!$C$16:$C$64,0),1),'8- Políticas de Administración '!$B$16:$F$64,5,FALSE),"")</f>
        <v/>
      </c>
      <c r="M76" s="497"/>
      <c r="N76" s="500"/>
    </row>
    <row r="77" spans="1:25" ht="15.75" customHeight="1" thickBot="1">
      <c r="A77" s="536"/>
      <c r="B77" s="506"/>
      <c r="C77" s="509"/>
      <c r="D77" s="232"/>
      <c r="E77" s="512"/>
      <c r="F77" s="515"/>
      <c r="G77" s="491"/>
      <c r="H77" s="494"/>
      <c r="I77" s="162"/>
      <c r="J77" s="97"/>
      <c r="K77" s="162" t="str">
        <f>IFERROR(CONCATENATE(INDEX('8- Políticas de Administración '!$B$16:$F$53,MATCH('5- Identificación de Riesgos'!J77,'8- Políticas de Administración '!$C$16:$C$54,0),1)," - ",L77),"")</f>
        <v/>
      </c>
      <c r="L77" s="192" t="str">
        <f>IFERROR(VLOOKUP(INDEX('8- Políticas de Administración '!$B$16:$F$63,MATCH('5- Identificación de Riesgos'!J77,'8- Políticas de Administración '!$C$16:$C$64,0),1),'8- Políticas de Administración '!$B$16:$F$64,5,FALSE),"")</f>
        <v/>
      </c>
      <c r="M77" s="497"/>
      <c r="N77" s="500"/>
    </row>
    <row r="78" spans="1:25" ht="23.25" customHeight="1">
      <c r="A78" s="536"/>
      <c r="B78" s="506"/>
      <c r="C78" s="509"/>
      <c r="D78" s="232"/>
      <c r="E78" s="512"/>
      <c r="F78" s="515"/>
      <c r="G78" s="491"/>
      <c r="H78" s="494"/>
      <c r="I78" s="162"/>
      <c r="J78" s="97"/>
      <c r="K78" s="162" t="str">
        <f>IFERROR(CONCATENATE(INDEX('8- Políticas de Administración '!$B$16:$F$53,MATCH('5- Identificación de Riesgos'!J78,'8- Políticas de Administración '!$C$16:$C$54,0),1)," - ",L78),"")</f>
        <v/>
      </c>
      <c r="L78" s="213" t="str">
        <f>IFERROR(VLOOKUP(INDEX('8- Políticas de Administración '!$B$16:$F$63,MATCH('5- Identificación de Riesgos'!J78,'8- Políticas de Administración '!$C$16:$C$64,0),1),'8- Políticas de Administración '!$B$16:$F$64,5,FALSE),"")</f>
        <v/>
      </c>
      <c r="M78" s="497"/>
      <c r="N78" s="500"/>
    </row>
    <row r="79" spans="1:25" ht="15" customHeight="1" thickBot="1">
      <c r="A79" s="537"/>
      <c r="B79" s="506"/>
      <c r="C79" s="509"/>
      <c r="D79" s="372"/>
      <c r="E79" s="540"/>
      <c r="F79" s="515"/>
      <c r="G79" s="491"/>
      <c r="H79" s="494"/>
      <c r="I79" s="207"/>
      <c r="J79" s="221"/>
      <c r="K79" s="207" t="str">
        <f>IFERROR(CONCATENATE(INDEX('8- Políticas de Administración '!$B$16:$F$53,MATCH('5- Identificación de Riesgos'!J79,'8- Políticas de Administración '!$C$16:$C$54,0),1)," - ",L79),"")</f>
        <v/>
      </c>
      <c r="L79" s="222" t="str">
        <f>IFERROR(VLOOKUP(INDEX('8- Políticas de Administración '!$B$16:$F$63,MATCH('5- Identificación de Riesgos'!J79,'8- Políticas de Administración '!$C$16:$C$64,0),1),'8- Políticas de Administración '!$B$16:$F$64,5,FALSE),"")</f>
        <v/>
      </c>
      <c r="M79" s="539"/>
      <c r="N79" s="500"/>
    </row>
    <row r="80" spans="1:25" ht="45">
      <c r="A80" s="502">
        <v>7</v>
      </c>
      <c r="B80" s="505" t="s">
        <v>322</v>
      </c>
      <c r="C80" s="508" t="s">
        <v>323</v>
      </c>
      <c r="D80" s="168" t="s">
        <v>313</v>
      </c>
      <c r="E80" s="511">
        <v>490</v>
      </c>
      <c r="F80" s="514">
        <v>0</v>
      </c>
      <c r="G80" s="490">
        <f t="shared" ref="G80" si="5">F80/E80</f>
        <v>0</v>
      </c>
      <c r="H80" s="493" t="str">
        <f>CONCATENATE(IF(G80&lt;='8-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 - ",VLOOKUP(IF(G80&lt;='8-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valida"))))),'8- Políticas de Administración '!$B$6:$F$10,5,FALSE))</f>
        <v>Muy Baja - 1</v>
      </c>
      <c r="I80" s="161" t="s">
        <v>273</v>
      </c>
      <c r="J80" s="172" t="s">
        <v>314</v>
      </c>
      <c r="K80" s="161" t="str">
        <f>IFERROR(CONCATENATE(INDEX('8- Políticas de Administración '!$B$16:$F$53,MATCH('5- Identificación de Riesgos'!J80,'8- Políticas de Administración '!$C$16:$C$54,0),1)," - ",L80),"")</f>
        <v>Mayor - 4</v>
      </c>
      <c r="L80" s="190">
        <f>IFERROR(VLOOKUP(INDEX('8- Políticas de Administración '!$B$16:$F$63,MATCH('5- Identificación de Riesgos'!J80,'8- Políticas de Administración '!$C$16:$C$64,0),1),'8- Políticas de Administración '!$B$16:$F$64,5,FALSE),"")</f>
        <v>4</v>
      </c>
      <c r="M80" s="496" t="str">
        <f>IFERROR(CONCATENATE(INDEX('8- Políticas de Administración '!$B$16:$F$53,MATCH(ROUND(AVERAGE(L80:L89),0),'8- Políticas de Administración '!$F$16:$F$53,0),1)," - ",ROUND(AVERAGE(L80:L89),0)),"")</f>
        <v>Moderado - 3</v>
      </c>
      <c r="N80" s="499" t="str">
        <f>IFERROR(CONCATENATE(VLOOKUP((LEFT(H80,LEN(H80)-4)&amp;LEFT(M80,LEN(M80)-4)),'9- Matriz de Calor '!$D$18:$E$42,2,0)," - ",RIGHT(H80,1)*RIGHT(M80,1)),"")</f>
        <v>Moderado - 3</v>
      </c>
    </row>
    <row r="81" spans="1:14" ht="30">
      <c r="A81" s="503"/>
      <c r="B81" s="506"/>
      <c r="C81" s="509"/>
      <c r="D81" s="232" t="s">
        <v>315</v>
      </c>
      <c r="E81" s="512"/>
      <c r="F81" s="515"/>
      <c r="G81" s="491"/>
      <c r="H81" s="494"/>
      <c r="I81" s="162" t="s">
        <v>276</v>
      </c>
      <c r="J81" s="97" t="s">
        <v>277</v>
      </c>
      <c r="K81" s="162" t="str">
        <f>IFERROR(CONCATENATE(INDEX('8- Políticas de Administración '!$B$16:$F$53,MATCH('5- Identificación de Riesgos'!J81,'8- Políticas de Administración '!$C$16:$C$54,0),1)," - ",L81),"")</f>
        <v>Leve - 1</v>
      </c>
      <c r="L81" s="191">
        <f>IFERROR(VLOOKUP(INDEX('8- Políticas de Administración '!$B$16:$F$63,MATCH('5- Identificación de Riesgos'!J81,'8- Políticas de Administración '!$C$16:$C$64,0),1),'8- Políticas de Administración '!$B$16:$F$64,5,FALSE),"")</f>
        <v>1</v>
      </c>
      <c r="M81" s="497"/>
      <c r="N81" s="500"/>
    </row>
    <row r="82" spans="1:14" ht="30">
      <c r="A82" s="503"/>
      <c r="B82" s="506"/>
      <c r="C82" s="509"/>
      <c r="D82" s="233" t="s">
        <v>324</v>
      </c>
      <c r="E82" s="512"/>
      <c r="F82" s="515"/>
      <c r="G82" s="491"/>
      <c r="H82" s="494"/>
      <c r="I82" s="162" t="s">
        <v>279</v>
      </c>
      <c r="J82" s="97" t="s">
        <v>316</v>
      </c>
      <c r="K82" s="162" t="str">
        <f>IFERROR(CONCATENATE(INDEX('8- Políticas de Administración '!$B$16:$F$53,MATCH('5- Identificación de Riesgos'!J82,'8- Políticas de Administración '!$C$16:$C$54,0),1)," - ",L82),"")</f>
        <v>Moderado - 3</v>
      </c>
      <c r="L82" s="191">
        <f>IFERROR(VLOOKUP(INDEX('8- Políticas de Administración '!$B$16:$F$63,MATCH('5- Identificación de Riesgos'!J82,'8- Políticas de Administración '!$C$16:$C$64,0),1),'8- Políticas de Administración '!$B$16:$F$64,5,FALSE),"")</f>
        <v>3</v>
      </c>
      <c r="M82" s="497"/>
      <c r="N82" s="500"/>
    </row>
    <row r="83" spans="1:14">
      <c r="A83" s="503"/>
      <c r="B83" s="506"/>
      <c r="C83" s="509"/>
      <c r="D83" s="233"/>
      <c r="E83" s="512"/>
      <c r="F83" s="515"/>
      <c r="G83" s="491"/>
      <c r="H83" s="494"/>
      <c r="I83" s="162"/>
      <c r="J83" s="97"/>
      <c r="K83" s="162" t="str">
        <f>IFERROR(CONCATENATE(INDEX('8- Políticas de Administración '!$B$16:$F$53,MATCH('5- Identificación de Riesgos'!J83,'8- Políticas de Administración '!$C$16:$C$54,0),1)," - ",L83),"")</f>
        <v/>
      </c>
      <c r="L83" s="191" t="str">
        <f>IFERROR(VLOOKUP(INDEX('8- Políticas de Administración '!$B$16:$F$63,MATCH('5- Identificación de Riesgos'!J83,'8- Políticas de Administración '!$C$16:$C$64,0),1),'8- Políticas de Administración '!$B$16:$F$64,5,FALSE),"")</f>
        <v/>
      </c>
      <c r="M83" s="497"/>
      <c r="N83" s="500"/>
    </row>
    <row r="84" spans="1:14">
      <c r="A84" s="503"/>
      <c r="B84" s="506"/>
      <c r="C84" s="509"/>
      <c r="D84" s="234"/>
      <c r="E84" s="512"/>
      <c r="F84" s="515"/>
      <c r="G84" s="491"/>
      <c r="H84" s="494"/>
      <c r="I84" s="162"/>
      <c r="J84" s="97"/>
      <c r="K84" s="162" t="str">
        <f>IFERROR(CONCATENATE(INDEX('8- Políticas de Administración '!$B$16:$F$53,MATCH('5- Identificación de Riesgos'!J84,'8- Políticas de Administración '!$C$16:$C$54,0),1)," - ",L84),"")</f>
        <v/>
      </c>
      <c r="L84" s="191" t="str">
        <f>IFERROR(VLOOKUP(INDEX('8- Políticas de Administración '!$B$16:$F$63,MATCH('5- Identificación de Riesgos'!J84,'8- Políticas de Administración '!$C$16:$C$64,0),1),'8- Políticas de Administración '!$B$16:$F$64,5,FALSE),"")</f>
        <v/>
      </c>
      <c r="M84" s="497"/>
      <c r="N84" s="500"/>
    </row>
    <row r="85" spans="1:14">
      <c r="A85" s="503"/>
      <c r="B85" s="506"/>
      <c r="C85" s="509"/>
      <c r="D85" s="232"/>
      <c r="E85" s="512"/>
      <c r="F85" s="515"/>
      <c r="G85" s="491"/>
      <c r="H85" s="494"/>
      <c r="I85" s="162"/>
      <c r="J85" s="97"/>
      <c r="K85" s="162" t="str">
        <f>IFERROR(CONCATENATE(INDEX('8- Políticas de Administración '!$B$16:$F$53,MATCH('5- Identificación de Riesgos'!J85,'8- Políticas de Administración '!$C$16:$C$54,0),1)," - ",L85),"")</f>
        <v/>
      </c>
      <c r="L85" s="191" t="str">
        <f>IFERROR(VLOOKUP(INDEX('8- Políticas de Administración '!$B$16:$F$63,MATCH('5- Identificación de Riesgos'!J85,'8- Políticas de Administración '!$C$16:$C$64,0),1),'8- Políticas de Administración '!$B$16:$F$64,5,FALSE),"")</f>
        <v/>
      </c>
      <c r="M85" s="497"/>
      <c r="N85" s="500"/>
    </row>
    <row r="86" spans="1:14">
      <c r="A86" s="503"/>
      <c r="B86" s="506"/>
      <c r="C86" s="509"/>
      <c r="D86" s="232"/>
      <c r="E86" s="512"/>
      <c r="F86" s="515"/>
      <c r="G86" s="491"/>
      <c r="H86" s="494"/>
      <c r="I86" s="162"/>
      <c r="J86" s="97"/>
      <c r="K86" s="162" t="str">
        <f>IFERROR(CONCATENATE(INDEX('8- Políticas de Administración '!$B$16:$F$53,MATCH('5- Identificación de Riesgos'!J86,'8- Políticas de Administración '!$C$16:$C$54,0),1)," - ",L86),"")</f>
        <v/>
      </c>
      <c r="L86" s="191" t="str">
        <f>IFERROR(VLOOKUP(INDEX('8- Políticas de Administración '!$B$16:$F$63,MATCH('5- Identificación de Riesgos'!J86,'8- Políticas de Administración '!$C$16:$C$64,0),1),'8- Políticas de Administración '!$B$16:$F$64,5,FALSE),"")</f>
        <v/>
      </c>
      <c r="M86" s="497"/>
      <c r="N86" s="500"/>
    </row>
    <row r="87" spans="1:14" ht="15.75" thickBot="1">
      <c r="A87" s="503"/>
      <c r="B87" s="506"/>
      <c r="C87" s="509"/>
      <c r="D87" s="232"/>
      <c r="E87" s="512"/>
      <c r="F87" s="515"/>
      <c r="G87" s="491"/>
      <c r="H87" s="494"/>
      <c r="I87" s="162"/>
      <c r="J87" s="97"/>
      <c r="K87" s="162" t="str">
        <f>IFERROR(CONCATENATE(INDEX('8- Políticas de Administración '!$B$16:$F$53,MATCH('5- Identificación de Riesgos'!J87,'8- Políticas de Administración '!$C$16:$C$54,0),1)," - ",L87),"")</f>
        <v/>
      </c>
      <c r="L87" s="192" t="str">
        <f>IFERROR(VLOOKUP(INDEX('8- Políticas de Administración '!$B$16:$F$63,MATCH('5- Identificación de Riesgos'!J87,'8- Políticas de Administración '!$C$16:$C$64,0),1),'8- Políticas de Administración '!$B$16:$F$64,5,FALSE),"")</f>
        <v/>
      </c>
      <c r="M87" s="497"/>
      <c r="N87" s="500"/>
    </row>
    <row r="88" spans="1:14">
      <c r="A88" s="503"/>
      <c r="B88" s="506"/>
      <c r="C88" s="509"/>
      <c r="D88" s="232"/>
      <c r="E88" s="512"/>
      <c r="F88" s="515"/>
      <c r="G88" s="491"/>
      <c r="H88" s="494"/>
      <c r="I88" s="162"/>
      <c r="J88" s="97"/>
      <c r="K88" s="162" t="str">
        <f>IFERROR(CONCATENATE(INDEX('8- Políticas de Administración '!$B$16:$F$53,MATCH('5- Identificación de Riesgos'!J88,'8- Políticas de Administración '!$C$16:$C$54,0),1)," - ",L88),"")</f>
        <v/>
      </c>
      <c r="L88" s="213" t="str">
        <f>IFERROR(VLOOKUP(INDEX('8- Políticas de Administración '!$B$16:$F$63,MATCH('5- Identificación de Riesgos'!J88,'8- Políticas de Administración '!$C$16:$C$64,0),1),'8- Políticas de Administración '!$B$16:$F$64,5,FALSE),"")</f>
        <v/>
      </c>
      <c r="M88" s="497"/>
      <c r="N88" s="500"/>
    </row>
    <row r="89" spans="1:14" ht="15.75" thickBot="1">
      <c r="A89" s="504"/>
      <c r="B89" s="507"/>
      <c r="C89" s="510"/>
      <c r="D89" s="235"/>
      <c r="E89" s="513"/>
      <c r="F89" s="516"/>
      <c r="G89" s="492"/>
      <c r="H89" s="495"/>
      <c r="I89" s="163"/>
      <c r="J89" s="173"/>
      <c r="K89" s="163" t="str">
        <f>IFERROR(CONCATENATE(INDEX('8- Políticas de Administración '!$B$16:$F$53,MATCH('5- Identificación de Riesgos'!J89,'8- Políticas de Administración '!$C$16:$C$54,0),1)," - ",L89),"")</f>
        <v/>
      </c>
      <c r="L89" s="192" t="str">
        <f>IFERROR(VLOOKUP(INDEX('8- Políticas de Administración '!$B$16:$F$63,MATCH('5- Identificación de Riesgos'!J89,'8- Políticas de Administración '!$C$16:$C$64,0),1),'8- Políticas de Administración '!$B$16:$F$64,5,FALSE),"")</f>
        <v/>
      </c>
      <c r="M89" s="498"/>
      <c r="N89" s="501"/>
    </row>
  </sheetData>
  <mergeCells count="101">
    <mergeCell ref="F40:F49"/>
    <mergeCell ref="G40:G49"/>
    <mergeCell ref="A40:A49"/>
    <mergeCell ref="B40:B49"/>
    <mergeCell ref="C40:C49"/>
    <mergeCell ref="E40:E49"/>
    <mergeCell ref="Q60:Y68"/>
    <mergeCell ref="F60:F69"/>
    <mergeCell ref="G60:G69"/>
    <mergeCell ref="H60:H69"/>
    <mergeCell ref="C60:C69"/>
    <mergeCell ref="E60:E69"/>
    <mergeCell ref="M60:M69"/>
    <mergeCell ref="O50:O59"/>
    <mergeCell ref="O40:O49"/>
    <mergeCell ref="A60:A69"/>
    <mergeCell ref="A50:A59"/>
    <mergeCell ref="B50:B59"/>
    <mergeCell ref="C50:C59"/>
    <mergeCell ref="E50:E59"/>
    <mergeCell ref="F50:F59"/>
    <mergeCell ref="G50:G59"/>
    <mergeCell ref="H50:H59"/>
    <mergeCell ref="M50:M59"/>
    <mergeCell ref="N50:N59"/>
    <mergeCell ref="O8:O9"/>
    <mergeCell ref="N8:N9"/>
    <mergeCell ref="O10:O19"/>
    <mergeCell ref="O20:O29"/>
    <mergeCell ref="O30:O39"/>
    <mergeCell ref="H40:H49"/>
    <mergeCell ref="M40:M49"/>
    <mergeCell ref="N40:N49"/>
    <mergeCell ref="M30:M39"/>
    <mergeCell ref="N30:N39"/>
    <mergeCell ref="N10:N19"/>
    <mergeCell ref="M10:M19"/>
    <mergeCell ref="H10:H19"/>
    <mergeCell ref="L8:L9"/>
    <mergeCell ref="M20:M29"/>
    <mergeCell ref="N20:N29"/>
    <mergeCell ref="A1:C2"/>
    <mergeCell ref="A4:C4"/>
    <mergeCell ref="A8:A9"/>
    <mergeCell ref="B8:B9"/>
    <mergeCell ref="C10:C19"/>
    <mergeCell ref="B10:B19"/>
    <mergeCell ref="A10:A19"/>
    <mergeCell ref="E10:E19"/>
    <mergeCell ref="E8:E9"/>
    <mergeCell ref="D4:N4"/>
    <mergeCell ref="F8:F9"/>
    <mergeCell ref="A5:C5"/>
    <mergeCell ref="A6:C6"/>
    <mergeCell ref="G8:G9"/>
    <mergeCell ref="H8:H9"/>
    <mergeCell ref="E7:H7"/>
    <mergeCell ref="D7:D9"/>
    <mergeCell ref="D6:N6"/>
    <mergeCell ref="D5:N5"/>
    <mergeCell ref="N7:O7"/>
    <mergeCell ref="K8:K9"/>
    <mergeCell ref="M8:M9"/>
    <mergeCell ref="I7:M7"/>
    <mergeCell ref="I8:I9"/>
    <mergeCell ref="A70:A79"/>
    <mergeCell ref="N60:N69"/>
    <mergeCell ref="H70:H79"/>
    <mergeCell ref="M70:M79"/>
    <mergeCell ref="N70:N79"/>
    <mergeCell ref="B70:B79"/>
    <mergeCell ref="C70:C79"/>
    <mergeCell ref="E70:E79"/>
    <mergeCell ref="F70:F79"/>
    <mergeCell ref="G70:G79"/>
    <mergeCell ref="B60:B69"/>
    <mergeCell ref="G10:G19"/>
    <mergeCell ref="F10:F19"/>
    <mergeCell ref="A30:A39"/>
    <mergeCell ref="E20:E29"/>
    <mergeCell ref="B30:B39"/>
    <mergeCell ref="C30:C39"/>
    <mergeCell ref="E30:E39"/>
    <mergeCell ref="H30:H39"/>
    <mergeCell ref="G20:G29"/>
    <mergeCell ref="H20:H29"/>
    <mergeCell ref="F20:F29"/>
    <mergeCell ref="F30:F39"/>
    <mergeCell ref="B20:B29"/>
    <mergeCell ref="C20:C29"/>
    <mergeCell ref="A20:A29"/>
    <mergeCell ref="G30:G39"/>
    <mergeCell ref="G80:G89"/>
    <mergeCell ref="H80:H89"/>
    <mergeCell ref="M80:M89"/>
    <mergeCell ref="N80:N89"/>
    <mergeCell ref="A80:A89"/>
    <mergeCell ref="B80:B89"/>
    <mergeCell ref="C80:C89"/>
    <mergeCell ref="E80:E89"/>
    <mergeCell ref="F80:F89"/>
  </mergeCells>
  <conditionalFormatting sqref="H10 H20">
    <cfRule type="containsText" dxfId="772" priority="764" operator="containsText" text="Muy Baja">
      <formula>NOT(ISERROR(SEARCH("Muy Baja",H10)))</formula>
    </cfRule>
    <cfRule type="containsText" dxfId="771" priority="765" operator="containsText" text="Baja">
      <formula>NOT(ISERROR(SEARCH("Baja",H10)))</formula>
    </cfRule>
    <cfRule type="containsText" dxfId="770" priority="766" operator="containsText" text="Muy Alta">
      <formula>NOT(ISERROR(SEARCH("Muy Alta",H10)))</formula>
    </cfRule>
    <cfRule type="containsText" dxfId="769" priority="768" operator="containsText" text="Alta">
      <formula>NOT(ISERROR(SEARCH("Alta",H10)))</formula>
    </cfRule>
    <cfRule type="containsText" dxfId="768" priority="769" operator="containsText" text="Media">
      <formula>NOT(ISERROR(SEARCH("Media",H10)))</formula>
    </cfRule>
    <cfRule type="containsText" dxfId="767" priority="770" operator="containsText" text="Media">
      <formula>NOT(ISERROR(SEARCH("Media",H10)))</formula>
    </cfRule>
    <cfRule type="containsText" dxfId="766" priority="771" operator="containsText" text="Media">
      <formula>NOT(ISERROR(SEARCH("Media",H10)))</formula>
    </cfRule>
    <cfRule type="containsText" dxfId="765" priority="772" operator="containsText" text="Muy Baja">
      <formula>NOT(ISERROR(SEARCH("Muy Baja",H10)))</formula>
    </cfRule>
    <cfRule type="containsText" dxfId="764" priority="773" operator="containsText" text="Baja">
      <formula>NOT(ISERROR(SEARCH("Baja",H10)))</formula>
    </cfRule>
    <cfRule type="containsText" dxfId="763" priority="774" operator="containsText" text="Muy Baja">
      <formula>NOT(ISERROR(SEARCH("Muy Baja",H10)))</formula>
    </cfRule>
    <cfRule type="containsText" dxfId="762" priority="775" operator="containsText" text="Muy Baja">
      <formula>NOT(ISERROR(SEARCH("Muy Baja",H10)))</formula>
    </cfRule>
    <cfRule type="containsText" dxfId="761" priority="776" operator="containsText" text="Muy Baja">
      <formula>NOT(ISERROR(SEARCH("Muy Baja",H10)))</formula>
    </cfRule>
    <cfRule type="containsText" dxfId="760" priority="777" operator="containsText" text="Muy Baja'Tabla probabilidad'!">
      <formula>NOT(ISERROR(SEARCH("Muy Baja'Tabla probabilidad'!",H10)))</formula>
    </cfRule>
    <cfRule type="containsText" dxfId="759" priority="778" operator="containsText" text="Muy bajo">
      <formula>NOT(ISERROR(SEARCH("Muy bajo",H10)))</formula>
    </cfRule>
    <cfRule type="containsText" dxfId="758" priority="779" operator="containsText" text="Alta">
      <formula>NOT(ISERROR(SEARCH("Alta",H10)))</formula>
    </cfRule>
    <cfRule type="containsText" dxfId="757" priority="780" operator="containsText" text="Media">
      <formula>NOT(ISERROR(SEARCH("Media",H10)))</formula>
    </cfRule>
    <cfRule type="containsText" dxfId="756" priority="781" operator="containsText" text="Baja">
      <formula>NOT(ISERROR(SEARCH("Baja",H10)))</formula>
    </cfRule>
    <cfRule type="containsText" dxfId="755" priority="782" operator="containsText" text="Muy baja">
      <formula>NOT(ISERROR(SEARCH("Muy baja",H10)))</formula>
    </cfRule>
    <cfRule type="cellIs" dxfId="754" priority="785" operator="between">
      <formula>1</formula>
      <formula>2</formula>
    </cfRule>
    <cfRule type="cellIs" dxfId="753" priority="786" operator="between">
      <formula>0</formula>
      <formula>2</formula>
    </cfRule>
  </conditionalFormatting>
  <conditionalFormatting sqref="H30">
    <cfRule type="containsText" dxfId="752" priority="371" operator="containsText" text="Muy Baja">
      <formula>NOT(ISERROR(SEARCH("Muy Baja",H30)))</formula>
    </cfRule>
    <cfRule type="containsText" dxfId="751" priority="372" operator="containsText" text="Baja">
      <formula>NOT(ISERROR(SEARCH("Baja",H30)))</formula>
    </cfRule>
    <cfRule type="containsText" dxfId="750" priority="373" operator="containsText" text="Muy Alta">
      <formula>NOT(ISERROR(SEARCH("Muy Alta",H30)))</formula>
    </cfRule>
    <cfRule type="containsText" dxfId="749" priority="375" operator="containsText" text="Alta">
      <formula>NOT(ISERROR(SEARCH("Alta",H30)))</formula>
    </cfRule>
    <cfRule type="containsText" dxfId="748" priority="376" operator="containsText" text="Media">
      <formula>NOT(ISERROR(SEARCH("Media",H30)))</formula>
    </cfRule>
    <cfRule type="containsText" dxfId="747" priority="377" operator="containsText" text="Media">
      <formula>NOT(ISERROR(SEARCH("Media",H30)))</formula>
    </cfRule>
    <cfRule type="containsText" dxfId="746" priority="378" operator="containsText" text="Media">
      <formula>NOT(ISERROR(SEARCH("Media",H30)))</formula>
    </cfRule>
    <cfRule type="containsText" dxfId="745" priority="379" operator="containsText" text="Muy Baja">
      <formula>NOT(ISERROR(SEARCH("Muy Baja",H30)))</formula>
    </cfRule>
    <cfRule type="containsText" dxfId="744" priority="380" operator="containsText" text="Baja">
      <formula>NOT(ISERROR(SEARCH("Baja",H30)))</formula>
    </cfRule>
    <cfRule type="containsText" dxfId="743" priority="381" operator="containsText" text="Muy Baja">
      <formula>NOT(ISERROR(SEARCH("Muy Baja",H30)))</formula>
    </cfRule>
    <cfRule type="containsText" dxfId="742" priority="382" operator="containsText" text="Muy Baja">
      <formula>NOT(ISERROR(SEARCH("Muy Baja",H30)))</formula>
    </cfRule>
    <cfRule type="containsText" dxfId="741" priority="383" operator="containsText" text="Muy Baja">
      <formula>NOT(ISERROR(SEARCH("Muy Baja",H30)))</formula>
    </cfRule>
    <cfRule type="containsText" dxfId="740" priority="384" operator="containsText" text="Muy Baja'Tabla probabilidad'!">
      <formula>NOT(ISERROR(SEARCH("Muy Baja'Tabla probabilidad'!",H30)))</formula>
    </cfRule>
    <cfRule type="containsText" dxfId="739" priority="385" operator="containsText" text="Muy bajo">
      <formula>NOT(ISERROR(SEARCH("Muy bajo",H30)))</formula>
    </cfRule>
    <cfRule type="containsText" dxfId="738" priority="386" operator="containsText" text="Alta">
      <formula>NOT(ISERROR(SEARCH("Alta",H30)))</formula>
    </cfRule>
    <cfRule type="containsText" dxfId="737" priority="387" operator="containsText" text="Media">
      <formula>NOT(ISERROR(SEARCH("Media",H30)))</formula>
    </cfRule>
    <cfRule type="containsText" dxfId="736" priority="388" operator="containsText" text="Baja">
      <formula>NOT(ISERROR(SEARCH("Baja",H30)))</formula>
    </cfRule>
    <cfRule type="containsText" dxfId="735" priority="389" operator="containsText" text="Muy baja">
      <formula>NOT(ISERROR(SEARCH("Muy baja",H30)))</formula>
    </cfRule>
    <cfRule type="cellIs" dxfId="734" priority="392" operator="between">
      <formula>1</formula>
      <formula>2</formula>
    </cfRule>
    <cfRule type="cellIs" dxfId="733" priority="393" operator="between">
      <formula>0</formula>
      <formula>2</formula>
    </cfRule>
  </conditionalFormatting>
  <conditionalFormatting sqref="H40">
    <cfRule type="containsText" dxfId="732" priority="441" operator="containsText" text="Muy Baja">
      <formula>NOT(ISERROR(SEARCH("Muy Baja",H40)))</formula>
    </cfRule>
    <cfRule type="containsText" dxfId="731" priority="442" operator="containsText" text="Baja">
      <formula>NOT(ISERROR(SEARCH("Baja",H40)))</formula>
    </cfRule>
    <cfRule type="containsText" dxfId="730" priority="443" operator="containsText" text="Muy Alta">
      <formula>NOT(ISERROR(SEARCH("Muy Alta",H40)))</formula>
    </cfRule>
    <cfRule type="containsText" dxfId="729" priority="445" operator="containsText" text="Alta">
      <formula>NOT(ISERROR(SEARCH("Alta",H40)))</formula>
    </cfRule>
    <cfRule type="containsText" dxfId="728" priority="446" operator="containsText" text="Media">
      <formula>NOT(ISERROR(SEARCH("Media",H40)))</formula>
    </cfRule>
    <cfRule type="containsText" dxfId="727" priority="447" operator="containsText" text="Media">
      <formula>NOT(ISERROR(SEARCH("Media",H40)))</formula>
    </cfRule>
    <cfRule type="containsText" dxfId="726" priority="448" operator="containsText" text="Media">
      <formula>NOT(ISERROR(SEARCH("Media",H40)))</formula>
    </cfRule>
    <cfRule type="containsText" dxfId="725" priority="449" operator="containsText" text="Muy Baja">
      <formula>NOT(ISERROR(SEARCH("Muy Baja",H40)))</formula>
    </cfRule>
    <cfRule type="containsText" dxfId="724" priority="450" operator="containsText" text="Baja">
      <formula>NOT(ISERROR(SEARCH("Baja",H40)))</formula>
    </cfRule>
    <cfRule type="containsText" dxfId="723" priority="451" operator="containsText" text="Muy Baja">
      <formula>NOT(ISERROR(SEARCH("Muy Baja",H40)))</formula>
    </cfRule>
    <cfRule type="containsText" dxfId="722" priority="452" operator="containsText" text="Muy Baja">
      <formula>NOT(ISERROR(SEARCH("Muy Baja",H40)))</formula>
    </cfRule>
    <cfRule type="containsText" dxfId="721" priority="453" operator="containsText" text="Muy Baja">
      <formula>NOT(ISERROR(SEARCH("Muy Baja",H40)))</formula>
    </cfRule>
    <cfRule type="containsText" dxfId="720" priority="454" operator="containsText" text="Muy Baja'Tabla probabilidad'!">
      <formula>NOT(ISERROR(SEARCH("Muy Baja'Tabla probabilidad'!",H40)))</formula>
    </cfRule>
    <cfRule type="containsText" dxfId="719" priority="455" operator="containsText" text="Muy bajo">
      <formula>NOT(ISERROR(SEARCH("Muy bajo",H40)))</formula>
    </cfRule>
    <cfRule type="containsText" dxfId="718" priority="456" operator="containsText" text="Alta">
      <formula>NOT(ISERROR(SEARCH("Alta",H40)))</formula>
    </cfRule>
    <cfRule type="containsText" dxfId="717" priority="457" operator="containsText" text="Media">
      <formula>NOT(ISERROR(SEARCH("Media",H40)))</formula>
    </cfRule>
    <cfRule type="containsText" dxfId="716" priority="458" operator="containsText" text="Baja">
      <formula>NOT(ISERROR(SEARCH("Baja",H40)))</formula>
    </cfRule>
    <cfRule type="containsText" dxfId="715" priority="459" operator="containsText" text="Muy baja">
      <formula>NOT(ISERROR(SEARCH("Muy baja",H40)))</formula>
    </cfRule>
    <cfRule type="cellIs" dxfId="714" priority="460" operator="between">
      <formula>1</formula>
      <formula>2</formula>
    </cfRule>
    <cfRule type="cellIs" dxfId="713" priority="461" operator="between">
      <formula>0</formula>
      <formula>2</formula>
    </cfRule>
  </conditionalFormatting>
  <conditionalFormatting sqref="H50">
    <cfRule type="containsText" dxfId="712" priority="544" operator="containsText" text="Muy Baja">
      <formula>NOT(ISERROR(SEARCH("Muy Baja",H50)))</formula>
    </cfRule>
    <cfRule type="containsText" dxfId="711" priority="545" operator="containsText" text="Baja">
      <formula>NOT(ISERROR(SEARCH("Baja",H50)))</formula>
    </cfRule>
    <cfRule type="containsText" dxfId="710" priority="546" operator="containsText" text="Muy Alta">
      <formula>NOT(ISERROR(SEARCH("Muy Alta",H50)))</formula>
    </cfRule>
    <cfRule type="containsText" dxfId="709" priority="548" operator="containsText" text="Alta">
      <formula>NOT(ISERROR(SEARCH("Alta",H50)))</formula>
    </cfRule>
    <cfRule type="containsText" dxfId="708" priority="549" operator="containsText" text="Media">
      <formula>NOT(ISERROR(SEARCH("Media",H50)))</formula>
    </cfRule>
    <cfRule type="containsText" dxfId="707" priority="550" operator="containsText" text="Media">
      <formula>NOT(ISERROR(SEARCH("Media",H50)))</formula>
    </cfRule>
    <cfRule type="containsText" dxfId="706" priority="551" operator="containsText" text="Media">
      <formula>NOT(ISERROR(SEARCH("Media",H50)))</formula>
    </cfRule>
    <cfRule type="containsText" dxfId="705" priority="552" operator="containsText" text="Muy Baja">
      <formula>NOT(ISERROR(SEARCH("Muy Baja",H50)))</formula>
    </cfRule>
    <cfRule type="containsText" dxfId="704" priority="553" operator="containsText" text="Baja">
      <formula>NOT(ISERROR(SEARCH("Baja",H50)))</formula>
    </cfRule>
    <cfRule type="containsText" dxfId="703" priority="554" operator="containsText" text="Muy Baja">
      <formula>NOT(ISERROR(SEARCH("Muy Baja",H50)))</formula>
    </cfRule>
    <cfRule type="containsText" dxfId="702" priority="555" operator="containsText" text="Muy Baja">
      <formula>NOT(ISERROR(SEARCH("Muy Baja",H50)))</formula>
    </cfRule>
    <cfRule type="containsText" dxfId="701" priority="556" operator="containsText" text="Muy Baja">
      <formula>NOT(ISERROR(SEARCH("Muy Baja",H50)))</formula>
    </cfRule>
    <cfRule type="containsText" dxfId="700" priority="557" operator="containsText" text="Muy Baja'Tabla probabilidad'!">
      <formula>NOT(ISERROR(SEARCH("Muy Baja'Tabla probabilidad'!",H50)))</formula>
    </cfRule>
    <cfRule type="containsText" dxfId="699" priority="558" operator="containsText" text="Muy bajo">
      <formula>NOT(ISERROR(SEARCH("Muy bajo",H50)))</formula>
    </cfRule>
    <cfRule type="containsText" dxfId="698" priority="559" operator="containsText" text="Alta">
      <formula>NOT(ISERROR(SEARCH("Alta",H50)))</formula>
    </cfRule>
    <cfRule type="containsText" dxfId="697" priority="560" operator="containsText" text="Media">
      <formula>NOT(ISERROR(SEARCH("Media",H50)))</formula>
    </cfRule>
    <cfRule type="containsText" dxfId="696" priority="561" operator="containsText" text="Baja">
      <formula>NOT(ISERROR(SEARCH("Baja",H50)))</formula>
    </cfRule>
    <cfRule type="containsText" dxfId="695" priority="562" operator="containsText" text="Muy baja">
      <formula>NOT(ISERROR(SEARCH("Muy baja",H50)))</formula>
    </cfRule>
    <cfRule type="cellIs" dxfId="694" priority="565" operator="between">
      <formula>1</formula>
      <formula>2</formula>
    </cfRule>
    <cfRule type="cellIs" dxfId="693" priority="566" operator="between">
      <formula>0</formula>
      <formula>2</formula>
    </cfRule>
  </conditionalFormatting>
  <conditionalFormatting sqref="H60">
    <cfRule type="containsText" dxfId="692" priority="225" operator="containsText" text="Muy Baja">
      <formula>NOT(ISERROR(SEARCH("Muy Baja",H60)))</formula>
    </cfRule>
    <cfRule type="containsText" dxfId="691" priority="226" operator="containsText" text="Baja">
      <formula>NOT(ISERROR(SEARCH("Baja",H60)))</formula>
    </cfRule>
    <cfRule type="containsText" dxfId="690" priority="227" operator="containsText" text="Muy Alta">
      <formula>NOT(ISERROR(SEARCH("Muy Alta",H60)))</formula>
    </cfRule>
    <cfRule type="containsText" dxfId="689" priority="228" operator="containsText" text="Alta">
      <formula>NOT(ISERROR(SEARCH("Alta",H60)))</formula>
    </cfRule>
    <cfRule type="containsText" dxfId="688" priority="229" operator="containsText" text="Media">
      <formula>NOT(ISERROR(SEARCH("Media",H60)))</formula>
    </cfRule>
    <cfRule type="containsText" dxfId="687" priority="230" operator="containsText" text="Media">
      <formula>NOT(ISERROR(SEARCH("Media",H60)))</formula>
    </cfRule>
    <cfRule type="containsText" dxfId="686" priority="231" operator="containsText" text="Media">
      <formula>NOT(ISERROR(SEARCH("Media",H60)))</formula>
    </cfRule>
    <cfRule type="containsText" dxfId="685" priority="232" operator="containsText" text="Muy Baja">
      <formula>NOT(ISERROR(SEARCH("Muy Baja",H60)))</formula>
    </cfRule>
    <cfRule type="containsText" dxfId="684" priority="233" operator="containsText" text="Baja">
      <formula>NOT(ISERROR(SEARCH("Baja",H60)))</formula>
    </cfRule>
    <cfRule type="containsText" dxfId="683" priority="234" operator="containsText" text="Muy Baja">
      <formula>NOT(ISERROR(SEARCH("Muy Baja",H60)))</formula>
    </cfRule>
    <cfRule type="containsText" dxfId="682" priority="235" operator="containsText" text="Muy Baja">
      <formula>NOT(ISERROR(SEARCH("Muy Baja",H60)))</formula>
    </cfRule>
    <cfRule type="containsText" dxfId="681" priority="236" operator="containsText" text="Muy Baja">
      <formula>NOT(ISERROR(SEARCH("Muy Baja",H60)))</formula>
    </cfRule>
    <cfRule type="containsText" dxfId="680" priority="237" operator="containsText" text="Muy Baja'Tabla probabilidad'!">
      <formula>NOT(ISERROR(SEARCH("Muy Baja'Tabla probabilidad'!",H60)))</formula>
    </cfRule>
    <cfRule type="containsText" dxfId="679" priority="238" operator="containsText" text="Muy bajo">
      <formula>NOT(ISERROR(SEARCH("Muy bajo",H60)))</formula>
    </cfRule>
    <cfRule type="containsText" dxfId="678" priority="239" operator="containsText" text="Alta">
      <formula>NOT(ISERROR(SEARCH("Alta",H60)))</formula>
    </cfRule>
    <cfRule type="containsText" dxfId="677" priority="240" operator="containsText" text="Media">
      <formula>NOT(ISERROR(SEARCH("Media",H60)))</formula>
    </cfRule>
    <cfRule type="containsText" dxfId="676" priority="241" operator="containsText" text="Baja">
      <formula>NOT(ISERROR(SEARCH("Baja",H60)))</formula>
    </cfRule>
    <cfRule type="containsText" dxfId="675" priority="242" operator="containsText" text="Muy baja">
      <formula>NOT(ISERROR(SEARCH("Muy baja",H60)))</formula>
    </cfRule>
    <cfRule type="cellIs" dxfId="674" priority="245" operator="between">
      <formula>1</formula>
      <formula>2</formula>
    </cfRule>
    <cfRule type="cellIs" dxfId="673" priority="246" operator="between">
      <formula>0</formula>
      <formula>2</formula>
    </cfRule>
  </conditionalFormatting>
  <conditionalFormatting sqref="H70">
    <cfRule type="containsText" dxfId="672" priority="49" operator="containsText" text="Muy Baja">
      <formula>NOT(ISERROR(SEARCH("Muy Baja",H70)))</formula>
    </cfRule>
    <cfRule type="containsText" dxfId="671" priority="50" operator="containsText" text="Baja">
      <formula>NOT(ISERROR(SEARCH("Baja",H70)))</formula>
    </cfRule>
    <cfRule type="containsText" dxfId="670" priority="51" operator="containsText" text="Muy Alta">
      <formula>NOT(ISERROR(SEARCH("Muy Alta",H70)))</formula>
    </cfRule>
    <cfRule type="containsText" dxfId="669" priority="52" operator="containsText" text="Alta">
      <formula>NOT(ISERROR(SEARCH("Alta",H70)))</formula>
    </cfRule>
    <cfRule type="containsText" dxfId="668" priority="53" operator="containsText" text="Media">
      <formula>NOT(ISERROR(SEARCH("Media",H70)))</formula>
    </cfRule>
    <cfRule type="containsText" dxfId="667" priority="54" operator="containsText" text="Media">
      <formula>NOT(ISERROR(SEARCH("Media",H70)))</formula>
    </cfRule>
    <cfRule type="containsText" dxfId="666" priority="55" operator="containsText" text="Media">
      <formula>NOT(ISERROR(SEARCH("Media",H70)))</formula>
    </cfRule>
    <cfRule type="containsText" dxfId="665" priority="56" operator="containsText" text="Muy Baja">
      <formula>NOT(ISERROR(SEARCH("Muy Baja",H70)))</formula>
    </cfRule>
    <cfRule type="containsText" dxfId="664" priority="57" operator="containsText" text="Baja">
      <formula>NOT(ISERROR(SEARCH("Baja",H70)))</formula>
    </cfRule>
    <cfRule type="containsText" dxfId="663" priority="58" operator="containsText" text="Muy Baja">
      <formula>NOT(ISERROR(SEARCH("Muy Baja",H70)))</formula>
    </cfRule>
    <cfRule type="containsText" dxfId="662" priority="59" operator="containsText" text="Muy Baja">
      <formula>NOT(ISERROR(SEARCH("Muy Baja",H70)))</formula>
    </cfRule>
    <cfRule type="containsText" dxfId="661" priority="60" operator="containsText" text="Muy Baja">
      <formula>NOT(ISERROR(SEARCH("Muy Baja",H70)))</formula>
    </cfRule>
    <cfRule type="containsText" dxfId="660" priority="61" operator="containsText" text="Muy Baja'Tabla probabilidad'!">
      <formula>NOT(ISERROR(SEARCH("Muy Baja'Tabla probabilidad'!",H70)))</formula>
    </cfRule>
    <cfRule type="containsText" dxfId="659" priority="62" operator="containsText" text="Muy bajo">
      <formula>NOT(ISERROR(SEARCH("Muy bajo",H70)))</formula>
    </cfRule>
    <cfRule type="containsText" dxfId="658" priority="63" operator="containsText" text="Alta">
      <formula>NOT(ISERROR(SEARCH("Alta",H70)))</formula>
    </cfRule>
    <cfRule type="containsText" dxfId="657" priority="64" operator="containsText" text="Media">
      <formula>NOT(ISERROR(SEARCH("Media",H70)))</formula>
    </cfRule>
    <cfRule type="containsText" dxfId="656" priority="65" operator="containsText" text="Baja">
      <formula>NOT(ISERROR(SEARCH("Baja",H70)))</formula>
    </cfRule>
    <cfRule type="containsText" dxfId="655" priority="66" operator="containsText" text="Muy baja">
      <formula>NOT(ISERROR(SEARCH("Muy baja",H70)))</formula>
    </cfRule>
    <cfRule type="cellIs" dxfId="654" priority="69" operator="between">
      <formula>1</formula>
      <formula>2</formula>
    </cfRule>
    <cfRule type="cellIs" dxfId="653" priority="70" operator="between">
      <formula>0</formula>
      <formula>2</formula>
    </cfRule>
  </conditionalFormatting>
  <conditionalFormatting sqref="M10 M20 K10:K79">
    <cfRule type="containsText" dxfId="652" priority="758" operator="containsText" text="Catastrófico">
      <formula>NOT(ISERROR(SEARCH("Catastrófico",K10)))</formula>
    </cfRule>
    <cfRule type="containsText" dxfId="651" priority="759" operator="containsText" text="Mayor">
      <formula>NOT(ISERROR(SEARCH("Mayor",K10)))</formula>
    </cfRule>
    <cfRule type="containsText" dxfId="650" priority="760" operator="containsText" text="Alta">
      <formula>NOT(ISERROR(SEARCH("Alta",K10)))</formula>
    </cfRule>
    <cfRule type="containsText" dxfId="649" priority="762" operator="containsText" text="Menor">
      <formula>NOT(ISERROR(SEARCH("Menor",K10)))</formula>
    </cfRule>
    <cfRule type="containsText" dxfId="648" priority="763" operator="containsText" text="Leve">
      <formula>NOT(ISERROR(SEARCH("Leve",K10)))</formula>
    </cfRule>
  </conditionalFormatting>
  <conditionalFormatting sqref="M30">
    <cfRule type="containsText" dxfId="647" priority="365" operator="containsText" text="Catastrófico">
      <formula>NOT(ISERROR(SEARCH("Catastrófico",M30)))</formula>
    </cfRule>
    <cfRule type="containsText" dxfId="646" priority="366" operator="containsText" text="Mayor">
      <formula>NOT(ISERROR(SEARCH("Mayor",M30)))</formula>
    </cfRule>
    <cfRule type="containsText" dxfId="645" priority="367" operator="containsText" text="Alta">
      <formula>NOT(ISERROR(SEARCH("Alta",M30)))</formula>
    </cfRule>
    <cfRule type="containsText" dxfId="644" priority="368" operator="containsText" text="Moderado">
      <formula>NOT(ISERROR(SEARCH("Moderado",M30)))</formula>
    </cfRule>
    <cfRule type="containsText" dxfId="643" priority="369" operator="containsText" text="Menor">
      <formula>NOT(ISERROR(SEARCH("Menor",M30)))</formula>
    </cfRule>
    <cfRule type="containsText" dxfId="642" priority="370" operator="containsText" text="Leve">
      <formula>NOT(ISERROR(SEARCH("Leve",M30)))</formula>
    </cfRule>
  </conditionalFormatting>
  <conditionalFormatting sqref="M40">
    <cfRule type="containsText" dxfId="641" priority="277" operator="containsText" text="Catastrófico">
      <formula>NOT(ISERROR(SEARCH("Catastrófico",M40)))</formula>
    </cfRule>
    <cfRule type="containsText" dxfId="640" priority="278" operator="containsText" text="Mayor">
      <formula>NOT(ISERROR(SEARCH("Mayor",M40)))</formula>
    </cfRule>
    <cfRule type="containsText" dxfId="639" priority="279" operator="containsText" text="Alta">
      <formula>NOT(ISERROR(SEARCH("Alta",M40)))</formula>
    </cfRule>
    <cfRule type="containsText" dxfId="638" priority="280" operator="containsText" text="Moderado">
      <formula>NOT(ISERROR(SEARCH("Moderado",M40)))</formula>
    </cfRule>
    <cfRule type="containsText" dxfId="637" priority="281" operator="containsText" text="Menor">
      <formula>NOT(ISERROR(SEARCH("Menor",M40)))</formula>
    </cfRule>
    <cfRule type="containsText" dxfId="636" priority="282" operator="containsText" text="Leve">
      <formula>NOT(ISERROR(SEARCH("Leve",M40)))</formula>
    </cfRule>
  </conditionalFormatting>
  <conditionalFormatting sqref="M50">
    <cfRule type="containsText" dxfId="635" priority="267" operator="containsText" text="Catastrófico">
      <formula>NOT(ISERROR(SEARCH("Catastrófico",M50)))</formula>
    </cfRule>
    <cfRule type="containsText" dxfId="634" priority="268" operator="containsText" text="Mayor">
      <formula>NOT(ISERROR(SEARCH("Mayor",M50)))</formula>
    </cfRule>
    <cfRule type="containsText" dxfId="633" priority="269" operator="containsText" text="Alta">
      <formula>NOT(ISERROR(SEARCH("Alta",M50)))</formula>
    </cfRule>
    <cfRule type="containsText" dxfId="632" priority="270" operator="containsText" text="Moderado">
      <formula>NOT(ISERROR(SEARCH("Moderado",M50)))</formula>
    </cfRule>
    <cfRule type="containsText" dxfId="631" priority="271" operator="containsText" text="Menor">
      <formula>NOT(ISERROR(SEARCH("Menor",M50)))</formula>
    </cfRule>
    <cfRule type="containsText" dxfId="630" priority="272" operator="containsText" text="Leve">
      <formula>NOT(ISERROR(SEARCH("Leve",M50)))</formula>
    </cfRule>
  </conditionalFormatting>
  <conditionalFormatting sqref="M60">
    <cfRule type="containsText" dxfId="629" priority="131" operator="containsText" text="Catastrófico">
      <formula>NOT(ISERROR(SEARCH("Catastrófico",M60)))</formula>
    </cfRule>
    <cfRule type="containsText" dxfId="628" priority="132" operator="containsText" text="Mayor">
      <formula>NOT(ISERROR(SEARCH("Mayor",M60)))</formula>
    </cfRule>
    <cfRule type="containsText" dxfId="627" priority="133" operator="containsText" text="Alta">
      <formula>NOT(ISERROR(SEARCH("Alta",M60)))</formula>
    </cfRule>
    <cfRule type="containsText" dxfId="626" priority="134" operator="containsText" text="Moderado">
      <formula>NOT(ISERROR(SEARCH("Moderado",M60)))</formula>
    </cfRule>
    <cfRule type="containsText" dxfId="625" priority="135" operator="containsText" text="Menor">
      <formula>NOT(ISERROR(SEARCH("Menor",M60)))</formula>
    </cfRule>
    <cfRule type="containsText" dxfId="624" priority="136" operator="containsText" text="Leve">
      <formula>NOT(ISERROR(SEARCH("Leve",M60)))</formula>
    </cfRule>
  </conditionalFormatting>
  <conditionalFormatting sqref="M70">
    <cfRule type="containsText" dxfId="623" priority="39" operator="containsText" text="Catastrófico">
      <formula>NOT(ISERROR(SEARCH("Catastrófico",M70)))</formula>
    </cfRule>
    <cfRule type="containsText" dxfId="622" priority="40" operator="containsText" text="Mayor">
      <formula>NOT(ISERROR(SEARCH("Mayor",M70)))</formula>
    </cfRule>
    <cfRule type="containsText" dxfId="621" priority="41" operator="containsText" text="Alta">
      <formula>NOT(ISERROR(SEARCH("Alta",M70)))</formula>
    </cfRule>
    <cfRule type="containsText" dxfId="620" priority="42" operator="containsText" text="Moderado">
      <formula>NOT(ISERROR(SEARCH("Moderado",M70)))</formula>
    </cfRule>
    <cfRule type="containsText" dxfId="619" priority="43" operator="containsText" text="Menor">
      <formula>NOT(ISERROR(SEARCH("Menor",M70)))</formula>
    </cfRule>
    <cfRule type="containsText" dxfId="618" priority="44" operator="containsText" text="Leve">
      <formula>NOT(ISERROR(SEARCH("Leve",M70)))</formula>
    </cfRule>
  </conditionalFormatting>
  <conditionalFormatting sqref="M10:N10 M20 K10:K79">
    <cfRule type="containsText" dxfId="617" priority="761" operator="containsText" text="Moderado">
      <formula>NOT(ISERROR(SEARCH("Moderado",K10)))</formula>
    </cfRule>
  </conditionalFormatting>
  <conditionalFormatting sqref="N60">
    <cfRule type="containsText" dxfId="616" priority="199" operator="containsText" text="Extremo">
      <formula>NOT(ISERROR(SEARCH("Extremo",N60)))</formula>
    </cfRule>
    <cfRule type="containsText" dxfId="615" priority="200" operator="containsText" text="Alto">
      <formula>NOT(ISERROR(SEARCH("Alto",N60)))</formula>
    </cfRule>
    <cfRule type="containsText" dxfId="614" priority="201" operator="containsText" text="Bajo">
      <formula>NOT(ISERROR(SEARCH("Bajo",N60)))</formula>
    </cfRule>
    <cfRule type="containsText" dxfId="613" priority="202" operator="containsText" text="Moderado">
      <formula>NOT(ISERROR(SEARCH("Moderado",N60)))</formula>
    </cfRule>
  </conditionalFormatting>
  <conditionalFormatting sqref="N70">
    <cfRule type="containsText" dxfId="612" priority="45" operator="containsText" text="Extremo">
      <formula>NOT(ISERROR(SEARCH("Extremo",N70)))</formula>
    </cfRule>
    <cfRule type="containsText" dxfId="611" priority="46" operator="containsText" text="Alto">
      <formula>NOT(ISERROR(SEARCH("Alto",N70)))</formula>
    </cfRule>
    <cfRule type="containsText" dxfId="610" priority="47" operator="containsText" text="Bajo">
      <formula>NOT(ISERROR(SEARCH("Bajo",N70)))</formula>
    </cfRule>
    <cfRule type="containsText" dxfId="609" priority="48" operator="containsText" text="Moderado">
      <formula>NOT(ISERROR(SEARCH("Moderado",N70)))</formula>
    </cfRule>
  </conditionalFormatting>
  <conditionalFormatting sqref="N8:O8">
    <cfRule type="containsText" dxfId="608" priority="323" operator="containsText" text="3- Moderado">
      <formula>NOT(ISERROR(SEARCH("3- Moderado",N8)))</formula>
    </cfRule>
    <cfRule type="containsText" dxfId="607" priority="324" operator="containsText" text="6- Moderado">
      <formula>NOT(ISERROR(SEARCH("6- Moderado",N8)))</formula>
    </cfRule>
    <cfRule type="containsText" dxfId="606" priority="325" operator="containsText" text="4- Moderado">
      <formula>NOT(ISERROR(SEARCH("4- Moderado",N8)))</formula>
    </cfRule>
    <cfRule type="containsText" dxfId="605" priority="326" operator="containsText" text="3- Bajo">
      <formula>NOT(ISERROR(SEARCH("3- Bajo",N8)))</formula>
    </cfRule>
    <cfRule type="containsText" dxfId="604" priority="327" operator="containsText" text="4- Bajo">
      <formula>NOT(ISERROR(SEARCH("4- Bajo",N8)))</formula>
    </cfRule>
    <cfRule type="containsText" dxfId="603" priority="328" operator="containsText" text="1- Bajo">
      <formula>NOT(ISERROR(SEARCH("1- Bajo",N8)))</formula>
    </cfRule>
  </conditionalFormatting>
  <conditionalFormatting sqref="N10:O10">
    <cfRule type="containsText" dxfId="602" priority="319" operator="containsText" text="Extremo">
      <formula>NOT(ISERROR(SEARCH("Extremo",N10)))</formula>
    </cfRule>
    <cfRule type="containsText" dxfId="601" priority="320" operator="containsText" text="Alto">
      <formula>NOT(ISERROR(SEARCH("Alto",N10)))</formula>
    </cfRule>
    <cfRule type="containsText" dxfId="600" priority="321" operator="containsText" text="Bajo">
      <formula>NOT(ISERROR(SEARCH("Bajo",N10)))</formula>
    </cfRule>
  </conditionalFormatting>
  <conditionalFormatting sqref="N20:O20">
    <cfRule type="containsText" dxfId="599" priority="1345" operator="containsText" text="Extremo">
      <formula>NOT(ISERROR(SEARCH("Extremo",N20)))</formula>
    </cfRule>
    <cfRule type="containsText" dxfId="598" priority="1346" operator="containsText" text="Alto">
      <formula>NOT(ISERROR(SEARCH("Alto",N20)))</formula>
    </cfRule>
    <cfRule type="containsText" dxfId="597" priority="1347" operator="containsText" text="Bajo">
      <formula>NOT(ISERROR(SEARCH("Bajo",N20)))</formula>
    </cfRule>
    <cfRule type="containsText" dxfId="596" priority="1348" operator="containsText" text="Moderado">
      <formula>NOT(ISERROR(SEARCH("Moderado",N20)))</formula>
    </cfRule>
  </conditionalFormatting>
  <conditionalFormatting sqref="N30:O30">
    <cfRule type="containsText" dxfId="595" priority="394" operator="containsText" text="Extremo">
      <formula>NOT(ISERROR(SEARCH("Extremo",N30)))</formula>
    </cfRule>
    <cfRule type="containsText" dxfId="594" priority="395" operator="containsText" text="Alto">
      <formula>NOT(ISERROR(SEARCH("Alto",N30)))</formula>
    </cfRule>
    <cfRule type="containsText" dxfId="593" priority="396" operator="containsText" text="Bajo">
      <formula>NOT(ISERROR(SEARCH("Bajo",N30)))</formula>
    </cfRule>
    <cfRule type="containsText" dxfId="592" priority="397" operator="containsText" text="Moderado">
      <formula>NOT(ISERROR(SEARCH("Moderado",N30)))</formula>
    </cfRule>
  </conditionalFormatting>
  <conditionalFormatting sqref="N40:O40">
    <cfRule type="containsText" dxfId="591" priority="283" operator="containsText" text="Extremo">
      <formula>NOT(ISERROR(SEARCH("Extremo",N40)))</formula>
    </cfRule>
    <cfRule type="containsText" dxfId="590" priority="284" operator="containsText" text="Alto">
      <formula>NOT(ISERROR(SEARCH("Alto",N40)))</formula>
    </cfRule>
    <cfRule type="containsText" dxfId="589" priority="285" operator="containsText" text="Bajo">
      <formula>NOT(ISERROR(SEARCH("Bajo",N40)))</formula>
    </cfRule>
    <cfRule type="containsText" dxfId="588" priority="286" operator="containsText" text="Moderado">
      <formula>NOT(ISERROR(SEARCH("Moderado",N40)))</formula>
    </cfRule>
  </conditionalFormatting>
  <conditionalFormatting sqref="N50:O50">
    <cfRule type="containsText" dxfId="587" priority="273" operator="containsText" text="Extremo">
      <formula>NOT(ISERROR(SEARCH("Extremo",N50)))</formula>
    </cfRule>
    <cfRule type="containsText" dxfId="586" priority="274" operator="containsText" text="Alto">
      <formula>NOT(ISERROR(SEARCH("Alto",N50)))</formula>
    </cfRule>
    <cfRule type="containsText" dxfId="585" priority="275" operator="containsText" text="Bajo">
      <formula>NOT(ISERROR(SEARCH("Bajo",N50)))</formula>
    </cfRule>
    <cfRule type="containsText" dxfId="584" priority="276" operator="containsText" text="Moderado">
      <formula>NOT(ISERROR(SEARCH("Moderado",N50)))</formula>
    </cfRule>
  </conditionalFormatting>
  <conditionalFormatting sqref="O10">
    <cfRule type="containsText" dxfId="583" priority="322" operator="containsText" text="Moderado">
      <formula>NOT(ISERROR(SEARCH("Moderado",O10)))</formula>
    </cfRule>
  </conditionalFormatting>
  <conditionalFormatting sqref="H80">
    <cfRule type="containsText" dxfId="582" priority="11" operator="containsText" text="Muy Baja">
      <formula>NOT(ISERROR(SEARCH("Muy Baja",H80)))</formula>
    </cfRule>
    <cfRule type="containsText" dxfId="581" priority="12" operator="containsText" text="Baja">
      <formula>NOT(ISERROR(SEARCH("Baja",H80)))</formula>
    </cfRule>
    <cfRule type="containsText" dxfId="580" priority="13" operator="containsText" text="Muy Alta">
      <formula>NOT(ISERROR(SEARCH("Muy Alta",H80)))</formula>
    </cfRule>
    <cfRule type="containsText" dxfId="579" priority="14" operator="containsText" text="Alta">
      <formula>NOT(ISERROR(SEARCH("Alta",H80)))</formula>
    </cfRule>
    <cfRule type="containsText" dxfId="578" priority="15" operator="containsText" text="Media">
      <formula>NOT(ISERROR(SEARCH("Media",H80)))</formula>
    </cfRule>
    <cfRule type="containsText" dxfId="577" priority="16" operator="containsText" text="Media">
      <formula>NOT(ISERROR(SEARCH("Media",H80)))</formula>
    </cfRule>
    <cfRule type="containsText" dxfId="576" priority="17" operator="containsText" text="Media">
      <formula>NOT(ISERROR(SEARCH("Media",H80)))</formula>
    </cfRule>
    <cfRule type="containsText" dxfId="575" priority="18" operator="containsText" text="Muy Baja">
      <formula>NOT(ISERROR(SEARCH("Muy Baja",H80)))</formula>
    </cfRule>
    <cfRule type="containsText" dxfId="574" priority="19" operator="containsText" text="Baja">
      <formula>NOT(ISERROR(SEARCH("Baja",H80)))</formula>
    </cfRule>
    <cfRule type="containsText" dxfId="573" priority="20" operator="containsText" text="Muy Baja">
      <formula>NOT(ISERROR(SEARCH("Muy Baja",H80)))</formula>
    </cfRule>
    <cfRule type="containsText" dxfId="572" priority="21" operator="containsText" text="Muy Baja">
      <formula>NOT(ISERROR(SEARCH("Muy Baja",H80)))</formula>
    </cfRule>
    <cfRule type="containsText" dxfId="571" priority="22" operator="containsText" text="Muy Baja">
      <formula>NOT(ISERROR(SEARCH("Muy Baja",H80)))</formula>
    </cfRule>
    <cfRule type="containsText" dxfId="570" priority="23" operator="containsText" text="Muy Baja'Tabla probabilidad'!">
      <formula>NOT(ISERROR(SEARCH("Muy Baja'Tabla probabilidad'!",H80)))</formula>
    </cfRule>
    <cfRule type="containsText" dxfId="569" priority="24" operator="containsText" text="Muy bajo">
      <formula>NOT(ISERROR(SEARCH("Muy bajo",H80)))</formula>
    </cfRule>
    <cfRule type="containsText" dxfId="568" priority="25" operator="containsText" text="Alta">
      <formula>NOT(ISERROR(SEARCH("Alta",H80)))</formula>
    </cfRule>
    <cfRule type="containsText" dxfId="567" priority="26" operator="containsText" text="Media">
      <formula>NOT(ISERROR(SEARCH("Media",H80)))</formula>
    </cfRule>
    <cfRule type="containsText" dxfId="566" priority="27" operator="containsText" text="Baja">
      <formula>NOT(ISERROR(SEARCH("Baja",H80)))</formula>
    </cfRule>
    <cfRule type="containsText" dxfId="565" priority="28" operator="containsText" text="Muy baja">
      <formula>NOT(ISERROR(SEARCH("Muy baja",H80)))</formula>
    </cfRule>
    <cfRule type="cellIs" dxfId="564" priority="31" operator="between">
      <formula>1</formula>
      <formula>2</formula>
    </cfRule>
    <cfRule type="cellIs" dxfId="563" priority="32" operator="between">
      <formula>0</formula>
      <formula>2</formula>
    </cfRule>
  </conditionalFormatting>
  <conditionalFormatting sqref="K80:K89">
    <cfRule type="containsText" dxfId="562" priority="33" operator="containsText" text="Catastrófico">
      <formula>NOT(ISERROR(SEARCH("Catastrófico",K80)))</formula>
    </cfRule>
    <cfRule type="containsText" dxfId="561" priority="34" operator="containsText" text="Mayor">
      <formula>NOT(ISERROR(SEARCH("Mayor",K80)))</formula>
    </cfRule>
    <cfRule type="containsText" dxfId="560" priority="35" operator="containsText" text="Alta">
      <formula>NOT(ISERROR(SEARCH("Alta",K80)))</formula>
    </cfRule>
    <cfRule type="containsText" dxfId="559" priority="37" operator="containsText" text="Menor">
      <formula>NOT(ISERROR(SEARCH("Menor",K80)))</formula>
    </cfRule>
    <cfRule type="containsText" dxfId="558" priority="38" operator="containsText" text="Leve">
      <formula>NOT(ISERROR(SEARCH("Leve",K80)))</formula>
    </cfRule>
  </conditionalFormatting>
  <conditionalFormatting sqref="M80">
    <cfRule type="containsText" dxfId="557" priority="1" operator="containsText" text="Catastrófico">
      <formula>NOT(ISERROR(SEARCH("Catastrófico",M80)))</formula>
    </cfRule>
    <cfRule type="containsText" dxfId="556" priority="2" operator="containsText" text="Mayor">
      <formula>NOT(ISERROR(SEARCH("Mayor",M80)))</formula>
    </cfRule>
    <cfRule type="containsText" dxfId="555" priority="3" operator="containsText" text="Alta">
      <formula>NOT(ISERROR(SEARCH("Alta",M80)))</formula>
    </cfRule>
    <cfRule type="containsText" dxfId="554" priority="4" operator="containsText" text="Moderado">
      <formula>NOT(ISERROR(SEARCH("Moderado",M80)))</formula>
    </cfRule>
    <cfRule type="containsText" dxfId="553" priority="5" operator="containsText" text="Menor">
      <formula>NOT(ISERROR(SEARCH("Menor",M80)))</formula>
    </cfRule>
    <cfRule type="containsText" dxfId="552" priority="6" operator="containsText" text="Leve">
      <formula>NOT(ISERROR(SEARCH("Leve",M80)))</formula>
    </cfRule>
  </conditionalFormatting>
  <conditionalFormatting sqref="K80:K89">
    <cfRule type="containsText" dxfId="551" priority="36" operator="containsText" text="Moderado">
      <formula>NOT(ISERROR(SEARCH("Moderado",K80)))</formula>
    </cfRule>
  </conditionalFormatting>
  <conditionalFormatting sqref="N80">
    <cfRule type="containsText" dxfId="550" priority="7" operator="containsText" text="Extremo">
      <formula>NOT(ISERROR(SEARCH("Extremo",N80)))</formula>
    </cfRule>
    <cfRule type="containsText" dxfId="549" priority="8" operator="containsText" text="Alto">
      <formula>NOT(ISERROR(SEARCH("Alto",N80)))</formula>
    </cfRule>
    <cfRule type="containsText" dxfId="548" priority="9" operator="containsText" text="Bajo">
      <formula>NOT(ISERROR(SEARCH("Bajo",N80)))</formula>
    </cfRule>
    <cfRule type="containsText" dxfId="547" priority="10" operator="containsText" text="Moderado">
      <formula>NOT(ISERROR(SEARCH("Moderado",N80)))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83"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84"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390"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391"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63"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64"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243" operator="containsText" id="{707A634C-B82F-4D42-BC9F-8E261ACE94B9}">
            <xm:f>NOT(ISERROR(SEARCH('8- Políticas de Administración '!$B$5,H60)))</xm:f>
            <xm:f>'8- Políticas de Administración '!$B$5</xm:f>
            <x14:dxf>
              <font>
                <color rgb="FF006100"/>
              </font>
              <fill>
                <patternFill>
                  <bgColor rgb="FFC6EFCE"/>
                </patternFill>
              </fill>
            </x14:dxf>
          </x14:cfRule>
          <x14:cfRule type="containsText" priority="244" operator="containsText" id="{5ED9F1F3-8983-442B-B76F-C783C6960D9C}">
            <xm:f>NOT(ISERROR(SEARCH('8- Políticas de Administración '!$B$5,H60)))</xm:f>
            <xm:f>'8- Políticas de Administración '!$B$5</xm:f>
            <x14:dxf>
              <font>
                <color rgb="FF9C0006"/>
              </font>
              <fill>
                <patternFill>
                  <bgColor rgb="FFFFC7CE"/>
                </patternFill>
              </fill>
            </x14:dxf>
          </x14:cfRule>
          <xm:sqref>H60</xm:sqref>
        </x14:conditionalFormatting>
        <x14:conditionalFormatting xmlns:xm="http://schemas.microsoft.com/office/excel/2006/main">
          <x14:cfRule type="containsText" priority="67" operator="containsText" id="{C58BFB31-8BA8-42E1-987A-2B9B3074CF94}">
            <xm:f>NOT(ISERROR(SEARCH('8- Políticas de Administración '!$B$5,H70)))</xm:f>
            <xm:f>'8- Políticas de Administración '!$B$5</xm:f>
            <x14:dxf>
              <font>
                <color rgb="FF006100"/>
              </font>
              <fill>
                <patternFill>
                  <bgColor rgb="FFC6EFCE"/>
                </patternFill>
              </fill>
            </x14:dxf>
          </x14:cfRule>
          <x14:cfRule type="containsText" priority="68" operator="containsText" id="{AB92AF65-2381-4303-ACFD-D6FC60CDD342}">
            <xm:f>NOT(ISERROR(SEARCH('8- Políticas de Administración '!$B$5,H70)))</xm:f>
            <xm:f>'8- Políticas de Administración '!$B$5</xm:f>
            <x14:dxf>
              <font>
                <color rgb="FF9C0006"/>
              </font>
              <fill>
                <patternFill>
                  <bgColor rgb="FFFFC7CE"/>
                </patternFill>
              </fill>
            </x14:dxf>
          </x14:cfRule>
          <xm:sqref>H70</xm:sqref>
        </x14:conditionalFormatting>
        <x14:conditionalFormatting xmlns:xm="http://schemas.microsoft.com/office/excel/2006/main">
          <x14:cfRule type="containsText" priority="29" operator="containsText" id="{CB8C9CD7-D8B0-4FB9-A3C9-7EFE71E4BB39}">
            <xm:f>NOT(ISERROR(SEARCH('8- Políticas de Administración '!$B$5,H80)))</xm:f>
            <xm:f>'8- Políticas de Administración '!$B$5</xm:f>
            <x14:dxf>
              <font>
                <color rgb="FF006100"/>
              </font>
              <fill>
                <patternFill>
                  <bgColor rgb="FFC6EFCE"/>
                </patternFill>
              </fill>
            </x14:dxf>
          </x14:cfRule>
          <x14:cfRule type="containsText" priority="30" operator="containsText" id="{E4ED8899-A401-414B-B140-9A339E9E0EB9}">
            <xm:f>NOT(ISERROR(SEARCH('8- Políticas de Administración '!$B$5,H80)))</xm:f>
            <xm:f>'8- Políticas de Administración '!$B$5</xm:f>
            <x14:dxf>
              <font>
                <color rgb="FF9C0006"/>
              </font>
              <fill>
                <patternFill>
                  <bgColor rgb="FFFFC7CE"/>
                </patternFill>
              </fill>
            </x14:dxf>
          </x14:cfRule>
          <xm:sqref>H80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I10:I89</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J10:J89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37"/>
  <sheetViews>
    <sheetView showGridLines="0" topLeftCell="A31" zoomScale="70" zoomScaleNormal="70" zoomScalePageLayoutView="70" workbookViewId="0">
      <selection activeCell="E37" sqref="E37"/>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50" customWidth="1"/>
    <col min="7" max="7" width="12.28515625" bestFit="1" customWidth="1"/>
    <col min="8" max="8" width="14.7109375" bestFit="1" customWidth="1"/>
    <col min="9" max="9" width="13.5703125" customWidth="1"/>
    <col min="10" max="10" width="11.8554687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613"/>
      <c r="B1" s="614"/>
      <c r="C1" s="615"/>
      <c r="D1" s="46"/>
      <c r="E1" s="609" t="s">
        <v>325</v>
      </c>
      <c r="F1" s="610"/>
      <c r="G1" s="610"/>
      <c r="H1" s="610"/>
      <c r="I1" s="610"/>
      <c r="J1" s="610"/>
      <c r="K1" s="610"/>
      <c r="L1" s="610"/>
      <c r="M1" s="610"/>
      <c r="N1" s="610"/>
      <c r="O1" s="610"/>
      <c r="P1" s="610"/>
      <c r="Q1" s="610"/>
      <c r="R1" s="610"/>
      <c r="S1" s="610"/>
      <c r="T1" s="610"/>
      <c r="U1" s="610"/>
      <c r="V1" s="610"/>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616"/>
      <c r="B2" s="547"/>
      <c r="C2" s="617"/>
      <c r="D2" s="46"/>
      <c r="E2" s="611"/>
      <c r="F2" s="612"/>
      <c r="G2" s="612"/>
      <c r="H2" s="612"/>
      <c r="I2" s="612"/>
      <c r="J2" s="612"/>
      <c r="K2" s="612"/>
      <c r="L2" s="612"/>
      <c r="M2" s="612"/>
      <c r="N2" s="612"/>
      <c r="O2" s="612"/>
      <c r="P2" s="612"/>
      <c r="Q2" s="612"/>
      <c r="R2" s="612"/>
      <c r="S2" s="612"/>
      <c r="T2" s="612"/>
      <c r="U2" s="612"/>
      <c r="V2" s="612"/>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616"/>
      <c r="B3" s="547"/>
      <c r="C3" s="617"/>
      <c r="D3" s="157"/>
      <c r="E3" s="611"/>
      <c r="F3" s="612"/>
      <c r="G3" s="612"/>
      <c r="H3" s="612"/>
      <c r="I3" s="612"/>
      <c r="J3" s="612"/>
      <c r="K3" s="612"/>
      <c r="L3" s="612"/>
      <c r="M3" s="612"/>
      <c r="N3" s="612"/>
      <c r="O3" s="612"/>
      <c r="P3" s="612"/>
      <c r="Q3" s="612"/>
      <c r="R3" s="612"/>
      <c r="S3" s="612"/>
      <c r="T3" s="612"/>
      <c r="U3" s="612"/>
      <c r="V3" s="612"/>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548" t="s">
        <v>246</v>
      </c>
      <c r="B4" s="548"/>
      <c r="C4" s="604" t="s">
        <v>326</v>
      </c>
      <c r="D4" s="604"/>
      <c r="E4" s="604"/>
      <c r="F4" s="604"/>
      <c r="G4" s="604"/>
      <c r="H4" s="604"/>
      <c r="I4" s="604"/>
      <c r="J4" s="604"/>
      <c r="K4" s="604"/>
      <c r="L4" s="604"/>
      <c r="M4" s="604"/>
      <c r="N4" s="604"/>
      <c r="O4" s="604"/>
      <c r="P4" s="604"/>
      <c r="Q4" s="604"/>
      <c r="R4" s="604"/>
      <c r="S4" s="604"/>
      <c r="T4" s="604"/>
      <c r="U4" s="604"/>
      <c r="V4" s="604"/>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548" t="s">
        <v>247</v>
      </c>
      <c r="B5" s="548"/>
      <c r="C5" s="603" t="s">
        <v>327</v>
      </c>
      <c r="D5" s="603"/>
      <c r="E5" s="603"/>
      <c r="F5" s="603"/>
      <c r="G5" s="603"/>
      <c r="H5" s="603"/>
      <c r="I5" s="603"/>
      <c r="J5" s="603"/>
      <c r="K5" s="603"/>
      <c r="L5" s="603"/>
      <c r="M5" s="603"/>
      <c r="N5" s="603"/>
      <c r="O5" s="603"/>
      <c r="P5" s="603"/>
      <c r="Q5" s="603"/>
      <c r="R5" s="603"/>
      <c r="S5" s="603"/>
      <c r="T5" s="603"/>
      <c r="U5" s="603"/>
      <c r="V5" s="603"/>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548" t="s">
        <v>249</v>
      </c>
      <c r="B6" s="548"/>
      <c r="C6" s="604" t="s">
        <v>26</v>
      </c>
      <c r="D6" s="604"/>
      <c r="E6" s="604"/>
      <c r="F6" s="604"/>
      <c r="G6" s="604"/>
      <c r="H6" s="604"/>
      <c r="I6" s="604"/>
      <c r="J6" s="604"/>
      <c r="K6" s="604"/>
      <c r="L6" s="604"/>
      <c r="M6" s="604"/>
      <c r="N6" s="604"/>
      <c r="O6" s="604"/>
      <c r="P6" s="604"/>
      <c r="Q6" s="604"/>
      <c r="R6" s="604"/>
      <c r="S6" s="604"/>
      <c r="T6" s="604"/>
      <c r="U6" s="604"/>
      <c r="V6" s="604"/>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618" t="s">
        <v>250</v>
      </c>
      <c r="B7" s="618"/>
      <c r="C7" s="618"/>
      <c r="D7" s="619" t="s">
        <v>328</v>
      </c>
      <c r="E7" s="569"/>
      <c r="F7" s="569"/>
      <c r="G7" s="569"/>
      <c r="H7" s="569"/>
      <c r="I7" s="569"/>
      <c r="J7" s="569"/>
      <c r="K7" s="569"/>
      <c r="L7" s="569"/>
      <c r="M7" s="569"/>
      <c r="N7" s="569"/>
      <c r="O7" s="569"/>
      <c r="P7" s="569"/>
      <c r="Q7" s="569"/>
      <c r="R7" s="570"/>
      <c r="S7" s="132"/>
      <c r="T7" s="618" t="s">
        <v>329</v>
      </c>
      <c r="U7" s="618"/>
      <c r="V7" s="618"/>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620" t="s">
        <v>255</v>
      </c>
      <c r="B8" s="621" t="s">
        <v>330</v>
      </c>
      <c r="C8" s="623" t="s">
        <v>251</v>
      </c>
      <c r="D8" s="625" t="s">
        <v>331</v>
      </c>
      <c r="E8" s="627" t="s">
        <v>221</v>
      </c>
      <c r="F8" s="628" t="s">
        <v>332</v>
      </c>
      <c r="G8" s="629"/>
      <c r="H8" s="629"/>
      <c r="I8" s="629"/>
      <c r="J8" s="629"/>
      <c r="K8" s="630"/>
      <c r="L8" s="628" t="s">
        <v>333</v>
      </c>
      <c r="M8" s="629"/>
      <c r="N8" s="629"/>
      <c r="O8" s="629"/>
      <c r="P8" s="629"/>
      <c r="Q8" s="629"/>
      <c r="R8" s="629"/>
      <c r="S8" s="630"/>
      <c r="T8" s="60"/>
      <c r="U8" s="61"/>
      <c r="V8" s="89" t="s">
        <v>334</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549"/>
      <c r="B9" s="622"/>
      <c r="C9" s="624"/>
      <c r="D9" s="626"/>
      <c r="E9" s="567"/>
      <c r="F9" s="51" t="s">
        <v>223</v>
      </c>
      <c r="G9" s="51" t="s">
        <v>225</v>
      </c>
      <c r="H9" s="51" t="s">
        <v>335</v>
      </c>
      <c r="I9" s="51" t="s">
        <v>227</v>
      </c>
      <c r="J9" s="135" t="s">
        <v>336</v>
      </c>
      <c r="K9" s="51" t="s">
        <v>233</v>
      </c>
      <c r="L9" s="51" t="s">
        <v>337</v>
      </c>
      <c r="M9" s="127" t="s">
        <v>230</v>
      </c>
      <c r="N9" s="51" t="s">
        <v>338</v>
      </c>
      <c r="O9" s="51" t="s">
        <v>339</v>
      </c>
      <c r="P9" s="51" t="s">
        <v>340</v>
      </c>
      <c r="Q9" s="51" t="s">
        <v>341</v>
      </c>
      <c r="R9" s="135" t="s">
        <v>336</v>
      </c>
      <c r="S9" s="51" t="s">
        <v>342</v>
      </c>
      <c r="T9" s="54" t="s">
        <v>235</v>
      </c>
      <c r="U9" s="54" t="s">
        <v>237</v>
      </c>
      <c r="V9" s="55" t="s">
        <v>343</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210.75" customHeight="1">
      <c r="A10" s="598">
        <f>'5- Identificación de Riesgos'!A10</f>
        <v>1</v>
      </c>
      <c r="B10" s="600" t="str">
        <f>'5- Identificación de Riesgos'!B10</f>
        <v>Vencimiento de Términos</v>
      </c>
      <c r="C10" s="373" t="str">
        <f>'5- Identificación de Riesgos'!D10</f>
        <v>1. Mayor demanda de justicia.</v>
      </c>
      <c r="D10" s="168"/>
      <c r="E10" s="175" t="s">
        <v>344</v>
      </c>
      <c r="F10" s="161" t="s">
        <v>345</v>
      </c>
      <c r="G10" s="161" t="s">
        <v>345</v>
      </c>
      <c r="H10" s="161" t="s">
        <v>345</v>
      </c>
      <c r="I10" s="161" t="s">
        <v>345</v>
      </c>
      <c r="J10" s="167">
        <f>COUNTIF(F10:I10,"SI")/4</f>
        <v>1</v>
      </c>
      <c r="K10" s="594">
        <f>AVERAGE(J10:J14)</f>
        <v>1</v>
      </c>
      <c r="L10" s="161" t="str">
        <f>'5- Identificación de Riesgos'!I10</f>
        <v>Afectación de reputacion,imagén,  credibilidad, satisfacción de usuarios y PI</v>
      </c>
      <c r="M10" s="209" t="s">
        <v>346</v>
      </c>
      <c r="N10" s="161" t="s">
        <v>347</v>
      </c>
      <c r="O10" s="161" t="s">
        <v>347</v>
      </c>
      <c r="P10" s="161" t="s">
        <v>345</v>
      </c>
      <c r="Q10" s="161" t="s">
        <v>345</v>
      </c>
      <c r="R10" s="167">
        <f>SUM(COUNTIF(N10,"SI")*25%,COUNTIF(O10,"SI")*40%,COUNTIF(P10,"SI")*25%,COUNTIF(Q10,"SI")*10%)</f>
        <v>0.35</v>
      </c>
      <c r="S10" s="605">
        <f>AVERAGE(R10:R14)</f>
        <v>0.47000000000000003</v>
      </c>
      <c r="T10" s="607"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96"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574" t="str">
        <f>CONCATENATE(VLOOKUP((LEFT(T10,LEN(T10)-4)&amp;LEFT(U10,LEN(U10)-4)),'9- Matriz de Calor '!$D$18:$E$42,2,0)," - ",RIGHT(T10,1)*RIGHT(U10,1))</f>
        <v>Bajo - 2</v>
      </c>
    </row>
    <row r="11" spans="1:278" ht="207.75" customHeight="1">
      <c r="A11" s="599"/>
      <c r="B11" s="601"/>
      <c r="C11" s="374" t="str">
        <f>'5- Identificación de Riesgos'!D11</f>
        <v>2. Insuficiencia de  personal  para atender la función misional y la atención a las partes interesadas en los despachos judiciales y centro de servicios</v>
      </c>
      <c r="D11" s="169"/>
      <c r="E11" s="177" t="s">
        <v>344</v>
      </c>
      <c r="F11" s="162" t="s">
        <v>345</v>
      </c>
      <c r="G11" s="162" t="s">
        <v>345</v>
      </c>
      <c r="H11" s="162" t="s">
        <v>345</v>
      </c>
      <c r="I11" s="162" t="s">
        <v>345</v>
      </c>
      <c r="J11" s="166">
        <f t="shared" ref="J11:J19" si="0">COUNTIF(F11:I11,"SI")/4</f>
        <v>1</v>
      </c>
      <c r="K11" s="595"/>
      <c r="L11" s="162" t="str">
        <f>'5- Identificación de Riesgos'!I11</f>
        <v>Incumplimiento de las metas establecidas</v>
      </c>
      <c r="M11" s="212" t="s">
        <v>348</v>
      </c>
      <c r="N11" s="162" t="s">
        <v>345</v>
      </c>
      <c r="O11" s="162" t="s">
        <v>345</v>
      </c>
      <c r="P11" s="162" t="s">
        <v>345</v>
      </c>
      <c r="Q11" s="162" t="s">
        <v>345</v>
      </c>
      <c r="R11" s="166">
        <f t="shared" ref="R11:R19" si="1">SUM(COUNTIF(N11,"SI")*25%,COUNTIF(O11,"SI")*40%,COUNTIF(P11,"SI")*25%,COUNTIF(Q11,"SI")*10%)</f>
        <v>1</v>
      </c>
      <c r="S11" s="606"/>
      <c r="T11" s="608"/>
      <c r="U11" s="497"/>
      <c r="V11" s="575"/>
    </row>
    <row r="12" spans="1:278" ht="145.5" customHeight="1">
      <c r="A12" s="599"/>
      <c r="B12" s="601"/>
      <c r="C12" s="374" t="str">
        <f>'5- Identificación de Riesgos'!D12</f>
        <v>3. Complejidad de los procesos judiciales y solicitudes, lo cual incrementa los tiempos para su resolución.</v>
      </c>
      <c r="D12" s="169"/>
      <c r="E12" s="177" t="s">
        <v>349</v>
      </c>
      <c r="F12" s="162" t="s">
        <v>345</v>
      </c>
      <c r="G12" s="162" t="s">
        <v>345</v>
      </c>
      <c r="H12" s="162" t="s">
        <v>345</v>
      </c>
      <c r="I12" s="162" t="s">
        <v>345</v>
      </c>
      <c r="J12" s="166">
        <f t="shared" si="0"/>
        <v>1</v>
      </c>
      <c r="K12" s="595"/>
      <c r="L12" s="162" t="str">
        <f>'5- Identificación de Riesgos'!I12</f>
        <v>Interrupción o afectación en la prestación del servicio judicial</v>
      </c>
      <c r="M12" s="212" t="s">
        <v>350</v>
      </c>
      <c r="N12" s="162" t="s">
        <v>345</v>
      </c>
      <c r="O12" s="162" t="s">
        <v>345</v>
      </c>
      <c r="P12" s="162" t="s">
        <v>345</v>
      </c>
      <c r="Q12" s="162" t="s">
        <v>345</v>
      </c>
      <c r="R12" s="166">
        <f t="shared" si="1"/>
        <v>1</v>
      </c>
      <c r="S12" s="606"/>
      <c r="T12" s="608"/>
      <c r="U12" s="497"/>
      <c r="V12" s="575"/>
    </row>
    <row r="13" spans="1:278" ht="222" customHeight="1">
      <c r="A13" s="599"/>
      <c r="B13" s="601"/>
      <c r="C13" s="374" t="str">
        <f>'5- Identificación de Riesgos'!D13</f>
        <v>4.Fallas en la planeación  para el desarrollo de las tareas propias del despacho.</v>
      </c>
      <c r="D13" s="169"/>
      <c r="E13" s="177" t="s">
        <v>351</v>
      </c>
      <c r="F13" s="162" t="s">
        <v>345</v>
      </c>
      <c r="G13" s="162" t="s">
        <v>345</v>
      </c>
      <c r="H13" s="162" t="s">
        <v>345</v>
      </c>
      <c r="I13" s="162" t="s">
        <v>345</v>
      </c>
      <c r="J13" s="166">
        <f t="shared" si="0"/>
        <v>1</v>
      </c>
      <c r="K13" s="595"/>
      <c r="L13" s="162"/>
      <c r="M13" s="212"/>
      <c r="N13" s="162"/>
      <c r="O13" s="162"/>
      <c r="P13" s="162"/>
      <c r="Q13" s="162"/>
      <c r="R13" s="166">
        <f t="shared" si="1"/>
        <v>0</v>
      </c>
      <c r="S13" s="606"/>
      <c r="T13" s="608"/>
      <c r="U13" s="497"/>
      <c r="V13" s="575"/>
    </row>
    <row r="14" spans="1:278" ht="213.75" customHeight="1" thickBot="1">
      <c r="A14" s="599"/>
      <c r="B14" s="602"/>
      <c r="C14" s="375" t="str">
        <f>'5- Identificación de Riesgos'!D14</f>
        <v>5.  Fallas e insuficiencia de las herramientas tecnológicas.</v>
      </c>
      <c r="D14" s="170"/>
      <c r="E14" s="177" t="s">
        <v>352</v>
      </c>
      <c r="F14" s="162" t="s">
        <v>345</v>
      </c>
      <c r="G14" s="162" t="s">
        <v>345</v>
      </c>
      <c r="H14" s="162" t="s">
        <v>345</v>
      </c>
      <c r="I14" s="162" t="s">
        <v>345</v>
      </c>
      <c r="J14" s="166">
        <f t="shared" si="0"/>
        <v>1</v>
      </c>
      <c r="K14" s="595"/>
      <c r="L14" s="162"/>
      <c r="M14" s="212"/>
      <c r="N14" s="162"/>
      <c r="O14" s="162"/>
      <c r="P14" s="162"/>
      <c r="Q14" s="162"/>
      <c r="R14" s="166">
        <f t="shared" si="1"/>
        <v>0</v>
      </c>
      <c r="S14" s="606"/>
      <c r="T14" s="608"/>
      <c r="U14" s="497"/>
      <c r="V14" s="575"/>
    </row>
    <row r="15" spans="1:278" ht="177" customHeight="1">
      <c r="A15" s="598">
        <f>'5- Identificación de Riesgos'!A20</f>
        <v>2</v>
      </c>
      <c r="B15" s="538" t="str">
        <f>'5- Identificación de Riesgos'!B20</f>
        <v xml:space="preserve">Incumplimientos en la realización de audiencias </v>
      </c>
      <c r="C15" s="178" t="str">
        <f>'5- Identificación de Riesgos'!D20</f>
        <v>1. Inasistencia del Magistrado</v>
      </c>
      <c r="D15" s="160"/>
      <c r="E15" s="179" t="s">
        <v>353</v>
      </c>
      <c r="F15" s="164" t="s">
        <v>345</v>
      </c>
      <c r="G15" s="164" t="s">
        <v>345</v>
      </c>
      <c r="H15" s="164" t="s">
        <v>345</v>
      </c>
      <c r="I15" s="164" t="s">
        <v>345</v>
      </c>
      <c r="J15" s="165">
        <f t="shared" si="0"/>
        <v>1</v>
      </c>
      <c r="K15" s="631">
        <f>AVERAGE(J15:J19)</f>
        <v>1</v>
      </c>
      <c r="L15" s="164" t="str">
        <f>'5- Identificación de Riesgos'!I20</f>
        <v>Afectación de reputacion,imagén,  credibilidad, satisfacción de usuarios y PI</v>
      </c>
      <c r="M15" s="209" t="s">
        <v>346</v>
      </c>
      <c r="N15" s="164" t="s">
        <v>347</v>
      </c>
      <c r="O15" s="164" t="s">
        <v>347</v>
      </c>
      <c r="P15" s="164" t="s">
        <v>345</v>
      </c>
      <c r="Q15" s="164" t="s">
        <v>345</v>
      </c>
      <c r="R15" s="165">
        <f t="shared" si="1"/>
        <v>0.35</v>
      </c>
      <c r="S15" s="631">
        <f>AVERAGE(R15:R19)</f>
        <v>0.47000000000000003</v>
      </c>
      <c r="T15" s="529" t="str">
        <f>CONCATENATE(INDEX('8- Políticas de Administración '!$B$6:$F$10,MATCH(ROUND(IF((RIGHT('5- Identificación de Riesgos'!H20,1)-'6- Valoración Controles'!K15)&lt;1,1,(RIGHT('5- Identificación de Riesgos'!H20,1)-'6- Valoración Controles'!K15)),0),'8- Políticas de Administración '!$F$6:$F$10,0),1)," - ",ROUND(IF((RIGHT('5- Identificación de Riesgos'!H20,1)-'6- Valoración Controles'!K15)&lt;1,1,(RIGHT('5- Identificación de Riesgos'!H20,1)-'6- Valoración Controles'!K15)),0))</f>
        <v>Muy Baja - 1</v>
      </c>
      <c r="U15" s="496" t="str">
        <f>CONCATENATE(INDEX('8- Políticas de Administración '!$B$17:$F$21,MATCH(ROUND(IF((RIGHT('5- Identificación de Riesgos'!M20,1)-'6- Valoración Controles'!S15)&lt;1,1,(RIGHT('5- Identificación de Riesgos'!M20,1)-'6- Valoración Controles'!S15)),0),'8- Políticas de Administración '!$F$17:$F$21,0),1)," - ",ROUND(IF((RIGHT('5- Identificación de Riesgos'!M20,1)-'6- Valoración Controles'!S15)&lt;1,1,(RIGHT('5- Identificación de Riesgos'!M20,1)-'6- Valoración Controles'!S15)),0))</f>
        <v>Menor - 2</v>
      </c>
      <c r="V15" s="574" t="str">
        <f>CONCATENATE(VLOOKUP((LEFT(T15,LEN(T15)-4)&amp;LEFT(U15,LEN(U15)-4)),'9- Matriz de Calor '!$D$18:$E$42,2,0)," - ",RIGHT(T15,1)*RIGHT(U15,1))</f>
        <v>Bajo - 2</v>
      </c>
    </row>
    <row r="16" spans="1:278" ht="139.5" customHeight="1">
      <c r="A16" s="599"/>
      <c r="B16" s="497"/>
      <c r="C16" s="176" t="str">
        <f>'5- Identificación de Riesgos'!D21</f>
        <v xml:space="preserve">2. Falta de tiempo para  la realización de la audiencia
</v>
      </c>
      <c r="D16" s="169"/>
      <c r="E16" s="177" t="s">
        <v>354</v>
      </c>
      <c r="F16" s="162" t="s">
        <v>345</v>
      </c>
      <c r="G16" s="162" t="s">
        <v>345</v>
      </c>
      <c r="H16" s="162" t="s">
        <v>345</v>
      </c>
      <c r="I16" s="162" t="s">
        <v>345</v>
      </c>
      <c r="J16" s="166">
        <f t="shared" si="0"/>
        <v>1</v>
      </c>
      <c r="K16" s="595"/>
      <c r="L16" s="162" t="str">
        <f>'5- Identificación de Riesgos'!I21</f>
        <v>Incumplimiento de las metas establecidas</v>
      </c>
      <c r="M16" s="212" t="s">
        <v>355</v>
      </c>
      <c r="N16" s="162" t="s">
        <v>345</v>
      </c>
      <c r="O16" s="162" t="s">
        <v>345</v>
      </c>
      <c r="P16" s="162" t="s">
        <v>345</v>
      </c>
      <c r="Q16" s="162" t="s">
        <v>345</v>
      </c>
      <c r="R16" s="166">
        <f t="shared" si="1"/>
        <v>1</v>
      </c>
      <c r="S16" s="595"/>
      <c r="T16" s="530"/>
      <c r="U16" s="497"/>
      <c r="V16" s="575"/>
    </row>
    <row r="17" spans="1:278" ht="157.5" customHeight="1">
      <c r="A17" s="599"/>
      <c r="B17" s="497"/>
      <c r="C17" s="176" t="str">
        <f>'5- Identificación de Riesgos'!D22</f>
        <v>3. Programación de audiencias sin tener en cuenta tiempos de duración para su realización.</v>
      </c>
      <c r="D17" s="169"/>
      <c r="E17" s="177" t="s">
        <v>356</v>
      </c>
      <c r="F17" s="162" t="s">
        <v>345</v>
      </c>
      <c r="G17" s="162" t="s">
        <v>345</v>
      </c>
      <c r="H17" s="162" t="s">
        <v>345</v>
      </c>
      <c r="I17" s="162" t="s">
        <v>345</v>
      </c>
      <c r="J17" s="166">
        <f t="shared" si="0"/>
        <v>1</v>
      </c>
      <c r="K17" s="595"/>
      <c r="L17" s="162" t="str">
        <f>'5- Identificación de Riesgos'!I22</f>
        <v>Interrupción o afectación en la prestación del servicio judicial</v>
      </c>
      <c r="M17" s="212" t="s">
        <v>355</v>
      </c>
      <c r="N17" s="162" t="s">
        <v>345</v>
      </c>
      <c r="O17" s="162" t="s">
        <v>345</v>
      </c>
      <c r="P17" s="162" t="s">
        <v>345</v>
      </c>
      <c r="Q17" s="162" t="s">
        <v>345</v>
      </c>
      <c r="R17" s="166">
        <f t="shared" si="1"/>
        <v>1</v>
      </c>
      <c r="S17" s="595"/>
      <c r="T17" s="530"/>
      <c r="U17" s="497"/>
      <c r="V17" s="575"/>
    </row>
    <row r="18" spans="1:278" ht="181.5" customHeight="1">
      <c r="A18" s="599"/>
      <c r="B18" s="497"/>
      <c r="C18" s="176" t="str">
        <f>'5- Identificación de Riesgos'!D23</f>
        <v>4 .Notificaciones judiciales erradas o inoportunas</v>
      </c>
      <c r="D18" s="169"/>
      <c r="E18" s="177" t="s">
        <v>357</v>
      </c>
      <c r="F18" s="162" t="s">
        <v>345</v>
      </c>
      <c r="G18" s="162" t="s">
        <v>345</v>
      </c>
      <c r="H18" s="162" t="s">
        <v>345</v>
      </c>
      <c r="I18" s="162" t="s">
        <v>345</v>
      </c>
      <c r="J18" s="166">
        <f t="shared" si="0"/>
        <v>1</v>
      </c>
      <c r="K18" s="595"/>
      <c r="L18" s="162"/>
      <c r="M18" s="212"/>
      <c r="N18" s="162"/>
      <c r="O18" s="162"/>
      <c r="P18" s="162"/>
      <c r="Q18" s="162"/>
      <c r="R18" s="166">
        <f t="shared" si="1"/>
        <v>0</v>
      </c>
      <c r="S18" s="595"/>
      <c r="T18" s="530"/>
      <c r="U18" s="497"/>
      <c r="V18" s="575"/>
    </row>
    <row r="19" spans="1:278" ht="117" customHeight="1" thickBot="1">
      <c r="A19" s="599"/>
      <c r="B19" s="497"/>
      <c r="C19" s="176" t="str">
        <f>'5- Identificación de Riesgos'!D24</f>
        <v>5.Fallas en el servicio de internet,  conectividad  irregular.</v>
      </c>
      <c r="D19" s="169"/>
      <c r="E19" s="177" t="s">
        <v>358</v>
      </c>
      <c r="F19" s="162" t="s">
        <v>345</v>
      </c>
      <c r="G19" s="162" t="s">
        <v>345</v>
      </c>
      <c r="H19" s="162" t="s">
        <v>345</v>
      </c>
      <c r="I19" s="162" t="s">
        <v>345</v>
      </c>
      <c r="J19" s="166">
        <f t="shared" si="0"/>
        <v>1</v>
      </c>
      <c r="K19" s="595"/>
      <c r="L19" s="162"/>
      <c r="M19" s="212"/>
      <c r="N19" s="162"/>
      <c r="O19" s="162"/>
      <c r="P19" s="162"/>
      <c r="Q19" s="162"/>
      <c r="R19" s="166">
        <f t="shared" si="1"/>
        <v>0</v>
      </c>
      <c r="S19" s="595"/>
      <c r="T19" s="530"/>
      <c r="U19" s="497"/>
      <c r="V19" s="575"/>
    </row>
    <row r="20" spans="1:278" ht="174" customHeight="1">
      <c r="A20" s="598">
        <f>'5- Identificación de Riesgos'!A30</f>
        <v>3</v>
      </c>
      <c r="B20" s="496" t="str">
        <f>'5- Identificación de Riesgos'!B30</f>
        <v xml:space="preserve"> Efectuar notificaciones que no cumplan con los requisitos</v>
      </c>
      <c r="C20" s="174" t="str">
        <f>'5- Identificación de Riesgos'!D30</f>
        <v>1. Errores en la digitación</v>
      </c>
      <c r="D20" s="168"/>
      <c r="E20" s="175" t="s">
        <v>359</v>
      </c>
      <c r="F20" s="161" t="s">
        <v>347</v>
      </c>
      <c r="G20" s="161" t="s">
        <v>345</v>
      </c>
      <c r="H20" s="161" t="s">
        <v>345</v>
      </c>
      <c r="I20" s="161" t="s">
        <v>345</v>
      </c>
      <c r="J20" s="167">
        <f t="shared" ref="J20:J28" si="2">COUNTIF(F20:I20,"SI")/4</f>
        <v>0.75</v>
      </c>
      <c r="K20" s="594">
        <f>AVERAGE(J20:J23)</f>
        <v>0.6875</v>
      </c>
      <c r="L20" s="161" t="str">
        <f>'5- Identificación de Riesgos'!I30</f>
        <v>Afectación de reputacion,imagén,  credibilidad, satisfacción de usuarios y PI</v>
      </c>
      <c r="M20" s="209" t="s">
        <v>346</v>
      </c>
      <c r="N20" s="161" t="s">
        <v>347</v>
      </c>
      <c r="O20" s="161" t="s">
        <v>347</v>
      </c>
      <c r="P20" s="161" t="s">
        <v>345</v>
      </c>
      <c r="Q20" s="161" t="s">
        <v>345</v>
      </c>
      <c r="R20" s="167">
        <f t="shared" ref="R20:R28" si="3">SUM(COUNTIF(N20,"SI")*25%,COUNTIF(O20,"SI")*40%,COUNTIF(P20,"SI")*25%,COUNTIF(Q20,"SI")*10%)</f>
        <v>0.35</v>
      </c>
      <c r="S20" s="605">
        <f>AVERAGE(R20:R23)</f>
        <v>0.33750000000000002</v>
      </c>
      <c r="T20" s="607" t="str">
        <f>CONCATENATE(INDEX('8- Políticas de Administración '!$B$6:$F$10,MATCH(ROUND(IF((RIGHT('5- Identificación de Riesgos'!H30,1)-'6- Valoración Controles'!K20)&lt;1,1,(RIGHT('5- Identificación de Riesgos'!H30,1)-'6- Valoración Controles'!K20)),0),'8- Políticas de Administración '!$F$6:$F$10,0),1)," - ",ROUND(IF((RIGHT('5- Identificación de Riesgos'!H30,1)-'6- Valoración Controles'!K20)&lt;1,1,(RIGHT('5- Identificación de Riesgos'!H30,1)-'6- Valoración Controles'!K20)),0))</f>
        <v>Muy Baja - 1</v>
      </c>
      <c r="U20" s="496" t="str">
        <f>CONCATENATE(INDEX('8- Políticas de Administración '!$B$17:$F$21,MATCH(ROUND(IF((RIGHT('5- Identificación de Riesgos'!M30,1)-'6- Valoración Controles'!S20)&lt;1,1,(RIGHT('5- Identificación de Riesgos'!M30,1)-'6- Valoración Controles'!S20)),0),'8- Políticas de Administración '!$F$17:$F$21,0),1)," - ",ROUND(IF((RIGHT('5- Identificación de Riesgos'!M30,1)-'6- Valoración Controles'!S20)&lt;1,1,(RIGHT('5- Identificación de Riesgos'!M30,1)-'6- Valoración Controles'!S20)),0))</f>
        <v>Menor - 2</v>
      </c>
      <c r="V20" s="574" t="str">
        <f>CONCATENATE(VLOOKUP((LEFT(T20,LEN(T20)-4)&amp;LEFT(U20,LEN(U20)-4)),'9- Matriz de Calor '!$D$18:$E$42,2,0)," - ",RIGHT(T20,1)*RIGHT(U20,1))</f>
        <v>Bajo - 2</v>
      </c>
    </row>
    <row r="21" spans="1:278" ht="141" customHeight="1">
      <c r="A21" s="599"/>
      <c r="B21" s="497"/>
      <c r="C21" s="176" t="str">
        <f>'5- Identificación de Riesgos'!D31</f>
        <v>2.Incumplimiento del procedimiento de notificaciones</v>
      </c>
      <c r="D21" s="169"/>
      <c r="E21" s="177" t="s">
        <v>360</v>
      </c>
      <c r="F21" s="162" t="s">
        <v>345</v>
      </c>
      <c r="G21" s="162" t="s">
        <v>345</v>
      </c>
      <c r="H21" s="162" t="s">
        <v>345</v>
      </c>
      <c r="I21" s="162" t="s">
        <v>345</v>
      </c>
      <c r="J21" s="166">
        <f t="shared" si="2"/>
        <v>1</v>
      </c>
      <c r="K21" s="595"/>
      <c r="L21" s="162" t="str">
        <f>'5- Identificación de Riesgos'!I31</f>
        <v>Interrupción o afectación en la prestación del servicio judicial</v>
      </c>
      <c r="M21" s="212" t="s">
        <v>361</v>
      </c>
      <c r="N21" s="162" t="s">
        <v>345</v>
      </c>
      <c r="O21" s="162" t="s">
        <v>345</v>
      </c>
      <c r="P21" s="162" t="s">
        <v>345</v>
      </c>
      <c r="Q21" s="162" t="s">
        <v>345</v>
      </c>
      <c r="R21" s="166">
        <f t="shared" si="3"/>
        <v>1</v>
      </c>
      <c r="S21" s="606"/>
      <c r="T21" s="608"/>
      <c r="U21" s="497"/>
      <c r="V21" s="575"/>
    </row>
    <row r="22" spans="1:278" ht="195.75" customHeight="1">
      <c r="A22" s="599"/>
      <c r="B22" s="497"/>
      <c r="C22" s="176" t="str">
        <f>'5- Identificación de Riesgos'!D32</f>
        <v xml:space="preserve">3. Error en la información personal para realizar la notificación </v>
      </c>
      <c r="D22" s="169"/>
      <c r="E22" s="177" t="s">
        <v>362</v>
      </c>
      <c r="F22" s="162" t="s">
        <v>345</v>
      </c>
      <c r="G22" s="162" t="s">
        <v>345</v>
      </c>
      <c r="H22" s="162" t="s">
        <v>345</v>
      </c>
      <c r="I22" s="162" t="s">
        <v>345</v>
      </c>
      <c r="J22" s="166">
        <f t="shared" si="2"/>
        <v>1</v>
      </c>
      <c r="K22" s="595"/>
      <c r="L22" s="162"/>
      <c r="M22" s="212"/>
      <c r="N22" s="162"/>
      <c r="O22" s="162"/>
      <c r="P22" s="162"/>
      <c r="Q22" s="162"/>
      <c r="R22" s="166">
        <f t="shared" si="3"/>
        <v>0</v>
      </c>
      <c r="S22" s="606"/>
      <c r="T22" s="608"/>
      <c r="U22" s="497"/>
      <c r="V22" s="575"/>
    </row>
    <row r="23" spans="1:278" ht="129" customHeight="1" thickBot="1">
      <c r="A23" s="599"/>
      <c r="B23" s="497"/>
      <c r="C23" s="176" t="str">
        <f>'5- Identificación de Riesgos'!D33</f>
        <v xml:space="preserve">4. Fallas en el servicio de internet </v>
      </c>
      <c r="D23" s="169"/>
      <c r="E23" s="177" t="s">
        <v>363</v>
      </c>
      <c r="F23" s="162"/>
      <c r="G23" s="162"/>
      <c r="H23" s="162"/>
      <c r="I23" s="162"/>
      <c r="J23" s="166">
        <f t="shared" si="2"/>
        <v>0</v>
      </c>
      <c r="K23" s="595"/>
      <c r="L23" s="162"/>
      <c r="M23" s="180"/>
      <c r="N23" s="162"/>
      <c r="O23" s="162"/>
      <c r="P23" s="162"/>
      <c r="Q23" s="162"/>
      <c r="R23" s="166">
        <f t="shared" si="3"/>
        <v>0</v>
      </c>
      <c r="S23" s="606"/>
      <c r="T23" s="608"/>
      <c r="U23" s="497"/>
      <c r="V23" s="575"/>
    </row>
    <row r="24" spans="1:278" s="220" customFormat="1" ht="102">
      <c r="A24" s="598">
        <f>'5- Identificación de Riesgos'!A40</f>
        <v>4</v>
      </c>
      <c r="B24" s="496" t="str">
        <f>'5- Identificación de Riesgos'!B40</f>
        <v>Efectuar el reparto judicial incumpliendo requisitos</v>
      </c>
      <c r="C24" s="174" t="str">
        <f>'5- Identificación de Riesgos'!D40</f>
        <v xml:space="preserve">1. Fallas en el servicio de internet y electricidad </v>
      </c>
      <c r="D24" s="168"/>
      <c r="E24" s="376" t="s">
        <v>364</v>
      </c>
      <c r="F24" s="161" t="s">
        <v>347</v>
      </c>
      <c r="G24" s="161" t="s">
        <v>345</v>
      </c>
      <c r="H24" s="161" t="s">
        <v>347</v>
      </c>
      <c r="I24" s="161" t="s">
        <v>347</v>
      </c>
      <c r="J24" s="167">
        <f t="shared" si="2"/>
        <v>0.25</v>
      </c>
      <c r="K24" s="594">
        <f>AVERAGE(J24:J26)</f>
        <v>0.41666666666666669</v>
      </c>
      <c r="L24" s="161" t="str">
        <f>'5- Identificación de Riesgos'!I40</f>
        <v>Afectación de reputacion,imagén,  credibilidad, satisfacción de usuarios y PI</v>
      </c>
      <c r="M24" s="210" t="s">
        <v>346</v>
      </c>
      <c r="N24" s="161" t="s">
        <v>345</v>
      </c>
      <c r="O24" s="161" t="s">
        <v>345</v>
      </c>
      <c r="P24" s="161" t="s">
        <v>345</v>
      </c>
      <c r="Q24" s="161" t="s">
        <v>345</v>
      </c>
      <c r="R24" s="167">
        <f t="shared" si="3"/>
        <v>1</v>
      </c>
      <c r="S24" s="594">
        <f>AVERAGE(R24:R26)</f>
        <v>0.66666666666666663</v>
      </c>
      <c r="T24" s="529" t="str">
        <f>CONCATENATE(INDEX('8- Políticas de Administración '!$B$6:$F$10,MATCH(ROUND(IF((RIGHT('5- Identificación de Riesgos'!H40,1)-'6- Valoración Controles'!K24)&lt;1,1,(RIGHT('5- Identificación de Riesgos'!H40,1)-'6- Valoración Controles'!K24)),0),'8- Políticas de Administración '!$F$6:$F$10,0),1)," - ",ROUND(IF((RIGHT('5- Identificación de Riesgos'!H40,1)-'6- Valoración Controles'!K24)&lt;1,1,(RIGHT('5- Identificación de Riesgos'!H40,1)-'6- Valoración Controles'!K24)),0))</f>
        <v>Muy Baja - 1</v>
      </c>
      <c r="U24" s="496" t="str">
        <f>CONCATENATE(INDEX('8- Políticas de Administración '!$B$17:$F$21,MATCH(ROUND(IF((RIGHT('5- Identificación de Riesgos'!M40,1)-'6- Valoración Controles'!S24)&lt;1,1,(RIGHT('5- Identificación de Riesgos'!M40,1)-'6- Valoración Controles'!S24)),0),'8- Políticas de Administración '!$F$17:$F$21,0),1)," - ",ROUND(IF((RIGHT('5- Identificación de Riesgos'!M40,1)-'6- Valoración Controles'!S24)&lt;1,1,(RIGHT('5- Identificación de Riesgos'!M40,1)-'6- Valoración Controles'!S24)),0))</f>
        <v>Leve - 1</v>
      </c>
      <c r="V24" s="574" t="str">
        <f>CONCATENATE(VLOOKUP((LEFT(T24,LEN(T24)-4)&amp;LEFT(U24,LEN(U24)-4)),'9- Matriz de Calor '!$D$18:$E$42,2,0)," - ",RIGHT(T24,1)*RIGHT(U24,1))</f>
        <v>Bajo - 1</v>
      </c>
      <c r="W24" s="219"/>
      <c r="X24" s="219"/>
      <c r="Y24" s="219"/>
      <c r="Z24" s="219"/>
      <c r="AA24" s="219"/>
      <c r="AB24" s="219"/>
      <c r="AC24" s="219"/>
      <c r="AD24" s="219"/>
      <c r="AE24" s="219"/>
      <c r="AF24" s="219"/>
      <c r="AG24" s="219"/>
      <c r="AH24" s="219"/>
      <c r="AI24" s="219"/>
      <c r="AJ24" s="219"/>
      <c r="AK24" s="219"/>
      <c r="AL24" s="219"/>
      <c r="AM24" s="219"/>
      <c r="AN24" s="219"/>
      <c r="AO24" s="219"/>
      <c r="AP24" s="219"/>
      <c r="AQ24" s="219"/>
      <c r="AR24" s="219"/>
      <c r="AS24" s="219"/>
      <c r="AT24" s="219"/>
      <c r="AU24" s="219"/>
      <c r="AV24" s="219"/>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19"/>
      <c r="BZ24" s="219"/>
      <c r="CA24" s="219"/>
      <c r="CB24" s="219"/>
      <c r="CC24" s="219"/>
      <c r="CD24" s="219"/>
      <c r="CE24" s="219"/>
      <c r="CF24" s="219"/>
      <c r="CG24" s="219"/>
      <c r="CH24" s="219"/>
      <c r="CI24" s="219"/>
      <c r="CJ24" s="219"/>
      <c r="CK24" s="219"/>
      <c r="CL24" s="219"/>
      <c r="CM24" s="219"/>
      <c r="CN24" s="219"/>
      <c r="CO24" s="219"/>
      <c r="CP24" s="219"/>
      <c r="CQ24" s="219"/>
      <c r="CR24" s="219"/>
      <c r="CS24" s="219"/>
      <c r="CT24" s="219"/>
      <c r="CU24" s="219"/>
      <c r="CV24" s="219"/>
      <c r="CW24" s="219"/>
      <c r="CX24" s="219"/>
      <c r="CY24" s="219"/>
      <c r="CZ24" s="219"/>
      <c r="DA24" s="219"/>
      <c r="DB24" s="219"/>
      <c r="DC24" s="219"/>
      <c r="DD24" s="219"/>
      <c r="DE24" s="219"/>
      <c r="DF24" s="219"/>
      <c r="DG24" s="219"/>
      <c r="DH24" s="219"/>
      <c r="DI24" s="219"/>
      <c r="DJ24" s="219"/>
      <c r="DK24" s="219"/>
      <c r="DL24" s="219"/>
      <c r="DM24" s="219"/>
      <c r="DN24" s="219"/>
      <c r="DO24" s="219"/>
      <c r="DP24" s="219"/>
      <c r="DQ24" s="219"/>
      <c r="DR24" s="219"/>
      <c r="DS24" s="219"/>
      <c r="DT24" s="219"/>
      <c r="DU24" s="219"/>
      <c r="DV24" s="219"/>
      <c r="DW24" s="219"/>
      <c r="DX24" s="219"/>
      <c r="DY24" s="219"/>
      <c r="DZ24" s="219"/>
      <c r="EA24" s="219"/>
      <c r="EB24" s="219"/>
      <c r="EC24" s="219"/>
      <c r="ED24" s="219"/>
      <c r="EE24" s="219"/>
      <c r="EF24" s="219"/>
      <c r="EG24" s="219"/>
      <c r="EH24" s="219"/>
      <c r="EI24" s="219"/>
      <c r="EJ24" s="219"/>
      <c r="EK24" s="219"/>
      <c r="EL24" s="219"/>
      <c r="EM24" s="219"/>
      <c r="EN24" s="219"/>
      <c r="EO24" s="219"/>
      <c r="EP24" s="219"/>
      <c r="EQ24" s="219"/>
      <c r="ER24" s="219"/>
      <c r="ES24" s="219"/>
      <c r="ET24" s="219"/>
      <c r="EU24" s="219"/>
      <c r="EV24" s="219"/>
      <c r="EW24" s="219"/>
      <c r="EX24" s="219"/>
      <c r="EY24" s="219"/>
      <c r="EZ24" s="219"/>
      <c r="FA24" s="219"/>
      <c r="FB24" s="219"/>
      <c r="FC24" s="219"/>
      <c r="FD24" s="219"/>
      <c r="FE24" s="219"/>
      <c r="FF24" s="219"/>
      <c r="FG24" s="219"/>
      <c r="FH24" s="219"/>
      <c r="FI24" s="219"/>
      <c r="FJ24" s="219"/>
      <c r="FK24" s="219"/>
      <c r="FL24" s="219"/>
      <c r="FM24" s="219"/>
      <c r="FN24" s="219"/>
      <c r="FO24" s="219"/>
      <c r="FP24" s="219"/>
      <c r="FQ24" s="219"/>
      <c r="FR24" s="219"/>
      <c r="FS24" s="219"/>
      <c r="FT24" s="219"/>
      <c r="FU24" s="219"/>
      <c r="FV24" s="219"/>
      <c r="FW24" s="219"/>
      <c r="FX24" s="219"/>
      <c r="FY24" s="219"/>
      <c r="FZ24" s="219"/>
      <c r="GA24" s="219"/>
      <c r="GB24" s="219"/>
      <c r="GC24" s="219"/>
      <c r="GD24" s="219"/>
      <c r="GE24" s="219"/>
      <c r="GF24" s="219"/>
      <c r="GG24" s="219"/>
      <c r="GH24" s="219"/>
      <c r="GI24" s="219"/>
      <c r="GJ24" s="219"/>
      <c r="GK24" s="219"/>
      <c r="GL24" s="219"/>
      <c r="GM24" s="219"/>
      <c r="GN24" s="219"/>
      <c r="GO24" s="219"/>
      <c r="GP24" s="219"/>
      <c r="GQ24" s="219"/>
      <c r="GR24" s="219"/>
      <c r="GS24" s="219"/>
      <c r="GT24" s="219"/>
      <c r="GU24" s="219"/>
      <c r="GV24" s="219"/>
      <c r="GW24" s="219"/>
      <c r="GX24" s="219"/>
      <c r="GY24" s="219"/>
      <c r="GZ24" s="219"/>
      <c r="HA24" s="219"/>
      <c r="HB24" s="219"/>
      <c r="HC24" s="219"/>
      <c r="HD24" s="219"/>
      <c r="HE24" s="219"/>
      <c r="HF24" s="219"/>
      <c r="HG24" s="219"/>
      <c r="HH24" s="219"/>
      <c r="HI24" s="219"/>
      <c r="HJ24" s="219"/>
      <c r="HK24" s="219"/>
      <c r="HL24" s="219"/>
      <c r="HM24" s="219"/>
      <c r="HN24" s="219"/>
      <c r="HO24" s="219"/>
      <c r="HP24" s="219"/>
      <c r="HQ24" s="219"/>
      <c r="HR24" s="219"/>
      <c r="HS24" s="219"/>
      <c r="HT24" s="219"/>
      <c r="HU24" s="219"/>
      <c r="HV24" s="219"/>
      <c r="HW24" s="219"/>
      <c r="HX24" s="219"/>
      <c r="HY24" s="219"/>
      <c r="HZ24" s="219"/>
      <c r="IA24" s="219"/>
      <c r="IB24" s="219"/>
      <c r="IC24" s="219"/>
      <c r="ID24" s="219"/>
      <c r="IE24" s="219"/>
      <c r="IF24" s="219"/>
      <c r="IG24" s="219"/>
      <c r="IH24" s="219"/>
      <c r="II24" s="219"/>
      <c r="IJ24" s="219"/>
      <c r="IK24" s="219"/>
      <c r="IL24" s="219"/>
      <c r="IM24" s="219"/>
      <c r="IN24" s="219"/>
      <c r="IO24" s="219"/>
      <c r="IP24" s="219"/>
      <c r="IQ24" s="219"/>
      <c r="IR24" s="219"/>
      <c r="IS24" s="219"/>
      <c r="IT24" s="219"/>
      <c r="IU24" s="219"/>
      <c r="IV24" s="219"/>
      <c r="IW24" s="219"/>
      <c r="IX24" s="219"/>
      <c r="IY24" s="219"/>
      <c r="IZ24" s="219"/>
      <c r="JA24" s="219"/>
      <c r="JB24" s="219"/>
      <c r="JC24" s="219"/>
      <c r="JD24" s="219"/>
      <c r="JE24" s="219"/>
      <c r="JF24" s="219"/>
      <c r="JG24" s="219"/>
      <c r="JH24" s="219"/>
      <c r="JI24" s="219"/>
      <c r="JJ24" s="219"/>
      <c r="JK24" s="219"/>
      <c r="JL24" s="219"/>
      <c r="JM24" s="219"/>
      <c r="JN24" s="219"/>
      <c r="JO24" s="219"/>
      <c r="JP24" s="219"/>
      <c r="JQ24" s="219"/>
      <c r="JR24" s="219"/>
    </row>
    <row r="25" spans="1:278" ht="122.25" customHeight="1">
      <c r="A25" s="599"/>
      <c r="B25" s="497"/>
      <c r="C25" s="176" t="str">
        <f>'5- Identificación de Riesgos'!D41</f>
        <v>2. Errores en la solicitud radicada</v>
      </c>
      <c r="D25" s="169"/>
      <c r="E25" s="376" t="s">
        <v>365</v>
      </c>
      <c r="F25" s="162" t="s">
        <v>347</v>
      </c>
      <c r="G25" s="162" t="s">
        <v>347</v>
      </c>
      <c r="H25" s="162" t="s">
        <v>347</v>
      </c>
      <c r="I25" s="162" t="s">
        <v>347</v>
      </c>
      <c r="J25" s="166">
        <f t="shared" si="2"/>
        <v>0</v>
      </c>
      <c r="K25" s="595"/>
      <c r="L25" s="162" t="str">
        <f>'5- Identificación de Riesgos'!I41</f>
        <v>Interrupción o afectación en la prestación del servicio judicial</v>
      </c>
      <c r="M25" s="211" t="s">
        <v>366</v>
      </c>
      <c r="N25" s="162" t="s">
        <v>345</v>
      </c>
      <c r="O25" s="162" t="s">
        <v>345</v>
      </c>
      <c r="P25" s="162" t="s">
        <v>345</v>
      </c>
      <c r="Q25" s="162" t="s">
        <v>345</v>
      </c>
      <c r="R25" s="166">
        <f t="shared" si="3"/>
        <v>1</v>
      </c>
      <c r="S25" s="595"/>
      <c r="T25" s="530"/>
      <c r="U25" s="497"/>
      <c r="V25" s="575"/>
    </row>
    <row r="26" spans="1:278" ht="131.25" customHeight="1" thickBot="1">
      <c r="A26" s="599"/>
      <c r="B26" s="497"/>
      <c r="C26" s="176" t="str">
        <f>'5- Identificación de Riesgos'!D42</f>
        <v xml:space="preserve">3. Solicitud con información incompleta </v>
      </c>
      <c r="D26" s="169"/>
      <c r="E26" s="376" t="s">
        <v>367</v>
      </c>
      <c r="F26" s="162" t="s">
        <v>345</v>
      </c>
      <c r="G26" s="162" t="s">
        <v>345</v>
      </c>
      <c r="H26" s="162" t="s">
        <v>345</v>
      </c>
      <c r="I26" s="162" t="s">
        <v>345</v>
      </c>
      <c r="J26" s="166">
        <f t="shared" si="2"/>
        <v>1</v>
      </c>
      <c r="K26" s="595"/>
      <c r="L26" s="162"/>
      <c r="M26" s="211"/>
      <c r="N26" s="162"/>
      <c r="O26" s="162"/>
      <c r="P26" s="162"/>
      <c r="Q26" s="162"/>
      <c r="R26" s="166">
        <f t="shared" si="3"/>
        <v>0</v>
      </c>
      <c r="S26" s="595"/>
      <c r="T26" s="530"/>
      <c r="U26" s="497"/>
      <c r="V26" s="575"/>
    </row>
    <row r="27" spans="1:278" ht="144" customHeight="1">
      <c r="A27" s="598">
        <v>5</v>
      </c>
      <c r="B27" s="496" t="str">
        <f>'5- Identificación de Riesgos'!B50</f>
        <v>Pérdida de información</v>
      </c>
      <c r="C27" s="174" t="str">
        <f>'5- Identificación de Riesgos'!D50</f>
        <v xml:space="preserve">1. Falta de implementación del expediente electrónico estandarizado en todas las dependencias y juzgados.
</v>
      </c>
      <c r="D27" s="168"/>
      <c r="E27" s="376" t="s">
        <v>368</v>
      </c>
      <c r="F27" s="161" t="s">
        <v>347</v>
      </c>
      <c r="G27" s="161" t="s">
        <v>345</v>
      </c>
      <c r="H27" s="161" t="s">
        <v>347</v>
      </c>
      <c r="I27" s="161" t="s">
        <v>347</v>
      </c>
      <c r="J27" s="167">
        <f t="shared" si="2"/>
        <v>0.25</v>
      </c>
      <c r="K27" s="594">
        <f>AVERAGE(J27:J28)</f>
        <v>0.125</v>
      </c>
      <c r="L27" s="161" t="str">
        <f>'5- Identificación de Riesgos'!I50</f>
        <v>Interrupción o afectación en la prestación del servicio judicial</v>
      </c>
      <c r="M27" s="210" t="s">
        <v>369</v>
      </c>
      <c r="N27" s="161" t="s">
        <v>345</v>
      </c>
      <c r="O27" s="161" t="s">
        <v>345</v>
      </c>
      <c r="P27" s="161" t="s">
        <v>345</v>
      </c>
      <c r="Q27" s="161" t="s">
        <v>345</v>
      </c>
      <c r="R27" s="167">
        <f t="shared" si="3"/>
        <v>1</v>
      </c>
      <c r="S27" s="594">
        <f>AVERAGE(R27:R28)</f>
        <v>0.5</v>
      </c>
      <c r="T27" s="529" t="str">
        <f>CONCATENATE(INDEX('8- Políticas de Administración '!$B$6:$F$10,MATCH(ROUND(IF((RIGHT('5- Identificación de Riesgos'!H50,1)-'6- Valoración Controles'!K27)&lt;1,1,(RIGHT('5- Identificación de Riesgos'!H50,1)-'6- Valoración Controles'!K27)),0),'8- Políticas de Administración '!$F$6:$F$10,0),1)," - ",ROUND(IF((RIGHT('5- Identificación de Riesgos'!H50,1)-'6- Valoración Controles'!K27)&lt;1,1,(RIGHT('5- Identificación de Riesgos'!H50,1)-'6- Valoración Controles'!K27)),0))</f>
        <v>Muy Baja - 1</v>
      </c>
      <c r="U27" s="496" t="str">
        <f>CONCATENATE(INDEX('8- Políticas de Administración '!$B$17:$F$21,MATCH(ROUND(IF((RIGHT('5- Identificación de Riesgos'!M50,1)-'6- Valoración Controles'!S27)&lt;1,1,(RIGHT('5- Identificación de Riesgos'!M50,1)-'6- Valoración Controles'!S27)),0),'8- Políticas de Administración '!$F$17:$F$21,0),1)," - ",ROUND(IF((RIGHT('5- Identificación de Riesgos'!M50,1)-'6- Valoración Controles'!S27)&lt;1,1,(RIGHT('5- Identificación de Riesgos'!M50,1)-'6- Valoración Controles'!S27)),0))</f>
        <v>Mayor - 4</v>
      </c>
      <c r="V27" s="574" t="str">
        <f>CONCATENATE(VLOOKUP((LEFT(T27,LEN(T27)-4)&amp;LEFT(U27,LEN(U27)-4)),'9- Matriz de Calor '!$D$18:$E$42,2,0)," - ",RIGHT(T27,1)*RIGHT(U27,1))</f>
        <v>Alto  - 4</v>
      </c>
    </row>
    <row r="28" spans="1:278" ht="135.75" thickBot="1">
      <c r="A28" s="599"/>
      <c r="B28" s="497"/>
      <c r="C28" s="176" t="str">
        <f>'5- Identificación de Riesgos'!D51</f>
        <v>2.Falta de software institucional estandarizado para la especialidad para el control del archivo de documentos tanto físicos como virtuales.</v>
      </c>
      <c r="D28" s="169"/>
      <c r="E28" s="169" t="s">
        <v>368</v>
      </c>
      <c r="F28" s="162" t="s">
        <v>347</v>
      </c>
      <c r="G28" s="162" t="s">
        <v>347</v>
      </c>
      <c r="H28" s="162" t="s">
        <v>347</v>
      </c>
      <c r="I28" s="162" t="s">
        <v>347</v>
      </c>
      <c r="J28" s="166">
        <f t="shared" si="2"/>
        <v>0</v>
      </c>
      <c r="K28" s="595"/>
      <c r="L28" s="162"/>
      <c r="M28" s="211"/>
      <c r="N28" s="162"/>
      <c r="O28" s="162"/>
      <c r="P28" s="162"/>
      <c r="Q28" s="162"/>
      <c r="R28" s="166">
        <f t="shared" si="3"/>
        <v>0</v>
      </c>
      <c r="S28" s="595"/>
      <c r="T28" s="530"/>
      <c r="U28" s="497"/>
      <c r="V28" s="575"/>
    </row>
    <row r="29" spans="1:278" ht="147.75" customHeight="1" thickBot="1">
      <c r="A29" s="596">
        <v>6</v>
      </c>
      <c r="B29" s="496" t="str">
        <f>'5- Identificación de Riesgos'!B60</f>
        <v xml:space="preserve">Recibir , ofrecer, prometer , entregar o aceptar dádivas o beneficios a nombre propio o de terceros para  expedir, alterar, retener , extraviar o entregar  documentos  sin el lleno de requisitos legales </v>
      </c>
      <c r="C29" s="174" t="str">
        <f>'5- Identificación de Riesgos'!D60</f>
        <v>1. Falta de ética de los servidores judiciales (debilidad en principios y valores)</v>
      </c>
      <c r="D29" s="168"/>
      <c r="E29" s="377" t="s">
        <v>370</v>
      </c>
      <c r="F29" s="161" t="s">
        <v>345</v>
      </c>
      <c r="G29" s="161" t="s">
        <v>345</v>
      </c>
      <c r="H29" s="161" t="s">
        <v>345</v>
      </c>
      <c r="I29" s="161" t="s">
        <v>345</v>
      </c>
      <c r="J29" s="167">
        <f t="shared" ref="J29:J32" si="4">COUNTIF(F29:I29,"SI")/4</f>
        <v>1</v>
      </c>
      <c r="K29" s="594">
        <f>AVERAGE(J29:J32)</f>
        <v>1</v>
      </c>
      <c r="L29" s="161" t="str">
        <f>'5- Identificación de Riesgos'!I60</f>
        <v>Afectación de reputacion,imagén,  credibilidad, satisfacción de usuarios y PI</v>
      </c>
      <c r="M29" s="210" t="s">
        <v>346</v>
      </c>
      <c r="N29" s="161" t="s">
        <v>345</v>
      </c>
      <c r="O29" s="161" t="s">
        <v>345</v>
      </c>
      <c r="P29" s="161" t="s">
        <v>345</v>
      </c>
      <c r="Q29" s="161" t="s">
        <v>345</v>
      </c>
      <c r="R29" s="167">
        <f t="shared" ref="R29:R32" si="5">SUM(COUNTIF(N29,"SI")*25%,COUNTIF(O29,"SI")*40%,COUNTIF(P29,"SI")*25%,COUNTIF(Q29,"SI")*10%)</f>
        <v>1</v>
      </c>
      <c r="S29" s="594">
        <f>AVERAGE(R29:R32)</f>
        <v>0.25</v>
      </c>
      <c r="T29" s="493" t="str">
        <f>CONCATENATE(INDEX('8- Políticas de Administración '!$B$6:$F$10,MATCH(ROUND(IF((RIGHT('5- Identificación de Riesgos'!H60,1)-'6- Valoración Controles'!K29)&lt;1,1,(RIGHT('5- Identificación de Riesgos'!H60,1)-'6- Valoración Controles'!K29)),0),'8- Políticas de Administración '!$F$6:$F$10,0),1)," - ",ROUND(IF((RIGHT('5- Identificación de Riesgos'!H60,1)-'6- Valoración Controles'!K29)&lt;1,1,(RIGHT('5- Identificación de Riesgos'!H60,1)-'6- Valoración Controles'!K29)),0))</f>
        <v>Muy Baja - 1</v>
      </c>
      <c r="U29" s="526" t="str">
        <f>CONCATENATE(INDEX('8- Políticas de Administración '!$B$17:$F$21,MATCH(ROUND(IF((RIGHT('5- Identificación de Riesgos'!M60,1)-'6- Valoración Controles'!S29)&lt;1,1,(RIGHT('5- Identificación de Riesgos'!M60,1)-'6- Valoración Controles'!S29)),0),'8- Políticas de Administración '!$F$17:$F$21,0),1)," - ",ROUND(IF((RIGHT('5- Identificación de Riesgos'!M60,1)-'6- Valoración Controles'!S29)&lt;1,1,(RIGHT('5- Identificación de Riesgos'!M60,1)-'6- Valoración Controles'!S29)),0))</f>
        <v>Moderado - 3</v>
      </c>
      <c r="V29" s="499" t="str">
        <f>CONCATENATE(VLOOKUP((LEFT(T29,LEN(T29)-4)&amp;LEFT(U29,LEN(U29)-4)),'9- Matriz de Calor '!$D$18:$E$42,2,0)," - ",RIGHT(T29,1)*RIGHT(U29,1))</f>
        <v>Moderado - 3</v>
      </c>
    </row>
    <row r="30" spans="1:278" ht="93" customHeight="1" thickBot="1">
      <c r="A30" s="597"/>
      <c r="B30" s="497"/>
      <c r="C30" s="176" t="str">
        <f>'5- Identificación de Riesgos'!D61</f>
        <v>2. Falta de ética de terceros interesados (debilidades en principios y valores)</v>
      </c>
      <c r="D30" s="169"/>
      <c r="E30" s="378" t="s">
        <v>371</v>
      </c>
      <c r="F30" s="161" t="s">
        <v>345</v>
      </c>
      <c r="G30" s="161" t="s">
        <v>345</v>
      </c>
      <c r="H30" s="161" t="s">
        <v>345</v>
      </c>
      <c r="I30" s="161" t="s">
        <v>345</v>
      </c>
      <c r="J30" s="166">
        <f t="shared" si="4"/>
        <v>1</v>
      </c>
      <c r="K30" s="595"/>
      <c r="L30" s="162" t="str">
        <f>'5- Identificación de Riesgos'!I61</f>
        <v>Interrupción o afectación en la prestación del servicio judicial</v>
      </c>
      <c r="M30" s="236"/>
      <c r="N30" s="162"/>
      <c r="O30" s="162"/>
      <c r="P30" s="162"/>
      <c r="Q30" s="162"/>
      <c r="R30" s="166">
        <f t="shared" si="5"/>
        <v>0</v>
      </c>
      <c r="S30" s="595"/>
      <c r="T30" s="494"/>
      <c r="U30" s="527"/>
      <c r="V30" s="500"/>
    </row>
    <row r="31" spans="1:278" ht="45" customHeight="1" thickBot="1">
      <c r="A31" s="597"/>
      <c r="B31" s="497"/>
      <c r="C31" s="176" t="str">
        <f>'5- Identificación de Riesgos'!D62</f>
        <v>3. debilidades en los controles para la manejo de la información en medio magnético</v>
      </c>
      <c r="D31" s="169"/>
      <c r="E31" s="379" t="s">
        <v>372</v>
      </c>
      <c r="F31" s="161" t="s">
        <v>345</v>
      </c>
      <c r="G31" s="162" t="s">
        <v>345</v>
      </c>
      <c r="H31" s="162" t="s">
        <v>345</v>
      </c>
      <c r="I31" s="162" t="s">
        <v>345</v>
      </c>
      <c r="J31" s="166">
        <f t="shared" si="4"/>
        <v>1</v>
      </c>
      <c r="K31" s="595"/>
      <c r="L31" s="162" t="str">
        <f>'5- Identificación de Riesgos'!I62</f>
        <v>Incumplimiento de las metas establecidas</v>
      </c>
      <c r="M31" s="211"/>
      <c r="N31" s="162"/>
      <c r="O31" s="162"/>
      <c r="P31" s="162"/>
      <c r="Q31" s="162"/>
      <c r="R31" s="166">
        <f t="shared" si="5"/>
        <v>0</v>
      </c>
      <c r="S31" s="595"/>
      <c r="T31" s="494"/>
      <c r="U31" s="527"/>
      <c r="V31" s="500"/>
    </row>
    <row r="32" spans="1:278" ht="20.25" customHeight="1" thickBot="1">
      <c r="A32" s="597"/>
      <c r="B32" s="497"/>
      <c r="C32" s="176" t="str">
        <f>'5- Identificación de Riesgos'!D63</f>
        <v xml:space="preserve">4. Falta de un gestor procesal (software) </v>
      </c>
      <c r="D32" s="169"/>
      <c r="E32" s="380" t="s">
        <v>373</v>
      </c>
      <c r="F32" s="161" t="s">
        <v>345</v>
      </c>
      <c r="G32" s="162" t="s">
        <v>345</v>
      </c>
      <c r="H32" s="162" t="s">
        <v>345</v>
      </c>
      <c r="I32" s="162" t="s">
        <v>345</v>
      </c>
      <c r="J32" s="166">
        <f t="shared" si="4"/>
        <v>1</v>
      </c>
      <c r="K32" s="595"/>
      <c r="L32" s="162"/>
      <c r="M32" s="211"/>
      <c r="N32" s="162"/>
      <c r="O32" s="162"/>
      <c r="P32" s="162"/>
      <c r="Q32" s="162"/>
      <c r="R32" s="166">
        <f t="shared" si="5"/>
        <v>0</v>
      </c>
      <c r="S32" s="595"/>
      <c r="T32" s="494"/>
      <c r="U32" s="527"/>
      <c r="V32" s="500"/>
    </row>
    <row r="33" spans="1:22" ht="118.5" customHeight="1" thickBot="1">
      <c r="A33" s="596">
        <v>7</v>
      </c>
      <c r="B33" s="496" t="str">
        <f>'5- Identificación de Riesgos'!B70</f>
        <v xml:space="preserve">Recibir, ofrecer, prometer, entregar o aceptar dadivas  o beneficios a nombre propio o de terceros para  demorar, retener, alterar o direccionar fallos judiciales </v>
      </c>
      <c r="C33" s="174" t="str">
        <f>'5- Identificación de Riesgos'!D70</f>
        <v>1. Falta de ética de los servidores judiciales (debilidad en principios y valores)</v>
      </c>
      <c r="D33" s="168"/>
      <c r="E33" s="381" t="s">
        <v>370</v>
      </c>
      <c r="F33" s="161" t="s">
        <v>347</v>
      </c>
      <c r="G33" s="161" t="s">
        <v>345</v>
      </c>
      <c r="H33" s="161" t="s">
        <v>347</v>
      </c>
      <c r="I33" s="161" t="s">
        <v>347</v>
      </c>
      <c r="J33" s="167">
        <f t="shared" ref="J33:J34" si="6">COUNTIF(F33:I33,"SI")/4</f>
        <v>0.25</v>
      </c>
      <c r="K33" s="594">
        <f>AVERAGE(J33:J34)</f>
        <v>0.125</v>
      </c>
      <c r="L33" s="161" t="str">
        <f>'5- Identificación de Riesgos'!I70</f>
        <v>Afectación de reputacion,imagén,  credibilidad, satisfacción de usuarios y PI</v>
      </c>
      <c r="M33" s="210" t="s">
        <v>346</v>
      </c>
      <c r="N33" s="161" t="s">
        <v>345</v>
      </c>
      <c r="O33" s="161" t="s">
        <v>345</v>
      </c>
      <c r="P33" s="161" t="s">
        <v>345</v>
      </c>
      <c r="Q33" s="161" t="s">
        <v>345</v>
      </c>
      <c r="R33" s="167">
        <f t="shared" ref="R33:R34" si="7">SUM(COUNTIF(N33,"SI")*25%,COUNTIF(O33,"SI")*40%,COUNTIF(P33,"SI")*25%,COUNTIF(Q33,"SI")*10%)</f>
        <v>1</v>
      </c>
      <c r="S33" s="594">
        <f>AVERAGE(R33:R34)</f>
        <v>0.5</v>
      </c>
      <c r="T33" s="493" t="str">
        <f>CONCATENATE(INDEX('8- Políticas de Administración '!$B$6:$F$10,MATCH(ROUND(IF((RIGHT('5- Identificación de Riesgos'!H70,1)-'6- Valoración Controles'!K33)&lt;1,1,(RIGHT('5- Identificación de Riesgos'!H70,1)-'6- Valoración Controles'!K33)),0),'8- Políticas de Administración '!$F$6:$F$10,0),1)," - ",ROUND(IF((RIGHT('5- Identificación de Riesgos'!H70,1)-'6- Valoración Controles'!K33)&lt;1,1,(RIGHT('5- Identificación de Riesgos'!H70,1)-'6- Valoración Controles'!K33)),0))</f>
        <v>Muy Baja - 1</v>
      </c>
      <c r="U33" s="526" t="str">
        <f>CONCATENATE(INDEX('8- Políticas de Administración '!$B$17:$F$21,MATCH(ROUND(IF((RIGHT('5- Identificación de Riesgos'!M70,1)-'6- Valoración Controles'!S33)&lt;1,1,(RIGHT('5- Identificación de Riesgos'!M70,1)-'6- Valoración Controles'!S33)),0),'8- Políticas de Administración '!$F$17:$F$21,0),1)," - ",ROUND(IF((RIGHT('5- Identificación de Riesgos'!M70,1)-'6- Valoración Controles'!S33)&lt;1,1,(RIGHT('5- Identificación de Riesgos'!M70,1)-'6- Valoración Controles'!S33)),0))</f>
        <v>Moderado - 3</v>
      </c>
      <c r="V33" s="499" t="str">
        <f>CONCATENATE(VLOOKUP((LEFT(T33,LEN(T33)-4)&amp;LEFT(U33,LEN(U33)-4)),'9- Matriz de Calor '!$D$18:$E$42,2,0)," - ",RIGHT(T33,1)*RIGHT(U33,1))</f>
        <v>Moderado - 3</v>
      </c>
    </row>
    <row r="34" spans="1:22" ht="96" customHeight="1" thickBot="1">
      <c r="A34" s="597"/>
      <c r="B34" s="539"/>
      <c r="C34" s="214" t="str">
        <f>'5- Identificación de Riesgos'!D71</f>
        <v xml:space="preserve">2. Desconocimiento del Código de Ética y Buen Gobierno.   </v>
      </c>
      <c r="D34" s="208"/>
      <c r="E34" s="382" t="s">
        <v>371</v>
      </c>
      <c r="F34" s="207" t="s">
        <v>347</v>
      </c>
      <c r="G34" s="162" t="s">
        <v>347</v>
      </c>
      <c r="H34" s="162" t="s">
        <v>347</v>
      </c>
      <c r="I34" s="162" t="s">
        <v>347</v>
      </c>
      <c r="J34" s="166">
        <f t="shared" si="6"/>
        <v>0</v>
      </c>
      <c r="K34" s="595"/>
      <c r="L34" s="162" t="str">
        <f>'5- Identificación de Riesgos'!I71</f>
        <v>Interrupción o afectación en la prestación del servicio judicial</v>
      </c>
      <c r="M34" s="210" t="s">
        <v>355</v>
      </c>
      <c r="N34" s="162"/>
      <c r="O34" s="162"/>
      <c r="P34" s="162"/>
      <c r="Q34" s="162"/>
      <c r="R34" s="166">
        <f t="shared" si="7"/>
        <v>0</v>
      </c>
      <c r="S34" s="595"/>
      <c r="T34" s="494"/>
      <c r="U34" s="527"/>
      <c r="V34" s="500"/>
    </row>
    <row r="35" spans="1:22" ht="75.75" thickBot="1">
      <c r="A35" s="592">
        <v>7</v>
      </c>
      <c r="B35" s="497" t="str">
        <f>'5- Identificación de Riesgos'!B80</f>
        <v xml:space="preserve">Ofrecer, prometer, entregar, aceptar o solicitar una ventaja indebida para omitir la realización de una actuación </v>
      </c>
      <c r="C35" s="176" t="str">
        <f>'5- Identificación de Riesgos'!D80</f>
        <v>1. Falta de ética de los servidores judiciales (debilidad en principios y valores)</v>
      </c>
      <c r="D35" s="169"/>
      <c r="E35" s="383" t="s">
        <v>370</v>
      </c>
      <c r="F35" s="162" t="s">
        <v>345</v>
      </c>
      <c r="G35" s="162" t="s">
        <v>345</v>
      </c>
      <c r="H35" s="162" t="s">
        <v>345</v>
      </c>
      <c r="I35" s="162" t="s">
        <v>345</v>
      </c>
      <c r="J35" s="167">
        <f t="shared" ref="J35:J37" si="8">COUNTIF(F35:I35,"SI")/4</f>
        <v>1</v>
      </c>
      <c r="K35" s="594">
        <f>AVERAGE(J35:J37)</f>
        <v>1</v>
      </c>
      <c r="L35" s="161" t="str">
        <f>'5- Identificación de Riesgos'!I80</f>
        <v>Afectación de reputacion,imagén,  credibilidad, satisfacción de usuarios y PI</v>
      </c>
      <c r="M35" s="210" t="s">
        <v>346</v>
      </c>
      <c r="N35" s="161" t="s">
        <v>347</v>
      </c>
      <c r="O35" s="161" t="s">
        <v>347</v>
      </c>
      <c r="P35" s="161" t="s">
        <v>345</v>
      </c>
      <c r="Q35" s="161" t="s">
        <v>345</v>
      </c>
      <c r="R35" s="167">
        <f t="shared" ref="R35:R37" si="9">SUM(COUNTIF(N35,"SI")*25%,COUNTIF(O35,"SI")*40%,COUNTIF(P35,"SI")*25%,COUNTIF(Q35,"SI")*10%)</f>
        <v>0.35</v>
      </c>
      <c r="S35" s="594">
        <f>AVERAGE(R35:R37)</f>
        <v>0.23333333333333331</v>
      </c>
      <c r="T35" s="493" t="str">
        <f>CONCATENATE(INDEX('8- Políticas de Administración '!$B$6:$F$10,MATCH(ROUND(IF((RIGHT('5- Identificación de Riesgos'!H80,1)-'6- Valoración Controles'!K35)&lt;1,1,(RIGHT('5- Identificación de Riesgos'!H80,1)-'6- Valoración Controles'!K35)),0),'8- Políticas de Administración '!$F$6:$F$10,0),1)," - ",ROUND(IF((RIGHT('5- Identificación de Riesgos'!H80,1)-'6- Valoración Controles'!K35)&lt;1,1,(RIGHT('5- Identificación de Riesgos'!H80,1)-'6- Valoración Controles'!K35)),0))</f>
        <v>Muy Baja - 1</v>
      </c>
      <c r="U35" s="526" t="str">
        <f>CONCATENATE(INDEX('8- Políticas de Administración '!$B$17:$F$21,MATCH(ROUND(IF((RIGHT('5- Identificación de Riesgos'!M80,1)-'6- Valoración Controles'!S35)&lt;1,1,(RIGHT('5- Identificación de Riesgos'!M80,1)-'6- Valoración Controles'!S35)),0),'8- Políticas de Administración '!$F$17:$F$21,0),1)," - ",ROUND(IF((RIGHT('5- Identificación de Riesgos'!M80,1)-'6- Valoración Controles'!S35)&lt;1,1,(RIGHT('5- Identificación de Riesgos'!M80,1)-'6- Valoración Controles'!S35)),0))</f>
        <v>Moderado - 3</v>
      </c>
      <c r="V35" s="499" t="str">
        <f>CONCATENATE(VLOOKUP((LEFT(T35,LEN(T35)-4)&amp;LEFT(U35,LEN(U35)-4)),'9- Matriz de Calor '!$D$18:$E$42,2,0)," - ",RIGHT(T35,1)*RIGHT(U35,1))</f>
        <v>Moderado - 3</v>
      </c>
    </row>
    <row r="36" spans="1:22" ht="45">
      <c r="A36" s="593"/>
      <c r="B36" s="497"/>
      <c r="C36" s="176" t="str">
        <f>'5- Identificación de Riesgos'!D81</f>
        <v>2. Falta de ética de terceros interesados (debilidades en principios y valores)</v>
      </c>
      <c r="D36" s="169"/>
      <c r="E36" s="383" t="s">
        <v>371</v>
      </c>
      <c r="F36" s="162" t="s">
        <v>345</v>
      </c>
      <c r="G36" s="162" t="s">
        <v>345</v>
      </c>
      <c r="H36" s="162" t="s">
        <v>345</v>
      </c>
      <c r="I36" s="162" t="s">
        <v>345</v>
      </c>
      <c r="J36" s="166">
        <f t="shared" si="8"/>
        <v>1</v>
      </c>
      <c r="K36" s="595"/>
      <c r="L36" s="162" t="str">
        <f>'5- Identificación de Riesgos'!I81</f>
        <v>Incumplimiento de las metas establecidas</v>
      </c>
      <c r="M36" s="210" t="s">
        <v>346</v>
      </c>
      <c r="N36" s="162" t="s">
        <v>347</v>
      </c>
      <c r="O36" s="162" t="s">
        <v>347</v>
      </c>
      <c r="P36" s="162" t="s">
        <v>345</v>
      </c>
      <c r="Q36" s="162" t="s">
        <v>345</v>
      </c>
      <c r="R36" s="166">
        <f t="shared" si="9"/>
        <v>0.35</v>
      </c>
      <c r="S36" s="595"/>
      <c r="T36" s="494"/>
      <c r="U36" s="527"/>
      <c r="V36" s="500"/>
    </row>
    <row r="37" spans="1:22" ht="149.25" customHeight="1">
      <c r="A37" s="593"/>
      <c r="B37" s="497"/>
      <c r="C37" s="176" t="str">
        <f>'5- Identificación de Riesgos'!D82</f>
        <v xml:space="preserve">3. Debilidad en los controles de los procedimientos del Tribunal </v>
      </c>
      <c r="D37" s="169"/>
      <c r="E37" s="383" t="s">
        <v>374</v>
      </c>
      <c r="F37" s="162" t="s">
        <v>345</v>
      </c>
      <c r="G37" s="162" t="s">
        <v>345</v>
      </c>
      <c r="H37" s="162" t="s">
        <v>345</v>
      </c>
      <c r="I37" s="162" t="s">
        <v>345</v>
      </c>
      <c r="J37" s="166">
        <f t="shared" si="8"/>
        <v>1</v>
      </c>
      <c r="K37" s="595"/>
      <c r="L37" s="162"/>
      <c r="M37" s="212"/>
      <c r="N37" s="162"/>
      <c r="O37" s="162"/>
      <c r="P37" s="162"/>
      <c r="Q37" s="162"/>
      <c r="R37" s="166">
        <f t="shared" si="9"/>
        <v>0</v>
      </c>
      <c r="S37" s="595"/>
      <c r="T37" s="494"/>
      <c r="U37" s="527"/>
      <c r="V37" s="500"/>
    </row>
  </sheetData>
  <mergeCells count="74">
    <mergeCell ref="T27:T28"/>
    <mergeCell ref="U27:U28"/>
    <mergeCell ref="V27:V28"/>
    <mergeCell ref="A27:A28"/>
    <mergeCell ref="B27:B28"/>
    <mergeCell ref="K27:K28"/>
    <mergeCell ref="S27:S28"/>
    <mergeCell ref="T24:T26"/>
    <mergeCell ref="U24:U26"/>
    <mergeCell ref="V24:V26"/>
    <mergeCell ref="A24:A26"/>
    <mergeCell ref="B24:B26"/>
    <mergeCell ref="K24:K26"/>
    <mergeCell ref="S24:S26"/>
    <mergeCell ref="K20:K23"/>
    <mergeCell ref="S20:S23"/>
    <mergeCell ref="B15:B19"/>
    <mergeCell ref="K15:K19"/>
    <mergeCell ref="V15:V19"/>
    <mergeCell ref="T15:T19"/>
    <mergeCell ref="U15:U19"/>
    <mergeCell ref="S15:S19"/>
    <mergeCell ref="B20:B23"/>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V33:V34"/>
    <mergeCell ref="V29:V32"/>
    <mergeCell ref="A10:A14"/>
    <mergeCell ref="B10:B14"/>
    <mergeCell ref="C5:V5"/>
    <mergeCell ref="C6:V6"/>
    <mergeCell ref="S10:S14"/>
    <mergeCell ref="T10:T14"/>
    <mergeCell ref="U10:U14"/>
    <mergeCell ref="V10:V14"/>
    <mergeCell ref="K10:K14"/>
    <mergeCell ref="A15:A19"/>
    <mergeCell ref="T20:T23"/>
    <mergeCell ref="U20:U23"/>
    <mergeCell ref="V20:V23"/>
    <mergeCell ref="A20:A23"/>
    <mergeCell ref="T29:T32"/>
    <mergeCell ref="U29:U32"/>
    <mergeCell ref="A33:A34"/>
    <mergeCell ref="B33:B34"/>
    <mergeCell ref="B29:B32"/>
    <mergeCell ref="A29:A32"/>
    <mergeCell ref="K29:K32"/>
    <mergeCell ref="S29:S32"/>
    <mergeCell ref="K33:K34"/>
    <mergeCell ref="S33:S34"/>
    <mergeCell ref="T33:T34"/>
    <mergeCell ref="U33:U34"/>
    <mergeCell ref="U35:U37"/>
    <mergeCell ref="V35:V37"/>
    <mergeCell ref="A35:A37"/>
    <mergeCell ref="B35:B37"/>
    <mergeCell ref="K35:K37"/>
    <mergeCell ref="S35:S37"/>
    <mergeCell ref="T35:T37"/>
  </mergeCells>
  <conditionalFormatting sqref="T10 T15 T20 T24">
    <cfRule type="containsText" dxfId="534" priority="498" operator="containsText" text="Muy Baja">
      <formula>NOT(ISERROR(SEARCH("Muy Baja",T10)))</formula>
    </cfRule>
    <cfRule type="containsText" dxfId="533" priority="499" operator="containsText" text="Baja">
      <formula>NOT(ISERROR(SEARCH("Baja",T10)))</formula>
    </cfRule>
    <cfRule type="containsText" dxfId="532" priority="500" operator="containsText" text="Muy Alta">
      <formula>NOT(ISERROR(SEARCH("Muy Alta",T10)))</formula>
    </cfRule>
    <cfRule type="containsText" dxfId="531" priority="502" operator="containsText" text="Alta">
      <formula>NOT(ISERROR(SEARCH("Alta",T10)))</formula>
    </cfRule>
    <cfRule type="containsText" dxfId="530" priority="503" operator="containsText" text="Media">
      <formula>NOT(ISERROR(SEARCH("Media",T10)))</formula>
    </cfRule>
    <cfRule type="containsText" dxfId="529" priority="504" operator="containsText" text="Media">
      <formula>NOT(ISERROR(SEARCH("Media",T10)))</formula>
    </cfRule>
    <cfRule type="containsText" dxfId="528" priority="505" operator="containsText" text="Media">
      <formula>NOT(ISERROR(SEARCH("Media",T10)))</formula>
    </cfRule>
    <cfRule type="containsText" dxfId="527" priority="506" operator="containsText" text="Muy Baja">
      <formula>NOT(ISERROR(SEARCH("Muy Baja",T10)))</formula>
    </cfRule>
    <cfRule type="containsText" dxfId="526" priority="507" operator="containsText" text="Baja">
      <formula>NOT(ISERROR(SEARCH("Baja",T10)))</formula>
    </cfRule>
    <cfRule type="containsText" dxfId="525" priority="508" operator="containsText" text="Muy Baja">
      <formula>NOT(ISERROR(SEARCH("Muy Baja",T10)))</formula>
    </cfRule>
    <cfRule type="containsText" dxfId="524" priority="509" operator="containsText" text="Muy Baja">
      <formula>NOT(ISERROR(SEARCH("Muy Baja",T10)))</formula>
    </cfRule>
    <cfRule type="containsText" dxfId="523" priority="510" operator="containsText" text="Muy Baja">
      <formula>NOT(ISERROR(SEARCH("Muy Baja",T10)))</formula>
    </cfRule>
    <cfRule type="containsText" dxfId="522" priority="511" operator="containsText" text="Muy Baja'Tabla probabilidad'!">
      <formula>NOT(ISERROR(SEARCH("Muy Baja'Tabla probabilidad'!",T10)))</formula>
    </cfRule>
    <cfRule type="containsText" dxfId="521" priority="512" operator="containsText" text="Muy bajo">
      <formula>NOT(ISERROR(SEARCH("Muy bajo",T10)))</formula>
    </cfRule>
    <cfRule type="containsText" dxfId="520" priority="513" operator="containsText" text="Alta">
      <formula>NOT(ISERROR(SEARCH("Alta",T10)))</formula>
    </cfRule>
    <cfRule type="containsText" dxfId="519" priority="514" operator="containsText" text="Media">
      <formula>NOT(ISERROR(SEARCH("Media",T10)))</formula>
    </cfRule>
    <cfRule type="containsText" dxfId="518" priority="515" operator="containsText" text="Baja">
      <formula>NOT(ISERROR(SEARCH("Baja",T10)))</formula>
    </cfRule>
    <cfRule type="containsText" dxfId="517" priority="516" operator="containsText" text="Muy baja">
      <formula>NOT(ISERROR(SEARCH("Muy baja",T10)))</formula>
    </cfRule>
    <cfRule type="cellIs" dxfId="516" priority="519" operator="between">
      <formula>1</formula>
      <formula>2</formula>
    </cfRule>
    <cfRule type="cellIs" dxfId="515" priority="520" operator="between">
      <formula>0</formula>
      <formula>2</formula>
    </cfRule>
  </conditionalFormatting>
  <conditionalFormatting sqref="T27 T29">
    <cfRule type="containsText" dxfId="514" priority="268" operator="containsText" text="Muy Baja">
      <formula>NOT(ISERROR(SEARCH("Muy Baja",T27)))</formula>
    </cfRule>
    <cfRule type="containsText" dxfId="513" priority="269" operator="containsText" text="Baja">
      <formula>NOT(ISERROR(SEARCH("Baja",T27)))</formula>
    </cfRule>
    <cfRule type="containsText" dxfId="512" priority="270" operator="containsText" text="Muy Alta">
      <formula>NOT(ISERROR(SEARCH("Muy Alta",T27)))</formula>
    </cfRule>
    <cfRule type="containsText" dxfId="511" priority="272" operator="containsText" text="Alta">
      <formula>NOT(ISERROR(SEARCH("Alta",T27)))</formula>
    </cfRule>
    <cfRule type="containsText" dxfId="510" priority="273" operator="containsText" text="Media">
      <formula>NOT(ISERROR(SEARCH("Media",T27)))</formula>
    </cfRule>
    <cfRule type="containsText" dxfId="509" priority="274" operator="containsText" text="Media">
      <formula>NOT(ISERROR(SEARCH("Media",T27)))</formula>
    </cfRule>
    <cfRule type="containsText" dxfId="508" priority="275" operator="containsText" text="Media">
      <formula>NOT(ISERROR(SEARCH("Media",T27)))</formula>
    </cfRule>
    <cfRule type="containsText" dxfId="507" priority="276" operator="containsText" text="Muy Baja">
      <formula>NOT(ISERROR(SEARCH("Muy Baja",T27)))</formula>
    </cfRule>
    <cfRule type="containsText" dxfId="506" priority="277" operator="containsText" text="Baja">
      <formula>NOT(ISERROR(SEARCH("Baja",T27)))</formula>
    </cfRule>
    <cfRule type="containsText" dxfId="505" priority="278" operator="containsText" text="Muy Baja">
      <formula>NOT(ISERROR(SEARCH("Muy Baja",T27)))</formula>
    </cfRule>
    <cfRule type="containsText" dxfId="504" priority="279" operator="containsText" text="Muy Baja">
      <formula>NOT(ISERROR(SEARCH("Muy Baja",T27)))</formula>
    </cfRule>
    <cfRule type="containsText" dxfId="503" priority="280" operator="containsText" text="Muy Baja">
      <formula>NOT(ISERROR(SEARCH("Muy Baja",T27)))</formula>
    </cfRule>
    <cfRule type="containsText" dxfId="502" priority="281" operator="containsText" text="Muy Baja'Tabla probabilidad'!">
      <formula>NOT(ISERROR(SEARCH("Muy Baja'Tabla probabilidad'!",T27)))</formula>
    </cfRule>
    <cfRule type="containsText" dxfId="501" priority="282" operator="containsText" text="Muy bajo">
      <formula>NOT(ISERROR(SEARCH("Muy bajo",T27)))</formula>
    </cfRule>
    <cfRule type="containsText" dxfId="500" priority="283" operator="containsText" text="Alta">
      <formula>NOT(ISERROR(SEARCH("Alta",T27)))</formula>
    </cfRule>
    <cfRule type="containsText" dxfId="499" priority="284" operator="containsText" text="Media">
      <formula>NOT(ISERROR(SEARCH("Media",T27)))</formula>
    </cfRule>
    <cfRule type="containsText" dxfId="498" priority="285" operator="containsText" text="Baja">
      <formula>NOT(ISERROR(SEARCH("Baja",T27)))</formula>
    </cfRule>
    <cfRule type="containsText" dxfId="497" priority="286" operator="containsText" text="Muy baja">
      <formula>NOT(ISERROR(SEARCH("Muy baja",T27)))</formula>
    </cfRule>
    <cfRule type="cellIs" dxfId="496" priority="289" operator="between">
      <formula>1</formula>
      <formula>2</formula>
    </cfRule>
    <cfRule type="cellIs" dxfId="495" priority="290" operator="between">
      <formula>0</formula>
      <formula>2</formula>
    </cfRule>
  </conditionalFormatting>
  <conditionalFormatting sqref="T33">
    <cfRule type="containsText" dxfId="494" priority="43" operator="containsText" text="Muy Baja">
      <formula>NOT(ISERROR(SEARCH("Muy Baja",T33)))</formula>
    </cfRule>
    <cfRule type="containsText" dxfId="493" priority="44" operator="containsText" text="Baja">
      <formula>NOT(ISERROR(SEARCH("Baja",T33)))</formula>
    </cfRule>
    <cfRule type="containsText" dxfId="492" priority="45" operator="containsText" text="Muy Alta">
      <formula>NOT(ISERROR(SEARCH("Muy Alta",T33)))</formula>
    </cfRule>
    <cfRule type="containsText" dxfId="491" priority="46" operator="containsText" text="Alta">
      <formula>NOT(ISERROR(SEARCH("Alta",T33)))</formula>
    </cfRule>
    <cfRule type="containsText" dxfId="490" priority="47" operator="containsText" text="Media">
      <formula>NOT(ISERROR(SEARCH("Media",T33)))</formula>
    </cfRule>
    <cfRule type="containsText" dxfId="489" priority="48" operator="containsText" text="Media">
      <formula>NOT(ISERROR(SEARCH("Media",T33)))</formula>
    </cfRule>
    <cfRule type="containsText" dxfId="488" priority="49" operator="containsText" text="Media">
      <formula>NOT(ISERROR(SEARCH("Media",T33)))</formula>
    </cfRule>
    <cfRule type="containsText" dxfId="487" priority="50" operator="containsText" text="Muy Baja">
      <formula>NOT(ISERROR(SEARCH("Muy Baja",T33)))</formula>
    </cfRule>
    <cfRule type="containsText" dxfId="486" priority="51" operator="containsText" text="Baja">
      <formula>NOT(ISERROR(SEARCH("Baja",T33)))</formula>
    </cfRule>
    <cfRule type="containsText" dxfId="485" priority="52" operator="containsText" text="Muy Baja">
      <formula>NOT(ISERROR(SEARCH("Muy Baja",T33)))</formula>
    </cfRule>
    <cfRule type="containsText" dxfId="484" priority="53" operator="containsText" text="Muy Baja">
      <formula>NOT(ISERROR(SEARCH("Muy Baja",T33)))</formula>
    </cfRule>
    <cfRule type="containsText" dxfId="483" priority="54" operator="containsText" text="Muy Baja">
      <formula>NOT(ISERROR(SEARCH("Muy Baja",T33)))</formula>
    </cfRule>
    <cfRule type="containsText" dxfId="482" priority="55" operator="containsText" text="Muy Baja'Tabla probabilidad'!">
      <formula>NOT(ISERROR(SEARCH("Muy Baja'Tabla probabilidad'!",T33)))</formula>
    </cfRule>
    <cfRule type="containsText" dxfId="481" priority="56" operator="containsText" text="Muy bajo">
      <formula>NOT(ISERROR(SEARCH("Muy bajo",T33)))</formula>
    </cfRule>
    <cfRule type="containsText" dxfId="480" priority="57" operator="containsText" text="Alta">
      <formula>NOT(ISERROR(SEARCH("Alta",T33)))</formula>
    </cfRule>
    <cfRule type="containsText" dxfId="479" priority="58" operator="containsText" text="Media">
      <formula>NOT(ISERROR(SEARCH("Media",T33)))</formula>
    </cfRule>
    <cfRule type="containsText" dxfId="478" priority="59" operator="containsText" text="Baja">
      <formula>NOT(ISERROR(SEARCH("Baja",T33)))</formula>
    </cfRule>
    <cfRule type="containsText" dxfId="477" priority="60" operator="containsText" text="Muy baja">
      <formula>NOT(ISERROR(SEARCH("Muy baja",T33)))</formula>
    </cfRule>
    <cfRule type="cellIs" dxfId="476" priority="63" operator="between">
      <formula>1</formula>
      <formula>2</formula>
    </cfRule>
    <cfRule type="cellIs" dxfId="475" priority="64" operator="between">
      <formula>0</formula>
      <formula>2</formula>
    </cfRule>
  </conditionalFormatting>
  <conditionalFormatting sqref="U10 U15 U20 U24">
    <cfRule type="containsText" dxfId="474" priority="492" operator="containsText" text="Catastrófico">
      <formula>NOT(ISERROR(SEARCH("Catastrófico",U10)))</formula>
    </cfRule>
    <cfRule type="containsText" dxfId="473" priority="493" operator="containsText" text="Mayor">
      <formula>NOT(ISERROR(SEARCH("Mayor",U10)))</formula>
    </cfRule>
    <cfRule type="containsText" dxfId="472" priority="494" operator="containsText" text="Alta">
      <formula>NOT(ISERROR(SEARCH("Alta",U10)))</formula>
    </cfRule>
    <cfRule type="containsText" dxfId="471" priority="495" operator="containsText" text="Moderado">
      <formula>NOT(ISERROR(SEARCH("Moderado",U10)))</formula>
    </cfRule>
    <cfRule type="containsText" dxfId="470" priority="496" operator="containsText" text="Menor">
      <formula>NOT(ISERROR(SEARCH("Menor",U10)))</formula>
    </cfRule>
    <cfRule type="containsText" dxfId="469" priority="497" operator="containsText" text="Leve">
      <formula>NOT(ISERROR(SEARCH("Leve",U10)))</formula>
    </cfRule>
  </conditionalFormatting>
  <conditionalFormatting sqref="U27 U29">
    <cfRule type="containsText" dxfId="468" priority="262" operator="containsText" text="Catastrófico">
      <formula>NOT(ISERROR(SEARCH("Catastrófico",U27)))</formula>
    </cfRule>
    <cfRule type="containsText" dxfId="467" priority="263" operator="containsText" text="Mayor">
      <formula>NOT(ISERROR(SEARCH("Mayor",U27)))</formula>
    </cfRule>
    <cfRule type="containsText" dxfId="466" priority="264" operator="containsText" text="Alta">
      <formula>NOT(ISERROR(SEARCH("Alta",U27)))</formula>
    </cfRule>
    <cfRule type="containsText" dxfId="465" priority="265" operator="containsText" text="Moderado">
      <formula>NOT(ISERROR(SEARCH("Moderado",U27)))</formula>
    </cfRule>
    <cfRule type="containsText" dxfId="464" priority="266" operator="containsText" text="Menor">
      <formula>NOT(ISERROR(SEARCH("Menor",U27)))</formula>
    </cfRule>
    <cfRule type="containsText" dxfId="463" priority="267" operator="containsText" text="Leve">
      <formula>NOT(ISERROR(SEARCH("Leve",U27)))</formula>
    </cfRule>
  </conditionalFormatting>
  <conditionalFormatting sqref="U33">
    <cfRule type="containsText" dxfId="462" priority="37" operator="containsText" text="Catastrófico">
      <formula>NOT(ISERROR(SEARCH("Catastrófico",U33)))</formula>
    </cfRule>
    <cfRule type="containsText" dxfId="461" priority="38" operator="containsText" text="Mayor">
      <formula>NOT(ISERROR(SEARCH("Mayor",U33)))</formula>
    </cfRule>
    <cfRule type="containsText" dxfId="460" priority="39" operator="containsText" text="Alta">
      <formula>NOT(ISERROR(SEARCH("Alta",U33)))</formula>
    </cfRule>
    <cfRule type="containsText" dxfId="459" priority="40" operator="containsText" text="Moderado">
      <formula>NOT(ISERROR(SEARCH("Moderado",U33)))</formula>
    </cfRule>
    <cfRule type="containsText" dxfId="458" priority="41" operator="containsText" text="Menor">
      <formula>NOT(ISERROR(SEARCH("Menor",U33)))</formula>
    </cfRule>
    <cfRule type="containsText" dxfId="457" priority="42" operator="containsText" text="Leve">
      <formula>NOT(ISERROR(SEARCH("Leve",U33)))</formula>
    </cfRule>
  </conditionalFormatting>
  <conditionalFormatting sqref="V10 V15">
    <cfRule type="containsText" dxfId="456" priority="456" operator="containsText" text="Extremo">
      <formula>NOT(ISERROR(SEARCH("Extremo",V10)))</formula>
    </cfRule>
    <cfRule type="containsText" dxfId="455" priority="457" operator="containsText" text="Alto">
      <formula>NOT(ISERROR(SEARCH("Alto",V10)))</formula>
    </cfRule>
    <cfRule type="containsText" dxfId="454" priority="458" operator="containsText" text="Bajo">
      <formula>NOT(ISERROR(SEARCH("Bajo",V10)))</formula>
    </cfRule>
    <cfRule type="containsText" dxfId="453" priority="459" operator="containsText" text="Moderado">
      <formula>NOT(ISERROR(SEARCH("Moderado",V10)))</formula>
    </cfRule>
  </conditionalFormatting>
  <conditionalFormatting sqref="V20">
    <cfRule type="containsText" dxfId="452" priority="423" operator="containsText" text="Extremo">
      <formula>NOT(ISERROR(SEARCH("Extremo",V20)))</formula>
    </cfRule>
    <cfRule type="containsText" dxfId="451" priority="424" operator="containsText" text="Alto">
      <formula>NOT(ISERROR(SEARCH("Alto",V20)))</formula>
    </cfRule>
    <cfRule type="containsText" dxfId="450" priority="425" operator="containsText" text="Bajo">
      <formula>NOT(ISERROR(SEARCH("Bajo",V20)))</formula>
    </cfRule>
    <cfRule type="containsText" dxfId="449" priority="426" operator="containsText" text="Moderado">
      <formula>NOT(ISERROR(SEARCH("Moderado",V20)))</formula>
    </cfRule>
  </conditionalFormatting>
  <conditionalFormatting sqref="V24">
    <cfRule type="containsText" dxfId="448" priority="390" operator="containsText" text="Extremo">
      <formula>NOT(ISERROR(SEARCH("Extremo",V24)))</formula>
    </cfRule>
    <cfRule type="containsText" dxfId="447" priority="391" operator="containsText" text="Alto">
      <formula>NOT(ISERROR(SEARCH("Alto",V24)))</formula>
    </cfRule>
    <cfRule type="containsText" dxfId="446" priority="392" operator="containsText" text="Bajo">
      <formula>NOT(ISERROR(SEARCH("Bajo",V24)))</formula>
    </cfRule>
    <cfRule type="containsText" dxfId="445" priority="393" operator="containsText" text="Moderado">
      <formula>NOT(ISERROR(SEARCH("Moderado",V24)))</formula>
    </cfRule>
  </conditionalFormatting>
  <conditionalFormatting sqref="V27 V29">
    <cfRule type="containsText" dxfId="444" priority="258" operator="containsText" text="Extremo">
      <formula>NOT(ISERROR(SEARCH("Extremo",V27)))</formula>
    </cfRule>
    <cfRule type="containsText" dxfId="443" priority="259" operator="containsText" text="Alto">
      <formula>NOT(ISERROR(SEARCH("Alto",V27)))</formula>
    </cfRule>
    <cfRule type="containsText" dxfId="442" priority="260" operator="containsText" text="Bajo">
      <formula>NOT(ISERROR(SEARCH("Bajo",V27)))</formula>
    </cfRule>
    <cfRule type="containsText" dxfId="441" priority="261" operator="containsText" text="Moderado">
      <formula>NOT(ISERROR(SEARCH("Moderado",V27)))</formula>
    </cfRule>
  </conditionalFormatting>
  <conditionalFormatting sqref="V33">
    <cfRule type="containsText" dxfId="440" priority="33" operator="containsText" text="Extremo">
      <formula>NOT(ISERROR(SEARCH("Extremo",V33)))</formula>
    </cfRule>
    <cfRule type="containsText" dxfId="439" priority="34" operator="containsText" text="Alto">
      <formula>NOT(ISERROR(SEARCH("Alto",V33)))</formula>
    </cfRule>
    <cfRule type="containsText" dxfId="438" priority="35" operator="containsText" text="Bajo">
      <formula>NOT(ISERROR(SEARCH("Bajo",V33)))</formula>
    </cfRule>
    <cfRule type="containsText" dxfId="437" priority="36" operator="containsText" text="Moderado">
      <formula>NOT(ISERROR(SEARCH("Moderado",V33)))</formula>
    </cfRule>
  </conditionalFormatting>
  <conditionalFormatting sqref="T35">
    <cfRule type="containsText" dxfId="436" priority="11" operator="containsText" text="Muy Baja">
      <formula>NOT(ISERROR(SEARCH("Muy Baja",T35)))</formula>
    </cfRule>
    <cfRule type="containsText" dxfId="435" priority="12" operator="containsText" text="Baja">
      <formula>NOT(ISERROR(SEARCH("Baja",T35)))</formula>
    </cfRule>
    <cfRule type="containsText" dxfId="434" priority="13" operator="containsText" text="Muy Alta">
      <formula>NOT(ISERROR(SEARCH("Muy Alta",T35)))</formula>
    </cfRule>
    <cfRule type="containsText" dxfId="433" priority="14" operator="containsText" text="Alta">
      <formula>NOT(ISERROR(SEARCH("Alta",T35)))</formula>
    </cfRule>
    <cfRule type="containsText" dxfId="432" priority="15" operator="containsText" text="Media">
      <formula>NOT(ISERROR(SEARCH("Media",T35)))</formula>
    </cfRule>
    <cfRule type="containsText" dxfId="431" priority="16" operator="containsText" text="Media">
      <formula>NOT(ISERROR(SEARCH("Media",T35)))</formula>
    </cfRule>
    <cfRule type="containsText" dxfId="430" priority="17" operator="containsText" text="Media">
      <formula>NOT(ISERROR(SEARCH("Media",T35)))</formula>
    </cfRule>
    <cfRule type="containsText" dxfId="429" priority="18" operator="containsText" text="Muy Baja">
      <formula>NOT(ISERROR(SEARCH("Muy Baja",T35)))</formula>
    </cfRule>
    <cfRule type="containsText" dxfId="428" priority="19" operator="containsText" text="Baja">
      <formula>NOT(ISERROR(SEARCH("Baja",T35)))</formula>
    </cfRule>
    <cfRule type="containsText" dxfId="427" priority="20" operator="containsText" text="Muy Baja">
      <formula>NOT(ISERROR(SEARCH("Muy Baja",T35)))</formula>
    </cfRule>
    <cfRule type="containsText" dxfId="426" priority="21" operator="containsText" text="Muy Baja">
      <formula>NOT(ISERROR(SEARCH("Muy Baja",T35)))</formula>
    </cfRule>
    <cfRule type="containsText" dxfId="425" priority="22" operator="containsText" text="Muy Baja">
      <formula>NOT(ISERROR(SEARCH("Muy Baja",T35)))</formula>
    </cfRule>
    <cfRule type="containsText" dxfId="424" priority="23" operator="containsText" text="Muy Baja'Tabla probabilidad'!">
      <formula>NOT(ISERROR(SEARCH("Muy Baja'Tabla probabilidad'!",T35)))</formula>
    </cfRule>
    <cfRule type="containsText" dxfId="423" priority="24" operator="containsText" text="Muy bajo">
      <formula>NOT(ISERROR(SEARCH("Muy bajo",T35)))</formula>
    </cfRule>
    <cfRule type="containsText" dxfId="422" priority="25" operator="containsText" text="Alta">
      <formula>NOT(ISERROR(SEARCH("Alta",T35)))</formula>
    </cfRule>
    <cfRule type="containsText" dxfId="421" priority="26" operator="containsText" text="Media">
      <formula>NOT(ISERROR(SEARCH("Media",T35)))</formula>
    </cfRule>
    <cfRule type="containsText" dxfId="420" priority="27" operator="containsText" text="Baja">
      <formula>NOT(ISERROR(SEARCH("Baja",T35)))</formula>
    </cfRule>
    <cfRule type="containsText" dxfId="419" priority="28" operator="containsText" text="Muy baja">
      <formula>NOT(ISERROR(SEARCH("Muy baja",T35)))</formula>
    </cfRule>
    <cfRule type="cellIs" dxfId="418" priority="31" operator="between">
      <formula>1</formula>
      <formula>2</formula>
    </cfRule>
    <cfRule type="cellIs" dxfId="417" priority="32" operator="between">
      <formula>0</formula>
      <formula>2</formula>
    </cfRule>
  </conditionalFormatting>
  <conditionalFormatting sqref="U35">
    <cfRule type="containsText" dxfId="416" priority="5" operator="containsText" text="Catastrófico">
      <formula>NOT(ISERROR(SEARCH("Catastrófico",U35)))</formula>
    </cfRule>
    <cfRule type="containsText" dxfId="415" priority="6" operator="containsText" text="Mayor">
      <formula>NOT(ISERROR(SEARCH("Mayor",U35)))</formula>
    </cfRule>
    <cfRule type="containsText" dxfId="414" priority="7" operator="containsText" text="Alta">
      <formula>NOT(ISERROR(SEARCH("Alta",U35)))</formula>
    </cfRule>
    <cfRule type="containsText" dxfId="413" priority="8" operator="containsText" text="Moderado">
      <formula>NOT(ISERROR(SEARCH("Moderado",U35)))</formula>
    </cfRule>
    <cfRule type="containsText" dxfId="412" priority="9" operator="containsText" text="Menor">
      <formula>NOT(ISERROR(SEARCH("Menor",U35)))</formula>
    </cfRule>
    <cfRule type="containsText" dxfId="411" priority="10" operator="containsText" text="Leve">
      <formula>NOT(ISERROR(SEARCH("Leve",U35)))</formula>
    </cfRule>
  </conditionalFormatting>
  <conditionalFormatting sqref="V35">
    <cfRule type="containsText" dxfId="410" priority="1" operator="containsText" text="Extremo">
      <formula>NOT(ISERROR(SEARCH("Extremo",V35)))</formula>
    </cfRule>
    <cfRule type="containsText" dxfId="409" priority="2" operator="containsText" text="Alto">
      <formula>NOT(ISERROR(SEARCH("Alto",V35)))</formula>
    </cfRule>
    <cfRule type="containsText" dxfId="408" priority="3" operator="containsText" text="Bajo">
      <formula>NOT(ISERROR(SEARCH("Bajo",V35)))</formula>
    </cfRule>
    <cfRule type="containsText" dxfId="407" priority="4" operator="containsText" text="Moderado">
      <formula>NOT(ISERROR(SEARCH("Moderado",V35)))</formula>
    </cfRule>
  </conditionalFormatting>
  <dataValidations count="2">
    <dataValidation allowBlank="1" showInputMessage="1" showErrorMessage="1" prompt="Enunciar cuál es el control" sqref="E20:E21 E23:E27 E10:E13 E15:E18" xr:uid="{00000000-0002-0000-0600-000000000000}"/>
    <dataValidation type="list" allowBlank="1" showInputMessage="1" showErrorMessage="1" sqref="N10:Q37 F10:I37"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517"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518" operator="containsText" id="{5790250D-E3CC-4EBD-835F-F5F4C0703B76}">
            <xm:f>NOT(ISERROR(SEARCH('8- Políticas de Administración '!$B$5,T10)))</xm:f>
            <xm:f>'8- Políticas de Administración '!$B$5</xm:f>
            <x14:dxf>
              <font>
                <color rgb="FF9C0006"/>
              </font>
              <fill>
                <patternFill>
                  <bgColor rgb="FFFFC7CE"/>
                </patternFill>
              </fill>
            </x14:dxf>
          </x14:cfRule>
          <xm:sqref>T10 T15 T20 T24</xm:sqref>
        </x14:conditionalFormatting>
        <x14:conditionalFormatting xmlns:xm="http://schemas.microsoft.com/office/excel/2006/main">
          <x14:cfRule type="containsText" priority="287" operator="containsText" id="{A5173A80-D256-4C96-9694-525C9DB1E3BD}">
            <xm:f>NOT(ISERROR(SEARCH('8- Políticas de Administración '!$B$5,T27)))</xm:f>
            <xm:f>'8- Políticas de Administración '!$B$5</xm:f>
            <x14:dxf>
              <font>
                <color rgb="FF006100"/>
              </font>
              <fill>
                <patternFill>
                  <bgColor rgb="FFC6EFCE"/>
                </patternFill>
              </fill>
            </x14:dxf>
          </x14:cfRule>
          <x14:cfRule type="containsText" priority="288" operator="containsText" id="{FB927DED-08A8-4972-857B-A4A884F0DD0D}">
            <xm:f>NOT(ISERROR(SEARCH('8- Políticas de Administración '!$B$5,T27)))</xm:f>
            <xm:f>'8- Políticas de Administración '!$B$5</xm:f>
            <x14:dxf>
              <font>
                <color rgb="FF9C0006"/>
              </font>
              <fill>
                <patternFill>
                  <bgColor rgb="FFFFC7CE"/>
                </patternFill>
              </fill>
            </x14:dxf>
          </x14:cfRule>
          <xm:sqref>T27 T29</xm:sqref>
        </x14:conditionalFormatting>
        <x14:conditionalFormatting xmlns:xm="http://schemas.microsoft.com/office/excel/2006/main">
          <x14:cfRule type="containsText" priority="61" operator="containsText" id="{ADE80DBC-25DB-4C91-949B-C7D172DA4BF7}">
            <xm:f>NOT(ISERROR(SEARCH('8- Políticas de Administración '!$B$5,T33)))</xm:f>
            <xm:f>'8- Políticas de Administración '!$B$5</xm:f>
            <x14:dxf>
              <font>
                <color rgb="FF006100"/>
              </font>
              <fill>
                <patternFill>
                  <bgColor rgb="FFC6EFCE"/>
                </patternFill>
              </fill>
            </x14:dxf>
          </x14:cfRule>
          <x14:cfRule type="containsText" priority="62" operator="containsText" id="{59655B22-A859-4A28-83FF-F185FFB774C2}">
            <xm:f>NOT(ISERROR(SEARCH('8- Políticas de Administración '!$B$5,T33)))</xm:f>
            <xm:f>'8- Políticas de Administración '!$B$5</xm:f>
            <x14:dxf>
              <font>
                <color rgb="FF9C0006"/>
              </font>
              <fill>
                <patternFill>
                  <bgColor rgb="FFFFC7CE"/>
                </patternFill>
              </fill>
            </x14:dxf>
          </x14:cfRule>
          <xm:sqref>T33</xm:sqref>
        </x14:conditionalFormatting>
        <x14:conditionalFormatting xmlns:xm="http://schemas.microsoft.com/office/excel/2006/main">
          <x14:cfRule type="containsText" priority="29" operator="containsText" id="{FE3B8BEC-E26D-46E5-BE87-794DBCA74E75}">
            <xm:f>NOT(ISERROR(SEARCH('8- Políticas de Administración '!$B$5,T35)))</xm:f>
            <xm:f>'8- Políticas de Administración '!$B$5</xm:f>
            <x14:dxf>
              <font>
                <color rgb="FF006100"/>
              </font>
              <fill>
                <patternFill>
                  <bgColor rgb="FFC6EFCE"/>
                </patternFill>
              </fill>
            </x14:dxf>
          </x14:cfRule>
          <x14:cfRule type="containsText" priority="30" operator="containsText" id="{7ACE869D-0993-4C38-A3C1-A19868F26D23}">
            <xm:f>NOT(ISERROR(SEARCH('8- Políticas de Administración '!$B$5,T35)))</xm:f>
            <xm:f>'8- Políticas de Administración '!$B$5</xm:f>
            <x14:dxf>
              <font>
                <color rgb="FF9C0006"/>
              </font>
              <fill>
                <patternFill>
                  <bgColor rgb="FFFFC7CE"/>
                </patternFill>
              </fill>
            </x14:dxf>
          </x14:cfRule>
          <xm:sqref>T35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79"/>
  <sheetViews>
    <sheetView showGridLines="0" zoomScale="70" zoomScaleNormal="70" zoomScalePageLayoutView="70" workbookViewId="0">
      <selection activeCell="C6" sqref="C6:Q6"/>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643"/>
      <c r="B1" s="643"/>
      <c r="C1" s="643"/>
      <c r="D1" s="643"/>
      <c r="E1" s="643"/>
      <c r="F1" s="640" t="s">
        <v>375</v>
      </c>
      <c r="G1" s="640"/>
      <c r="H1" s="640"/>
      <c r="I1" s="640"/>
      <c r="J1" s="640"/>
      <c r="K1" s="640"/>
      <c r="L1" s="640"/>
      <c r="M1" s="640"/>
      <c r="N1" s="640"/>
      <c r="O1" s="640"/>
      <c r="P1" s="640"/>
      <c r="Q1" s="640"/>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643"/>
      <c r="B2" s="643"/>
      <c r="C2" s="643"/>
      <c r="D2" s="643"/>
      <c r="E2" s="643"/>
      <c r="F2" s="640"/>
      <c r="G2" s="640"/>
      <c r="H2" s="640"/>
      <c r="I2" s="640"/>
      <c r="J2" s="640"/>
      <c r="K2" s="640"/>
      <c r="L2" s="640"/>
      <c r="M2" s="640"/>
      <c r="N2" s="640"/>
      <c r="O2" s="640"/>
      <c r="P2" s="640"/>
      <c r="Q2" s="640"/>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643"/>
      <c r="B3" s="643"/>
      <c r="C3" s="643"/>
      <c r="D3" s="643"/>
      <c r="E3" s="643"/>
      <c r="F3" s="640"/>
      <c r="G3" s="640"/>
      <c r="H3" s="640"/>
      <c r="I3" s="640"/>
      <c r="J3" s="640"/>
      <c r="K3" s="640"/>
      <c r="L3" s="640"/>
      <c r="M3" s="640"/>
      <c r="N3" s="640"/>
      <c r="O3" s="640"/>
      <c r="P3" s="640"/>
      <c r="Q3" s="640"/>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548" t="s">
        <v>246</v>
      </c>
      <c r="B4" s="548"/>
      <c r="C4" s="603" t="s">
        <v>376</v>
      </c>
      <c r="D4" s="603"/>
      <c r="E4" s="603"/>
      <c r="F4" s="603"/>
      <c r="G4" s="603"/>
      <c r="H4" s="603"/>
      <c r="I4" s="603"/>
      <c r="J4" s="603"/>
      <c r="K4" s="603"/>
      <c r="L4" s="603"/>
      <c r="M4" s="603"/>
      <c r="N4" s="603"/>
      <c r="O4" s="603"/>
      <c r="P4" s="603"/>
      <c r="Q4" s="603"/>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548" t="s">
        <v>247</v>
      </c>
      <c r="B5" s="548"/>
      <c r="C5" s="603" t="s">
        <v>521</v>
      </c>
      <c r="D5" s="603"/>
      <c r="E5" s="603"/>
      <c r="F5" s="603"/>
      <c r="G5" s="603"/>
      <c r="H5" s="603"/>
      <c r="I5" s="603"/>
      <c r="J5" s="603"/>
      <c r="K5" s="603"/>
      <c r="L5" s="603"/>
      <c r="M5" s="603"/>
      <c r="N5" s="603"/>
      <c r="O5" s="603"/>
      <c r="P5" s="603"/>
      <c r="Q5" s="603"/>
      <c r="R5" s="603"/>
      <c r="S5" s="603"/>
      <c r="T5" s="603"/>
      <c r="U5" s="603"/>
      <c r="V5" s="603"/>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548" t="s">
        <v>249</v>
      </c>
      <c r="B6" s="548"/>
      <c r="C6" s="604" t="s">
        <v>26</v>
      </c>
      <c r="D6" s="604"/>
      <c r="E6" s="604"/>
      <c r="F6" s="604"/>
      <c r="G6" s="604"/>
      <c r="H6" s="604"/>
      <c r="I6" s="604"/>
      <c r="J6" s="604"/>
      <c r="K6" s="604"/>
      <c r="L6" s="604"/>
      <c r="M6" s="604"/>
      <c r="N6" s="604"/>
      <c r="O6" s="604"/>
      <c r="P6" s="604"/>
      <c r="Q6" s="604"/>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618" t="s">
        <v>377</v>
      </c>
      <c r="B7" s="618"/>
      <c r="C7" s="618"/>
      <c r="D7" s="618"/>
      <c r="E7" s="618"/>
      <c r="F7" s="618" t="s">
        <v>265</v>
      </c>
      <c r="G7" s="618"/>
      <c r="H7" s="618"/>
      <c r="I7" s="90"/>
      <c r="J7" s="569" t="s">
        <v>378</v>
      </c>
      <c r="K7" s="569"/>
      <c r="L7" s="569"/>
      <c r="M7" s="569"/>
      <c r="N7" s="570"/>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620" t="s">
        <v>255</v>
      </c>
      <c r="B8" s="621" t="s">
        <v>330</v>
      </c>
      <c r="C8" s="644" t="s">
        <v>257</v>
      </c>
      <c r="D8" s="646" t="s">
        <v>267</v>
      </c>
      <c r="E8" s="621" t="s">
        <v>251</v>
      </c>
      <c r="F8" s="641" t="s">
        <v>379</v>
      </c>
      <c r="G8" s="641" t="s">
        <v>380</v>
      </c>
      <c r="H8" s="641" t="s">
        <v>381</v>
      </c>
      <c r="I8" s="648"/>
      <c r="J8" s="641" t="s">
        <v>382</v>
      </c>
      <c r="K8" s="641" t="s">
        <v>383</v>
      </c>
      <c r="L8" s="641" t="s">
        <v>384</v>
      </c>
      <c r="M8" s="641" t="s">
        <v>385</v>
      </c>
      <c r="N8" s="641" t="s">
        <v>386</v>
      </c>
      <c r="O8" s="641" t="s">
        <v>387</v>
      </c>
      <c r="P8" s="641" t="s">
        <v>388</v>
      </c>
      <c r="Q8" s="641" t="s">
        <v>389</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549"/>
      <c r="B9" s="622"/>
      <c r="C9" s="645"/>
      <c r="D9" s="647"/>
      <c r="E9" s="622"/>
      <c r="F9" s="642"/>
      <c r="G9" s="642"/>
      <c r="H9" s="642"/>
      <c r="I9" s="649"/>
      <c r="J9" s="642"/>
      <c r="K9" s="642"/>
      <c r="L9" s="642"/>
      <c r="M9" s="642"/>
      <c r="N9" s="642"/>
      <c r="O9" s="642"/>
      <c r="P9" s="642"/>
      <c r="Q9" s="642"/>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654">
        <f>'5- Identificación de Riesgos'!A10</f>
        <v>1</v>
      </c>
      <c r="B10" s="526" t="str">
        <f>'5- Identificación de Riesgos'!B10</f>
        <v>Vencimiento de Términos</v>
      </c>
      <c r="C10" s="496" t="str">
        <f>'5- Identificación de Riesgos'!C10</f>
        <v>Se realizan  actuaciones procesales o se da  respuesta a las solicitudes de los usuarios de la administración de justicia en materia penal, penal para adolescentes, civil, familia y laboral después del  término legal establecido para decidir sobre los conflictos presentados Magistrados</v>
      </c>
      <c r="D10" s="496" t="s">
        <v>276</v>
      </c>
      <c r="E10" s="181" t="str">
        <f>'5- Identificación de Riesgos'!D10</f>
        <v>1. Mayor demanda de justicia.</v>
      </c>
      <c r="F10" s="529" t="str">
        <f>'5- Identificación de Riesgos'!H10</f>
        <v>Muy Baja - 1</v>
      </c>
      <c r="G10" s="496" t="str">
        <f>'5- Identificación de Riesgos'!M10</f>
        <v>Menor - 2</v>
      </c>
      <c r="H10" s="496" t="str">
        <f>'5- Identificación de Riesgos'!N10</f>
        <v>Bajo - 2</v>
      </c>
      <c r="I10" s="158"/>
      <c r="J10" s="653" t="str">
        <f>'6- Valoración Controles'!T10</f>
        <v>Muy Baja - 1</v>
      </c>
      <c r="K10" s="653" t="str">
        <f>'6- Valoración Controles'!U10</f>
        <v>Menor - 2</v>
      </c>
      <c r="L10" s="650" t="e">
        <f>AVERAGE(#REF!)</f>
        <v>#REF!</v>
      </c>
      <c r="M10" s="526" t="str">
        <f>'6- Valoración Controles'!V10</f>
        <v>Bajo - 2</v>
      </c>
      <c r="N10" s="526" t="s">
        <v>390</v>
      </c>
      <c r="O10" s="182"/>
      <c r="P10" s="182"/>
      <c r="Q10" s="183"/>
    </row>
    <row r="11" spans="1:269" ht="13.5" customHeight="1">
      <c r="A11" s="652"/>
      <c r="B11" s="527"/>
      <c r="C11" s="497"/>
      <c r="D11" s="497"/>
      <c r="E11" s="184" t="str">
        <f>'5- Identificación de Riesgos'!D11</f>
        <v>2. Insuficiencia de  personal  para atender la función misional y la atención a las partes interesadas en los despachos judiciales y centro de servicios</v>
      </c>
      <c r="F11" s="530"/>
      <c r="G11" s="632"/>
      <c r="H11" s="497"/>
      <c r="I11" s="91"/>
      <c r="J11" s="634"/>
      <c r="K11" s="634"/>
      <c r="L11" s="636"/>
      <c r="M11" s="527"/>
      <c r="N11" s="527"/>
      <c r="O11" s="185"/>
      <c r="P11" s="185">
        <v>5</v>
      </c>
      <c r="Q11" s="186"/>
    </row>
    <row r="12" spans="1:269" ht="13.5" customHeight="1">
      <c r="A12" s="652"/>
      <c r="B12" s="527"/>
      <c r="C12" s="497"/>
      <c r="D12" s="497"/>
      <c r="E12" s="195" t="str">
        <f>'5- Identificación de Riesgos'!D12</f>
        <v>3. Complejidad de los procesos judiciales y solicitudes, lo cual incrementa los tiempos para su resolución.</v>
      </c>
      <c r="F12" s="530"/>
      <c r="G12" s="632"/>
      <c r="H12" s="497"/>
      <c r="I12" s="91"/>
      <c r="J12" s="634"/>
      <c r="K12" s="634"/>
      <c r="L12" s="636"/>
      <c r="M12" s="527"/>
      <c r="N12" s="527"/>
      <c r="O12" s="185"/>
      <c r="P12" s="185"/>
      <c r="Q12" s="186"/>
    </row>
    <row r="13" spans="1:269" ht="13.5" customHeight="1">
      <c r="A13" s="652"/>
      <c r="B13" s="527"/>
      <c r="C13" s="497"/>
      <c r="D13" s="497"/>
      <c r="E13" s="184" t="str">
        <f>'5- Identificación de Riesgos'!D13</f>
        <v>4.Fallas en la planeación  para el desarrollo de las tareas propias del despacho.</v>
      </c>
      <c r="F13" s="530"/>
      <c r="G13" s="632"/>
      <c r="H13" s="497"/>
      <c r="I13" s="91"/>
      <c r="J13" s="634"/>
      <c r="K13" s="634"/>
      <c r="L13" s="636"/>
      <c r="M13" s="527"/>
      <c r="N13" s="527"/>
      <c r="O13" s="185"/>
      <c r="P13" s="185"/>
      <c r="Q13" s="186"/>
    </row>
    <row r="14" spans="1:269" ht="13.5" customHeight="1">
      <c r="A14" s="652"/>
      <c r="B14" s="527"/>
      <c r="C14" s="497"/>
      <c r="D14" s="497"/>
      <c r="E14" s="184" t="str">
        <f>'5- Identificación de Riesgos'!D14</f>
        <v>5.  Fallas e insuficiencia de las herramientas tecnológicas.</v>
      </c>
      <c r="F14" s="530"/>
      <c r="G14" s="632"/>
      <c r="H14" s="497"/>
      <c r="I14" s="91"/>
      <c r="J14" s="634"/>
      <c r="K14" s="634"/>
      <c r="L14" s="636"/>
      <c r="M14" s="527"/>
      <c r="N14" s="527"/>
      <c r="O14" s="185"/>
      <c r="P14" s="185"/>
      <c r="Q14" s="186"/>
    </row>
    <row r="15" spans="1:269" ht="13.5" customHeight="1">
      <c r="A15" s="652"/>
      <c r="B15" s="527"/>
      <c r="C15" s="497"/>
      <c r="D15" s="497"/>
      <c r="E15" s="184" t="str">
        <f>'5- Identificación de Riesgos'!D15</f>
        <v xml:space="preserve">6. Procesos penales remitidos con la posibilidad de prescripción </v>
      </c>
      <c r="F15" s="530"/>
      <c r="G15" s="632"/>
      <c r="H15" s="497"/>
      <c r="I15" s="91"/>
      <c r="J15" s="634"/>
      <c r="K15" s="634"/>
      <c r="L15" s="636"/>
      <c r="M15" s="527"/>
      <c r="N15" s="527"/>
      <c r="O15" s="185"/>
      <c r="P15" s="185"/>
      <c r="Q15" s="186"/>
    </row>
    <row r="16" spans="1:269" ht="13.5" customHeight="1">
      <c r="A16" s="652"/>
      <c r="B16" s="527"/>
      <c r="C16" s="497"/>
      <c r="D16" s="497"/>
      <c r="E16" s="184">
        <f>'5- Identificación de Riesgos'!D16</f>
        <v>0</v>
      </c>
      <c r="F16" s="530"/>
      <c r="G16" s="632"/>
      <c r="H16" s="497"/>
      <c r="I16" s="91"/>
      <c r="J16" s="634"/>
      <c r="K16" s="634"/>
      <c r="L16" s="636"/>
      <c r="M16" s="527"/>
      <c r="N16" s="527"/>
      <c r="O16" s="185"/>
      <c r="P16" s="185"/>
      <c r="Q16" s="186"/>
    </row>
    <row r="17" spans="1:17" ht="13.5" customHeight="1">
      <c r="A17" s="652"/>
      <c r="B17" s="527"/>
      <c r="C17" s="497"/>
      <c r="D17" s="497"/>
      <c r="E17" s="184">
        <f>'5- Identificación de Riesgos'!D17</f>
        <v>0</v>
      </c>
      <c r="F17" s="530"/>
      <c r="G17" s="632"/>
      <c r="H17" s="497"/>
      <c r="I17" s="91"/>
      <c r="J17" s="634"/>
      <c r="K17" s="634"/>
      <c r="L17" s="636"/>
      <c r="M17" s="527"/>
      <c r="N17" s="527"/>
      <c r="O17" s="185"/>
      <c r="P17" s="185"/>
      <c r="Q17" s="186"/>
    </row>
    <row r="18" spans="1:17" ht="13.5" customHeight="1">
      <c r="A18" s="652"/>
      <c r="B18" s="527"/>
      <c r="C18" s="497"/>
      <c r="D18" s="497"/>
      <c r="E18" s="184">
        <f>'5- Identificación de Riesgos'!D18</f>
        <v>0</v>
      </c>
      <c r="F18" s="530"/>
      <c r="G18" s="632"/>
      <c r="H18" s="497"/>
      <c r="I18" s="91"/>
      <c r="J18" s="634"/>
      <c r="K18" s="634"/>
      <c r="L18" s="636"/>
      <c r="M18" s="527"/>
      <c r="N18" s="527"/>
      <c r="O18" s="185"/>
      <c r="P18" s="185"/>
      <c r="Q18" s="186"/>
    </row>
    <row r="19" spans="1:17" ht="13.5" customHeight="1">
      <c r="A19" s="652"/>
      <c r="B19" s="538"/>
      <c r="C19" s="497"/>
      <c r="D19" s="497"/>
      <c r="E19" s="184">
        <f>'5- Identificación de Riesgos'!D19</f>
        <v>0</v>
      </c>
      <c r="F19" s="530"/>
      <c r="G19" s="632"/>
      <c r="H19" s="497"/>
      <c r="I19" s="92"/>
      <c r="J19" s="635"/>
      <c r="K19" s="635"/>
      <c r="L19" s="637"/>
      <c r="M19" s="538"/>
      <c r="N19" s="538"/>
      <c r="O19" s="185"/>
      <c r="P19" s="185"/>
      <c r="Q19" s="186"/>
    </row>
    <row r="20" spans="1:17" ht="13.5" customHeight="1">
      <c r="A20" s="651">
        <f>'5- Identificación de Riesgos'!A20</f>
        <v>2</v>
      </c>
      <c r="B20" s="527" t="str">
        <f>'5- Identificación de Riesgos'!B20</f>
        <v xml:space="preserve">Incumplimientos en la realización de audiencias </v>
      </c>
      <c r="C20" s="538" t="str">
        <f>'5- Identificación de Riesgos'!C20</f>
        <v>No se atiende la  solicitud  de un fiscal o parte interesada para la realización de una audiencia preliminar o no se cumple  la programación de audiencias de los despachos de los Magistrados.</v>
      </c>
      <c r="D20" s="538" t="s">
        <v>276</v>
      </c>
      <c r="E20" s="184" t="str">
        <f>'5- Identificación de Riesgos'!D20</f>
        <v>1. Inasistencia del Magistrado</v>
      </c>
      <c r="F20" s="639" t="str">
        <f>'5- Identificación de Riesgos'!H20</f>
        <v>Muy Baja - 1</v>
      </c>
      <c r="G20" s="538" t="str">
        <f>'5- Identificación de Riesgos'!M20</f>
        <v>Menor - 2</v>
      </c>
      <c r="H20" s="538" t="str">
        <f>'5- Identificación de Riesgos'!N20</f>
        <v>Bajo - 2</v>
      </c>
      <c r="I20" s="91"/>
      <c r="J20" s="634" t="str">
        <f>'6- Valoración Controles'!T15</f>
        <v>Muy Baja - 1</v>
      </c>
      <c r="K20" s="634" t="str">
        <f>'6- Valoración Controles'!U15</f>
        <v>Menor - 2</v>
      </c>
      <c r="L20" s="636" t="e">
        <f>AVERAGE(#REF!)</f>
        <v>#REF!</v>
      </c>
      <c r="M20" s="527" t="str">
        <f>'6- Valoración Controles'!V15</f>
        <v>Bajo - 2</v>
      </c>
      <c r="N20" s="527" t="s">
        <v>390</v>
      </c>
      <c r="O20" s="185"/>
      <c r="P20" s="185"/>
      <c r="Q20" s="186"/>
    </row>
    <row r="21" spans="1:17" ht="13.5" customHeight="1">
      <c r="A21" s="652"/>
      <c r="B21" s="527"/>
      <c r="C21" s="497"/>
      <c r="D21" s="497"/>
      <c r="E21" s="184" t="str">
        <f>'5- Identificación de Riesgos'!D21</f>
        <v xml:space="preserve">2. Falta de tiempo para  la realización de la audiencia
</v>
      </c>
      <c r="F21" s="530"/>
      <c r="G21" s="632"/>
      <c r="H21" s="497"/>
      <c r="I21" s="91"/>
      <c r="J21" s="634"/>
      <c r="K21" s="634"/>
      <c r="L21" s="636"/>
      <c r="M21" s="527"/>
      <c r="N21" s="527"/>
      <c r="O21" s="185"/>
      <c r="P21" s="185"/>
      <c r="Q21" s="186"/>
    </row>
    <row r="22" spans="1:17" ht="13.5" customHeight="1">
      <c r="A22" s="652"/>
      <c r="B22" s="527"/>
      <c r="C22" s="497"/>
      <c r="D22" s="497"/>
      <c r="E22" s="184" t="str">
        <f>'5- Identificación de Riesgos'!D22</f>
        <v>3. Programación de audiencias sin tener en cuenta tiempos de duración para su realización.</v>
      </c>
      <c r="F22" s="530"/>
      <c r="G22" s="632"/>
      <c r="H22" s="497"/>
      <c r="I22" s="91"/>
      <c r="J22" s="634"/>
      <c r="K22" s="634"/>
      <c r="L22" s="636"/>
      <c r="M22" s="527"/>
      <c r="N22" s="527"/>
      <c r="O22" s="185"/>
      <c r="P22" s="185"/>
      <c r="Q22" s="186"/>
    </row>
    <row r="23" spans="1:17" ht="13.5" customHeight="1">
      <c r="A23" s="652"/>
      <c r="B23" s="527"/>
      <c r="C23" s="497"/>
      <c r="D23" s="497"/>
      <c r="E23" s="184" t="str">
        <f>'5- Identificación de Riesgos'!D23</f>
        <v>4 .Notificaciones judiciales erradas o inoportunas</v>
      </c>
      <c r="F23" s="530"/>
      <c r="G23" s="632"/>
      <c r="H23" s="497"/>
      <c r="I23" s="91"/>
      <c r="J23" s="634"/>
      <c r="K23" s="634"/>
      <c r="L23" s="636"/>
      <c r="M23" s="527"/>
      <c r="N23" s="527"/>
      <c r="O23" s="185"/>
      <c r="P23" s="185"/>
      <c r="Q23" s="186"/>
    </row>
    <row r="24" spans="1:17" ht="13.5" customHeight="1">
      <c r="A24" s="652"/>
      <c r="B24" s="527"/>
      <c r="C24" s="497"/>
      <c r="D24" s="497"/>
      <c r="E24" s="184" t="str">
        <f>'5- Identificación de Riesgos'!D24</f>
        <v>5.Fallas en el servicio de internet,  conectividad  irregular.</v>
      </c>
      <c r="F24" s="530"/>
      <c r="G24" s="632"/>
      <c r="H24" s="497"/>
      <c r="I24" s="91"/>
      <c r="J24" s="634"/>
      <c r="K24" s="634"/>
      <c r="L24" s="636"/>
      <c r="M24" s="527"/>
      <c r="N24" s="527"/>
      <c r="O24" s="185"/>
      <c r="P24" s="185"/>
      <c r="Q24" s="186"/>
    </row>
    <row r="25" spans="1:17" ht="13.5" customHeight="1">
      <c r="A25" s="652"/>
      <c r="B25" s="527"/>
      <c r="C25" s="497"/>
      <c r="D25" s="497"/>
      <c r="E25" s="184">
        <f>'5- Identificación de Riesgos'!D25</f>
        <v>0</v>
      </c>
      <c r="F25" s="530"/>
      <c r="G25" s="632"/>
      <c r="H25" s="497"/>
      <c r="I25" s="91"/>
      <c r="J25" s="634"/>
      <c r="K25" s="634"/>
      <c r="L25" s="636"/>
      <c r="M25" s="527"/>
      <c r="N25" s="527"/>
      <c r="O25" s="185"/>
      <c r="P25" s="185"/>
      <c r="Q25" s="186"/>
    </row>
    <row r="26" spans="1:17" ht="13.5" customHeight="1">
      <c r="A26" s="652"/>
      <c r="B26" s="527"/>
      <c r="C26" s="497"/>
      <c r="D26" s="497"/>
      <c r="E26" s="184">
        <f>'5- Identificación de Riesgos'!D26</f>
        <v>0</v>
      </c>
      <c r="F26" s="530"/>
      <c r="G26" s="632"/>
      <c r="H26" s="497"/>
      <c r="I26" s="91"/>
      <c r="J26" s="634"/>
      <c r="K26" s="634"/>
      <c r="L26" s="636"/>
      <c r="M26" s="527"/>
      <c r="N26" s="527"/>
      <c r="O26" s="185"/>
      <c r="P26" s="185"/>
      <c r="Q26" s="186"/>
    </row>
    <row r="27" spans="1:17" ht="13.5" customHeight="1">
      <c r="A27" s="652"/>
      <c r="B27" s="527"/>
      <c r="C27" s="497"/>
      <c r="D27" s="497"/>
      <c r="E27" s="184">
        <f>'5- Identificación de Riesgos'!D27</f>
        <v>0</v>
      </c>
      <c r="F27" s="530"/>
      <c r="G27" s="632"/>
      <c r="H27" s="497"/>
      <c r="I27" s="91"/>
      <c r="J27" s="634"/>
      <c r="K27" s="634"/>
      <c r="L27" s="636"/>
      <c r="M27" s="527"/>
      <c r="N27" s="527"/>
      <c r="O27" s="185"/>
      <c r="P27" s="185"/>
      <c r="Q27" s="186"/>
    </row>
    <row r="28" spans="1:17" ht="13.5" customHeight="1">
      <c r="A28" s="652"/>
      <c r="B28" s="527"/>
      <c r="C28" s="497"/>
      <c r="D28" s="497"/>
      <c r="E28" s="184">
        <f>'5- Identificación de Riesgos'!D28</f>
        <v>0</v>
      </c>
      <c r="F28" s="530"/>
      <c r="G28" s="632"/>
      <c r="H28" s="497"/>
      <c r="I28" s="91"/>
      <c r="J28" s="634"/>
      <c r="K28" s="634"/>
      <c r="L28" s="636"/>
      <c r="M28" s="527"/>
      <c r="N28" s="527"/>
      <c r="O28" s="185"/>
      <c r="P28" s="185"/>
      <c r="Q28" s="186"/>
    </row>
    <row r="29" spans="1:17" ht="13.5" customHeight="1">
      <c r="A29" s="652"/>
      <c r="B29" s="538"/>
      <c r="C29" s="497"/>
      <c r="D29" s="497"/>
      <c r="E29" s="184">
        <f>'5- Identificación de Riesgos'!D29</f>
        <v>0</v>
      </c>
      <c r="F29" s="530"/>
      <c r="G29" s="632"/>
      <c r="H29" s="497"/>
      <c r="I29" s="92"/>
      <c r="J29" s="635"/>
      <c r="K29" s="635"/>
      <c r="L29" s="637"/>
      <c r="M29" s="538"/>
      <c r="N29" s="538"/>
      <c r="O29" s="185"/>
      <c r="P29" s="185"/>
      <c r="Q29" s="186"/>
    </row>
    <row r="30" spans="1:17" ht="13.5" customHeight="1">
      <c r="A30" s="651">
        <f>'5- Identificación de Riesgos'!A30</f>
        <v>3</v>
      </c>
      <c r="B30" s="527" t="str">
        <f>'5- Identificación de Riesgos'!B30</f>
        <v xml:space="preserve"> Efectuar notificaciones que no cumplan con los requisitos</v>
      </c>
      <c r="C30" s="538" t="str">
        <f>'5- Identificación de Riesgos'!C30</f>
        <v xml:space="preserve">No realizar las notificaciones, no efectuar oportunamente las notificaciones o no aplicar la normatividad vigente </v>
      </c>
      <c r="D30" s="538" t="s">
        <v>276</v>
      </c>
      <c r="E30" s="184" t="str">
        <f>'5- Identificación de Riesgos'!D30</f>
        <v>1. Errores en la digitación</v>
      </c>
      <c r="F30" s="639" t="str">
        <f>'5- Identificación de Riesgos'!H30</f>
        <v>Muy Baja - 1</v>
      </c>
      <c r="G30" s="538" t="str">
        <f>'5- Identificación de Riesgos'!M30</f>
        <v>Menor - 2</v>
      </c>
      <c r="H30" s="538" t="str">
        <f>'5- Identificación de Riesgos'!N30</f>
        <v>Bajo - 2</v>
      </c>
      <c r="I30" s="91"/>
      <c r="J30" s="634" t="str">
        <f>'6- Valoración Controles'!T20</f>
        <v>Muy Baja - 1</v>
      </c>
      <c r="K30" s="634" t="str">
        <f>'6- Valoración Controles'!U20</f>
        <v>Menor - 2</v>
      </c>
      <c r="L30" s="636" t="e">
        <f>AVERAGE(#REF!)</f>
        <v>#REF!</v>
      </c>
      <c r="M30" s="527" t="str">
        <f>'6- Valoración Controles'!V20</f>
        <v>Bajo - 2</v>
      </c>
      <c r="N30" s="527" t="s">
        <v>390</v>
      </c>
      <c r="O30" s="185"/>
      <c r="P30" s="185"/>
      <c r="Q30" s="186"/>
    </row>
    <row r="31" spans="1:17" ht="13.5" customHeight="1">
      <c r="A31" s="652"/>
      <c r="B31" s="527"/>
      <c r="C31" s="497"/>
      <c r="D31" s="497"/>
      <c r="E31" s="184" t="str">
        <f>'5- Identificación de Riesgos'!D31</f>
        <v>2.Incumplimiento del procedimiento de notificaciones</v>
      </c>
      <c r="F31" s="530"/>
      <c r="G31" s="632"/>
      <c r="H31" s="497"/>
      <c r="I31" s="91"/>
      <c r="J31" s="634"/>
      <c r="K31" s="634"/>
      <c r="L31" s="636"/>
      <c r="M31" s="527"/>
      <c r="N31" s="527"/>
      <c r="O31" s="185"/>
      <c r="P31" s="185"/>
      <c r="Q31" s="186"/>
    </row>
    <row r="32" spans="1:17" ht="13.5" customHeight="1">
      <c r="A32" s="652"/>
      <c r="B32" s="527"/>
      <c r="C32" s="497"/>
      <c r="D32" s="497"/>
      <c r="E32" s="184" t="str">
        <f>'5- Identificación de Riesgos'!D32</f>
        <v xml:space="preserve">3. Error en la información personal para realizar la notificación </v>
      </c>
      <c r="F32" s="530"/>
      <c r="G32" s="632"/>
      <c r="H32" s="497"/>
      <c r="I32" s="91"/>
      <c r="J32" s="634"/>
      <c r="K32" s="634"/>
      <c r="L32" s="636"/>
      <c r="M32" s="527"/>
      <c r="N32" s="527"/>
      <c r="O32" s="185"/>
      <c r="P32" s="185"/>
      <c r="Q32" s="186"/>
    </row>
    <row r="33" spans="1:17" ht="13.5" customHeight="1">
      <c r="A33" s="652"/>
      <c r="B33" s="527"/>
      <c r="C33" s="497"/>
      <c r="D33" s="497"/>
      <c r="E33" s="184" t="str">
        <f>'5- Identificación de Riesgos'!D33</f>
        <v xml:space="preserve">4. Fallas en el servicio de internet </v>
      </c>
      <c r="F33" s="530"/>
      <c r="G33" s="632"/>
      <c r="H33" s="497"/>
      <c r="I33" s="91"/>
      <c r="J33" s="634"/>
      <c r="K33" s="634"/>
      <c r="L33" s="636"/>
      <c r="M33" s="527"/>
      <c r="N33" s="527"/>
      <c r="O33" s="185"/>
      <c r="P33" s="185"/>
      <c r="Q33" s="186"/>
    </row>
    <row r="34" spans="1:17" ht="13.5" customHeight="1">
      <c r="A34" s="652"/>
      <c r="B34" s="527"/>
      <c r="C34" s="497"/>
      <c r="D34" s="497"/>
      <c r="E34" s="184" t="str">
        <f>'5- Identificación de Riesgos'!D34</f>
        <v xml:space="preserve">5. Falta de control y comunicación de los medios de notificación por parte de los juzgados de origen </v>
      </c>
      <c r="F34" s="530"/>
      <c r="G34" s="632"/>
      <c r="H34" s="497"/>
      <c r="I34" s="91"/>
      <c r="J34" s="634"/>
      <c r="K34" s="634"/>
      <c r="L34" s="636"/>
      <c r="M34" s="527"/>
      <c r="N34" s="527"/>
      <c r="O34" s="185"/>
      <c r="P34" s="185"/>
      <c r="Q34" s="186"/>
    </row>
    <row r="35" spans="1:17" ht="13.5" customHeight="1">
      <c r="A35" s="652"/>
      <c r="B35" s="527"/>
      <c r="C35" s="497"/>
      <c r="D35" s="497"/>
      <c r="E35" s="184">
        <f>'5- Identificación de Riesgos'!D35</f>
        <v>0</v>
      </c>
      <c r="F35" s="530"/>
      <c r="G35" s="632"/>
      <c r="H35" s="497"/>
      <c r="I35" s="91"/>
      <c r="J35" s="634"/>
      <c r="K35" s="634"/>
      <c r="L35" s="636"/>
      <c r="M35" s="527"/>
      <c r="N35" s="527"/>
      <c r="O35" s="185"/>
      <c r="P35" s="185"/>
      <c r="Q35" s="186"/>
    </row>
    <row r="36" spans="1:17" ht="13.5" customHeight="1">
      <c r="A36" s="652"/>
      <c r="B36" s="527"/>
      <c r="C36" s="497"/>
      <c r="D36" s="497"/>
      <c r="E36" s="184">
        <f>'5- Identificación de Riesgos'!D36</f>
        <v>0</v>
      </c>
      <c r="F36" s="530"/>
      <c r="G36" s="632"/>
      <c r="H36" s="497"/>
      <c r="I36" s="91"/>
      <c r="J36" s="634"/>
      <c r="K36" s="634"/>
      <c r="L36" s="636"/>
      <c r="M36" s="527"/>
      <c r="N36" s="527"/>
      <c r="O36" s="185"/>
      <c r="P36" s="185"/>
      <c r="Q36" s="186"/>
    </row>
    <row r="37" spans="1:17" ht="13.5" customHeight="1">
      <c r="A37" s="652"/>
      <c r="B37" s="527"/>
      <c r="C37" s="497"/>
      <c r="D37" s="497"/>
      <c r="E37" s="184">
        <f>'5- Identificación de Riesgos'!D37</f>
        <v>0</v>
      </c>
      <c r="F37" s="530"/>
      <c r="G37" s="632"/>
      <c r="H37" s="497"/>
      <c r="I37" s="91"/>
      <c r="J37" s="634"/>
      <c r="K37" s="634"/>
      <c r="L37" s="636"/>
      <c r="M37" s="527"/>
      <c r="N37" s="527"/>
      <c r="O37" s="185"/>
      <c r="P37" s="185"/>
      <c r="Q37" s="186"/>
    </row>
    <row r="38" spans="1:17" ht="13.5" customHeight="1">
      <c r="A38" s="652"/>
      <c r="B38" s="527"/>
      <c r="C38" s="497"/>
      <c r="D38" s="497"/>
      <c r="E38" s="184">
        <f>'5- Identificación de Riesgos'!D38</f>
        <v>0</v>
      </c>
      <c r="F38" s="530"/>
      <c r="G38" s="632"/>
      <c r="H38" s="497"/>
      <c r="I38" s="91"/>
      <c r="J38" s="634"/>
      <c r="K38" s="634"/>
      <c r="L38" s="636"/>
      <c r="M38" s="527"/>
      <c r="N38" s="527"/>
      <c r="O38" s="185"/>
      <c r="P38" s="185"/>
      <c r="Q38" s="186"/>
    </row>
    <row r="39" spans="1:17" ht="13.5" customHeight="1">
      <c r="A39" s="652"/>
      <c r="B39" s="538"/>
      <c r="C39" s="497"/>
      <c r="D39" s="497"/>
      <c r="E39" s="184">
        <f>'5- Identificación de Riesgos'!D39</f>
        <v>0</v>
      </c>
      <c r="F39" s="530"/>
      <c r="G39" s="632"/>
      <c r="H39" s="497"/>
      <c r="I39" s="92"/>
      <c r="J39" s="635"/>
      <c r="K39" s="635"/>
      <c r="L39" s="637"/>
      <c r="M39" s="538"/>
      <c r="N39" s="538"/>
      <c r="O39" s="185"/>
      <c r="P39" s="185"/>
      <c r="Q39" s="186"/>
    </row>
    <row r="40" spans="1:17" ht="13.5" customHeight="1">
      <c r="A40" s="655">
        <f>'5- Identificación de Riesgos'!A40</f>
        <v>4</v>
      </c>
      <c r="B40" s="527" t="str">
        <f>'5- Identificación de Riesgos'!B40</f>
        <v>Efectuar el reparto judicial incumpliendo requisitos</v>
      </c>
      <c r="C40" s="538" t="str">
        <f>'5- Identificación de Riesgos'!C40</f>
        <v xml:space="preserve">Realizar el reparto incumpliendo los principios y condiciones establecida para su realización </v>
      </c>
      <c r="D40" s="538" t="s">
        <v>276</v>
      </c>
      <c r="E40" s="184" t="str">
        <f>'5- Identificación de Riesgos'!D40</f>
        <v xml:space="preserve">1. Fallas en el servicio de internet y electricidad </v>
      </c>
      <c r="F40" s="639" t="str">
        <f>'5- Identificación de Riesgos'!H40</f>
        <v>Muy Baja - 1</v>
      </c>
      <c r="G40" s="538" t="str">
        <f>'5- Identificación de Riesgos'!M40</f>
        <v>Menor - 2</v>
      </c>
      <c r="H40" s="538" t="str">
        <f>'5- Identificación de Riesgos'!N40</f>
        <v>Bajo - 2</v>
      </c>
      <c r="I40" s="91"/>
      <c r="J40" s="634" t="str">
        <f>'6- Valoración Controles'!T24</f>
        <v>Muy Baja - 1</v>
      </c>
      <c r="K40" s="634" t="str">
        <f>'6- Valoración Controles'!U24</f>
        <v>Leve - 1</v>
      </c>
      <c r="L40" s="636" t="e">
        <f>AVERAGE(#REF!)</f>
        <v>#REF!</v>
      </c>
      <c r="M40" s="527" t="str">
        <f>'6- Valoración Controles'!V24</f>
        <v>Bajo - 1</v>
      </c>
      <c r="N40" s="527" t="s">
        <v>391</v>
      </c>
      <c r="O40" s="185"/>
      <c r="P40" s="185"/>
      <c r="Q40" s="186"/>
    </row>
    <row r="41" spans="1:17" ht="13.5" customHeight="1">
      <c r="A41" s="521"/>
      <c r="B41" s="527"/>
      <c r="C41" s="497"/>
      <c r="D41" s="497"/>
      <c r="E41" s="184" t="str">
        <f>'5- Identificación de Riesgos'!D41</f>
        <v>2. Errores en la solicitud radicada</v>
      </c>
      <c r="F41" s="530"/>
      <c r="G41" s="632"/>
      <c r="H41" s="497"/>
      <c r="I41" s="91"/>
      <c r="J41" s="634"/>
      <c r="K41" s="634"/>
      <c r="L41" s="636"/>
      <c r="M41" s="527"/>
      <c r="N41" s="527"/>
      <c r="O41" s="185"/>
      <c r="P41" s="185"/>
      <c r="Q41" s="186"/>
    </row>
    <row r="42" spans="1:17" ht="13.5" customHeight="1">
      <c r="A42" s="521"/>
      <c r="B42" s="527"/>
      <c r="C42" s="497"/>
      <c r="D42" s="497"/>
      <c r="E42" s="184" t="str">
        <f>'5- Identificación de Riesgos'!D42</f>
        <v xml:space="preserve">3. Solicitud con información incompleta </v>
      </c>
      <c r="F42" s="530"/>
      <c r="G42" s="632"/>
      <c r="H42" s="497"/>
      <c r="I42" s="91"/>
      <c r="J42" s="634"/>
      <c r="K42" s="634"/>
      <c r="L42" s="636"/>
      <c r="M42" s="527"/>
      <c r="N42" s="527"/>
      <c r="O42" s="185"/>
      <c r="P42" s="185"/>
      <c r="Q42" s="186"/>
    </row>
    <row r="43" spans="1:17" ht="13.5" customHeight="1">
      <c r="A43" s="521"/>
      <c r="B43" s="527"/>
      <c r="C43" s="497"/>
      <c r="D43" s="497"/>
      <c r="E43" s="184">
        <f>'5- Identificación de Riesgos'!D43</f>
        <v>0</v>
      </c>
      <c r="F43" s="530"/>
      <c r="G43" s="632"/>
      <c r="H43" s="497"/>
      <c r="I43" s="91"/>
      <c r="J43" s="634"/>
      <c r="K43" s="634"/>
      <c r="L43" s="636"/>
      <c r="M43" s="527"/>
      <c r="N43" s="527"/>
      <c r="O43" s="185"/>
      <c r="P43" s="185"/>
      <c r="Q43" s="186"/>
    </row>
    <row r="44" spans="1:17" ht="13.5" customHeight="1">
      <c r="A44" s="521"/>
      <c r="B44" s="527"/>
      <c r="C44" s="497"/>
      <c r="D44" s="497"/>
      <c r="E44" s="184" t="str">
        <f>'5- Identificación de Riesgos'!D44</f>
        <v xml:space="preserve"> </v>
      </c>
      <c r="F44" s="530"/>
      <c r="G44" s="632"/>
      <c r="H44" s="497"/>
      <c r="I44" s="91"/>
      <c r="J44" s="634"/>
      <c r="K44" s="634"/>
      <c r="L44" s="636"/>
      <c r="M44" s="527"/>
      <c r="N44" s="527"/>
      <c r="O44" s="185"/>
      <c r="P44" s="185"/>
      <c r="Q44" s="186"/>
    </row>
    <row r="45" spans="1:17" ht="13.5" customHeight="1">
      <c r="A45" s="521"/>
      <c r="B45" s="527"/>
      <c r="C45" s="497"/>
      <c r="D45" s="497"/>
      <c r="E45" s="184">
        <f>'5- Identificación de Riesgos'!D45</f>
        <v>0</v>
      </c>
      <c r="F45" s="530"/>
      <c r="G45" s="632"/>
      <c r="H45" s="497"/>
      <c r="I45" s="91"/>
      <c r="J45" s="634"/>
      <c r="K45" s="634"/>
      <c r="L45" s="636"/>
      <c r="M45" s="527"/>
      <c r="N45" s="527"/>
      <c r="O45" s="185"/>
      <c r="P45" s="185"/>
      <c r="Q45" s="186"/>
    </row>
    <row r="46" spans="1:17" ht="13.5" customHeight="1">
      <c r="A46" s="521"/>
      <c r="B46" s="527"/>
      <c r="C46" s="497"/>
      <c r="D46" s="497"/>
      <c r="E46" s="184">
        <f>'5- Identificación de Riesgos'!D46</f>
        <v>0</v>
      </c>
      <c r="F46" s="530"/>
      <c r="G46" s="632"/>
      <c r="H46" s="497"/>
      <c r="I46" s="91"/>
      <c r="J46" s="634"/>
      <c r="K46" s="634"/>
      <c r="L46" s="636"/>
      <c r="M46" s="527"/>
      <c r="N46" s="527"/>
      <c r="O46" s="185"/>
      <c r="P46" s="185"/>
      <c r="Q46" s="186"/>
    </row>
    <row r="47" spans="1:17" ht="13.5" customHeight="1">
      <c r="A47" s="521"/>
      <c r="B47" s="527"/>
      <c r="C47" s="497"/>
      <c r="D47" s="497"/>
      <c r="E47" s="184">
        <f>'5- Identificación de Riesgos'!D47</f>
        <v>0</v>
      </c>
      <c r="F47" s="530"/>
      <c r="G47" s="632"/>
      <c r="H47" s="497"/>
      <c r="I47" s="91"/>
      <c r="J47" s="634"/>
      <c r="K47" s="634"/>
      <c r="L47" s="636"/>
      <c r="M47" s="527"/>
      <c r="N47" s="527"/>
      <c r="O47" s="185"/>
      <c r="P47" s="185"/>
      <c r="Q47" s="186"/>
    </row>
    <row r="48" spans="1:17" ht="13.5" customHeight="1">
      <c r="A48" s="521"/>
      <c r="B48" s="527"/>
      <c r="C48" s="497"/>
      <c r="D48" s="497"/>
      <c r="E48" s="184">
        <f>'5- Identificación de Riesgos'!D48</f>
        <v>0</v>
      </c>
      <c r="F48" s="530"/>
      <c r="G48" s="632"/>
      <c r="H48" s="497"/>
      <c r="I48" s="91"/>
      <c r="J48" s="634"/>
      <c r="K48" s="634"/>
      <c r="L48" s="636"/>
      <c r="M48" s="527"/>
      <c r="N48" s="527"/>
      <c r="O48" s="185"/>
      <c r="P48" s="185"/>
      <c r="Q48" s="186"/>
    </row>
    <row r="49" spans="1:17" ht="13.5" customHeight="1">
      <c r="A49" s="521"/>
      <c r="B49" s="538"/>
      <c r="C49" s="497"/>
      <c r="D49" s="497"/>
      <c r="E49" s="184">
        <f>'5- Identificación de Riesgos'!D49</f>
        <v>0</v>
      </c>
      <c r="F49" s="530"/>
      <c r="G49" s="632"/>
      <c r="H49" s="497"/>
      <c r="I49" s="92"/>
      <c r="J49" s="635"/>
      <c r="K49" s="635"/>
      <c r="L49" s="637"/>
      <c r="M49" s="538"/>
      <c r="N49" s="538"/>
      <c r="O49" s="185"/>
      <c r="P49" s="185"/>
      <c r="Q49" s="186"/>
    </row>
    <row r="50" spans="1:17" ht="13.5" customHeight="1">
      <c r="A50" s="655">
        <v>5</v>
      </c>
      <c r="B50" s="527" t="str">
        <f>'5- Identificación de Riesgos'!B50</f>
        <v>Pérdida de información</v>
      </c>
      <c r="C50" s="538" t="str">
        <f>'5- Identificación de Riesgos'!C50</f>
        <v xml:space="preserve">perdida temporal o definitiva de la información de los procesos judiciales </v>
      </c>
      <c r="D50" s="538" t="s">
        <v>276</v>
      </c>
      <c r="E50" s="184" t="str">
        <f>'5- Identificación de Riesgos'!D50</f>
        <v xml:space="preserve">1. Falta de implementación del expediente electrónico estandarizado en todas las dependencias y juzgados.
</v>
      </c>
      <c r="F50" s="639" t="str">
        <f>'5- Identificación de Riesgos'!H50</f>
        <v>Muy Baja - 1</v>
      </c>
      <c r="G50" s="538" t="str">
        <f>'5- Identificación de Riesgos'!M50</f>
        <v>Mayor - 4</v>
      </c>
      <c r="H50" s="538" t="str">
        <f>'5- Identificación de Riesgos'!N50</f>
        <v>Alto  - 4</v>
      </c>
      <c r="I50" s="91"/>
      <c r="J50" s="634" t="str">
        <f>'6- Valoración Controles'!T27</f>
        <v>Muy Baja - 1</v>
      </c>
      <c r="K50" s="634" t="str">
        <f>'6- Valoración Controles'!U27</f>
        <v>Mayor - 4</v>
      </c>
      <c r="L50" s="636" t="e">
        <f>AVERAGE(#REF!)</f>
        <v>#REF!</v>
      </c>
      <c r="M50" s="527" t="str">
        <f>'6- Valoración Controles'!V27</f>
        <v>Alto  - 4</v>
      </c>
      <c r="N50" s="527" t="s">
        <v>390</v>
      </c>
      <c r="O50" s="185"/>
      <c r="P50" s="185"/>
      <c r="Q50" s="186"/>
    </row>
    <row r="51" spans="1:17" ht="13.5" customHeight="1">
      <c r="A51" s="521"/>
      <c r="B51" s="527"/>
      <c r="C51" s="497"/>
      <c r="D51" s="497"/>
      <c r="E51" s="184" t="str">
        <f>'5- Identificación de Riesgos'!D51</f>
        <v>2.Falta de software institucional estandarizado para la especialidad para el control del archivo de documentos tanto físicos como virtuales.</v>
      </c>
      <c r="F51" s="530"/>
      <c r="G51" s="632"/>
      <c r="H51" s="497"/>
      <c r="I51" s="91"/>
      <c r="J51" s="634"/>
      <c r="K51" s="634"/>
      <c r="L51" s="636"/>
      <c r="M51" s="527"/>
      <c r="N51" s="527"/>
      <c r="O51" s="185"/>
      <c r="P51" s="185"/>
      <c r="Q51" s="186"/>
    </row>
    <row r="52" spans="1:17" ht="13.5" customHeight="1">
      <c r="A52" s="521"/>
      <c r="B52" s="527"/>
      <c r="C52" s="497"/>
      <c r="D52" s="497"/>
      <c r="E52" s="184">
        <f>'5- Identificación de Riesgos'!D52</f>
        <v>0</v>
      </c>
      <c r="F52" s="530"/>
      <c r="G52" s="632"/>
      <c r="H52" s="497"/>
      <c r="I52" s="91"/>
      <c r="J52" s="634"/>
      <c r="K52" s="634"/>
      <c r="L52" s="636"/>
      <c r="M52" s="527"/>
      <c r="N52" s="527"/>
      <c r="O52" s="185"/>
      <c r="P52" s="185"/>
      <c r="Q52" s="186"/>
    </row>
    <row r="53" spans="1:17" ht="13.5" customHeight="1">
      <c r="A53" s="521"/>
      <c r="B53" s="527"/>
      <c r="C53" s="497"/>
      <c r="D53" s="497"/>
      <c r="E53" s="184">
        <f>'5- Identificación de Riesgos'!D53</f>
        <v>0</v>
      </c>
      <c r="F53" s="530"/>
      <c r="G53" s="632"/>
      <c r="H53" s="497"/>
      <c r="I53" s="91"/>
      <c r="J53" s="634"/>
      <c r="K53" s="634"/>
      <c r="L53" s="636"/>
      <c r="M53" s="527"/>
      <c r="N53" s="527"/>
      <c r="O53" s="185"/>
      <c r="P53" s="185"/>
      <c r="Q53" s="186"/>
    </row>
    <row r="54" spans="1:17" ht="13.5" customHeight="1">
      <c r="A54" s="521"/>
      <c r="B54" s="527"/>
      <c r="C54" s="497"/>
      <c r="D54" s="497"/>
      <c r="E54" s="184">
        <f>'5- Identificación de Riesgos'!D54</f>
        <v>0</v>
      </c>
      <c r="F54" s="530"/>
      <c r="G54" s="632"/>
      <c r="H54" s="497"/>
      <c r="I54" s="91"/>
      <c r="J54" s="634"/>
      <c r="K54" s="634"/>
      <c r="L54" s="636"/>
      <c r="M54" s="527"/>
      <c r="N54" s="527"/>
      <c r="O54" s="185"/>
      <c r="P54" s="185"/>
      <c r="Q54" s="186"/>
    </row>
    <row r="55" spans="1:17" ht="13.5" customHeight="1">
      <c r="A55" s="521"/>
      <c r="B55" s="527"/>
      <c r="C55" s="497"/>
      <c r="D55" s="497"/>
      <c r="E55" s="184">
        <f>'5- Identificación de Riesgos'!D55</f>
        <v>0</v>
      </c>
      <c r="F55" s="530"/>
      <c r="G55" s="632"/>
      <c r="H55" s="497"/>
      <c r="I55" s="91"/>
      <c r="J55" s="634"/>
      <c r="K55" s="634"/>
      <c r="L55" s="636"/>
      <c r="M55" s="527"/>
      <c r="N55" s="527"/>
      <c r="O55" s="185"/>
      <c r="P55" s="185"/>
      <c r="Q55" s="186"/>
    </row>
    <row r="56" spans="1:17" ht="13.5" customHeight="1">
      <c r="A56" s="521"/>
      <c r="B56" s="527"/>
      <c r="C56" s="497"/>
      <c r="D56" s="497"/>
      <c r="E56" s="184">
        <f>'5- Identificación de Riesgos'!D56</f>
        <v>0</v>
      </c>
      <c r="F56" s="530"/>
      <c r="G56" s="632"/>
      <c r="H56" s="497"/>
      <c r="I56" s="91"/>
      <c r="J56" s="634"/>
      <c r="K56" s="634"/>
      <c r="L56" s="636"/>
      <c r="M56" s="527"/>
      <c r="N56" s="527"/>
      <c r="O56" s="185"/>
      <c r="P56" s="185"/>
      <c r="Q56" s="186"/>
    </row>
    <row r="57" spans="1:17" ht="13.5" customHeight="1">
      <c r="A57" s="521"/>
      <c r="B57" s="527"/>
      <c r="C57" s="497"/>
      <c r="D57" s="497"/>
      <c r="E57" s="184">
        <f>'5- Identificación de Riesgos'!D57</f>
        <v>0</v>
      </c>
      <c r="F57" s="530"/>
      <c r="G57" s="632"/>
      <c r="H57" s="497"/>
      <c r="I57" s="91"/>
      <c r="J57" s="634"/>
      <c r="K57" s="634"/>
      <c r="L57" s="636"/>
      <c r="M57" s="527"/>
      <c r="N57" s="527"/>
      <c r="O57" s="185"/>
      <c r="P57" s="185"/>
      <c r="Q57" s="186"/>
    </row>
    <row r="58" spans="1:17" ht="13.5" customHeight="1">
      <c r="A58" s="521"/>
      <c r="B58" s="527"/>
      <c r="C58" s="497"/>
      <c r="D58" s="497"/>
      <c r="E58" s="184">
        <f>'5- Identificación de Riesgos'!D58</f>
        <v>0</v>
      </c>
      <c r="F58" s="530"/>
      <c r="G58" s="632"/>
      <c r="H58" s="497"/>
      <c r="I58" s="91"/>
      <c r="J58" s="634"/>
      <c r="K58" s="634"/>
      <c r="L58" s="636"/>
      <c r="M58" s="527"/>
      <c r="N58" s="527"/>
      <c r="O58" s="185"/>
      <c r="P58" s="185"/>
      <c r="Q58" s="186"/>
    </row>
    <row r="59" spans="1:17" ht="13.5" customHeight="1" thickBot="1">
      <c r="A59" s="522"/>
      <c r="B59" s="528"/>
      <c r="C59" s="498"/>
      <c r="D59" s="498"/>
      <c r="E59" s="187">
        <f>'5- Identificación de Riesgos'!D59</f>
        <v>0</v>
      </c>
      <c r="F59" s="531"/>
      <c r="G59" s="633"/>
      <c r="H59" s="498"/>
      <c r="I59" s="159"/>
      <c r="J59" s="635"/>
      <c r="K59" s="635"/>
      <c r="L59" s="637"/>
      <c r="M59" s="538"/>
      <c r="N59" s="528"/>
      <c r="O59" s="188"/>
      <c r="P59" s="188"/>
      <c r="Q59" s="189"/>
    </row>
    <row r="60" spans="1:17" ht="13.5" customHeight="1">
      <c r="A60" s="638">
        <v>6</v>
      </c>
      <c r="B60" s="527" t="str">
        <f>'5- Identificación de Riesgos'!B60</f>
        <v xml:space="preserve">Recibir , ofrecer, prometer , entregar o aceptar dádivas o beneficios a nombre propio o de terceros para  expedir, alterar, retener , extraviar o entregar  documentos  sin el lleno de requisitos legales </v>
      </c>
      <c r="C60" s="538" t="str">
        <f>'5- Identificación de Riesgos'!C60</f>
        <v xml:space="preserve"> Realizar trámites sin el cumplimiento de los requisitos legales  o  con informacionales</v>
      </c>
      <c r="D60" s="538" t="s">
        <v>276</v>
      </c>
      <c r="E60" s="184" t="str">
        <f>'5- Identificación de Riesgos'!D60</f>
        <v>1. Falta de ética de los servidores judiciales (debilidad en principios y valores)</v>
      </c>
      <c r="F60" s="639" t="str">
        <f>'5- Identificación de Riesgos'!H60</f>
        <v>Muy Baja - 1</v>
      </c>
      <c r="G60" s="538" t="str">
        <f>'5- Identificación de Riesgos'!M60</f>
        <v>Moderado - 3</v>
      </c>
      <c r="H60" s="538" t="str">
        <f>'5- Identificación de Riesgos'!N60</f>
        <v>Moderado - 3</v>
      </c>
      <c r="I60" s="91"/>
      <c r="J60" s="634" t="str">
        <f>'6- Valoración Controles'!T29</f>
        <v>Muy Baja - 1</v>
      </c>
      <c r="K60" s="634" t="str">
        <f>'6- Valoración Controles'!U29</f>
        <v>Moderado - 3</v>
      </c>
      <c r="L60" s="636" t="e">
        <f>AVERAGE(#REF!)</f>
        <v>#REF!</v>
      </c>
      <c r="M60" s="527" t="str">
        <f>'6- Valoración Controles'!V29</f>
        <v>Moderado - 3</v>
      </c>
      <c r="N60" s="527" t="s">
        <v>390</v>
      </c>
      <c r="O60" s="185"/>
      <c r="P60" s="185"/>
      <c r="Q60" s="186"/>
    </row>
    <row r="61" spans="1:17" ht="13.5" customHeight="1">
      <c r="A61" s="588"/>
      <c r="B61" s="527"/>
      <c r="C61" s="497"/>
      <c r="D61" s="497"/>
      <c r="E61" s="184" t="str">
        <f>'5- Identificación de Riesgos'!D61</f>
        <v>2. Falta de ética de terceros interesados (debilidades en principios y valores)</v>
      </c>
      <c r="F61" s="530"/>
      <c r="G61" s="632"/>
      <c r="H61" s="497"/>
      <c r="I61" s="91"/>
      <c r="J61" s="634"/>
      <c r="K61" s="634"/>
      <c r="L61" s="636"/>
      <c r="M61" s="527"/>
      <c r="N61" s="527"/>
      <c r="O61" s="185"/>
      <c r="P61" s="185"/>
      <c r="Q61" s="186"/>
    </row>
    <row r="62" spans="1:17" ht="13.5" customHeight="1">
      <c r="A62" s="588"/>
      <c r="B62" s="527"/>
      <c r="C62" s="497"/>
      <c r="D62" s="497"/>
      <c r="E62" s="184" t="str">
        <f>'5- Identificación de Riesgos'!D62</f>
        <v>3. debilidades en los controles para la manejo de la información en medio magnético</v>
      </c>
      <c r="F62" s="530"/>
      <c r="G62" s="632"/>
      <c r="H62" s="497"/>
      <c r="I62" s="91"/>
      <c r="J62" s="634"/>
      <c r="K62" s="634"/>
      <c r="L62" s="636"/>
      <c r="M62" s="527"/>
      <c r="N62" s="527"/>
      <c r="O62" s="185"/>
      <c r="P62" s="185"/>
      <c r="Q62" s="186"/>
    </row>
    <row r="63" spans="1:17" ht="13.5" customHeight="1">
      <c r="A63" s="588"/>
      <c r="B63" s="527"/>
      <c r="C63" s="497"/>
      <c r="D63" s="497"/>
      <c r="E63" s="184" t="str">
        <f>'5- Identificación de Riesgos'!D63</f>
        <v xml:space="preserve">4. Falta de un gestor procesal (software) </v>
      </c>
      <c r="F63" s="530"/>
      <c r="G63" s="632"/>
      <c r="H63" s="497"/>
      <c r="I63" s="91"/>
      <c r="J63" s="634"/>
      <c r="K63" s="634"/>
      <c r="L63" s="636"/>
      <c r="M63" s="527"/>
      <c r="N63" s="527"/>
      <c r="O63" s="185"/>
      <c r="P63" s="185"/>
      <c r="Q63" s="186"/>
    </row>
    <row r="64" spans="1:17" ht="13.5" customHeight="1">
      <c r="A64" s="588"/>
      <c r="B64" s="527"/>
      <c r="C64" s="497"/>
      <c r="D64" s="497"/>
      <c r="E64" s="184">
        <f>'5- Identificación de Riesgos'!D64</f>
        <v>0</v>
      </c>
      <c r="F64" s="530"/>
      <c r="G64" s="632"/>
      <c r="H64" s="497"/>
      <c r="I64" s="91"/>
      <c r="J64" s="634"/>
      <c r="K64" s="634"/>
      <c r="L64" s="636"/>
      <c r="M64" s="527"/>
      <c r="N64" s="527"/>
      <c r="O64" s="185"/>
      <c r="P64" s="185"/>
      <c r="Q64" s="186"/>
    </row>
    <row r="65" spans="1:17" ht="13.5" customHeight="1">
      <c r="A65" s="588"/>
      <c r="B65" s="527"/>
      <c r="C65" s="497"/>
      <c r="D65" s="497"/>
      <c r="E65" s="184">
        <f>'5- Identificación de Riesgos'!D65</f>
        <v>0</v>
      </c>
      <c r="F65" s="530"/>
      <c r="G65" s="632"/>
      <c r="H65" s="497"/>
      <c r="I65" s="91"/>
      <c r="J65" s="634"/>
      <c r="K65" s="634"/>
      <c r="L65" s="636"/>
      <c r="M65" s="527"/>
      <c r="N65" s="527"/>
      <c r="O65" s="185"/>
      <c r="P65" s="185"/>
      <c r="Q65" s="186"/>
    </row>
    <row r="66" spans="1:17" ht="13.5" customHeight="1">
      <c r="A66" s="588"/>
      <c r="B66" s="527"/>
      <c r="C66" s="497"/>
      <c r="D66" s="497"/>
      <c r="E66" s="184">
        <f>'5- Identificación de Riesgos'!D66</f>
        <v>0</v>
      </c>
      <c r="F66" s="530"/>
      <c r="G66" s="632"/>
      <c r="H66" s="497"/>
      <c r="I66" s="91"/>
      <c r="J66" s="634"/>
      <c r="K66" s="634"/>
      <c r="L66" s="636"/>
      <c r="M66" s="527"/>
      <c r="N66" s="527"/>
      <c r="O66" s="185"/>
      <c r="P66" s="185"/>
      <c r="Q66" s="186"/>
    </row>
    <row r="67" spans="1:17" ht="13.5" customHeight="1">
      <c r="A67" s="588"/>
      <c r="B67" s="527"/>
      <c r="C67" s="497"/>
      <c r="D67" s="497"/>
      <c r="E67" s="184">
        <f>'5- Identificación de Riesgos'!D67</f>
        <v>0</v>
      </c>
      <c r="F67" s="530"/>
      <c r="G67" s="632"/>
      <c r="H67" s="497"/>
      <c r="I67" s="91"/>
      <c r="J67" s="634"/>
      <c r="K67" s="634"/>
      <c r="L67" s="636"/>
      <c r="M67" s="527"/>
      <c r="N67" s="527"/>
      <c r="O67" s="185"/>
      <c r="P67" s="185"/>
      <c r="Q67" s="186"/>
    </row>
    <row r="68" spans="1:17" ht="13.5" customHeight="1">
      <c r="A68" s="588"/>
      <c r="B68" s="527"/>
      <c r="C68" s="497"/>
      <c r="D68" s="497"/>
      <c r="E68" s="184">
        <f>'5- Identificación de Riesgos'!D68</f>
        <v>0</v>
      </c>
      <c r="F68" s="530"/>
      <c r="G68" s="632"/>
      <c r="H68" s="497"/>
      <c r="I68" s="91"/>
      <c r="J68" s="634"/>
      <c r="K68" s="634"/>
      <c r="L68" s="636"/>
      <c r="M68" s="527"/>
      <c r="N68" s="527"/>
      <c r="O68" s="185"/>
      <c r="P68" s="185"/>
      <c r="Q68" s="186"/>
    </row>
    <row r="69" spans="1:17" ht="13.5" customHeight="1" thickBot="1">
      <c r="A69" s="589"/>
      <c r="B69" s="528"/>
      <c r="C69" s="498"/>
      <c r="D69" s="498"/>
      <c r="E69" s="187">
        <f>'5- Identificación de Riesgos'!D69</f>
        <v>0</v>
      </c>
      <c r="F69" s="531"/>
      <c r="G69" s="633"/>
      <c r="H69" s="498"/>
      <c r="I69" s="159"/>
      <c r="J69" s="635"/>
      <c r="K69" s="635"/>
      <c r="L69" s="637"/>
      <c r="M69" s="538"/>
      <c r="N69" s="528"/>
      <c r="O69" s="188"/>
      <c r="P69" s="188"/>
      <c r="Q69" s="189"/>
    </row>
    <row r="70" spans="1:17" ht="13.5" customHeight="1">
      <c r="A70" s="638">
        <v>7</v>
      </c>
      <c r="B70" s="527" t="str">
        <f>'5- Identificación de Riesgos'!B70</f>
        <v xml:space="preserve">Recibir, ofrecer, prometer, entregar o aceptar dadivas  o beneficios a nombre propio o de terceros para  demorar, retener, alterar o direccionar fallos judiciales </v>
      </c>
      <c r="C70" s="538" t="str">
        <f>'5- Identificación de Riesgos'!C70</f>
        <v xml:space="preserve">Proferir  sentencias judiciales incumpliendo los principios de la administración de justicia o sin la observancia de los Códigos  Procesales en la materia </v>
      </c>
      <c r="D70" s="538" t="s">
        <v>276</v>
      </c>
      <c r="E70" s="184" t="e">
        <f>'5- Identificación de Riesgos'!#REF!</f>
        <v>#REF!</v>
      </c>
      <c r="F70" s="639" t="str">
        <f>'5- Identificación de Riesgos'!H70</f>
        <v>Muy Baja - 1</v>
      </c>
      <c r="G70" s="538" t="str">
        <f>'5- Identificación de Riesgos'!M70</f>
        <v>Moderado - 3</v>
      </c>
      <c r="H70" s="538" t="str">
        <f>'5- Identificación de Riesgos'!N70</f>
        <v>Moderado - 3</v>
      </c>
      <c r="I70" s="91"/>
      <c r="J70" s="634" t="str">
        <f>'6- Valoración Controles'!T33</f>
        <v>Muy Baja - 1</v>
      </c>
      <c r="K70" s="634" t="str">
        <f>'6- Valoración Controles'!U33</f>
        <v>Moderado - 3</v>
      </c>
      <c r="L70" s="636" t="e">
        <f>AVERAGE(#REF!)</f>
        <v>#REF!</v>
      </c>
      <c r="M70" s="527" t="str">
        <f>'6- Valoración Controles'!V33</f>
        <v>Moderado - 3</v>
      </c>
      <c r="N70" s="527" t="s">
        <v>390</v>
      </c>
      <c r="O70" s="185"/>
      <c r="P70" s="185"/>
      <c r="Q70" s="186"/>
    </row>
    <row r="71" spans="1:17" ht="13.5" customHeight="1">
      <c r="A71" s="588"/>
      <c r="B71" s="527"/>
      <c r="C71" s="497"/>
      <c r="D71" s="497"/>
      <c r="E71" s="184" t="e">
        <f>'5- Identificación de Riesgos'!#REF!</f>
        <v>#REF!</v>
      </c>
      <c r="F71" s="530"/>
      <c r="G71" s="632"/>
      <c r="H71" s="497"/>
      <c r="I71" s="91"/>
      <c r="J71" s="634"/>
      <c r="K71" s="634"/>
      <c r="L71" s="636"/>
      <c r="M71" s="527"/>
      <c r="N71" s="527"/>
      <c r="O71" s="185"/>
      <c r="P71" s="185"/>
      <c r="Q71" s="186"/>
    </row>
    <row r="72" spans="1:17" ht="13.5" customHeight="1">
      <c r="A72" s="588"/>
      <c r="B72" s="527"/>
      <c r="C72" s="497"/>
      <c r="D72" s="497"/>
      <c r="E72" s="184" t="e">
        <f>'5- Identificación de Riesgos'!#REF!</f>
        <v>#REF!</v>
      </c>
      <c r="F72" s="530"/>
      <c r="G72" s="632"/>
      <c r="H72" s="497"/>
      <c r="I72" s="91"/>
      <c r="J72" s="634"/>
      <c r="K72" s="634"/>
      <c r="L72" s="636"/>
      <c r="M72" s="527"/>
      <c r="N72" s="527"/>
      <c r="O72" s="185"/>
      <c r="P72" s="185"/>
      <c r="Q72" s="186"/>
    </row>
    <row r="73" spans="1:17" ht="13.5" customHeight="1">
      <c r="A73" s="588"/>
      <c r="B73" s="527"/>
      <c r="C73" s="497"/>
      <c r="D73" s="497"/>
      <c r="E73" s="184" t="e">
        <f>'5- Identificación de Riesgos'!#REF!</f>
        <v>#REF!</v>
      </c>
      <c r="F73" s="530"/>
      <c r="G73" s="632"/>
      <c r="H73" s="497"/>
      <c r="I73" s="91"/>
      <c r="J73" s="634"/>
      <c r="K73" s="634"/>
      <c r="L73" s="636"/>
      <c r="M73" s="527"/>
      <c r="N73" s="527"/>
      <c r="O73" s="185"/>
      <c r="P73" s="185"/>
      <c r="Q73" s="186"/>
    </row>
    <row r="74" spans="1:17" ht="13.5" customHeight="1">
      <c r="A74" s="588"/>
      <c r="B74" s="527"/>
      <c r="C74" s="497"/>
      <c r="D74" s="497"/>
      <c r="E74" s="184" t="e">
        <f>'5- Identificación de Riesgos'!#REF!</f>
        <v>#REF!</v>
      </c>
      <c r="F74" s="530"/>
      <c r="G74" s="632"/>
      <c r="H74" s="497"/>
      <c r="I74" s="91"/>
      <c r="J74" s="634"/>
      <c r="K74" s="634"/>
      <c r="L74" s="636"/>
      <c r="M74" s="527"/>
      <c r="N74" s="527"/>
      <c r="O74" s="185"/>
      <c r="P74" s="185"/>
      <c r="Q74" s="186"/>
    </row>
    <row r="75" spans="1:17" ht="13.5" customHeight="1">
      <c r="A75" s="588"/>
      <c r="B75" s="527"/>
      <c r="C75" s="497"/>
      <c r="D75" s="497"/>
      <c r="E75" s="184" t="e">
        <f>'5- Identificación de Riesgos'!#REF!</f>
        <v>#REF!</v>
      </c>
      <c r="F75" s="530"/>
      <c r="G75" s="632"/>
      <c r="H75" s="497"/>
      <c r="I75" s="91"/>
      <c r="J75" s="634"/>
      <c r="K75" s="634"/>
      <c r="L75" s="636"/>
      <c r="M75" s="527"/>
      <c r="N75" s="527"/>
      <c r="O75" s="185"/>
      <c r="P75" s="185"/>
      <c r="Q75" s="186"/>
    </row>
    <row r="76" spans="1:17" ht="13.5" customHeight="1">
      <c r="A76" s="588"/>
      <c r="B76" s="527"/>
      <c r="C76" s="497"/>
      <c r="D76" s="497"/>
      <c r="E76" s="184" t="e">
        <f>'5- Identificación de Riesgos'!#REF!</f>
        <v>#REF!</v>
      </c>
      <c r="F76" s="530"/>
      <c r="G76" s="632"/>
      <c r="H76" s="497"/>
      <c r="I76" s="91"/>
      <c r="J76" s="634"/>
      <c r="K76" s="634"/>
      <c r="L76" s="636"/>
      <c r="M76" s="527"/>
      <c r="N76" s="527"/>
      <c r="O76" s="185"/>
      <c r="P76" s="185"/>
      <c r="Q76" s="186"/>
    </row>
    <row r="77" spans="1:17" ht="13.5" customHeight="1">
      <c r="A77" s="588"/>
      <c r="B77" s="527"/>
      <c r="C77" s="497"/>
      <c r="D77" s="497"/>
      <c r="E77" s="184" t="e">
        <f>'5- Identificación de Riesgos'!#REF!</f>
        <v>#REF!</v>
      </c>
      <c r="F77" s="530"/>
      <c r="G77" s="632"/>
      <c r="H77" s="497"/>
      <c r="I77" s="91"/>
      <c r="J77" s="634"/>
      <c r="K77" s="634"/>
      <c r="L77" s="636"/>
      <c r="M77" s="527"/>
      <c r="N77" s="527"/>
      <c r="O77" s="185"/>
      <c r="P77" s="185"/>
      <c r="Q77" s="186"/>
    </row>
    <row r="78" spans="1:17" ht="13.5" customHeight="1">
      <c r="A78" s="588"/>
      <c r="B78" s="527"/>
      <c r="C78" s="497"/>
      <c r="D78" s="497"/>
      <c r="E78" s="184" t="e">
        <f>'5- Identificación de Riesgos'!#REF!</f>
        <v>#REF!</v>
      </c>
      <c r="F78" s="530"/>
      <c r="G78" s="632"/>
      <c r="H78" s="497"/>
      <c r="I78" s="91"/>
      <c r="J78" s="634"/>
      <c r="K78" s="634"/>
      <c r="L78" s="636"/>
      <c r="M78" s="527"/>
      <c r="N78" s="527"/>
      <c r="O78" s="185"/>
      <c r="P78" s="185"/>
      <c r="Q78" s="186"/>
    </row>
    <row r="79" spans="1:17" ht="13.5" customHeight="1" thickBot="1">
      <c r="A79" s="589"/>
      <c r="B79" s="528"/>
      <c r="C79" s="498"/>
      <c r="D79" s="498"/>
      <c r="E79" s="187" t="e">
        <f>'5- Identificación de Riesgos'!#REF!</f>
        <v>#REF!</v>
      </c>
      <c r="F79" s="531"/>
      <c r="G79" s="633"/>
      <c r="H79" s="498"/>
      <c r="I79" s="159"/>
      <c r="J79" s="635"/>
      <c r="K79" s="635"/>
      <c r="L79" s="637"/>
      <c r="M79" s="538"/>
      <c r="N79" s="528"/>
      <c r="O79" s="188"/>
      <c r="P79" s="188"/>
      <c r="Q79" s="189"/>
    </row>
  </sheetData>
  <mergeCells count="112">
    <mergeCell ref="A30:A39"/>
    <mergeCell ref="B30:B39"/>
    <mergeCell ref="C30:C39"/>
    <mergeCell ref="D30:D39"/>
    <mergeCell ref="F30:F39"/>
    <mergeCell ref="C40:C49"/>
    <mergeCell ref="G30:G39"/>
    <mergeCell ref="A50:A59"/>
    <mergeCell ref="B50:B59"/>
    <mergeCell ref="C50:C59"/>
    <mergeCell ref="D50:D59"/>
    <mergeCell ref="F50:F59"/>
    <mergeCell ref="D40:D49"/>
    <mergeCell ref="F40:F49"/>
    <mergeCell ref="A40:A49"/>
    <mergeCell ref="B40:B49"/>
    <mergeCell ref="I8:I9"/>
    <mergeCell ref="E8:E9"/>
    <mergeCell ref="L10:L19"/>
    <mergeCell ref="A6:B6"/>
    <mergeCell ref="F20:F29"/>
    <mergeCell ref="G20:G29"/>
    <mergeCell ref="G40:G49"/>
    <mergeCell ref="A20:A29"/>
    <mergeCell ref="B20:B29"/>
    <mergeCell ref="K20:K29"/>
    <mergeCell ref="G10:G19"/>
    <mergeCell ref="H10:H19"/>
    <mergeCell ref="J10:J19"/>
    <mergeCell ref="K10:K19"/>
    <mergeCell ref="D20:D29"/>
    <mergeCell ref="C20:C29"/>
    <mergeCell ref="A10:A19"/>
    <mergeCell ref="B10:B19"/>
    <mergeCell ref="L40:L49"/>
    <mergeCell ref="J30:J39"/>
    <mergeCell ref="K30:K39"/>
    <mergeCell ref="J40:J49"/>
    <mergeCell ref="K40:K49"/>
    <mergeCell ref="H40:H49"/>
    <mergeCell ref="L60:L69"/>
    <mergeCell ref="M60:M69"/>
    <mergeCell ref="N60:N69"/>
    <mergeCell ref="M10:M19"/>
    <mergeCell ref="N10:N19"/>
    <mergeCell ref="C10:C19"/>
    <mergeCell ref="D10:D19"/>
    <mergeCell ref="H20:H29"/>
    <mergeCell ref="J20:J29"/>
    <mergeCell ref="L20:L29"/>
    <mergeCell ref="M50:M59"/>
    <mergeCell ref="N50:N59"/>
    <mergeCell ref="G50:G59"/>
    <mergeCell ref="H50:H59"/>
    <mergeCell ref="J50:J59"/>
    <mergeCell ref="K50:K59"/>
    <mergeCell ref="L50:L59"/>
    <mergeCell ref="H30:H39"/>
    <mergeCell ref="M30:M39"/>
    <mergeCell ref="N30:N39"/>
    <mergeCell ref="M40:M49"/>
    <mergeCell ref="N40:N49"/>
    <mergeCell ref="F10:F19"/>
    <mergeCell ref="L30:L3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6:Q6"/>
    <mergeCell ref="L8:L9"/>
    <mergeCell ref="K8:K9"/>
    <mergeCell ref="C5:V5"/>
    <mergeCell ref="M70:M79"/>
    <mergeCell ref="N70:N79"/>
    <mergeCell ref="G70:G79"/>
    <mergeCell ref="H70:H79"/>
    <mergeCell ref="J70:J79"/>
    <mergeCell ref="K70:K79"/>
    <mergeCell ref="L70:L79"/>
    <mergeCell ref="A70:A79"/>
    <mergeCell ref="B70:B79"/>
    <mergeCell ref="C70:C79"/>
    <mergeCell ref="D70:D79"/>
    <mergeCell ref="F70:F79"/>
    <mergeCell ref="A60:A69"/>
    <mergeCell ref="B60:B69"/>
    <mergeCell ref="C60:C69"/>
    <mergeCell ref="D60:D69"/>
    <mergeCell ref="F60:F69"/>
    <mergeCell ref="G60:G69"/>
    <mergeCell ref="H60:H69"/>
    <mergeCell ref="J60:J69"/>
    <mergeCell ref="K60:K69"/>
    <mergeCell ref="M20:M29"/>
    <mergeCell ref="N20:N29"/>
  </mergeCells>
  <conditionalFormatting sqref="F10 F20 F30 F40 F50">
    <cfRule type="containsText" dxfId="398" priority="587" operator="containsText" text="Muy Baja">
      <formula>NOT(ISERROR(SEARCH("Muy Baja",F10)))</formula>
    </cfRule>
    <cfRule type="containsText" dxfId="397" priority="588" operator="containsText" text="Baja">
      <formula>NOT(ISERROR(SEARCH("Baja",F10)))</formula>
    </cfRule>
    <cfRule type="containsText" dxfId="396" priority="589" operator="containsText" text="Muy Alta">
      <formula>NOT(ISERROR(SEARCH("Muy Alta",F10)))</formula>
    </cfRule>
    <cfRule type="containsText" dxfId="395" priority="591" operator="containsText" text="Alta">
      <formula>NOT(ISERROR(SEARCH("Alta",F10)))</formula>
    </cfRule>
    <cfRule type="containsText" dxfId="394" priority="592" operator="containsText" text="Media">
      <formula>NOT(ISERROR(SEARCH("Media",F10)))</formula>
    </cfRule>
    <cfRule type="containsText" dxfId="393" priority="593" operator="containsText" text="Media">
      <formula>NOT(ISERROR(SEARCH("Media",F10)))</formula>
    </cfRule>
    <cfRule type="containsText" dxfId="392" priority="594" operator="containsText" text="Media">
      <formula>NOT(ISERROR(SEARCH("Media",F10)))</formula>
    </cfRule>
    <cfRule type="containsText" dxfId="391" priority="595" operator="containsText" text="Muy Baja">
      <formula>NOT(ISERROR(SEARCH("Muy Baja",F10)))</formula>
    </cfRule>
    <cfRule type="containsText" dxfId="390" priority="596" operator="containsText" text="Baja">
      <formula>NOT(ISERROR(SEARCH("Baja",F10)))</formula>
    </cfRule>
    <cfRule type="containsText" dxfId="389" priority="597" operator="containsText" text="Muy Baja">
      <formula>NOT(ISERROR(SEARCH("Muy Baja",F10)))</formula>
    </cfRule>
    <cfRule type="containsText" dxfId="388" priority="598" operator="containsText" text="Muy Baja">
      <formula>NOT(ISERROR(SEARCH("Muy Baja",F10)))</formula>
    </cfRule>
    <cfRule type="containsText" dxfId="387" priority="599" operator="containsText" text="Muy Baja">
      <formula>NOT(ISERROR(SEARCH("Muy Baja",F10)))</formula>
    </cfRule>
    <cfRule type="containsText" dxfId="386" priority="600" operator="containsText" text="Muy Baja'Tabla probabilidad'!">
      <formula>NOT(ISERROR(SEARCH("Muy Baja'Tabla probabilidad'!",F10)))</formula>
    </cfRule>
    <cfRule type="containsText" dxfId="385" priority="601" operator="containsText" text="Muy bajo">
      <formula>NOT(ISERROR(SEARCH("Muy bajo",F10)))</formula>
    </cfRule>
    <cfRule type="containsText" dxfId="384" priority="602" operator="containsText" text="Alta">
      <formula>NOT(ISERROR(SEARCH("Alta",F10)))</formula>
    </cfRule>
    <cfRule type="containsText" dxfId="383" priority="603" operator="containsText" text="Media">
      <formula>NOT(ISERROR(SEARCH("Media",F10)))</formula>
    </cfRule>
    <cfRule type="containsText" dxfId="382" priority="604" operator="containsText" text="Baja">
      <formula>NOT(ISERROR(SEARCH("Baja",F10)))</formula>
    </cfRule>
    <cfRule type="containsText" dxfId="381" priority="605" operator="containsText" text="Muy baja">
      <formula>NOT(ISERROR(SEARCH("Muy baja",F10)))</formula>
    </cfRule>
    <cfRule type="cellIs" dxfId="380" priority="608" operator="between">
      <formula>1</formula>
      <formula>2</formula>
    </cfRule>
    <cfRule type="cellIs" dxfId="379" priority="609" operator="between">
      <formula>0</formula>
      <formula>2</formula>
    </cfRule>
  </conditionalFormatting>
  <conditionalFormatting sqref="F60">
    <cfRule type="containsText" dxfId="378" priority="189" operator="containsText" text="Muy Baja">
      <formula>NOT(ISERROR(SEARCH("Muy Baja",F60)))</formula>
    </cfRule>
    <cfRule type="containsText" dxfId="377" priority="190" operator="containsText" text="Baja">
      <formula>NOT(ISERROR(SEARCH("Baja",F60)))</formula>
    </cfRule>
    <cfRule type="containsText" dxfId="376" priority="191" operator="containsText" text="Muy Alta">
      <formula>NOT(ISERROR(SEARCH("Muy Alta",F60)))</formula>
    </cfRule>
    <cfRule type="containsText" dxfId="375" priority="192" operator="containsText" text="Alta">
      <formula>NOT(ISERROR(SEARCH("Alta",F60)))</formula>
    </cfRule>
    <cfRule type="containsText" dxfId="374" priority="193" operator="containsText" text="Media">
      <formula>NOT(ISERROR(SEARCH("Media",F60)))</formula>
    </cfRule>
    <cfRule type="containsText" dxfId="373" priority="194" operator="containsText" text="Media">
      <formula>NOT(ISERROR(SEARCH("Media",F60)))</formula>
    </cfRule>
    <cfRule type="containsText" dxfId="372" priority="195" operator="containsText" text="Media">
      <formula>NOT(ISERROR(SEARCH("Media",F60)))</formula>
    </cfRule>
    <cfRule type="containsText" dxfId="371" priority="196" operator="containsText" text="Muy Baja">
      <formula>NOT(ISERROR(SEARCH("Muy Baja",F60)))</formula>
    </cfRule>
    <cfRule type="containsText" dxfId="370" priority="197" operator="containsText" text="Baja">
      <formula>NOT(ISERROR(SEARCH("Baja",F60)))</formula>
    </cfRule>
    <cfRule type="containsText" dxfId="369" priority="198" operator="containsText" text="Muy Baja">
      <formula>NOT(ISERROR(SEARCH("Muy Baja",F60)))</formula>
    </cfRule>
    <cfRule type="containsText" dxfId="368" priority="199" operator="containsText" text="Muy Baja">
      <formula>NOT(ISERROR(SEARCH("Muy Baja",F60)))</formula>
    </cfRule>
    <cfRule type="containsText" dxfId="367" priority="200" operator="containsText" text="Muy Baja">
      <formula>NOT(ISERROR(SEARCH("Muy Baja",F60)))</formula>
    </cfRule>
    <cfRule type="containsText" dxfId="366" priority="201" operator="containsText" text="Muy Baja'Tabla probabilidad'!">
      <formula>NOT(ISERROR(SEARCH("Muy Baja'Tabla probabilidad'!",F60)))</formula>
    </cfRule>
    <cfRule type="containsText" dxfId="365" priority="202" operator="containsText" text="Muy bajo">
      <formula>NOT(ISERROR(SEARCH("Muy bajo",F60)))</formula>
    </cfRule>
    <cfRule type="containsText" dxfId="364" priority="203" operator="containsText" text="Alta">
      <formula>NOT(ISERROR(SEARCH("Alta",F60)))</formula>
    </cfRule>
    <cfRule type="containsText" dxfId="363" priority="204" operator="containsText" text="Media">
      <formula>NOT(ISERROR(SEARCH("Media",F60)))</formula>
    </cfRule>
    <cfRule type="containsText" dxfId="362" priority="205" operator="containsText" text="Baja">
      <formula>NOT(ISERROR(SEARCH("Baja",F60)))</formula>
    </cfRule>
    <cfRule type="containsText" dxfId="361" priority="206" operator="containsText" text="Muy baja">
      <formula>NOT(ISERROR(SEARCH("Muy baja",F60)))</formula>
    </cfRule>
    <cfRule type="cellIs" dxfId="360" priority="209" operator="between">
      <formula>1</formula>
      <formula>2</formula>
    </cfRule>
    <cfRule type="cellIs" dxfId="359" priority="210" operator="between">
      <formula>0</formula>
      <formula>2</formula>
    </cfRule>
  </conditionalFormatting>
  <conditionalFormatting sqref="F70">
    <cfRule type="containsText" dxfId="358" priority="63" operator="containsText" text="Muy Baja">
      <formula>NOT(ISERROR(SEARCH("Muy Baja",F70)))</formula>
    </cfRule>
    <cfRule type="containsText" dxfId="357" priority="64" operator="containsText" text="Baja">
      <formula>NOT(ISERROR(SEARCH("Baja",F70)))</formula>
    </cfRule>
    <cfRule type="containsText" dxfId="356" priority="65" operator="containsText" text="Muy Alta">
      <formula>NOT(ISERROR(SEARCH("Muy Alta",F70)))</formula>
    </cfRule>
    <cfRule type="containsText" dxfId="355" priority="66" operator="containsText" text="Alta">
      <formula>NOT(ISERROR(SEARCH("Alta",F70)))</formula>
    </cfRule>
    <cfRule type="containsText" dxfId="354" priority="67" operator="containsText" text="Media">
      <formula>NOT(ISERROR(SEARCH("Media",F70)))</formula>
    </cfRule>
    <cfRule type="containsText" dxfId="353" priority="68" operator="containsText" text="Media">
      <formula>NOT(ISERROR(SEARCH("Media",F70)))</formula>
    </cfRule>
    <cfRule type="containsText" dxfId="352" priority="69" operator="containsText" text="Media">
      <formula>NOT(ISERROR(SEARCH("Media",F70)))</formula>
    </cfRule>
    <cfRule type="containsText" dxfId="351" priority="70" operator="containsText" text="Muy Baja">
      <formula>NOT(ISERROR(SEARCH("Muy Baja",F70)))</formula>
    </cfRule>
    <cfRule type="containsText" dxfId="350" priority="71" operator="containsText" text="Baja">
      <formula>NOT(ISERROR(SEARCH("Baja",F70)))</formula>
    </cfRule>
    <cfRule type="containsText" dxfId="349" priority="72" operator="containsText" text="Muy Baja">
      <formula>NOT(ISERROR(SEARCH("Muy Baja",F70)))</formula>
    </cfRule>
    <cfRule type="containsText" dxfId="348" priority="73" operator="containsText" text="Muy Baja">
      <formula>NOT(ISERROR(SEARCH("Muy Baja",F70)))</formula>
    </cfRule>
    <cfRule type="containsText" dxfId="347" priority="74" operator="containsText" text="Muy Baja">
      <formula>NOT(ISERROR(SEARCH("Muy Baja",F70)))</formula>
    </cfRule>
    <cfRule type="containsText" dxfId="346" priority="75" operator="containsText" text="Muy Baja'Tabla probabilidad'!">
      <formula>NOT(ISERROR(SEARCH("Muy Baja'Tabla probabilidad'!",F70)))</formula>
    </cfRule>
    <cfRule type="containsText" dxfId="345" priority="76" operator="containsText" text="Muy bajo">
      <formula>NOT(ISERROR(SEARCH("Muy bajo",F70)))</formula>
    </cfRule>
    <cfRule type="containsText" dxfId="344" priority="77" operator="containsText" text="Alta">
      <formula>NOT(ISERROR(SEARCH("Alta",F70)))</formula>
    </cfRule>
    <cfRule type="containsText" dxfId="343" priority="78" operator="containsText" text="Media">
      <formula>NOT(ISERROR(SEARCH("Media",F70)))</formula>
    </cfRule>
    <cfRule type="containsText" dxfId="342" priority="79" operator="containsText" text="Baja">
      <formula>NOT(ISERROR(SEARCH("Baja",F70)))</formula>
    </cfRule>
    <cfRule type="containsText" dxfId="341" priority="80" operator="containsText" text="Muy baja">
      <formula>NOT(ISERROR(SEARCH("Muy baja",F70)))</formula>
    </cfRule>
    <cfRule type="cellIs" dxfId="340" priority="83" operator="between">
      <formula>1</formula>
      <formula>2</formula>
    </cfRule>
    <cfRule type="cellIs" dxfId="339" priority="84" operator="between">
      <formula>0</formula>
      <formula>2</formula>
    </cfRule>
  </conditionalFormatting>
  <conditionalFormatting sqref="G10 G20 G30 G40 G50">
    <cfRule type="containsText" dxfId="338" priority="581" operator="containsText" text="Catastrófico">
      <formula>NOT(ISERROR(SEARCH("Catastrófico",G10)))</formula>
    </cfRule>
    <cfRule type="containsText" dxfId="337" priority="582" operator="containsText" text="Mayor">
      <formula>NOT(ISERROR(SEARCH("Mayor",G10)))</formula>
    </cfRule>
    <cfRule type="containsText" dxfId="336" priority="583" operator="containsText" text="Alta">
      <formula>NOT(ISERROR(SEARCH("Alta",G10)))</formula>
    </cfRule>
    <cfRule type="containsText" dxfId="335" priority="584" operator="containsText" text="Moderado">
      <formula>NOT(ISERROR(SEARCH("Moderado",G10)))</formula>
    </cfRule>
    <cfRule type="containsText" dxfId="334" priority="585" operator="containsText" text="Menor">
      <formula>NOT(ISERROR(SEARCH("Menor",G10)))</formula>
    </cfRule>
    <cfRule type="containsText" dxfId="333" priority="586" operator="containsText" text="Leve">
      <formula>NOT(ISERROR(SEARCH("Leve",G10)))</formula>
    </cfRule>
  </conditionalFormatting>
  <conditionalFormatting sqref="G60">
    <cfRule type="containsText" dxfId="332" priority="183" operator="containsText" text="Catastrófico">
      <formula>NOT(ISERROR(SEARCH("Catastrófico",G60)))</formula>
    </cfRule>
    <cfRule type="containsText" dxfId="331" priority="184" operator="containsText" text="Mayor">
      <formula>NOT(ISERROR(SEARCH("Mayor",G60)))</formula>
    </cfRule>
    <cfRule type="containsText" dxfId="330" priority="185" operator="containsText" text="Alta">
      <formula>NOT(ISERROR(SEARCH("Alta",G60)))</formula>
    </cfRule>
    <cfRule type="containsText" dxfId="329" priority="186" operator="containsText" text="Moderado">
      <formula>NOT(ISERROR(SEARCH("Moderado",G60)))</formula>
    </cfRule>
    <cfRule type="containsText" dxfId="328" priority="187" operator="containsText" text="Menor">
      <formula>NOT(ISERROR(SEARCH("Menor",G60)))</formula>
    </cfRule>
    <cfRule type="containsText" dxfId="327" priority="188" operator="containsText" text="Leve">
      <formula>NOT(ISERROR(SEARCH("Leve",G60)))</formula>
    </cfRule>
  </conditionalFormatting>
  <conditionalFormatting sqref="G70">
    <cfRule type="containsText" dxfId="326" priority="57" operator="containsText" text="Catastrófico">
      <formula>NOT(ISERROR(SEARCH("Catastrófico",G70)))</formula>
    </cfRule>
    <cfRule type="containsText" dxfId="325" priority="58" operator="containsText" text="Mayor">
      <formula>NOT(ISERROR(SEARCH("Mayor",G70)))</formula>
    </cfRule>
    <cfRule type="containsText" dxfId="324" priority="59" operator="containsText" text="Alta">
      <formula>NOT(ISERROR(SEARCH("Alta",G70)))</formula>
    </cfRule>
    <cfRule type="containsText" dxfId="323" priority="60" operator="containsText" text="Moderado">
      <formula>NOT(ISERROR(SEARCH("Moderado",G70)))</formula>
    </cfRule>
    <cfRule type="containsText" dxfId="322" priority="61" operator="containsText" text="Menor">
      <formula>NOT(ISERROR(SEARCH("Menor",G70)))</formula>
    </cfRule>
    <cfRule type="containsText" dxfId="321" priority="62" operator="containsText" text="Leve">
      <formula>NOT(ISERROR(SEARCH("Leve",G70)))</formula>
    </cfRule>
  </conditionalFormatting>
  <conditionalFormatting sqref="H10:I10 H20:I20 H30:I30 H40:I40 H50:I50">
    <cfRule type="containsText" dxfId="320" priority="576" operator="containsText" text="Extremo">
      <formula>NOT(ISERROR(SEARCH("Extremo",H10)))</formula>
    </cfRule>
    <cfRule type="containsText" dxfId="319" priority="577" operator="containsText" text="Alto">
      <formula>NOT(ISERROR(SEARCH("Alto",H10)))</formula>
    </cfRule>
    <cfRule type="containsText" dxfId="318" priority="578" operator="containsText" text="Bajo">
      <formula>NOT(ISERROR(SEARCH("Bajo",H10)))</formula>
    </cfRule>
    <cfRule type="containsText" dxfId="317" priority="579" operator="containsText" text="Moderado">
      <formula>NOT(ISERROR(SEARCH("Moderado",H10)))</formula>
    </cfRule>
    <cfRule type="containsText" dxfId="316" priority="580" operator="containsText" text="Extremo">
      <formula>NOT(ISERROR(SEARCH("Extremo",H10)))</formula>
    </cfRule>
  </conditionalFormatting>
  <conditionalFormatting sqref="H60:I60">
    <cfRule type="containsText" dxfId="315" priority="178" operator="containsText" text="Extremo">
      <formula>NOT(ISERROR(SEARCH("Extremo",H60)))</formula>
    </cfRule>
    <cfRule type="containsText" dxfId="314" priority="179" operator="containsText" text="Alto">
      <formula>NOT(ISERROR(SEARCH("Alto",H60)))</formula>
    </cfRule>
    <cfRule type="containsText" dxfId="313" priority="180" operator="containsText" text="Bajo">
      <formula>NOT(ISERROR(SEARCH("Bajo",H60)))</formula>
    </cfRule>
    <cfRule type="containsText" dxfId="312" priority="181" operator="containsText" text="Moderado">
      <formula>NOT(ISERROR(SEARCH("Moderado",H60)))</formula>
    </cfRule>
    <cfRule type="containsText" dxfId="311" priority="182" operator="containsText" text="Extremo">
      <formula>NOT(ISERROR(SEARCH("Extremo",H60)))</formula>
    </cfRule>
  </conditionalFormatting>
  <conditionalFormatting sqref="H70:I70">
    <cfRule type="containsText" dxfId="310" priority="52" operator="containsText" text="Extremo">
      <formula>NOT(ISERROR(SEARCH("Extremo",H70)))</formula>
    </cfRule>
    <cfRule type="containsText" dxfId="309" priority="53" operator="containsText" text="Alto">
      <formula>NOT(ISERROR(SEARCH("Alto",H70)))</formula>
    </cfRule>
    <cfRule type="containsText" dxfId="308" priority="54" operator="containsText" text="Bajo">
      <formula>NOT(ISERROR(SEARCH("Bajo",H70)))</formula>
    </cfRule>
    <cfRule type="containsText" dxfId="307" priority="55" operator="containsText" text="Moderado">
      <formula>NOT(ISERROR(SEARCH("Moderado",H70)))</formula>
    </cfRule>
    <cfRule type="containsText" dxfId="306" priority="56" operator="containsText" text="Extremo">
      <formula>NOT(ISERROR(SEARCH("Extremo",H70)))</formula>
    </cfRule>
  </conditionalFormatting>
  <conditionalFormatting sqref="J10:J49">
    <cfRule type="containsText" dxfId="305" priority="545" operator="containsText" text="Muy Alta">
      <formula>NOT(ISERROR(SEARCH("Muy Alta",J10)))</formula>
    </cfRule>
    <cfRule type="containsText" dxfId="304" priority="546" operator="containsText" text="Alta">
      <formula>NOT(ISERROR(SEARCH("Alta",J10)))</formula>
    </cfRule>
    <cfRule type="containsText" dxfId="303" priority="547" operator="containsText" text="Media">
      <formula>NOT(ISERROR(SEARCH("Media",J10)))</formula>
    </cfRule>
    <cfRule type="containsText" dxfId="302" priority="548" operator="containsText" text="Baja">
      <formula>NOT(ISERROR(SEARCH("Baja",J10)))</formula>
    </cfRule>
    <cfRule type="containsText" dxfId="301" priority="549" operator="containsText" text="Muy Baja">
      <formula>NOT(ISERROR(SEARCH("Muy Baja",J10)))</formula>
    </cfRule>
  </conditionalFormatting>
  <conditionalFormatting sqref="J10:J79">
    <cfRule type="containsText" dxfId="300" priority="263" operator="containsText" text="Muy Baja">
      <formula>NOT(ISERROR(SEARCH("Muy Baja",J10)))</formula>
    </cfRule>
  </conditionalFormatting>
  <conditionalFormatting sqref="J50:J79">
    <cfRule type="containsText" dxfId="299" priority="253" operator="containsText" text="Muy Baja">
      <formula>NOT(ISERROR(SEARCH("Muy Baja",J50)))</formula>
    </cfRule>
    <cfRule type="containsText" dxfId="298" priority="259" operator="containsText" text="Muy Alta">
      <formula>NOT(ISERROR(SEARCH("Muy Alta",J50)))</formula>
    </cfRule>
    <cfRule type="containsText" dxfId="297" priority="260" operator="containsText" text="Alta">
      <formula>NOT(ISERROR(SEARCH("Alta",J50)))</formula>
    </cfRule>
    <cfRule type="containsText" dxfId="296" priority="261" operator="containsText" text="Media">
      <formula>NOT(ISERROR(SEARCH("Media",J50)))</formula>
    </cfRule>
    <cfRule type="containsText" dxfId="295" priority="262" operator="containsText" text="Baja">
      <formula>NOT(ISERROR(SEARCH("Baja",J50)))</formula>
    </cfRule>
  </conditionalFormatting>
  <conditionalFormatting sqref="K10:K79">
    <cfRule type="containsText" dxfId="294" priority="254" operator="containsText" text="Catastrófico">
      <formula>NOT(ISERROR(SEARCH("Catastrófico",K10)))</formula>
    </cfRule>
    <cfRule type="containsText" dxfId="293" priority="255" operator="containsText" text="Moderado">
      <formula>NOT(ISERROR(SEARCH("Moderado",K10)))</formula>
    </cfRule>
    <cfRule type="containsText" dxfId="292" priority="256" operator="containsText" text="Menor">
      <formula>NOT(ISERROR(SEARCH("Menor",K10)))</formula>
    </cfRule>
    <cfRule type="containsText" dxfId="291" priority="257" operator="containsText" text="Leve">
      <formula>NOT(ISERROR(SEARCH("Leve",K10)))</formula>
    </cfRule>
    <cfRule type="containsText" dxfId="290" priority="258" operator="containsText" text="Mayor">
      <formula>NOT(ISERROR(SEARCH("Mayor",K10)))</formula>
    </cfRule>
  </conditionalFormatting>
  <conditionalFormatting sqref="M10 M20 M30 M40">
    <cfRule type="containsText" dxfId="289" priority="550" operator="containsText" text="Extremo">
      <formula>NOT(ISERROR(SEARCH("Extremo",M10)))</formula>
    </cfRule>
    <cfRule type="containsText" dxfId="288" priority="551" operator="containsText" text="Alto">
      <formula>NOT(ISERROR(SEARCH("Alto",M10)))</formula>
    </cfRule>
    <cfRule type="containsText" dxfId="287" priority="552" operator="containsText" text="Moderado">
      <formula>NOT(ISERROR(SEARCH("Moderado",M10)))</formula>
    </cfRule>
    <cfRule type="containsText" dxfId="286" priority="553" operator="containsText" text="Menor">
      <formula>NOT(ISERROR(SEARCH("Menor",M10)))</formula>
    </cfRule>
    <cfRule type="containsText" dxfId="285" priority="554" operator="containsText" text="Bajo">
      <formula>NOT(ISERROR(SEARCH("Bajo",M10)))</formula>
    </cfRule>
    <cfRule type="containsText" dxfId="284" priority="555" operator="containsText" text="Moderado">
      <formula>NOT(ISERROR(SEARCH("Moderado",M10)))</formula>
    </cfRule>
    <cfRule type="containsText" dxfId="283" priority="556" operator="containsText" text="Extremo">
      <formula>NOT(ISERROR(SEARCH("Extremo",M10)))</formula>
    </cfRule>
    <cfRule type="containsText" dxfId="282" priority="557" operator="containsText" text="Baja">
      <formula>NOT(ISERROR(SEARCH("Baja",M10)))</formula>
    </cfRule>
    <cfRule type="containsText" dxfId="281" priority="558" operator="containsText" text="Alto">
      <formula>NOT(ISERROR(SEARCH("Alto",M10)))</formula>
    </cfRule>
  </conditionalFormatting>
  <conditionalFormatting sqref="M50">
    <cfRule type="containsText" dxfId="280" priority="264" operator="containsText" text="Extremo">
      <formula>NOT(ISERROR(SEARCH("Extremo",M50)))</formula>
    </cfRule>
    <cfRule type="containsText" dxfId="279" priority="265" operator="containsText" text="Alto">
      <formula>NOT(ISERROR(SEARCH("Alto",M50)))</formula>
    </cfRule>
    <cfRule type="containsText" dxfId="278" priority="266" operator="containsText" text="Moderado">
      <formula>NOT(ISERROR(SEARCH("Moderado",M50)))</formula>
    </cfRule>
    <cfRule type="containsText" dxfId="277" priority="267" operator="containsText" text="Menor">
      <formula>NOT(ISERROR(SEARCH("Menor",M50)))</formula>
    </cfRule>
    <cfRule type="containsText" dxfId="276" priority="268" operator="containsText" text="Bajo">
      <formula>NOT(ISERROR(SEARCH("Bajo",M50)))</formula>
    </cfRule>
    <cfRule type="containsText" dxfId="275" priority="269" operator="containsText" text="Moderado">
      <formula>NOT(ISERROR(SEARCH("Moderado",M50)))</formula>
    </cfRule>
    <cfRule type="containsText" dxfId="274" priority="270" operator="containsText" text="Extremo">
      <formula>NOT(ISERROR(SEARCH("Extremo",M50)))</formula>
    </cfRule>
    <cfRule type="containsText" dxfId="273" priority="271" operator="containsText" text="Baja">
      <formula>NOT(ISERROR(SEARCH("Baja",M50)))</formula>
    </cfRule>
    <cfRule type="containsText" dxfId="272" priority="272" operator="containsText" text="Alto">
      <formula>NOT(ISERROR(SEARCH("Alto",M50)))</formula>
    </cfRule>
  </conditionalFormatting>
  <conditionalFormatting sqref="M60">
    <cfRule type="containsText" dxfId="271" priority="169" operator="containsText" text="Extremo">
      <formula>NOT(ISERROR(SEARCH("Extremo",M60)))</formula>
    </cfRule>
    <cfRule type="containsText" dxfId="270" priority="170" operator="containsText" text="Alto">
      <formula>NOT(ISERROR(SEARCH("Alto",M60)))</formula>
    </cfRule>
    <cfRule type="containsText" dxfId="269" priority="171" operator="containsText" text="Moderado">
      <formula>NOT(ISERROR(SEARCH("Moderado",M60)))</formula>
    </cfRule>
    <cfRule type="containsText" dxfId="268" priority="172" operator="containsText" text="Menor">
      <formula>NOT(ISERROR(SEARCH("Menor",M60)))</formula>
    </cfRule>
    <cfRule type="containsText" dxfId="267" priority="173" operator="containsText" text="Bajo">
      <formula>NOT(ISERROR(SEARCH("Bajo",M60)))</formula>
    </cfRule>
    <cfRule type="containsText" dxfId="266" priority="174" operator="containsText" text="Moderado">
      <formula>NOT(ISERROR(SEARCH("Moderado",M60)))</formula>
    </cfRule>
    <cfRule type="containsText" dxfId="265" priority="175" operator="containsText" text="Extremo">
      <formula>NOT(ISERROR(SEARCH("Extremo",M60)))</formula>
    </cfRule>
    <cfRule type="containsText" dxfId="264" priority="176" operator="containsText" text="Baja">
      <formula>NOT(ISERROR(SEARCH("Baja",M60)))</formula>
    </cfRule>
    <cfRule type="containsText" dxfId="263" priority="177" operator="containsText" text="Alto">
      <formula>NOT(ISERROR(SEARCH("Alto",M60)))</formula>
    </cfRule>
  </conditionalFormatting>
  <conditionalFormatting sqref="M70">
    <cfRule type="containsText" dxfId="262" priority="43" operator="containsText" text="Extremo">
      <formula>NOT(ISERROR(SEARCH("Extremo",M70)))</formula>
    </cfRule>
    <cfRule type="containsText" dxfId="261" priority="44" operator="containsText" text="Alto">
      <formula>NOT(ISERROR(SEARCH("Alto",M70)))</formula>
    </cfRule>
    <cfRule type="containsText" dxfId="260" priority="45" operator="containsText" text="Moderado">
      <formula>NOT(ISERROR(SEARCH("Moderado",M70)))</formula>
    </cfRule>
    <cfRule type="containsText" dxfId="259" priority="46" operator="containsText" text="Menor">
      <formula>NOT(ISERROR(SEARCH("Menor",M70)))</formula>
    </cfRule>
    <cfRule type="containsText" dxfId="258" priority="47" operator="containsText" text="Bajo">
      <formula>NOT(ISERROR(SEARCH("Bajo",M70)))</formula>
    </cfRule>
    <cfRule type="containsText" dxfId="257" priority="48" operator="containsText" text="Moderado">
      <formula>NOT(ISERROR(SEARCH("Moderado",M70)))</formula>
    </cfRule>
    <cfRule type="containsText" dxfId="256" priority="49" operator="containsText" text="Extremo">
      <formula>NOT(ISERROR(SEARCH("Extremo",M70)))</formula>
    </cfRule>
    <cfRule type="containsText" dxfId="255" priority="50" operator="containsText" text="Baja">
      <formula>NOT(ISERROR(SEARCH("Baja",M70)))</formula>
    </cfRule>
    <cfRule type="containsText" dxfId="254" priority="51" operator="containsText" text="Alto">
      <formula>NOT(ISERROR(SEARCH("Alto",M70)))</formula>
    </cfRule>
  </conditionalFormatting>
  <dataValidations count="1">
    <dataValidation type="list" allowBlank="1" showInputMessage="1" showErrorMessage="1" sqref="D10:D79"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N10:N79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H718"/>
  <sheetViews>
    <sheetView showGridLines="0" zoomScale="70" zoomScaleNormal="70" workbookViewId="0">
      <selection activeCell="A6" sqref="A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1"/>
    <col min="15" max="15" width="102.7109375" style="231" customWidth="1"/>
    <col min="16" max="32" width="11.5703125" style="99"/>
    <col min="33" max="36" width="11.42578125" style="3"/>
    <col min="37" max="138" width="11.42578125" style="2"/>
  </cols>
  <sheetData>
    <row r="1" spans="1:138" s="2" customFormat="1">
      <c r="E1" s="47"/>
      <c r="N1" s="128"/>
      <c r="O1" s="226"/>
      <c r="P1" s="3"/>
      <c r="Q1" s="3"/>
      <c r="R1" s="3"/>
      <c r="S1" s="3"/>
      <c r="T1" s="3"/>
      <c r="U1" s="3"/>
      <c r="V1" s="3"/>
      <c r="W1" s="3"/>
      <c r="X1" s="3"/>
      <c r="Y1" s="3"/>
      <c r="Z1" s="3"/>
      <c r="AA1" s="3"/>
      <c r="AB1" s="3"/>
      <c r="AC1" s="3"/>
      <c r="AD1" s="3"/>
      <c r="AE1" s="3"/>
      <c r="AF1" s="3"/>
      <c r="AG1" s="3"/>
      <c r="AH1" s="3"/>
      <c r="AI1" s="3"/>
      <c r="AJ1" s="3"/>
    </row>
    <row r="2" spans="1:138" ht="24" thickBot="1">
      <c r="A2" s="2"/>
      <c r="B2" s="656" t="s">
        <v>392</v>
      </c>
      <c r="C2" s="656"/>
      <c r="D2" s="656"/>
      <c r="E2" s="656"/>
      <c r="F2" s="88"/>
      <c r="G2" s="2"/>
      <c r="H2" s="2"/>
      <c r="I2" s="2"/>
      <c r="J2" s="2"/>
      <c r="K2" s="2"/>
      <c r="L2" s="2"/>
      <c r="M2" s="2"/>
      <c r="N2" s="128"/>
      <c r="O2" s="226"/>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8"/>
      <c r="O3" s="226"/>
      <c r="P3" s="3"/>
      <c r="Q3" s="3"/>
      <c r="R3" s="3"/>
      <c r="S3" s="3"/>
      <c r="T3" s="3"/>
      <c r="U3" s="3"/>
      <c r="V3" s="3"/>
      <c r="W3" s="3"/>
      <c r="X3" s="3"/>
      <c r="Y3" s="3"/>
      <c r="Z3" s="3"/>
      <c r="AA3" s="3"/>
      <c r="AB3" s="3"/>
      <c r="AC3" s="3"/>
      <c r="AD3" s="3"/>
      <c r="AE3" s="3"/>
      <c r="AF3" s="3"/>
    </row>
    <row r="4" spans="1:138" ht="21">
      <c r="A4" s="2"/>
      <c r="B4" s="63"/>
      <c r="C4" s="64" t="s">
        <v>393</v>
      </c>
      <c r="D4" s="64"/>
      <c r="E4" s="64" t="s">
        <v>394</v>
      </c>
      <c r="F4" s="65"/>
      <c r="G4" s="2"/>
      <c r="H4" s="2"/>
      <c r="I4" s="2"/>
      <c r="J4" s="2"/>
      <c r="K4" s="2"/>
      <c r="L4" s="2"/>
      <c r="M4" s="2"/>
      <c r="N4" s="128"/>
      <c r="O4" s="226"/>
      <c r="P4" s="3"/>
      <c r="Q4" s="3"/>
      <c r="R4" s="3"/>
      <c r="S4" s="3"/>
      <c r="T4" s="3"/>
      <c r="U4" s="3"/>
      <c r="V4" s="3"/>
      <c r="W4" s="3"/>
      <c r="X4" s="3"/>
      <c r="Y4" s="3"/>
      <c r="Z4" s="3"/>
      <c r="AA4" s="3"/>
      <c r="AB4" s="3"/>
      <c r="AC4" s="3"/>
      <c r="AD4" s="3"/>
      <c r="AE4" s="3"/>
      <c r="AF4" s="3"/>
    </row>
    <row r="5" spans="1:138" ht="40.5">
      <c r="A5" s="2"/>
      <c r="B5" s="63"/>
      <c r="C5" s="64" t="s">
        <v>395</v>
      </c>
      <c r="D5" s="64"/>
      <c r="E5" s="66" t="s">
        <v>396</v>
      </c>
      <c r="F5" s="64" t="s">
        <v>394</v>
      </c>
      <c r="G5" s="2"/>
      <c r="H5" s="2"/>
      <c r="I5" s="2"/>
      <c r="J5" s="2"/>
      <c r="K5" s="2"/>
      <c r="L5" s="2"/>
      <c r="M5" s="2"/>
      <c r="N5" s="128"/>
      <c r="O5" s="226"/>
      <c r="P5" s="3"/>
      <c r="Q5" s="3"/>
      <c r="R5" s="3"/>
      <c r="S5" s="3"/>
      <c r="T5" s="3"/>
      <c r="U5" s="3"/>
      <c r="V5" s="3"/>
      <c r="W5" s="3"/>
      <c r="X5" s="3"/>
      <c r="Y5" s="3"/>
      <c r="Z5" s="3"/>
      <c r="AA5" s="3"/>
      <c r="AB5" s="3"/>
      <c r="AC5" s="3"/>
      <c r="AD5" s="3"/>
      <c r="AE5" s="3"/>
      <c r="AF5" s="3"/>
    </row>
    <row r="6" spans="1:138" ht="20.25">
      <c r="A6" s="2"/>
      <c r="B6" s="67" t="s">
        <v>397</v>
      </c>
      <c r="C6" s="113" t="s">
        <v>398</v>
      </c>
      <c r="D6" s="68">
        <v>0.04</v>
      </c>
      <c r="E6" s="69" t="s">
        <v>399</v>
      </c>
      <c r="F6" s="70">
        <v>1</v>
      </c>
      <c r="G6" s="2"/>
      <c r="H6" s="52"/>
      <c r="I6" s="2"/>
      <c r="J6" s="2"/>
      <c r="K6" s="2"/>
      <c r="L6" s="2"/>
      <c r="M6" s="2"/>
      <c r="N6" s="128"/>
      <c r="O6" s="227"/>
      <c r="P6" s="3"/>
      <c r="Q6" s="3"/>
      <c r="R6" s="3"/>
      <c r="S6" s="3"/>
      <c r="T6" s="3"/>
      <c r="U6" s="3"/>
      <c r="V6" s="3"/>
      <c r="W6" s="3"/>
      <c r="X6" s="3"/>
      <c r="Y6" s="3"/>
      <c r="Z6" s="3"/>
      <c r="AA6" s="3"/>
      <c r="AB6" s="3"/>
      <c r="AC6" s="3"/>
      <c r="AD6" s="3"/>
      <c r="AE6" s="3"/>
      <c r="AF6" s="3"/>
    </row>
    <row r="7" spans="1:138" ht="20.25">
      <c r="A7" s="2"/>
      <c r="B7" s="71" t="s">
        <v>400</v>
      </c>
      <c r="C7" s="113" t="s">
        <v>401</v>
      </c>
      <c r="D7" s="68">
        <v>0.09</v>
      </c>
      <c r="E7" s="69" t="s">
        <v>402</v>
      </c>
      <c r="F7" s="70">
        <v>2</v>
      </c>
      <c r="G7" s="2"/>
      <c r="H7" s="2"/>
      <c r="I7" s="2"/>
      <c r="J7" s="2"/>
      <c r="K7" s="2"/>
      <c r="L7" s="2"/>
      <c r="M7" s="2"/>
      <c r="N7" s="128"/>
      <c r="O7" s="227"/>
      <c r="P7" s="3"/>
      <c r="Q7" s="3"/>
      <c r="R7" s="3"/>
      <c r="S7" s="3"/>
      <c r="T7" s="3"/>
      <c r="U7" s="3"/>
      <c r="V7" s="3"/>
      <c r="W7" s="3"/>
      <c r="X7" s="3"/>
      <c r="Y7" s="3"/>
      <c r="Z7" s="3"/>
      <c r="AA7" s="3"/>
      <c r="AB7" s="3"/>
      <c r="AC7" s="3"/>
      <c r="AD7" s="3"/>
      <c r="AE7" s="3"/>
      <c r="AF7" s="3"/>
    </row>
    <row r="8" spans="1:138" ht="20.25">
      <c r="A8" s="2"/>
      <c r="B8" s="72" t="s">
        <v>403</v>
      </c>
      <c r="C8" s="113" t="s">
        <v>404</v>
      </c>
      <c r="D8" s="68">
        <v>0.28999999999999998</v>
      </c>
      <c r="E8" s="69" t="s">
        <v>405</v>
      </c>
      <c r="F8" s="70">
        <v>3</v>
      </c>
      <c r="G8" s="2"/>
      <c r="H8" s="2"/>
      <c r="I8" s="2"/>
      <c r="J8" s="2"/>
      <c r="K8" s="2"/>
      <c r="L8" s="2"/>
      <c r="M8" s="2"/>
      <c r="N8" s="128"/>
      <c r="O8" s="227"/>
      <c r="P8" s="3"/>
      <c r="Q8" s="3"/>
      <c r="R8" s="3"/>
      <c r="S8" s="3"/>
      <c r="T8" s="3"/>
      <c r="U8" s="3"/>
      <c r="V8" s="3"/>
      <c r="W8" s="3"/>
      <c r="X8" s="3"/>
      <c r="Y8" s="3"/>
      <c r="Z8" s="3"/>
      <c r="AA8" s="3"/>
      <c r="AB8" s="3"/>
      <c r="AC8" s="3"/>
      <c r="AD8" s="3"/>
      <c r="AE8" s="3"/>
      <c r="AF8" s="3"/>
    </row>
    <row r="9" spans="1:138" ht="20.25">
      <c r="A9" s="2"/>
      <c r="B9" s="73" t="s">
        <v>406</v>
      </c>
      <c r="C9" s="113" t="s">
        <v>407</v>
      </c>
      <c r="D9" s="68">
        <v>0.49</v>
      </c>
      <c r="E9" s="69" t="s">
        <v>408</v>
      </c>
      <c r="F9" s="70">
        <v>4</v>
      </c>
      <c r="G9" s="2"/>
      <c r="H9" s="2"/>
      <c r="I9" s="2"/>
      <c r="J9" s="2"/>
      <c r="K9" s="2"/>
      <c r="L9" s="2"/>
      <c r="M9" s="2"/>
      <c r="N9" s="128"/>
      <c r="O9" s="227"/>
      <c r="P9" s="3"/>
      <c r="Q9" s="3"/>
      <c r="R9" s="3"/>
      <c r="S9" s="3"/>
      <c r="T9" s="3"/>
      <c r="U9" s="3"/>
      <c r="V9" s="3"/>
      <c r="W9" s="3"/>
      <c r="X9" s="3"/>
      <c r="Y9" s="3"/>
      <c r="Z9" s="3"/>
      <c r="AA9" s="3"/>
      <c r="AB9" s="3"/>
      <c r="AC9" s="3"/>
      <c r="AD9" s="3"/>
      <c r="AE9" s="3"/>
      <c r="AF9" s="3"/>
    </row>
    <row r="10" spans="1:138" ht="20.25">
      <c r="A10" s="2"/>
      <c r="B10" s="74" t="s">
        <v>409</v>
      </c>
      <c r="C10" s="113" t="s">
        <v>410</v>
      </c>
      <c r="D10" s="68">
        <v>1</v>
      </c>
      <c r="E10" s="69" t="s">
        <v>411</v>
      </c>
      <c r="F10" s="70">
        <v>5</v>
      </c>
      <c r="G10" s="2"/>
      <c r="H10" s="2"/>
      <c r="I10" s="93" t="s">
        <v>412</v>
      </c>
      <c r="J10" s="2"/>
      <c r="K10" s="2"/>
      <c r="L10" s="2"/>
      <c r="M10" s="2"/>
      <c r="N10" s="128"/>
      <c r="O10" s="227"/>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8"/>
      <c r="O11" s="226"/>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8"/>
      <c r="O12" s="226"/>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8"/>
      <c r="O13" s="226"/>
      <c r="P13" s="3"/>
      <c r="Q13" s="3"/>
      <c r="R13" s="3"/>
      <c r="S13" s="3"/>
      <c r="T13" s="3"/>
      <c r="U13" s="3"/>
      <c r="V13" s="3"/>
      <c r="W13" s="3"/>
      <c r="X13" s="3"/>
      <c r="Y13" s="3"/>
      <c r="Z13" s="3"/>
      <c r="AA13" s="3"/>
      <c r="AB13" s="3"/>
      <c r="AC13" s="3"/>
      <c r="AD13" s="3"/>
      <c r="AE13" s="3"/>
      <c r="AF13" s="3"/>
    </row>
    <row r="14" spans="1:138" ht="23.25">
      <c r="A14" s="2"/>
      <c r="B14" s="657" t="s">
        <v>413</v>
      </c>
      <c r="C14" s="657"/>
      <c r="D14" s="657"/>
      <c r="E14" s="657"/>
      <c r="F14" s="101"/>
      <c r="G14" s="62"/>
      <c r="H14" s="2"/>
      <c r="I14" s="2"/>
      <c r="J14" s="2"/>
      <c r="K14" s="2"/>
      <c r="L14" s="2"/>
      <c r="M14" s="2"/>
      <c r="N14" s="128"/>
      <c r="O14" s="226"/>
      <c r="P14" s="3"/>
      <c r="Q14" s="3"/>
      <c r="R14" s="3"/>
      <c r="S14" s="3"/>
      <c r="T14" s="3"/>
      <c r="U14" s="3"/>
      <c r="V14" s="3"/>
      <c r="W14" s="3"/>
      <c r="X14" s="3"/>
      <c r="Y14" s="3"/>
      <c r="Z14" s="3"/>
      <c r="AA14" s="3"/>
      <c r="AB14" s="3"/>
      <c r="AC14" s="3"/>
      <c r="AD14" s="3"/>
      <c r="AE14" s="3"/>
      <c r="AF14" s="3"/>
    </row>
    <row r="15" spans="1:138">
      <c r="A15" s="2"/>
      <c r="B15" s="100"/>
      <c r="C15" s="100"/>
      <c r="D15" s="100"/>
      <c r="E15" s="100"/>
      <c r="F15" s="102"/>
      <c r="G15" s="2"/>
      <c r="H15" s="2"/>
      <c r="I15" s="2"/>
      <c r="J15" s="2"/>
      <c r="K15" s="2"/>
      <c r="L15" s="2"/>
      <c r="M15" s="2"/>
      <c r="N15" s="128"/>
      <c r="O15" s="226"/>
      <c r="P15" s="3"/>
      <c r="Q15" s="3"/>
      <c r="R15" s="3"/>
      <c r="S15" s="3"/>
      <c r="T15" s="3"/>
      <c r="U15" s="3"/>
      <c r="V15" s="3"/>
      <c r="W15" s="3"/>
      <c r="X15" s="3"/>
      <c r="Y15" s="3"/>
      <c r="Z15" s="3"/>
      <c r="AA15" s="3"/>
      <c r="AB15" s="3"/>
      <c r="AC15" s="3"/>
      <c r="AD15" s="3"/>
      <c r="AE15" s="3"/>
      <c r="AF15" s="3"/>
    </row>
    <row r="16" spans="1:138" s="78" customFormat="1" ht="20.25">
      <c r="A16" s="76"/>
      <c r="B16" s="103"/>
      <c r="C16" s="659" t="s">
        <v>273</v>
      </c>
      <c r="D16" s="659"/>
      <c r="E16" s="659"/>
      <c r="F16" s="104"/>
      <c r="G16" s="76"/>
      <c r="H16" s="76"/>
      <c r="I16" s="94" t="s">
        <v>267</v>
      </c>
      <c r="J16" s="76"/>
      <c r="K16" s="76"/>
      <c r="L16" s="76"/>
      <c r="M16" s="76"/>
      <c r="N16" s="129"/>
      <c r="O16" s="228"/>
      <c r="P16" s="106"/>
      <c r="Q16" s="106"/>
      <c r="R16" s="106"/>
      <c r="S16" s="106"/>
      <c r="T16" s="106"/>
      <c r="U16" s="106"/>
      <c r="V16" s="106"/>
      <c r="W16" s="106"/>
      <c r="X16" s="106"/>
      <c r="Y16" s="106"/>
      <c r="Z16" s="106"/>
      <c r="AA16" s="106"/>
      <c r="AB16" s="106"/>
      <c r="AC16" s="106"/>
      <c r="AD16" s="106"/>
      <c r="AE16" s="106"/>
      <c r="AF16" s="106"/>
      <c r="AG16" s="106"/>
      <c r="AH16" s="106"/>
      <c r="AI16" s="106"/>
      <c r="AJ16" s="10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414</v>
      </c>
      <c r="C17" s="658" t="s">
        <v>415</v>
      </c>
      <c r="D17" s="658"/>
      <c r="E17" s="658"/>
      <c r="F17" s="105">
        <v>1</v>
      </c>
      <c r="G17" s="76"/>
      <c r="H17" s="76"/>
      <c r="I17" s="93" t="s">
        <v>273</v>
      </c>
      <c r="J17" s="76"/>
      <c r="K17" s="76"/>
      <c r="L17" s="76"/>
      <c r="M17" s="76"/>
      <c r="N17" s="129"/>
      <c r="O17" s="229"/>
      <c r="P17" s="106"/>
      <c r="Q17" s="106"/>
      <c r="R17" s="106"/>
      <c r="S17" s="106"/>
      <c r="T17" s="106"/>
      <c r="U17" s="106"/>
      <c r="V17" s="106"/>
      <c r="W17" s="106"/>
      <c r="X17" s="106"/>
      <c r="Y17" s="106"/>
      <c r="Z17" s="106"/>
      <c r="AA17" s="106"/>
      <c r="AB17" s="106"/>
      <c r="AC17" s="106"/>
      <c r="AD17" s="106"/>
      <c r="AE17" s="106"/>
      <c r="AF17" s="106"/>
      <c r="AG17" s="106"/>
      <c r="AH17" s="106"/>
      <c r="AI17" s="106"/>
      <c r="AJ17" s="10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416</v>
      </c>
      <c r="C18" s="658" t="s">
        <v>295</v>
      </c>
      <c r="D18" s="658"/>
      <c r="E18" s="658"/>
      <c r="F18" s="105">
        <v>2</v>
      </c>
      <c r="G18" s="76"/>
      <c r="H18" s="76"/>
      <c r="I18" s="93" t="s">
        <v>417</v>
      </c>
      <c r="J18" s="76"/>
      <c r="K18" s="76"/>
      <c r="L18" s="76"/>
      <c r="M18" s="76"/>
      <c r="N18" s="129"/>
      <c r="O18" s="229"/>
      <c r="P18" s="106"/>
      <c r="Q18" s="106"/>
      <c r="R18" s="106"/>
      <c r="S18" s="106"/>
      <c r="T18" s="106"/>
      <c r="U18" s="106"/>
      <c r="V18" s="106"/>
      <c r="W18" s="106"/>
      <c r="X18" s="106"/>
      <c r="Y18" s="106"/>
      <c r="Z18" s="106"/>
      <c r="AA18" s="106"/>
      <c r="AB18" s="106"/>
      <c r="AC18" s="106"/>
      <c r="AD18" s="106"/>
      <c r="AE18" s="106"/>
      <c r="AF18" s="106"/>
      <c r="AG18" s="106"/>
      <c r="AH18" s="106"/>
      <c r="AI18" s="106"/>
      <c r="AJ18" s="10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418</v>
      </c>
      <c r="C19" s="658" t="s">
        <v>274</v>
      </c>
      <c r="D19" s="658"/>
      <c r="E19" s="658"/>
      <c r="F19" s="105">
        <v>3</v>
      </c>
      <c r="G19" s="76"/>
      <c r="H19" s="76"/>
      <c r="I19" s="93" t="s">
        <v>276</v>
      </c>
      <c r="J19" s="76"/>
      <c r="K19" s="76"/>
      <c r="L19" s="76"/>
      <c r="M19" s="76"/>
      <c r="N19" s="129"/>
      <c r="O19" s="229"/>
      <c r="P19" s="106"/>
      <c r="Q19" s="106"/>
      <c r="R19" s="106"/>
      <c r="S19" s="106"/>
      <c r="T19" s="106"/>
      <c r="U19" s="106"/>
      <c r="V19" s="106"/>
      <c r="W19" s="106"/>
      <c r="X19" s="106"/>
      <c r="Y19" s="106"/>
      <c r="Z19" s="106"/>
      <c r="AA19" s="106"/>
      <c r="AB19" s="106"/>
      <c r="AC19" s="106"/>
      <c r="AD19" s="106"/>
      <c r="AE19" s="106"/>
      <c r="AF19" s="106"/>
      <c r="AG19" s="106"/>
      <c r="AH19" s="106"/>
      <c r="AI19" s="106"/>
      <c r="AJ19" s="10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419</v>
      </c>
      <c r="C20" s="658" t="s">
        <v>314</v>
      </c>
      <c r="D20" s="658"/>
      <c r="E20" s="658"/>
      <c r="F20" s="105">
        <v>4</v>
      </c>
      <c r="G20" s="76"/>
      <c r="H20" s="76"/>
      <c r="I20" s="93" t="s">
        <v>279</v>
      </c>
      <c r="J20" s="76"/>
      <c r="K20" s="76"/>
      <c r="L20" s="76"/>
      <c r="M20" s="76"/>
      <c r="N20" s="129"/>
      <c r="O20" s="229"/>
      <c r="P20" s="106"/>
      <c r="Q20" s="106"/>
      <c r="R20" s="106"/>
      <c r="S20" s="106"/>
      <c r="T20" s="106"/>
      <c r="U20" s="106"/>
      <c r="V20" s="106"/>
      <c r="W20" s="106"/>
      <c r="X20" s="106"/>
      <c r="Y20" s="106"/>
      <c r="Z20" s="106"/>
      <c r="AA20" s="106"/>
      <c r="AB20" s="106"/>
      <c r="AC20" s="106"/>
      <c r="AD20" s="106"/>
      <c r="AE20" s="106"/>
      <c r="AF20" s="106"/>
      <c r="AG20" s="106"/>
      <c r="AH20" s="106"/>
      <c r="AI20" s="106"/>
      <c r="AJ20" s="10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420</v>
      </c>
      <c r="C21" s="658" t="s">
        <v>421</v>
      </c>
      <c r="D21" s="658"/>
      <c r="E21" s="658"/>
      <c r="F21" s="105">
        <v>5</v>
      </c>
      <c r="G21" s="76"/>
      <c r="H21" s="76"/>
      <c r="I21" s="93" t="str">
        <f>C48</f>
        <v>Interrupción o afectación en la prestación del servicio administrativo</v>
      </c>
      <c r="J21" s="76"/>
      <c r="K21" s="76"/>
      <c r="L21" s="76"/>
      <c r="M21" s="76"/>
      <c r="N21" s="129"/>
      <c r="O21" s="229"/>
      <c r="P21" s="106"/>
      <c r="Q21" s="106"/>
      <c r="R21" s="106"/>
      <c r="S21" s="106"/>
      <c r="T21" s="106"/>
      <c r="U21" s="106"/>
      <c r="V21" s="106"/>
      <c r="W21" s="106"/>
      <c r="X21" s="106"/>
      <c r="Y21" s="106"/>
      <c r="Z21" s="106"/>
      <c r="AA21" s="106"/>
      <c r="AB21" s="106"/>
      <c r="AC21" s="106"/>
      <c r="AD21" s="106"/>
      <c r="AE21" s="106"/>
      <c r="AF21" s="106"/>
      <c r="AG21" s="106"/>
      <c r="AH21" s="106"/>
      <c r="AI21" s="106"/>
      <c r="AJ21" s="10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9"/>
      <c r="O22" s="228"/>
      <c r="P22" s="106"/>
      <c r="Q22" s="106"/>
      <c r="R22" s="106"/>
      <c r="S22" s="106"/>
      <c r="T22" s="106"/>
      <c r="U22" s="106"/>
      <c r="V22" s="106"/>
      <c r="W22" s="106"/>
      <c r="X22" s="106"/>
      <c r="Y22" s="106"/>
      <c r="Z22" s="106"/>
      <c r="AA22" s="106"/>
      <c r="AB22" s="106"/>
      <c r="AC22" s="106"/>
      <c r="AD22" s="106"/>
      <c r="AE22" s="106"/>
      <c r="AF22" s="106"/>
      <c r="AG22" s="106"/>
      <c r="AH22" s="106"/>
      <c r="AI22" s="106"/>
      <c r="AJ22" s="10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9"/>
      <c r="O23" s="228"/>
      <c r="P23" s="106"/>
      <c r="Q23" s="106"/>
      <c r="R23" s="106"/>
      <c r="S23" s="106"/>
      <c r="T23" s="106"/>
      <c r="U23" s="106"/>
      <c r="V23" s="106"/>
      <c r="W23" s="106"/>
      <c r="X23" s="106"/>
      <c r="Y23" s="106"/>
      <c r="Z23" s="106"/>
      <c r="AA23" s="106"/>
      <c r="AB23" s="106"/>
      <c r="AC23" s="106"/>
      <c r="AD23" s="106"/>
      <c r="AE23" s="106"/>
      <c r="AF23" s="106"/>
      <c r="AG23" s="106"/>
      <c r="AH23" s="106"/>
      <c r="AI23" s="106"/>
      <c r="AJ23" s="10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60" t="s">
        <v>417</v>
      </c>
      <c r="D24" s="660"/>
      <c r="E24" s="660"/>
      <c r="F24" s="85"/>
      <c r="G24" s="76"/>
      <c r="H24" s="76"/>
      <c r="I24" s="76"/>
      <c r="J24" s="76"/>
      <c r="K24" s="76"/>
      <c r="L24" s="76"/>
      <c r="M24" s="76"/>
      <c r="N24" s="129"/>
      <c r="O24" s="228"/>
      <c r="P24" s="106"/>
      <c r="Q24" s="106"/>
      <c r="R24" s="106"/>
      <c r="S24" s="106"/>
      <c r="T24" s="106"/>
      <c r="U24" s="106"/>
      <c r="V24" s="106"/>
      <c r="W24" s="106"/>
      <c r="X24" s="106"/>
      <c r="Y24" s="106"/>
      <c r="Z24" s="106"/>
      <c r="AA24" s="106"/>
      <c r="AB24" s="106"/>
      <c r="AC24" s="106"/>
      <c r="AD24" s="106"/>
      <c r="AE24" s="106"/>
      <c r="AF24" s="106"/>
      <c r="AG24" s="106"/>
      <c r="AH24" s="106"/>
      <c r="AI24" s="106"/>
      <c r="AJ24" s="10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414</v>
      </c>
      <c r="C25" s="658" t="s">
        <v>422</v>
      </c>
      <c r="D25" s="658"/>
      <c r="E25" s="658"/>
      <c r="F25" s="105">
        <v>1</v>
      </c>
      <c r="G25" s="76"/>
      <c r="H25" s="76"/>
      <c r="I25" s="76"/>
      <c r="J25" s="76"/>
      <c r="K25" s="76"/>
      <c r="L25" s="76"/>
      <c r="M25" s="76"/>
      <c r="N25" s="129"/>
      <c r="O25" s="230"/>
      <c r="P25" s="106"/>
      <c r="Q25" s="106"/>
      <c r="R25" s="106"/>
      <c r="S25" s="106"/>
      <c r="T25" s="106"/>
      <c r="U25" s="106"/>
      <c r="V25" s="106"/>
      <c r="W25" s="106"/>
      <c r="X25" s="106"/>
      <c r="Y25" s="106"/>
      <c r="Z25" s="106"/>
      <c r="AA25" s="106"/>
      <c r="AB25" s="106"/>
      <c r="AC25" s="106"/>
      <c r="AD25" s="106"/>
      <c r="AE25" s="106"/>
      <c r="AF25" s="106"/>
      <c r="AG25" s="106"/>
      <c r="AH25" s="106"/>
      <c r="AI25" s="106"/>
      <c r="AJ25" s="10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416</v>
      </c>
      <c r="C26" s="658" t="s">
        <v>423</v>
      </c>
      <c r="D26" s="658"/>
      <c r="E26" s="658"/>
      <c r="F26" s="105">
        <v>2</v>
      </c>
      <c r="G26" s="76"/>
      <c r="H26" s="76"/>
      <c r="I26" s="84"/>
      <c r="J26" s="84"/>
      <c r="K26" s="84"/>
      <c r="L26" s="84"/>
      <c r="M26" s="84"/>
      <c r="N26" s="130"/>
      <c r="O26" s="230"/>
      <c r="P26" s="106"/>
      <c r="Q26" s="106"/>
      <c r="R26" s="106"/>
      <c r="S26" s="106"/>
      <c r="T26" s="106"/>
      <c r="U26" s="106"/>
      <c r="V26" s="106"/>
      <c r="W26" s="106"/>
      <c r="X26" s="106"/>
      <c r="Y26" s="106"/>
      <c r="Z26" s="106"/>
      <c r="AA26" s="106"/>
      <c r="AB26" s="106"/>
      <c r="AC26" s="106"/>
      <c r="AD26" s="106"/>
      <c r="AE26" s="106"/>
      <c r="AF26" s="106"/>
      <c r="AG26" s="106"/>
      <c r="AH26" s="106"/>
      <c r="AI26" s="106"/>
      <c r="AJ26" s="10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418</v>
      </c>
      <c r="C27" s="658" t="s">
        <v>424</v>
      </c>
      <c r="D27" s="658"/>
      <c r="E27" s="658"/>
      <c r="F27" s="105">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30"/>
      <c r="O27" s="230"/>
      <c r="P27" s="106"/>
      <c r="Q27" s="106"/>
      <c r="R27" s="106"/>
      <c r="S27" s="106"/>
      <c r="T27" s="106"/>
      <c r="U27" s="106"/>
      <c r="V27" s="106"/>
      <c r="W27" s="106"/>
      <c r="X27" s="106"/>
      <c r="Y27" s="106"/>
      <c r="Z27" s="106"/>
      <c r="AA27" s="106"/>
      <c r="AB27" s="106"/>
      <c r="AC27" s="106"/>
      <c r="AD27" s="106"/>
      <c r="AE27" s="106"/>
      <c r="AF27" s="106"/>
      <c r="AG27" s="106"/>
      <c r="AH27" s="106"/>
      <c r="AI27" s="106"/>
      <c r="AJ27" s="10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419</v>
      </c>
      <c r="C28" s="658" t="s">
        <v>425</v>
      </c>
      <c r="D28" s="658"/>
      <c r="E28" s="658"/>
      <c r="F28" s="105">
        <v>4</v>
      </c>
      <c r="G28" s="76"/>
      <c r="H28" s="76"/>
      <c r="I28" s="84" t="str">
        <v xml:space="preserve">Si el hecho llegara a presentarse, tendría bajo impacto o efecto sobre la entidad.
</v>
      </c>
      <c r="J28" s="84"/>
      <c r="K28" s="84"/>
      <c r="L28" s="84"/>
      <c r="M28" s="84"/>
      <c r="N28" s="130"/>
      <c r="O28" s="230"/>
      <c r="P28" s="106"/>
      <c r="Q28" s="106"/>
      <c r="R28" s="106"/>
      <c r="S28" s="106"/>
      <c r="T28" s="106"/>
      <c r="U28" s="106"/>
      <c r="V28" s="106"/>
      <c r="W28" s="106"/>
      <c r="X28" s="106"/>
      <c r="Y28" s="106"/>
      <c r="Z28" s="106"/>
      <c r="AA28" s="106"/>
      <c r="AB28" s="106"/>
      <c r="AC28" s="106"/>
      <c r="AD28" s="106"/>
      <c r="AE28" s="106"/>
      <c r="AF28" s="106"/>
      <c r="AG28" s="106"/>
      <c r="AH28" s="106"/>
      <c r="AI28" s="106"/>
      <c r="AJ28" s="10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420</v>
      </c>
      <c r="C29" s="658" t="s">
        <v>426</v>
      </c>
      <c r="D29" s="658"/>
      <c r="E29" s="658"/>
      <c r="F29" s="105">
        <v>5</v>
      </c>
      <c r="G29" s="76"/>
      <c r="H29" s="76"/>
      <c r="I29" s="84" t="str">
        <v xml:space="preserve">Si el hecho llegara a presentarse, tendría medianas consecuencias o efectos sobre la entidad.
</v>
      </c>
      <c r="J29" s="84"/>
      <c r="K29" s="84"/>
      <c r="L29" s="84"/>
      <c r="M29" s="84"/>
      <c r="N29" s="130"/>
      <c r="O29" s="230"/>
      <c r="P29" s="106"/>
      <c r="Q29" s="106"/>
      <c r="R29" s="106"/>
      <c r="S29" s="106"/>
      <c r="T29" s="106"/>
      <c r="U29" s="106"/>
      <c r="V29" s="106"/>
      <c r="W29" s="106"/>
      <c r="X29" s="106"/>
      <c r="Y29" s="106"/>
      <c r="Z29" s="106"/>
      <c r="AA29" s="106"/>
      <c r="AB29" s="106"/>
      <c r="AC29" s="106"/>
      <c r="AD29" s="106"/>
      <c r="AE29" s="106"/>
      <c r="AF29" s="106"/>
      <c r="AG29" s="106"/>
      <c r="AH29" s="106"/>
      <c r="AI29" s="106"/>
      <c r="AJ29" s="10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30"/>
      <c r="O30" s="228"/>
      <c r="P30" s="106"/>
      <c r="Q30" s="106"/>
      <c r="R30" s="106"/>
      <c r="S30" s="106"/>
      <c r="T30" s="106"/>
      <c r="U30" s="106"/>
      <c r="V30" s="106"/>
      <c r="W30" s="106"/>
      <c r="X30" s="106"/>
      <c r="Y30" s="106"/>
      <c r="Z30" s="106"/>
      <c r="AA30" s="106"/>
      <c r="AB30" s="106"/>
      <c r="AC30" s="106"/>
      <c r="AD30" s="106"/>
      <c r="AE30" s="106"/>
      <c r="AF30" s="106"/>
      <c r="AG30" s="106"/>
      <c r="AH30" s="106"/>
      <c r="AI30" s="106"/>
      <c r="AJ30" s="10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30"/>
      <c r="O31" s="228"/>
      <c r="P31" s="106"/>
      <c r="Q31" s="106"/>
      <c r="R31" s="106"/>
      <c r="S31" s="106"/>
      <c r="T31" s="106"/>
      <c r="U31" s="106"/>
      <c r="V31" s="106"/>
      <c r="W31" s="106"/>
      <c r="X31" s="106"/>
      <c r="Y31" s="106"/>
      <c r="Z31" s="106"/>
      <c r="AA31" s="106"/>
      <c r="AB31" s="106"/>
      <c r="AC31" s="106"/>
      <c r="AD31" s="106"/>
      <c r="AE31" s="106"/>
      <c r="AF31" s="106"/>
      <c r="AG31" s="106"/>
      <c r="AH31" s="106"/>
      <c r="AI31" s="106"/>
      <c r="AJ31" s="106"/>
    </row>
    <row r="32" spans="1:138" s="76" customFormat="1" ht="20.25">
      <c r="B32" s="103"/>
      <c r="C32" s="659" t="s">
        <v>276</v>
      </c>
      <c r="D32" s="659"/>
      <c r="E32" s="659"/>
      <c r="F32" s="85"/>
      <c r="I32" s="84"/>
      <c r="J32" s="84"/>
      <c r="K32" s="84"/>
      <c r="L32" s="84"/>
      <c r="M32" s="84"/>
      <c r="N32" s="130"/>
      <c r="O32" s="228"/>
      <c r="P32" s="106"/>
      <c r="Q32" s="106"/>
      <c r="R32" s="106"/>
      <c r="S32" s="106"/>
      <c r="T32" s="106"/>
      <c r="U32" s="106"/>
      <c r="V32" s="106"/>
      <c r="W32" s="106"/>
      <c r="X32" s="106"/>
      <c r="Y32" s="106"/>
      <c r="Z32" s="106"/>
      <c r="AA32" s="106"/>
      <c r="AB32" s="106"/>
      <c r="AC32" s="106"/>
      <c r="AD32" s="106"/>
      <c r="AE32" s="106"/>
      <c r="AF32" s="106"/>
      <c r="AG32" s="106"/>
      <c r="AH32" s="106"/>
      <c r="AI32" s="106"/>
      <c r="AJ32" s="106"/>
    </row>
    <row r="33" spans="2:36" s="76" customFormat="1" ht="20.25">
      <c r="B33" s="67" t="s">
        <v>414</v>
      </c>
      <c r="C33" s="658" t="s">
        <v>277</v>
      </c>
      <c r="D33" s="658"/>
      <c r="E33" s="658"/>
      <c r="F33" s="107">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30"/>
      <c r="O33" s="228"/>
      <c r="P33" s="106"/>
      <c r="Q33" s="106"/>
      <c r="R33" s="106"/>
      <c r="S33" s="106"/>
      <c r="T33" s="106"/>
      <c r="U33" s="106"/>
      <c r="V33" s="106"/>
      <c r="W33" s="106"/>
      <c r="X33" s="106"/>
      <c r="Y33" s="106"/>
      <c r="Z33" s="106"/>
      <c r="AA33" s="106"/>
      <c r="AB33" s="106"/>
      <c r="AC33" s="106"/>
      <c r="AD33" s="106"/>
      <c r="AE33" s="106"/>
      <c r="AF33" s="106"/>
      <c r="AG33" s="106"/>
      <c r="AH33" s="106"/>
      <c r="AI33" s="106"/>
      <c r="AJ33" s="106"/>
    </row>
    <row r="34" spans="2:36" s="76" customFormat="1" ht="20.25">
      <c r="B34" s="71" t="s">
        <v>416</v>
      </c>
      <c r="C34" s="658" t="s">
        <v>427</v>
      </c>
      <c r="D34" s="658"/>
      <c r="E34" s="658"/>
      <c r="F34" s="107">
        <v>2</v>
      </c>
      <c r="I34" s="84" t="str">
        <v xml:space="preserve">Si el hecho llegara a presentarse, tendría bajo impacto o efecto sobre la entidad.
</v>
      </c>
      <c r="J34" s="84"/>
      <c r="K34" s="84"/>
      <c r="L34" s="84"/>
      <c r="M34" s="84"/>
      <c r="N34" s="130"/>
      <c r="O34" s="228"/>
      <c r="P34" s="106"/>
      <c r="Q34" s="106"/>
      <c r="R34" s="106"/>
      <c r="S34" s="106"/>
      <c r="T34" s="106"/>
      <c r="U34" s="106"/>
      <c r="V34" s="106"/>
      <c r="W34" s="106"/>
      <c r="X34" s="106"/>
      <c r="Y34" s="106"/>
      <c r="Z34" s="106"/>
      <c r="AA34" s="106"/>
      <c r="AB34" s="106"/>
      <c r="AC34" s="106"/>
      <c r="AD34" s="106"/>
      <c r="AE34" s="106"/>
      <c r="AF34" s="106"/>
      <c r="AG34" s="106"/>
      <c r="AH34" s="106"/>
      <c r="AI34" s="106"/>
      <c r="AJ34" s="106"/>
    </row>
    <row r="35" spans="2:36" s="76" customFormat="1" ht="20.25">
      <c r="B35" s="72" t="s">
        <v>418</v>
      </c>
      <c r="C35" s="658" t="s">
        <v>428</v>
      </c>
      <c r="D35" s="658"/>
      <c r="E35" s="658"/>
      <c r="F35" s="107">
        <v>3</v>
      </c>
      <c r="I35" s="84" t="str">
        <v xml:space="preserve">Si el hecho llegara a presentarse, tendría medianas consecuencias o efectos sobre la entidad.
</v>
      </c>
      <c r="J35" s="84"/>
      <c r="K35" s="84"/>
      <c r="L35" s="84"/>
      <c r="M35" s="84"/>
      <c r="N35" s="130"/>
      <c r="O35" s="228"/>
      <c r="P35" s="106"/>
      <c r="Q35" s="106"/>
      <c r="R35" s="106"/>
      <c r="S35" s="106"/>
      <c r="T35" s="106"/>
      <c r="U35" s="106"/>
      <c r="V35" s="106"/>
      <c r="W35" s="106"/>
      <c r="X35" s="106"/>
      <c r="Y35" s="106"/>
      <c r="Z35" s="106"/>
      <c r="AA35" s="106"/>
      <c r="AB35" s="106"/>
      <c r="AC35" s="106"/>
      <c r="AD35" s="106"/>
      <c r="AE35" s="106"/>
      <c r="AF35" s="106"/>
      <c r="AG35" s="106"/>
      <c r="AH35" s="106"/>
      <c r="AI35" s="106"/>
      <c r="AJ35" s="106"/>
    </row>
    <row r="36" spans="2:36" s="76" customFormat="1" ht="20.25">
      <c r="B36" s="73" t="s">
        <v>419</v>
      </c>
      <c r="C36" s="658" t="s">
        <v>429</v>
      </c>
      <c r="D36" s="658"/>
      <c r="E36" s="658"/>
      <c r="F36" s="107">
        <v>4</v>
      </c>
      <c r="I36" s="84" t="str">
        <v xml:space="preserve">Si el hecho llegara a presentarse, tendría altas consecuencias o efectos sobre la entidad
</v>
      </c>
      <c r="J36" s="84"/>
      <c r="K36" s="84"/>
      <c r="L36" s="84"/>
      <c r="M36" s="84"/>
      <c r="N36" s="130"/>
      <c r="O36" s="228"/>
      <c r="P36" s="106"/>
      <c r="Q36" s="106"/>
      <c r="R36" s="106"/>
      <c r="S36" s="106"/>
      <c r="T36" s="106"/>
      <c r="U36" s="106"/>
      <c r="V36" s="106"/>
      <c r="W36" s="106"/>
      <c r="X36" s="106"/>
      <c r="Y36" s="106"/>
      <c r="Z36" s="106"/>
      <c r="AA36" s="106"/>
      <c r="AB36" s="106"/>
      <c r="AC36" s="106"/>
      <c r="AD36" s="106"/>
      <c r="AE36" s="106"/>
      <c r="AF36" s="106"/>
      <c r="AG36" s="106"/>
      <c r="AH36" s="106"/>
      <c r="AI36" s="106"/>
      <c r="AJ36" s="106"/>
    </row>
    <row r="37" spans="2:36" s="76" customFormat="1" ht="20.25">
      <c r="B37" s="74" t="s">
        <v>420</v>
      </c>
      <c r="C37" s="658" t="s">
        <v>430</v>
      </c>
      <c r="D37" s="658"/>
      <c r="E37" s="658"/>
      <c r="F37" s="107">
        <v>5</v>
      </c>
      <c r="I37" s="84" t="str">
        <v xml:space="preserve">Si el hecho llegara a presentarse, tendría desastrosas consecuencias o efectos sobre la entidad.
</v>
      </c>
      <c r="J37" s="84"/>
      <c r="K37" s="84"/>
      <c r="L37" s="84"/>
      <c r="M37" s="84"/>
      <c r="N37" s="130"/>
      <c r="O37" s="228"/>
      <c r="P37" s="106"/>
      <c r="Q37" s="106"/>
      <c r="R37" s="106"/>
      <c r="S37" s="106"/>
      <c r="T37" s="106"/>
      <c r="U37" s="106"/>
      <c r="V37" s="106"/>
      <c r="W37" s="106"/>
      <c r="X37" s="106"/>
      <c r="Y37" s="106"/>
      <c r="Z37" s="106"/>
      <c r="AA37" s="106"/>
      <c r="AB37" s="106"/>
      <c r="AC37" s="106"/>
      <c r="AD37" s="106"/>
      <c r="AE37" s="106"/>
      <c r="AF37" s="106"/>
      <c r="AG37" s="106"/>
      <c r="AH37" s="106"/>
      <c r="AI37" s="106"/>
      <c r="AJ37" s="106"/>
    </row>
    <row r="38" spans="2:36" s="76" customFormat="1" ht="20.25">
      <c r="B38" s="86"/>
      <c r="C38" s="86"/>
      <c r="D38" s="86"/>
      <c r="E38" s="86"/>
      <c r="F38" s="85"/>
      <c r="I38" s="84"/>
      <c r="J38" s="84"/>
      <c r="K38" s="84"/>
      <c r="L38" s="84"/>
      <c r="M38" s="84"/>
      <c r="N38" s="130"/>
      <c r="O38" s="228"/>
      <c r="P38" s="106"/>
      <c r="Q38" s="106"/>
      <c r="R38" s="106"/>
      <c r="S38" s="106"/>
      <c r="T38" s="106"/>
      <c r="U38" s="106"/>
      <c r="V38" s="106"/>
      <c r="W38" s="106"/>
      <c r="X38" s="106"/>
      <c r="Y38" s="106"/>
      <c r="Z38" s="106"/>
      <c r="AA38" s="106"/>
      <c r="AB38" s="106"/>
      <c r="AC38" s="106"/>
      <c r="AD38" s="106"/>
      <c r="AE38" s="106"/>
      <c r="AF38" s="106"/>
      <c r="AG38" s="106"/>
      <c r="AH38" s="106"/>
      <c r="AI38" s="106"/>
      <c r="AJ38" s="106"/>
    </row>
    <row r="39" spans="2:36" s="76" customFormat="1" ht="20.25">
      <c r="B39" s="86"/>
      <c r="C39" s="86"/>
      <c r="D39" s="86"/>
      <c r="E39" s="86"/>
      <c r="F39" s="85"/>
      <c r="N39" s="129"/>
      <c r="O39" s="228"/>
      <c r="P39" s="106"/>
      <c r="Q39" s="106"/>
      <c r="R39" s="106"/>
      <c r="S39" s="106"/>
      <c r="T39" s="106"/>
      <c r="U39" s="106"/>
      <c r="V39" s="106"/>
      <c r="W39" s="106"/>
      <c r="X39" s="106"/>
      <c r="Y39" s="106"/>
      <c r="Z39" s="106"/>
      <c r="AA39" s="106"/>
      <c r="AB39" s="106"/>
      <c r="AC39" s="106"/>
      <c r="AD39" s="106"/>
      <c r="AE39" s="106"/>
      <c r="AF39" s="106"/>
      <c r="AG39" s="106"/>
      <c r="AH39" s="106"/>
      <c r="AI39" s="106"/>
      <c r="AJ39" s="106"/>
    </row>
    <row r="40" spans="2:36" s="76" customFormat="1" ht="20.25">
      <c r="B40" s="77"/>
      <c r="C40" s="659" t="s">
        <v>279</v>
      </c>
      <c r="D40" s="659"/>
      <c r="E40" s="659"/>
      <c r="F40" s="85"/>
      <c r="N40" s="129"/>
      <c r="O40" s="228"/>
      <c r="P40" s="106"/>
      <c r="Q40" s="106"/>
      <c r="R40" s="106"/>
      <c r="S40" s="106"/>
      <c r="T40" s="106"/>
      <c r="U40" s="106"/>
      <c r="V40" s="106"/>
      <c r="W40" s="106"/>
      <c r="X40" s="106"/>
      <c r="Y40" s="106"/>
      <c r="Z40" s="106"/>
      <c r="AA40" s="106"/>
      <c r="AB40" s="106"/>
      <c r="AC40" s="106"/>
      <c r="AD40" s="106"/>
      <c r="AE40" s="106"/>
      <c r="AF40" s="106"/>
      <c r="AG40" s="106"/>
      <c r="AH40" s="106"/>
      <c r="AI40" s="106"/>
      <c r="AJ40" s="106"/>
    </row>
    <row r="41" spans="2:36" s="76" customFormat="1" ht="20.25">
      <c r="B41" s="108" t="s">
        <v>414</v>
      </c>
      <c r="C41" s="658" t="s">
        <v>280</v>
      </c>
      <c r="D41" s="658"/>
      <c r="E41" s="658"/>
      <c r="F41" s="107">
        <v>1</v>
      </c>
      <c r="N41" s="129"/>
      <c r="O41" s="228"/>
      <c r="P41" s="106"/>
      <c r="Q41" s="106"/>
      <c r="R41" s="106"/>
      <c r="S41" s="106"/>
      <c r="T41" s="106"/>
      <c r="U41" s="106"/>
      <c r="V41" s="106"/>
      <c r="W41" s="106"/>
      <c r="X41" s="106"/>
      <c r="Y41" s="106"/>
      <c r="Z41" s="106"/>
      <c r="AA41" s="106"/>
      <c r="AB41" s="106"/>
      <c r="AC41" s="106"/>
      <c r="AD41" s="106"/>
      <c r="AE41" s="106"/>
      <c r="AF41" s="106"/>
      <c r="AG41" s="106"/>
      <c r="AH41" s="106"/>
      <c r="AI41" s="106"/>
      <c r="AJ41" s="106"/>
    </row>
    <row r="42" spans="2:36" s="76" customFormat="1" ht="20.25">
      <c r="B42" s="109" t="s">
        <v>416</v>
      </c>
      <c r="C42" s="658" t="s">
        <v>289</v>
      </c>
      <c r="D42" s="658"/>
      <c r="E42" s="658"/>
      <c r="F42" s="107">
        <v>2</v>
      </c>
      <c r="N42" s="129"/>
      <c r="O42" s="228"/>
      <c r="P42" s="106"/>
      <c r="Q42" s="106"/>
      <c r="R42" s="106"/>
      <c r="S42" s="106"/>
      <c r="T42" s="106"/>
      <c r="U42" s="106"/>
      <c r="V42" s="106"/>
      <c r="W42" s="106"/>
      <c r="X42" s="106"/>
      <c r="Y42" s="106"/>
      <c r="Z42" s="106"/>
      <c r="AA42" s="106"/>
      <c r="AB42" s="106"/>
      <c r="AC42" s="106"/>
      <c r="AD42" s="106"/>
      <c r="AE42" s="106"/>
      <c r="AF42" s="106"/>
      <c r="AG42" s="106"/>
      <c r="AH42" s="106"/>
      <c r="AI42" s="106"/>
      <c r="AJ42" s="106"/>
    </row>
    <row r="43" spans="2:36" s="76" customFormat="1" ht="20.25">
      <c r="B43" s="110" t="s">
        <v>418</v>
      </c>
      <c r="C43" s="658" t="s">
        <v>316</v>
      </c>
      <c r="D43" s="658"/>
      <c r="E43" s="658"/>
      <c r="F43" s="107">
        <v>3</v>
      </c>
      <c r="N43" s="129"/>
      <c r="O43" s="228"/>
      <c r="P43" s="106"/>
      <c r="Q43" s="106"/>
      <c r="R43" s="106"/>
      <c r="S43" s="106"/>
      <c r="T43" s="106"/>
      <c r="U43" s="106"/>
      <c r="V43" s="106"/>
      <c r="W43" s="106"/>
      <c r="X43" s="106"/>
      <c r="Y43" s="106"/>
      <c r="Z43" s="106"/>
      <c r="AA43" s="106"/>
      <c r="AB43" s="106"/>
      <c r="AC43" s="106"/>
      <c r="AD43" s="106"/>
      <c r="AE43" s="106"/>
      <c r="AF43" s="106"/>
      <c r="AG43" s="106"/>
      <c r="AH43" s="106"/>
      <c r="AI43" s="106"/>
      <c r="AJ43" s="106"/>
    </row>
    <row r="44" spans="2:36" s="76" customFormat="1" ht="20.25">
      <c r="B44" s="111" t="s">
        <v>419</v>
      </c>
      <c r="C44" s="658" t="s">
        <v>309</v>
      </c>
      <c r="D44" s="658"/>
      <c r="E44" s="658"/>
      <c r="F44" s="107">
        <v>4</v>
      </c>
      <c r="N44" s="129"/>
      <c r="O44" s="228"/>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2:36" s="76" customFormat="1" ht="20.25">
      <c r="B45" s="112" t="s">
        <v>420</v>
      </c>
      <c r="C45" s="658" t="s">
        <v>431</v>
      </c>
      <c r="D45" s="658"/>
      <c r="E45" s="658"/>
      <c r="F45" s="107">
        <v>5</v>
      </c>
      <c r="N45" s="129"/>
      <c r="O45" s="228"/>
      <c r="P45" s="106"/>
      <c r="Q45" s="106"/>
      <c r="R45" s="106"/>
      <c r="S45" s="106"/>
      <c r="T45" s="106"/>
      <c r="U45" s="106"/>
      <c r="V45" s="106"/>
      <c r="W45" s="106"/>
      <c r="X45" s="106"/>
      <c r="Y45" s="106"/>
      <c r="Z45" s="106"/>
      <c r="AA45" s="106"/>
      <c r="AB45" s="106"/>
      <c r="AC45" s="106"/>
      <c r="AD45" s="106"/>
      <c r="AE45" s="106"/>
      <c r="AF45" s="106"/>
      <c r="AG45" s="106"/>
      <c r="AH45" s="106"/>
      <c r="AI45" s="106"/>
      <c r="AJ45" s="106"/>
    </row>
    <row r="46" spans="2:36" s="76" customFormat="1" ht="20.25">
      <c r="B46" s="84"/>
      <c r="C46" s="84" t="s">
        <v>432</v>
      </c>
      <c r="D46" s="84"/>
      <c r="F46" s="85"/>
      <c r="N46" s="129"/>
      <c r="O46" s="228"/>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2:36" s="76" customFormat="1" ht="20.25">
      <c r="B47" s="84"/>
      <c r="C47" s="84"/>
      <c r="D47" s="84"/>
      <c r="F47" s="85"/>
      <c r="N47" s="129"/>
      <c r="O47" s="228"/>
      <c r="P47" s="106"/>
      <c r="Q47" s="106"/>
      <c r="R47" s="106"/>
      <c r="S47" s="106"/>
      <c r="T47" s="106"/>
      <c r="U47" s="106"/>
      <c r="V47" s="106"/>
      <c r="W47" s="106"/>
      <c r="X47" s="106"/>
      <c r="Y47" s="106"/>
      <c r="Z47" s="106"/>
      <c r="AA47" s="106"/>
      <c r="AB47" s="106"/>
      <c r="AC47" s="106"/>
      <c r="AD47" s="106"/>
      <c r="AE47" s="106"/>
      <c r="AF47" s="106"/>
      <c r="AG47" s="106"/>
      <c r="AH47" s="106"/>
      <c r="AI47" s="106"/>
      <c r="AJ47" s="106"/>
    </row>
    <row r="48" spans="2:36" s="76" customFormat="1" ht="20.25">
      <c r="B48" s="77"/>
      <c r="C48" s="660" t="s">
        <v>433</v>
      </c>
      <c r="D48" s="660"/>
      <c r="E48" s="660"/>
      <c r="F48" s="85"/>
      <c r="N48" s="129"/>
      <c r="O48" s="228"/>
      <c r="P48" s="106"/>
      <c r="Q48" s="106"/>
      <c r="R48" s="106"/>
      <c r="S48" s="106"/>
      <c r="T48" s="106"/>
      <c r="U48" s="106"/>
      <c r="V48" s="106"/>
      <c r="W48" s="106"/>
      <c r="X48" s="106"/>
      <c r="Y48" s="106"/>
      <c r="Z48" s="106"/>
      <c r="AA48" s="106"/>
      <c r="AB48" s="106"/>
      <c r="AC48" s="106"/>
      <c r="AD48" s="106"/>
      <c r="AE48" s="106"/>
      <c r="AF48" s="106"/>
      <c r="AG48" s="106"/>
      <c r="AH48" s="106"/>
      <c r="AI48" s="106"/>
      <c r="AJ48" s="106"/>
    </row>
    <row r="49" spans="2:36" s="76" customFormat="1" ht="20.25" customHeight="1">
      <c r="B49" s="79" t="s">
        <v>414</v>
      </c>
      <c r="C49" s="661" t="s">
        <v>434</v>
      </c>
      <c r="D49" s="662"/>
      <c r="E49" s="663"/>
      <c r="F49" s="70">
        <v>1</v>
      </c>
      <c r="N49" s="129"/>
      <c r="O49" s="228"/>
      <c r="P49" s="106"/>
      <c r="Q49" s="106"/>
      <c r="R49" s="106"/>
      <c r="S49" s="106"/>
      <c r="T49" s="106"/>
      <c r="U49" s="106"/>
      <c r="V49" s="106"/>
      <c r="W49" s="106"/>
      <c r="X49" s="106"/>
      <c r="Y49" s="106"/>
      <c r="Z49" s="106"/>
      <c r="AA49" s="106"/>
      <c r="AB49" s="106"/>
      <c r="AC49" s="106"/>
      <c r="AD49" s="106"/>
      <c r="AE49" s="106"/>
      <c r="AF49" s="106"/>
      <c r="AG49" s="106"/>
      <c r="AH49" s="106"/>
      <c r="AI49" s="106"/>
      <c r="AJ49" s="106"/>
    </row>
    <row r="50" spans="2:36" s="76" customFormat="1" ht="20.25" customHeight="1">
      <c r="B50" s="80" t="s">
        <v>416</v>
      </c>
      <c r="C50" s="661" t="s">
        <v>435</v>
      </c>
      <c r="D50" s="662"/>
      <c r="E50" s="663"/>
      <c r="F50" s="70">
        <v>2</v>
      </c>
      <c r="N50" s="129"/>
      <c r="O50" s="228"/>
      <c r="P50" s="106"/>
      <c r="Q50" s="106"/>
      <c r="R50" s="106"/>
      <c r="S50" s="106"/>
      <c r="T50" s="106"/>
      <c r="U50" s="106"/>
      <c r="V50" s="106"/>
      <c r="W50" s="106"/>
      <c r="X50" s="106"/>
      <c r="Y50" s="106"/>
      <c r="Z50" s="106"/>
      <c r="AA50" s="106"/>
      <c r="AB50" s="106"/>
      <c r="AC50" s="106"/>
      <c r="AD50" s="106"/>
      <c r="AE50" s="106"/>
      <c r="AF50" s="106"/>
      <c r="AG50" s="106"/>
      <c r="AH50" s="106"/>
      <c r="AI50" s="106"/>
      <c r="AJ50" s="106"/>
    </row>
    <row r="51" spans="2:36" s="76" customFormat="1" ht="20.25" customHeight="1">
      <c r="B51" s="81" t="s">
        <v>418</v>
      </c>
      <c r="C51" s="661" t="s">
        <v>436</v>
      </c>
      <c r="D51" s="662"/>
      <c r="E51" s="663"/>
      <c r="F51" s="70">
        <v>3</v>
      </c>
      <c r="N51" s="129"/>
      <c r="O51" s="228"/>
      <c r="P51" s="106"/>
      <c r="Q51" s="106"/>
      <c r="R51" s="106"/>
      <c r="S51" s="106"/>
      <c r="T51" s="106"/>
      <c r="U51" s="106"/>
      <c r="V51" s="106"/>
      <c r="W51" s="106"/>
      <c r="X51" s="106"/>
      <c r="Y51" s="106"/>
      <c r="Z51" s="106"/>
      <c r="AA51" s="106"/>
      <c r="AB51" s="106"/>
      <c r="AC51" s="106"/>
      <c r="AD51" s="106"/>
      <c r="AE51" s="106"/>
      <c r="AF51" s="106"/>
      <c r="AG51" s="106"/>
      <c r="AH51" s="106"/>
      <c r="AI51" s="106"/>
      <c r="AJ51" s="106"/>
    </row>
    <row r="52" spans="2:36" s="76" customFormat="1" ht="20.25" customHeight="1">
      <c r="B52" s="82" t="s">
        <v>419</v>
      </c>
      <c r="C52" s="661" t="s">
        <v>437</v>
      </c>
      <c r="D52" s="662"/>
      <c r="E52" s="663"/>
      <c r="F52" s="70">
        <v>4</v>
      </c>
      <c r="N52" s="129"/>
      <c r="O52" s="228"/>
      <c r="P52" s="106"/>
      <c r="Q52" s="106"/>
      <c r="R52" s="106"/>
      <c r="S52" s="106"/>
      <c r="T52" s="106"/>
      <c r="U52" s="106"/>
      <c r="V52" s="106"/>
      <c r="W52" s="106"/>
      <c r="X52" s="106"/>
      <c r="Y52" s="106"/>
      <c r="Z52" s="106"/>
      <c r="AA52" s="106"/>
      <c r="AB52" s="106"/>
      <c r="AC52" s="106"/>
      <c r="AD52" s="106"/>
      <c r="AE52" s="106"/>
      <c r="AF52" s="106"/>
      <c r="AG52" s="106"/>
      <c r="AH52" s="106"/>
      <c r="AI52" s="106"/>
      <c r="AJ52" s="106"/>
    </row>
    <row r="53" spans="2:36" s="76" customFormat="1" ht="20.25" customHeight="1">
      <c r="B53" s="83" t="s">
        <v>420</v>
      </c>
      <c r="C53" s="661" t="s">
        <v>438</v>
      </c>
      <c r="D53" s="662"/>
      <c r="E53" s="663"/>
      <c r="F53" s="70">
        <v>5</v>
      </c>
      <c r="N53" s="129"/>
      <c r="O53" s="228"/>
      <c r="P53" s="106"/>
      <c r="Q53" s="106"/>
      <c r="R53" s="106"/>
      <c r="S53" s="106"/>
      <c r="T53" s="106"/>
      <c r="U53" s="106"/>
      <c r="V53" s="106"/>
      <c r="W53" s="106"/>
      <c r="X53" s="106"/>
      <c r="Y53" s="106"/>
      <c r="Z53" s="106"/>
      <c r="AA53" s="106"/>
      <c r="AB53" s="106"/>
      <c r="AC53" s="106"/>
      <c r="AD53" s="106"/>
      <c r="AE53" s="106"/>
      <c r="AF53" s="106"/>
      <c r="AG53" s="106"/>
      <c r="AH53" s="106"/>
      <c r="AI53" s="106"/>
      <c r="AJ53" s="106"/>
    </row>
    <row r="54" spans="2:36" s="76" customFormat="1" ht="20.25">
      <c r="B54" s="84"/>
      <c r="C54" s="84"/>
      <c r="D54" s="84"/>
      <c r="E54" s="84"/>
      <c r="F54" s="85"/>
      <c r="N54" s="129"/>
      <c r="O54" s="228"/>
      <c r="P54" s="106"/>
      <c r="Q54" s="106"/>
      <c r="R54" s="106"/>
      <c r="S54" s="106"/>
      <c r="T54" s="106"/>
      <c r="U54" s="106"/>
      <c r="V54" s="106"/>
      <c r="W54" s="106"/>
      <c r="X54" s="106"/>
      <c r="Y54" s="106"/>
      <c r="Z54" s="106"/>
      <c r="AA54" s="106"/>
      <c r="AB54" s="106"/>
      <c r="AC54" s="106"/>
      <c r="AD54" s="106"/>
      <c r="AE54" s="106"/>
      <c r="AF54" s="106"/>
      <c r="AG54" s="106"/>
      <c r="AH54" s="106"/>
      <c r="AI54" s="106"/>
      <c r="AJ54" s="106"/>
    </row>
    <row r="55" spans="2:36" s="76" customFormat="1" ht="20.25">
      <c r="N55" s="129"/>
      <c r="O55" s="228"/>
      <c r="P55" s="106"/>
      <c r="Q55" s="106"/>
      <c r="R55" s="106"/>
      <c r="S55" s="106"/>
      <c r="T55" s="106"/>
      <c r="U55" s="106"/>
      <c r="V55" s="106"/>
      <c r="W55" s="106"/>
      <c r="X55" s="106"/>
      <c r="Y55" s="106"/>
      <c r="Z55" s="106"/>
      <c r="AA55" s="106"/>
      <c r="AB55" s="106"/>
      <c r="AC55" s="106"/>
      <c r="AD55" s="106"/>
      <c r="AE55" s="106"/>
      <c r="AF55" s="106"/>
      <c r="AG55" s="106"/>
      <c r="AH55" s="106"/>
      <c r="AI55" s="106"/>
      <c r="AJ55" s="106"/>
    </row>
    <row r="56" spans="2:36" s="76" customFormat="1" ht="20.25" customHeight="1">
      <c r="B56" s="77"/>
      <c r="C56" s="96" t="s">
        <v>412</v>
      </c>
      <c r="D56" s="96"/>
      <c r="E56" s="96"/>
      <c r="F56" s="85"/>
      <c r="N56" s="129"/>
      <c r="O56" s="228"/>
      <c r="P56" s="106"/>
      <c r="Q56" s="106"/>
      <c r="R56" s="106"/>
      <c r="S56" s="106"/>
      <c r="T56" s="106"/>
      <c r="U56" s="106"/>
      <c r="V56" s="106"/>
      <c r="W56" s="106"/>
      <c r="X56" s="106"/>
      <c r="Y56" s="106"/>
      <c r="Z56" s="106"/>
      <c r="AA56" s="106"/>
      <c r="AB56" s="106"/>
      <c r="AC56" s="106"/>
      <c r="AD56" s="106"/>
      <c r="AE56" s="106"/>
      <c r="AF56" s="106"/>
      <c r="AG56" s="106"/>
      <c r="AH56" s="106"/>
      <c r="AI56" s="106"/>
      <c r="AJ56" s="106"/>
    </row>
    <row r="57" spans="2:36" s="76" customFormat="1" ht="20.25" customHeight="1">
      <c r="B57" s="79" t="s">
        <v>414</v>
      </c>
      <c r="C57" s="664" t="s">
        <v>439</v>
      </c>
      <c r="D57" s="665"/>
      <c r="E57" s="666"/>
      <c r="F57" s="70">
        <v>1</v>
      </c>
      <c r="N57" s="129"/>
      <c r="O57" s="228"/>
      <c r="P57" s="106"/>
      <c r="Q57" s="106"/>
      <c r="R57" s="106"/>
      <c r="S57" s="106"/>
      <c r="T57" s="106"/>
      <c r="U57" s="106"/>
      <c r="V57" s="106"/>
      <c r="W57" s="106"/>
      <c r="X57" s="106"/>
      <c r="Y57" s="106"/>
      <c r="Z57" s="106"/>
      <c r="AA57" s="106"/>
      <c r="AB57" s="106"/>
      <c r="AC57" s="106"/>
      <c r="AD57" s="106"/>
      <c r="AE57" s="106"/>
      <c r="AF57" s="106"/>
      <c r="AG57" s="106"/>
      <c r="AH57" s="106"/>
      <c r="AI57" s="106"/>
      <c r="AJ57" s="106"/>
    </row>
    <row r="58" spans="2:36" s="76" customFormat="1" ht="20.25" customHeight="1">
      <c r="B58" s="80" t="s">
        <v>416</v>
      </c>
      <c r="C58" s="664" t="s">
        <v>440</v>
      </c>
      <c r="D58" s="665"/>
      <c r="E58" s="666"/>
      <c r="F58" s="70">
        <v>2</v>
      </c>
      <c r="N58" s="129"/>
      <c r="O58" s="228"/>
      <c r="P58" s="106"/>
      <c r="Q58" s="106"/>
      <c r="R58" s="106"/>
      <c r="S58" s="106"/>
      <c r="T58" s="106"/>
      <c r="U58" s="106"/>
      <c r="V58" s="106"/>
      <c r="W58" s="106"/>
      <c r="X58" s="106"/>
      <c r="Y58" s="106"/>
      <c r="Z58" s="106"/>
      <c r="AA58" s="106"/>
      <c r="AB58" s="106"/>
      <c r="AC58" s="106"/>
      <c r="AD58" s="106"/>
      <c r="AE58" s="106"/>
      <c r="AF58" s="106"/>
      <c r="AG58" s="106"/>
      <c r="AH58" s="106"/>
      <c r="AI58" s="106"/>
      <c r="AJ58" s="106"/>
    </row>
    <row r="59" spans="2:36" s="76" customFormat="1" ht="20.25" customHeight="1">
      <c r="B59" s="81" t="s">
        <v>418</v>
      </c>
      <c r="C59" s="664" t="s">
        <v>441</v>
      </c>
      <c r="D59" s="665"/>
      <c r="E59" s="666"/>
      <c r="F59" s="70">
        <v>3</v>
      </c>
      <c r="N59" s="129"/>
      <c r="O59" s="228"/>
      <c r="P59" s="106"/>
      <c r="Q59" s="106"/>
      <c r="R59" s="106"/>
      <c r="S59" s="106"/>
      <c r="T59" s="106"/>
      <c r="U59" s="106"/>
      <c r="V59" s="106"/>
      <c r="W59" s="106"/>
      <c r="X59" s="106"/>
      <c r="Y59" s="106"/>
      <c r="Z59" s="106"/>
      <c r="AA59" s="106"/>
      <c r="AB59" s="106"/>
      <c r="AC59" s="106"/>
      <c r="AD59" s="106"/>
      <c r="AE59" s="106"/>
      <c r="AF59" s="106"/>
      <c r="AG59" s="106"/>
      <c r="AH59" s="106"/>
      <c r="AI59" s="106"/>
      <c r="AJ59" s="106"/>
    </row>
    <row r="60" spans="2:36" s="76" customFormat="1" ht="20.25" customHeight="1">
      <c r="B60" s="82" t="s">
        <v>419</v>
      </c>
      <c r="C60" s="664" t="s">
        <v>442</v>
      </c>
      <c r="D60" s="665"/>
      <c r="E60" s="666"/>
      <c r="F60" s="70">
        <v>4</v>
      </c>
      <c r="N60" s="129"/>
      <c r="O60" s="228"/>
      <c r="P60" s="106"/>
      <c r="Q60" s="106"/>
      <c r="R60" s="106"/>
      <c r="S60" s="106"/>
      <c r="T60" s="106"/>
      <c r="U60" s="106"/>
      <c r="V60" s="106"/>
      <c r="W60" s="106"/>
      <c r="X60" s="106"/>
      <c r="Y60" s="106"/>
      <c r="Z60" s="106"/>
      <c r="AA60" s="106"/>
      <c r="AB60" s="106"/>
      <c r="AC60" s="106"/>
      <c r="AD60" s="106"/>
      <c r="AE60" s="106"/>
      <c r="AF60" s="106"/>
      <c r="AG60" s="106"/>
      <c r="AH60" s="106"/>
      <c r="AI60" s="106"/>
      <c r="AJ60" s="106"/>
    </row>
    <row r="61" spans="2:36" s="76" customFormat="1" ht="20.25" customHeight="1">
      <c r="B61" s="83" t="s">
        <v>420</v>
      </c>
      <c r="C61" s="664" t="s">
        <v>443</v>
      </c>
      <c r="D61" s="665"/>
      <c r="E61" s="666"/>
      <c r="F61" s="70">
        <v>5</v>
      </c>
      <c r="N61" s="129"/>
      <c r="O61" s="228"/>
      <c r="P61" s="106"/>
      <c r="Q61" s="106"/>
      <c r="R61" s="106"/>
      <c r="S61" s="106"/>
      <c r="T61" s="106"/>
      <c r="U61" s="106"/>
      <c r="V61" s="106"/>
      <c r="W61" s="106"/>
      <c r="X61" s="106"/>
      <c r="Y61" s="106"/>
      <c r="Z61" s="106"/>
      <c r="AA61" s="106"/>
      <c r="AB61" s="106"/>
      <c r="AC61" s="106"/>
      <c r="AD61" s="106"/>
      <c r="AE61" s="106"/>
      <c r="AF61" s="106"/>
      <c r="AG61" s="106"/>
      <c r="AH61" s="106"/>
      <c r="AI61" s="106"/>
      <c r="AJ61" s="106"/>
    </row>
    <row r="62" spans="2:36" s="76" customFormat="1" ht="20.25">
      <c r="E62" s="87"/>
      <c r="N62" s="129"/>
      <c r="O62" s="228"/>
      <c r="P62" s="106"/>
      <c r="Q62" s="106"/>
      <c r="R62" s="106"/>
      <c r="S62" s="106"/>
      <c r="T62" s="106"/>
      <c r="U62" s="106"/>
      <c r="V62" s="106"/>
      <c r="W62" s="106"/>
      <c r="X62" s="106"/>
      <c r="Y62" s="106"/>
      <c r="Z62" s="106"/>
      <c r="AA62" s="106"/>
      <c r="AB62" s="106"/>
      <c r="AC62" s="106"/>
      <c r="AD62" s="106"/>
      <c r="AE62" s="106"/>
      <c r="AF62" s="106"/>
      <c r="AG62" s="106"/>
      <c r="AH62" s="106"/>
      <c r="AI62" s="106"/>
      <c r="AJ62" s="106"/>
    </row>
    <row r="63" spans="2:36" s="76" customFormat="1" ht="20.25">
      <c r="E63" s="87"/>
      <c r="N63" s="129"/>
      <c r="O63" s="228"/>
      <c r="P63" s="106"/>
      <c r="Q63" s="106"/>
      <c r="R63" s="106"/>
      <c r="S63" s="106"/>
      <c r="T63" s="106"/>
      <c r="U63" s="106"/>
      <c r="V63" s="106"/>
      <c r="W63" s="106"/>
      <c r="X63" s="106"/>
      <c r="Y63" s="106"/>
      <c r="Z63" s="106"/>
      <c r="AA63" s="106"/>
      <c r="AB63" s="106"/>
      <c r="AC63" s="106"/>
      <c r="AD63" s="106"/>
      <c r="AE63" s="106"/>
      <c r="AF63" s="106"/>
      <c r="AG63" s="106"/>
      <c r="AH63" s="106"/>
      <c r="AI63" s="106"/>
      <c r="AJ63" s="106"/>
    </row>
    <row r="64" spans="2:36" s="76" customFormat="1" ht="20.25">
      <c r="E64" s="87"/>
      <c r="N64" s="129"/>
      <c r="O64" s="228"/>
      <c r="P64" s="106"/>
      <c r="Q64" s="106"/>
      <c r="R64" s="106"/>
      <c r="S64" s="106"/>
      <c r="T64" s="106"/>
      <c r="U64" s="106"/>
      <c r="V64" s="106"/>
      <c r="W64" s="106"/>
      <c r="X64" s="106"/>
      <c r="Y64" s="106"/>
      <c r="Z64" s="106"/>
      <c r="AA64" s="106"/>
      <c r="AB64" s="106"/>
      <c r="AC64" s="106"/>
      <c r="AD64" s="106"/>
      <c r="AE64" s="106"/>
      <c r="AF64" s="106"/>
      <c r="AG64" s="106"/>
      <c r="AH64" s="106"/>
      <c r="AI64" s="106"/>
      <c r="AJ64" s="106"/>
    </row>
    <row r="65" spans="5:36" s="76" customFormat="1" ht="20.25">
      <c r="E65" s="87"/>
      <c r="N65" s="129"/>
      <c r="O65" s="228"/>
      <c r="P65" s="106"/>
      <c r="Q65" s="106"/>
      <c r="R65" s="106"/>
      <c r="S65" s="106"/>
      <c r="T65" s="106"/>
      <c r="U65" s="106"/>
      <c r="V65" s="106"/>
      <c r="W65" s="106"/>
      <c r="X65" s="106"/>
      <c r="Y65" s="106"/>
      <c r="Z65" s="106"/>
      <c r="AA65" s="106"/>
      <c r="AB65" s="106"/>
      <c r="AC65" s="106"/>
      <c r="AD65" s="106"/>
      <c r="AE65" s="106"/>
      <c r="AF65" s="106"/>
      <c r="AG65" s="106"/>
      <c r="AH65" s="106"/>
      <c r="AI65" s="106"/>
      <c r="AJ65" s="106"/>
    </row>
    <row r="66" spans="5:36" s="76" customFormat="1" ht="20.25">
      <c r="E66" s="87"/>
      <c r="N66" s="129"/>
      <c r="O66" s="228"/>
      <c r="P66" s="106"/>
      <c r="Q66" s="106"/>
      <c r="R66" s="106"/>
      <c r="S66" s="106"/>
      <c r="T66" s="106"/>
      <c r="U66" s="106"/>
      <c r="V66" s="106"/>
      <c r="W66" s="106"/>
      <c r="X66" s="106"/>
      <c r="Y66" s="106"/>
      <c r="Z66" s="106"/>
      <c r="AA66" s="106"/>
      <c r="AB66" s="106"/>
      <c r="AC66" s="106"/>
      <c r="AD66" s="106"/>
      <c r="AE66" s="106"/>
      <c r="AF66" s="106"/>
      <c r="AG66" s="106"/>
      <c r="AH66" s="106"/>
      <c r="AI66" s="106"/>
      <c r="AJ66" s="106"/>
    </row>
    <row r="67" spans="5:36" s="76" customFormat="1" ht="20.25">
      <c r="E67" s="87"/>
      <c r="N67" s="129"/>
      <c r="O67" s="228"/>
      <c r="P67" s="106"/>
      <c r="Q67" s="106"/>
      <c r="R67" s="106"/>
      <c r="S67" s="106"/>
      <c r="T67" s="106"/>
      <c r="U67" s="106"/>
      <c r="V67" s="106"/>
      <c r="W67" s="106"/>
      <c r="X67" s="106"/>
      <c r="Y67" s="106"/>
      <c r="Z67" s="106"/>
      <c r="AA67" s="106"/>
      <c r="AB67" s="106"/>
      <c r="AC67" s="106"/>
      <c r="AD67" s="106"/>
      <c r="AE67" s="106"/>
      <c r="AF67" s="106"/>
      <c r="AG67" s="106"/>
      <c r="AH67" s="106"/>
      <c r="AI67" s="106"/>
      <c r="AJ67" s="106"/>
    </row>
    <row r="68" spans="5:36" s="76" customFormat="1" ht="20.25">
      <c r="E68" s="87"/>
      <c r="N68" s="129"/>
      <c r="O68" s="228"/>
      <c r="P68" s="106"/>
      <c r="Q68" s="106"/>
      <c r="R68" s="106"/>
      <c r="S68" s="106"/>
      <c r="T68" s="106"/>
      <c r="U68" s="106"/>
      <c r="V68" s="106"/>
      <c r="W68" s="106"/>
      <c r="X68" s="106"/>
      <c r="Y68" s="106"/>
      <c r="Z68" s="106"/>
      <c r="AA68" s="106"/>
      <c r="AB68" s="106"/>
      <c r="AC68" s="106"/>
      <c r="AD68" s="106"/>
      <c r="AE68" s="106"/>
      <c r="AF68" s="106"/>
      <c r="AG68" s="106"/>
      <c r="AH68" s="106"/>
      <c r="AI68" s="106"/>
      <c r="AJ68" s="106"/>
    </row>
    <row r="69" spans="5:36" s="76" customFormat="1" ht="20.25">
      <c r="E69" s="87"/>
      <c r="N69" s="129"/>
      <c r="O69" s="228"/>
      <c r="P69" s="106"/>
      <c r="Q69" s="106"/>
      <c r="R69" s="106"/>
      <c r="S69" s="106"/>
      <c r="T69" s="106"/>
      <c r="U69" s="106"/>
      <c r="V69" s="106"/>
      <c r="W69" s="106"/>
      <c r="X69" s="106"/>
      <c r="Y69" s="106"/>
      <c r="Z69" s="106"/>
      <c r="AA69" s="106"/>
      <c r="AB69" s="106"/>
      <c r="AC69" s="106"/>
      <c r="AD69" s="106"/>
      <c r="AE69" s="106"/>
      <c r="AF69" s="106"/>
      <c r="AG69" s="106"/>
      <c r="AH69" s="106"/>
      <c r="AI69" s="106"/>
      <c r="AJ69" s="106"/>
    </row>
    <row r="70" spans="5:36" s="76" customFormat="1" ht="20.25">
      <c r="E70" s="87"/>
      <c r="N70" s="129"/>
      <c r="O70" s="228"/>
      <c r="P70" s="106"/>
      <c r="Q70" s="106"/>
      <c r="R70" s="106"/>
      <c r="S70" s="106"/>
      <c r="T70" s="106"/>
      <c r="U70" s="106"/>
      <c r="V70" s="106"/>
      <c r="W70" s="106"/>
      <c r="X70" s="106"/>
      <c r="Y70" s="106"/>
      <c r="Z70" s="106"/>
      <c r="AA70" s="106"/>
      <c r="AB70" s="106"/>
      <c r="AC70" s="106"/>
      <c r="AD70" s="106"/>
      <c r="AE70" s="106"/>
      <c r="AF70" s="106"/>
      <c r="AG70" s="106"/>
      <c r="AH70" s="106"/>
      <c r="AI70" s="106"/>
      <c r="AJ70" s="106"/>
    </row>
    <row r="71" spans="5:36" s="76" customFormat="1" ht="20.25">
      <c r="E71" s="87"/>
      <c r="N71" s="129"/>
      <c r="O71" s="228"/>
      <c r="P71" s="106"/>
      <c r="Q71" s="106"/>
      <c r="R71" s="106"/>
      <c r="S71" s="106"/>
      <c r="T71" s="106"/>
      <c r="U71" s="106"/>
      <c r="V71" s="106"/>
      <c r="W71" s="106"/>
      <c r="X71" s="106"/>
      <c r="Y71" s="106"/>
      <c r="Z71" s="106"/>
      <c r="AA71" s="106"/>
      <c r="AB71" s="106"/>
      <c r="AC71" s="106"/>
      <c r="AD71" s="106"/>
      <c r="AE71" s="106"/>
      <c r="AF71" s="106"/>
      <c r="AG71" s="106"/>
      <c r="AH71" s="106"/>
      <c r="AI71" s="106"/>
      <c r="AJ71" s="106"/>
    </row>
    <row r="72" spans="5:36" s="76" customFormat="1" ht="20.25">
      <c r="E72" s="87"/>
      <c r="N72" s="129"/>
      <c r="O72" s="228"/>
      <c r="P72" s="106"/>
      <c r="Q72" s="106"/>
      <c r="R72" s="106"/>
      <c r="S72" s="106"/>
      <c r="T72" s="106"/>
      <c r="U72" s="106"/>
      <c r="V72" s="106"/>
      <c r="W72" s="106"/>
      <c r="X72" s="106"/>
      <c r="Y72" s="106"/>
      <c r="Z72" s="106"/>
      <c r="AA72" s="106"/>
      <c r="AB72" s="106"/>
      <c r="AC72" s="106"/>
      <c r="AD72" s="106"/>
      <c r="AE72" s="106"/>
      <c r="AF72" s="106"/>
      <c r="AG72" s="106"/>
      <c r="AH72" s="106"/>
      <c r="AI72" s="106"/>
      <c r="AJ72" s="106"/>
    </row>
    <row r="73" spans="5:36" s="76" customFormat="1" ht="20.25">
      <c r="E73" s="87"/>
      <c r="N73" s="129"/>
      <c r="O73" s="228"/>
      <c r="P73" s="106"/>
      <c r="Q73" s="106"/>
      <c r="R73" s="106"/>
      <c r="S73" s="106"/>
      <c r="T73" s="106"/>
      <c r="U73" s="106"/>
      <c r="V73" s="106"/>
      <c r="W73" s="106"/>
      <c r="X73" s="106"/>
      <c r="Y73" s="106"/>
      <c r="Z73" s="106"/>
      <c r="AA73" s="106"/>
      <c r="AB73" s="106"/>
      <c r="AC73" s="106"/>
      <c r="AD73" s="106"/>
      <c r="AE73" s="106"/>
      <c r="AF73" s="106"/>
      <c r="AG73" s="106"/>
      <c r="AH73" s="106"/>
      <c r="AI73" s="106"/>
      <c r="AJ73" s="106"/>
    </row>
    <row r="74" spans="5:36" s="76" customFormat="1" ht="20.25">
      <c r="E74" s="87"/>
      <c r="N74" s="129"/>
      <c r="O74" s="228"/>
      <c r="P74" s="106"/>
      <c r="Q74" s="106"/>
      <c r="R74" s="106"/>
      <c r="S74" s="106"/>
      <c r="T74" s="106"/>
      <c r="U74" s="106"/>
      <c r="V74" s="106"/>
      <c r="W74" s="106"/>
      <c r="X74" s="106"/>
      <c r="Y74" s="106"/>
      <c r="Z74" s="106"/>
      <c r="AA74" s="106"/>
      <c r="AB74" s="106"/>
      <c r="AC74" s="106"/>
      <c r="AD74" s="106"/>
      <c r="AE74" s="106"/>
      <c r="AF74" s="106"/>
      <c r="AG74" s="106"/>
      <c r="AH74" s="106"/>
      <c r="AI74" s="106"/>
      <c r="AJ74" s="106"/>
    </row>
    <row r="75" spans="5:36" s="76" customFormat="1" ht="20.25">
      <c r="E75" s="87"/>
      <c r="N75" s="129"/>
      <c r="O75" s="228"/>
      <c r="P75" s="106"/>
      <c r="Q75" s="106"/>
      <c r="R75" s="106"/>
      <c r="S75" s="106"/>
      <c r="T75" s="106"/>
      <c r="U75" s="106"/>
      <c r="V75" s="106"/>
      <c r="W75" s="106"/>
      <c r="X75" s="106"/>
      <c r="Y75" s="106"/>
      <c r="Z75" s="106"/>
      <c r="AA75" s="106"/>
      <c r="AB75" s="106"/>
      <c r="AC75" s="106"/>
      <c r="AD75" s="106"/>
      <c r="AE75" s="106"/>
      <c r="AF75" s="106"/>
      <c r="AG75" s="106"/>
      <c r="AH75" s="106"/>
      <c r="AI75" s="106"/>
      <c r="AJ75" s="106"/>
    </row>
    <row r="76" spans="5:36" s="76" customFormat="1" ht="20.25">
      <c r="E76" s="87"/>
      <c r="N76" s="129"/>
      <c r="O76" s="228"/>
      <c r="P76" s="106"/>
      <c r="Q76" s="106"/>
      <c r="R76" s="106"/>
      <c r="S76" s="106"/>
      <c r="T76" s="106"/>
      <c r="U76" s="106"/>
      <c r="V76" s="106"/>
      <c r="W76" s="106"/>
      <c r="X76" s="106"/>
      <c r="Y76" s="106"/>
      <c r="Z76" s="106"/>
      <c r="AA76" s="106"/>
      <c r="AB76" s="106"/>
      <c r="AC76" s="106"/>
      <c r="AD76" s="106"/>
      <c r="AE76" s="106"/>
      <c r="AF76" s="106"/>
      <c r="AG76" s="106"/>
      <c r="AH76" s="106"/>
      <c r="AI76" s="106"/>
      <c r="AJ76" s="106"/>
    </row>
    <row r="77" spans="5:36" s="76" customFormat="1" ht="20.25">
      <c r="E77" s="87"/>
      <c r="N77" s="129"/>
      <c r="O77" s="228"/>
      <c r="P77" s="106"/>
      <c r="Q77" s="106"/>
      <c r="R77" s="106"/>
      <c r="S77" s="106"/>
      <c r="T77" s="106"/>
      <c r="U77" s="106"/>
      <c r="V77" s="106"/>
      <c r="W77" s="106"/>
      <c r="X77" s="106"/>
      <c r="Y77" s="106"/>
      <c r="Z77" s="106"/>
      <c r="AA77" s="106"/>
      <c r="AB77" s="106"/>
      <c r="AC77" s="106"/>
      <c r="AD77" s="106"/>
      <c r="AE77" s="106"/>
      <c r="AF77" s="106"/>
      <c r="AG77" s="106"/>
      <c r="AH77" s="106"/>
      <c r="AI77" s="106"/>
      <c r="AJ77" s="106"/>
    </row>
    <row r="78" spans="5:36" s="76" customFormat="1" ht="20.25">
      <c r="E78" s="87"/>
      <c r="N78" s="129"/>
      <c r="O78" s="228"/>
      <c r="P78" s="106"/>
      <c r="Q78" s="106"/>
      <c r="R78" s="106"/>
      <c r="S78" s="106"/>
      <c r="T78" s="106"/>
      <c r="U78" s="106"/>
      <c r="V78" s="106"/>
      <c r="W78" s="106"/>
      <c r="X78" s="106"/>
      <c r="Y78" s="106"/>
      <c r="Z78" s="106"/>
      <c r="AA78" s="106"/>
      <c r="AB78" s="106"/>
      <c r="AC78" s="106"/>
      <c r="AD78" s="106"/>
      <c r="AE78" s="106"/>
      <c r="AF78" s="106"/>
      <c r="AG78" s="106"/>
      <c r="AH78" s="106"/>
      <c r="AI78" s="106"/>
      <c r="AJ78" s="106"/>
    </row>
    <row r="79" spans="5:36" s="76" customFormat="1" ht="20.25">
      <c r="E79" s="87"/>
      <c r="N79" s="129"/>
      <c r="O79" s="228"/>
      <c r="P79" s="106"/>
      <c r="Q79" s="106"/>
      <c r="R79" s="106"/>
      <c r="S79" s="106"/>
      <c r="T79" s="106"/>
      <c r="U79" s="106"/>
      <c r="V79" s="106"/>
      <c r="W79" s="106"/>
      <c r="X79" s="106"/>
      <c r="Y79" s="106"/>
      <c r="Z79" s="106"/>
      <c r="AA79" s="106"/>
      <c r="AB79" s="106"/>
      <c r="AC79" s="106"/>
      <c r="AD79" s="106"/>
      <c r="AE79" s="106"/>
      <c r="AF79" s="106"/>
      <c r="AG79" s="106"/>
      <c r="AH79" s="106"/>
      <c r="AI79" s="106"/>
      <c r="AJ79" s="106"/>
    </row>
    <row r="80" spans="5:36" s="76" customFormat="1" ht="20.25">
      <c r="E80" s="87"/>
      <c r="N80" s="129"/>
      <c r="O80" s="228"/>
      <c r="P80" s="106"/>
      <c r="Q80" s="106"/>
      <c r="R80" s="106"/>
      <c r="S80" s="106"/>
      <c r="T80" s="106"/>
      <c r="U80" s="106"/>
      <c r="V80" s="106"/>
      <c r="W80" s="106"/>
      <c r="X80" s="106"/>
      <c r="Y80" s="106"/>
      <c r="Z80" s="106"/>
      <c r="AA80" s="106"/>
      <c r="AB80" s="106"/>
      <c r="AC80" s="106"/>
      <c r="AD80" s="106"/>
      <c r="AE80" s="106"/>
      <c r="AF80" s="106"/>
      <c r="AG80" s="106"/>
      <c r="AH80" s="106"/>
      <c r="AI80" s="106"/>
      <c r="AJ80" s="106"/>
    </row>
    <row r="81" spans="5:36" s="76" customFormat="1" ht="20.25">
      <c r="E81" s="87"/>
      <c r="N81" s="129"/>
      <c r="O81" s="228"/>
      <c r="P81" s="106"/>
      <c r="Q81" s="106"/>
      <c r="R81" s="106"/>
      <c r="S81" s="106"/>
      <c r="T81" s="106"/>
      <c r="U81" s="106"/>
      <c r="V81" s="106"/>
      <c r="W81" s="106"/>
      <c r="X81" s="106"/>
      <c r="Y81" s="106"/>
      <c r="Z81" s="106"/>
      <c r="AA81" s="106"/>
      <c r="AB81" s="106"/>
      <c r="AC81" s="106"/>
      <c r="AD81" s="106"/>
      <c r="AE81" s="106"/>
      <c r="AF81" s="106"/>
      <c r="AG81" s="106"/>
      <c r="AH81" s="106"/>
      <c r="AI81" s="106"/>
      <c r="AJ81" s="106"/>
    </row>
    <row r="82" spans="5:36" s="76" customFormat="1" ht="20.25">
      <c r="E82" s="87"/>
      <c r="N82" s="129"/>
      <c r="O82" s="228"/>
      <c r="P82" s="106"/>
      <c r="Q82" s="106"/>
      <c r="R82" s="106"/>
      <c r="S82" s="106"/>
      <c r="T82" s="106"/>
      <c r="U82" s="106"/>
      <c r="V82" s="106"/>
      <c r="W82" s="106"/>
      <c r="X82" s="106"/>
      <c r="Y82" s="106"/>
      <c r="Z82" s="106"/>
      <c r="AA82" s="106"/>
      <c r="AB82" s="106"/>
      <c r="AC82" s="106"/>
      <c r="AD82" s="106"/>
      <c r="AE82" s="106"/>
      <c r="AF82" s="106"/>
      <c r="AG82" s="106"/>
      <c r="AH82" s="106"/>
      <c r="AI82" s="106"/>
      <c r="AJ82" s="106"/>
    </row>
    <row r="83" spans="5:36" s="76" customFormat="1" ht="20.25">
      <c r="E83" s="87"/>
      <c r="N83" s="129"/>
      <c r="O83" s="228"/>
      <c r="P83" s="106"/>
      <c r="Q83" s="106"/>
      <c r="R83" s="106"/>
      <c r="S83" s="106"/>
      <c r="T83" s="106"/>
      <c r="U83" s="106"/>
      <c r="V83" s="106"/>
      <c r="W83" s="106"/>
      <c r="X83" s="106"/>
      <c r="Y83" s="106"/>
      <c r="Z83" s="106"/>
      <c r="AA83" s="106"/>
      <c r="AB83" s="106"/>
      <c r="AC83" s="106"/>
      <c r="AD83" s="106"/>
      <c r="AE83" s="106"/>
      <c r="AF83" s="106"/>
      <c r="AG83" s="106"/>
      <c r="AH83" s="106"/>
      <c r="AI83" s="106"/>
      <c r="AJ83" s="106"/>
    </row>
    <row r="84" spans="5:36" s="76" customFormat="1" ht="20.25">
      <c r="E84" s="87"/>
      <c r="N84" s="129"/>
      <c r="O84" s="228"/>
      <c r="P84" s="106"/>
      <c r="Q84" s="106"/>
      <c r="R84" s="106"/>
      <c r="S84" s="106"/>
      <c r="T84" s="106"/>
      <c r="U84" s="106"/>
      <c r="V84" s="106"/>
      <c r="W84" s="106"/>
      <c r="X84" s="106"/>
      <c r="Y84" s="106"/>
      <c r="Z84" s="106"/>
      <c r="AA84" s="106"/>
      <c r="AB84" s="106"/>
      <c r="AC84" s="106"/>
      <c r="AD84" s="106"/>
      <c r="AE84" s="106"/>
      <c r="AF84" s="106"/>
      <c r="AG84" s="106"/>
      <c r="AH84" s="106"/>
      <c r="AI84" s="106"/>
      <c r="AJ84" s="106"/>
    </row>
    <row r="85" spans="5:36" s="76" customFormat="1" ht="20.25">
      <c r="E85" s="87"/>
      <c r="N85" s="129"/>
      <c r="O85" s="228"/>
      <c r="P85" s="106"/>
      <c r="Q85" s="106"/>
      <c r="R85" s="106"/>
      <c r="S85" s="106"/>
      <c r="T85" s="106"/>
      <c r="U85" s="106"/>
      <c r="V85" s="106"/>
      <c r="W85" s="106"/>
      <c r="X85" s="106"/>
      <c r="Y85" s="106"/>
      <c r="Z85" s="106"/>
      <c r="AA85" s="106"/>
      <c r="AB85" s="106"/>
      <c r="AC85" s="106"/>
      <c r="AD85" s="106"/>
      <c r="AE85" s="106"/>
      <c r="AF85" s="106"/>
      <c r="AG85" s="106"/>
      <c r="AH85" s="106"/>
      <c r="AI85" s="106"/>
      <c r="AJ85" s="106"/>
    </row>
    <row r="86" spans="5:36" s="76" customFormat="1" ht="20.25">
      <c r="E86" s="87"/>
      <c r="N86" s="129"/>
      <c r="O86" s="228"/>
      <c r="P86" s="106"/>
      <c r="Q86" s="106"/>
      <c r="R86" s="106"/>
      <c r="S86" s="106"/>
      <c r="T86" s="106"/>
      <c r="U86" s="106"/>
      <c r="V86" s="106"/>
      <c r="W86" s="106"/>
      <c r="X86" s="106"/>
      <c r="Y86" s="106"/>
      <c r="Z86" s="106"/>
      <c r="AA86" s="106"/>
      <c r="AB86" s="106"/>
      <c r="AC86" s="106"/>
      <c r="AD86" s="106"/>
      <c r="AE86" s="106"/>
      <c r="AF86" s="106"/>
      <c r="AG86" s="106"/>
      <c r="AH86" s="106"/>
      <c r="AI86" s="106"/>
      <c r="AJ86" s="106"/>
    </row>
    <row r="87" spans="5:36" s="76" customFormat="1" ht="20.25">
      <c r="E87" s="87"/>
      <c r="N87" s="129"/>
      <c r="O87" s="228"/>
      <c r="P87" s="106"/>
      <c r="Q87" s="106"/>
      <c r="R87" s="106"/>
      <c r="S87" s="106"/>
      <c r="T87" s="106"/>
      <c r="U87" s="106"/>
      <c r="V87" s="106"/>
      <c r="W87" s="106"/>
      <c r="X87" s="106"/>
      <c r="Y87" s="106"/>
      <c r="Z87" s="106"/>
      <c r="AA87" s="106"/>
      <c r="AB87" s="106"/>
      <c r="AC87" s="106"/>
      <c r="AD87" s="106"/>
      <c r="AE87" s="106"/>
      <c r="AF87" s="106"/>
      <c r="AG87" s="106"/>
      <c r="AH87" s="106"/>
      <c r="AI87" s="106"/>
      <c r="AJ87" s="106"/>
    </row>
    <row r="88" spans="5:36" s="76" customFormat="1" ht="20.25">
      <c r="E88" s="87"/>
      <c r="N88" s="129"/>
      <c r="O88" s="228"/>
      <c r="P88" s="106"/>
      <c r="Q88" s="106"/>
      <c r="R88" s="106"/>
      <c r="S88" s="106"/>
      <c r="T88" s="106"/>
      <c r="U88" s="106"/>
      <c r="V88" s="106"/>
      <c r="W88" s="106"/>
      <c r="X88" s="106"/>
      <c r="Y88" s="106"/>
      <c r="Z88" s="106"/>
      <c r="AA88" s="106"/>
      <c r="AB88" s="106"/>
      <c r="AC88" s="106"/>
      <c r="AD88" s="106"/>
      <c r="AE88" s="106"/>
      <c r="AF88" s="106"/>
      <c r="AG88" s="106"/>
      <c r="AH88" s="106"/>
      <c r="AI88" s="106"/>
      <c r="AJ88" s="106"/>
    </row>
    <row r="89" spans="5:36" s="76" customFormat="1" ht="20.25">
      <c r="E89" s="87"/>
      <c r="N89" s="129"/>
      <c r="O89" s="228"/>
      <c r="P89" s="106"/>
      <c r="Q89" s="106"/>
      <c r="R89" s="106"/>
      <c r="S89" s="106"/>
      <c r="T89" s="106"/>
      <c r="U89" s="106"/>
      <c r="V89" s="106"/>
      <c r="W89" s="106"/>
      <c r="X89" s="106"/>
      <c r="Y89" s="106"/>
      <c r="Z89" s="106"/>
      <c r="AA89" s="106"/>
      <c r="AB89" s="106"/>
      <c r="AC89" s="106"/>
      <c r="AD89" s="106"/>
      <c r="AE89" s="106"/>
      <c r="AF89" s="106"/>
      <c r="AG89" s="106"/>
      <c r="AH89" s="106"/>
      <c r="AI89" s="106"/>
      <c r="AJ89" s="106"/>
    </row>
    <row r="90" spans="5:36" s="76" customFormat="1" ht="20.25">
      <c r="E90" s="87"/>
      <c r="N90" s="129"/>
      <c r="O90" s="228"/>
      <c r="P90" s="106"/>
      <c r="Q90" s="106"/>
      <c r="R90" s="106"/>
      <c r="S90" s="106"/>
      <c r="T90" s="106"/>
      <c r="U90" s="106"/>
      <c r="V90" s="106"/>
      <c r="W90" s="106"/>
      <c r="X90" s="106"/>
      <c r="Y90" s="106"/>
      <c r="Z90" s="106"/>
      <c r="AA90" s="106"/>
      <c r="AB90" s="106"/>
      <c r="AC90" s="106"/>
      <c r="AD90" s="106"/>
      <c r="AE90" s="106"/>
      <c r="AF90" s="106"/>
      <c r="AG90" s="106"/>
      <c r="AH90" s="106"/>
      <c r="AI90" s="106"/>
      <c r="AJ90" s="106"/>
    </row>
    <row r="91" spans="5:36" s="76" customFormat="1" ht="20.25">
      <c r="E91" s="87"/>
      <c r="N91" s="129"/>
      <c r="O91" s="228"/>
      <c r="P91" s="106"/>
      <c r="Q91" s="106"/>
      <c r="R91" s="106"/>
      <c r="S91" s="106"/>
      <c r="T91" s="106"/>
      <c r="U91" s="106"/>
      <c r="V91" s="106"/>
      <c r="W91" s="106"/>
      <c r="X91" s="106"/>
      <c r="Y91" s="106"/>
      <c r="Z91" s="106"/>
      <c r="AA91" s="106"/>
      <c r="AB91" s="106"/>
      <c r="AC91" s="106"/>
      <c r="AD91" s="106"/>
      <c r="AE91" s="106"/>
      <c r="AF91" s="106"/>
      <c r="AG91" s="106"/>
      <c r="AH91" s="106"/>
      <c r="AI91" s="106"/>
      <c r="AJ91" s="106"/>
    </row>
    <row r="92" spans="5:36" s="76" customFormat="1" ht="20.25">
      <c r="E92" s="87"/>
      <c r="N92" s="129"/>
      <c r="O92" s="228"/>
      <c r="P92" s="106"/>
      <c r="Q92" s="106"/>
      <c r="R92" s="106"/>
      <c r="S92" s="106"/>
      <c r="T92" s="106"/>
      <c r="U92" s="106"/>
      <c r="V92" s="106"/>
      <c r="W92" s="106"/>
      <c r="X92" s="106"/>
      <c r="Y92" s="106"/>
      <c r="Z92" s="106"/>
      <c r="AA92" s="106"/>
      <c r="AB92" s="106"/>
      <c r="AC92" s="106"/>
      <c r="AD92" s="106"/>
      <c r="AE92" s="106"/>
      <c r="AF92" s="106"/>
      <c r="AG92" s="106"/>
      <c r="AH92" s="106"/>
      <c r="AI92" s="106"/>
      <c r="AJ92" s="106"/>
    </row>
    <row r="93" spans="5:36" s="76" customFormat="1" ht="20.25">
      <c r="E93" s="87"/>
      <c r="N93" s="129"/>
      <c r="O93" s="228"/>
      <c r="P93" s="106"/>
      <c r="Q93" s="106"/>
      <c r="R93" s="106"/>
      <c r="S93" s="106"/>
      <c r="T93" s="106"/>
      <c r="U93" s="106"/>
      <c r="V93" s="106"/>
      <c r="W93" s="106"/>
      <c r="X93" s="106"/>
      <c r="Y93" s="106"/>
      <c r="Z93" s="106"/>
      <c r="AA93" s="106"/>
      <c r="AB93" s="106"/>
      <c r="AC93" s="106"/>
      <c r="AD93" s="106"/>
      <c r="AE93" s="106"/>
      <c r="AF93" s="106"/>
      <c r="AG93" s="106"/>
      <c r="AH93" s="106"/>
      <c r="AI93" s="106"/>
      <c r="AJ93" s="106"/>
    </row>
    <row r="94" spans="5:36" s="76" customFormat="1" ht="20.25">
      <c r="E94" s="87"/>
      <c r="N94" s="129"/>
      <c r="O94" s="228"/>
      <c r="P94" s="106"/>
      <c r="Q94" s="106"/>
      <c r="R94" s="106"/>
      <c r="S94" s="106"/>
      <c r="T94" s="106"/>
      <c r="U94" s="106"/>
      <c r="V94" s="106"/>
      <c r="W94" s="106"/>
      <c r="X94" s="106"/>
      <c r="Y94" s="106"/>
      <c r="Z94" s="106"/>
      <c r="AA94" s="106"/>
      <c r="AB94" s="106"/>
      <c r="AC94" s="106"/>
      <c r="AD94" s="106"/>
      <c r="AE94" s="106"/>
      <c r="AF94" s="106"/>
      <c r="AG94" s="106"/>
      <c r="AH94" s="106"/>
      <c r="AI94" s="106"/>
      <c r="AJ94" s="106"/>
    </row>
    <row r="95" spans="5:36" s="76" customFormat="1" ht="20.25">
      <c r="E95" s="87"/>
      <c r="N95" s="129"/>
      <c r="O95" s="228"/>
      <c r="P95" s="106"/>
      <c r="Q95" s="106"/>
      <c r="R95" s="106"/>
      <c r="S95" s="106"/>
      <c r="T95" s="106"/>
      <c r="U95" s="106"/>
      <c r="V95" s="106"/>
      <c r="W95" s="106"/>
      <c r="X95" s="106"/>
      <c r="Y95" s="106"/>
      <c r="Z95" s="106"/>
      <c r="AA95" s="106"/>
      <c r="AB95" s="106"/>
      <c r="AC95" s="106"/>
      <c r="AD95" s="106"/>
      <c r="AE95" s="106"/>
      <c r="AF95" s="106"/>
      <c r="AG95" s="106"/>
      <c r="AH95" s="106"/>
      <c r="AI95" s="106"/>
      <c r="AJ95" s="106"/>
    </row>
    <row r="96" spans="5:36" s="76" customFormat="1" ht="20.25">
      <c r="E96" s="87"/>
      <c r="N96" s="129"/>
      <c r="O96" s="228"/>
      <c r="P96" s="106"/>
      <c r="Q96" s="106"/>
      <c r="R96" s="106"/>
      <c r="S96" s="106"/>
      <c r="T96" s="106"/>
      <c r="U96" s="106"/>
      <c r="V96" s="106"/>
      <c r="W96" s="106"/>
      <c r="X96" s="106"/>
      <c r="Y96" s="106"/>
      <c r="Z96" s="106"/>
      <c r="AA96" s="106"/>
      <c r="AB96" s="106"/>
      <c r="AC96" s="106"/>
      <c r="AD96" s="106"/>
      <c r="AE96" s="106"/>
      <c r="AF96" s="106"/>
      <c r="AG96" s="106"/>
      <c r="AH96" s="106"/>
      <c r="AI96" s="106"/>
      <c r="AJ96" s="106"/>
    </row>
    <row r="97" spans="5:36" s="76" customFormat="1" ht="20.25">
      <c r="E97" s="87"/>
      <c r="N97" s="129"/>
      <c r="O97" s="228"/>
      <c r="P97" s="106"/>
      <c r="Q97" s="106"/>
      <c r="R97" s="106"/>
      <c r="S97" s="106"/>
      <c r="T97" s="106"/>
      <c r="U97" s="106"/>
      <c r="V97" s="106"/>
      <c r="W97" s="106"/>
      <c r="X97" s="106"/>
      <c r="Y97" s="106"/>
      <c r="Z97" s="106"/>
      <c r="AA97" s="106"/>
      <c r="AB97" s="106"/>
      <c r="AC97" s="106"/>
      <c r="AD97" s="106"/>
      <c r="AE97" s="106"/>
      <c r="AF97" s="106"/>
      <c r="AG97" s="106"/>
      <c r="AH97" s="106"/>
      <c r="AI97" s="106"/>
      <c r="AJ97" s="106"/>
    </row>
    <row r="98" spans="5:36" s="76" customFormat="1" ht="20.25">
      <c r="E98" s="87"/>
      <c r="N98" s="129"/>
      <c r="O98" s="228"/>
      <c r="P98" s="106"/>
      <c r="Q98" s="106"/>
      <c r="R98" s="106"/>
      <c r="S98" s="106"/>
      <c r="T98" s="106"/>
      <c r="U98" s="106"/>
      <c r="V98" s="106"/>
      <c r="W98" s="106"/>
      <c r="X98" s="106"/>
      <c r="Y98" s="106"/>
      <c r="Z98" s="106"/>
      <c r="AA98" s="106"/>
      <c r="AB98" s="106"/>
      <c r="AC98" s="106"/>
      <c r="AD98" s="106"/>
      <c r="AE98" s="106"/>
      <c r="AF98" s="106"/>
      <c r="AG98" s="106"/>
      <c r="AH98" s="106"/>
      <c r="AI98" s="106"/>
      <c r="AJ98" s="106"/>
    </row>
    <row r="99" spans="5:36" s="76" customFormat="1" ht="20.25">
      <c r="E99" s="87"/>
      <c r="N99" s="129"/>
      <c r="O99" s="228"/>
      <c r="P99" s="106"/>
      <c r="Q99" s="106"/>
      <c r="R99" s="106"/>
      <c r="S99" s="106"/>
      <c r="T99" s="106"/>
      <c r="U99" s="106"/>
      <c r="V99" s="106"/>
      <c r="W99" s="106"/>
      <c r="X99" s="106"/>
      <c r="Y99" s="106"/>
      <c r="Z99" s="106"/>
      <c r="AA99" s="106"/>
      <c r="AB99" s="106"/>
      <c r="AC99" s="106"/>
      <c r="AD99" s="106"/>
      <c r="AE99" s="106"/>
      <c r="AF99" s="106"/>
      <c r="AG99" s="106"/>
      <c r="AH99" s="106"/>
      <c r="AI99" s="106"/>
      <c r="AJ99" s="106"/>
    </row>
    <row r="100" spans="5:36" s="76" customFormat="1" ht="20.25">
      <c r="E100" s="87"/>
      <c r="N100" s="129"/>
      <c r="O100" s="228"/>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row>
    <row r="101" spans="5:36" s="76" customFormat="1" ht="20.25">
      <c r="E101" s="87"/>
      <c r="N101" s="129"/>
      <c r="O101" s="228"/>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row>
    <row r="102" spans="5:36" s="76" customFormat="1" ht="20.25">
      <c r="E102" s="87"/>
      <c r="N102" s="129"/>
      <c r="O102" s="228"/>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row>
    <row r="103" spans="5:36" s="76" customFormat="1" ht="20.25">
      <c r="E103" s="87"/>
      <c r="N103" s="129"/>
      <c r="O103" s="228"/>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row>
    <row r="104" spans="5:36" s="76" customFormat="1" ht="20.25">
      <c r="E104" s="87"/>
      <c r="N104" s="129"/>
      <c r="O104" s="228"/>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row>
    <row r="105" spans="5:36" s="76" customFormat="1" ht="20.25">
      <c r="E105" s="87"/>
      <c r="N105" s="129"/>
      <c r="O105" s="228"/>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row>
    <row r="106" spans="5:36" s="76" customFormat="1" ht="20.25">
      <c r="E106" s="87"/>
      <c r="N106" s="129"/>
      <c r="O106" s="228"/>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row>
    <row r="107" spans="5:36" s="76" customFormat="1" ht="20.25">
      <c r="E107" s="87"/>
      <c r="N107" s="129"/>
      <c r="O107" s="228"/>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row>
    <row r="108" spans="5:36" s="76" customFormat="1" ht="20.25">
      <c r="E108" s="87"/>
      <c r="N108" s="129"/>
      <c r="O108" s="228"/>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row>
    <row r="109" spans="5:36" s="76" customFormat="1" ht="20.25">
      <c r="E109" s="87"/>
      <c r="N109" s="129"/>
      <c r="O109" s="228"/>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row>
    <row r="110" spans="5:36" s="76" customFormat="1" ht="20.25">
      <c r="E110" s="87"/>
      <c r="N110" s="129"/>
      <c r="O110" s="228"/>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row>
    <row r="111" spans="5:36" s="76" customFormat="1" ht="20.25">
      <c r="E111" s="87"/>
      <c r="N111" s="129"/>
      <c r="O111" s="228"/>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row>
    <row r="112" spans="5:36" s="76" customFormat="1" ht="20.25">
      <c r="E112" s="87"/>
      <c r="N112" s="129"/>
      <c r="O112" s="228"/>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row>
    <row r="113" spans="5:36" s="76" customFormat="1" ht="20.25">
      <c r="E113" s="87"/>
      <c r="N113" s="129"/>
      <c r="O113" s="228"/>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row>
    <row r="114" spans="5:36" s="76" customFormat="1" ht="20.25">
      <c r="E114" s="87"/>
      <c r="N114" s="129"/>
      <c r="O114" s="228"/>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row>
    <row r="115" spans="5:36" s="76" customFormat="1" ht="20.25">
      <c r="E115" s="87"/>
      <c r="N115" s="129"/>
      <c r="O115" s="228"/>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row>
    <row r="116" spans="5:36" s="76" customFormat="1" ht="20.25">
      <c r="E116" s="87"/>
      <c r="N116" s="129"/>
      <c r="O116" s="228"/>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row>
    <row r="117" spans="5:36" s="76" customFormat="1" ht="20.25">
      <c r="E117" s="87"/>
      <c r="N117" s="129"/>
      <c r="O117" s="228"/>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row>
    <row r="118" spans="5:36" s="76" customFormat="1" ht="20.25">
      <c r="E118" s="87"/>
      <c r="N118" s="129"/>
      <c r="O118" s="228"/>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row>
    <row r="119" spans="5:36" s="76" customFormat="1" ht="20.25">
      <c r="E119" s="87"/>
      <c r="N119" s="129"/>
      <c r="O119" s="228"/>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row>
    <row r="120" spans="5:36" s="76" customFormat="1" ht="20.25">
      <c r="E120" s="87"/>
      <c r="N120" s="129"/>
      <c r="O120" s="228"/>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row>
    <row r="121" spans="5:36" s="76" customFormat="1" ht="20.25">
      <c r="E121" s="87"/>
      <c r="N121" s="129"/>
      <c r="O121" s="228"/>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row>
    <row r="122" spans="5:36" s="76" customFormat="1" ht="20.25">
      <c r="E122" s="87"/>
      <c r="N122" s="129"/>
      <c r="O122" s="228"/>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row>
    <row r="123" spans="5:36" s="76" customFormat="1" ht="20.25">
      <c r="E123" s="87"/>
      <c r="N123" s="129"/>
      <c r="O123" s="228"/>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row>
    <row r="124" spans="5:36" s="76" customFormat="1" ht="20.25">
      <c r="E124" s="87"/>
      <c r="N124" s="129"/>
      <c r="O124" s="228"/>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row>
    <row r="125" spans="5:36" s="76" customFormat="1" ht="20.25">
      <c r="E125" s="87"/>
      <c r="N125" s="129"/>
      <c r="O125" s="228"/>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row>
    <row r="126" spans="5:36" s="76" customFormat="1" ht="20.25">
      <c r="E126" s="87"/>
      <c r="N126" s="129"/>
      <c r="O126" s="228"/>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row>
    <row r="127" spans="5:36" s="76" customFormat="1" ht="20.25">
      <c r="E127" s="87"/>
      <c r="N127" s="129"/>
      <c r="O127" s="228"/>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row>
    <row r="128" spans="5:36" s="76" customFormat="1" ht="20.25">
      <c r="E128" s="87"/>
      <c r="N128" s="129"/>
      <c r="O128" s="228"/>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row>
    <row r="129" spans="5:36" s="76" customFormat="1" ht="20.25">
      <c r="E129" s="87"/>
      <c r="N129" s="129"/>
      <c r="O129" s="228"/>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row>
    <row r="130" spans="5:36" s="76" customFormat="1" ht="20.25">
      <c r="E130" s="87"/>
      <c r="N130" s="129"/>
      <c r="O130" s="228"/>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row>
    <row r="131" spans="5:36" s="76" customFormat="1" ht="20.25">
      <c r="E131" s="87"/>
      <c r="N131" s="129"/>
      <c r="O131" s="228"/>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row>
    <row r="132" spans="5:36" s="76" customFormat="1" ht="20.25">
      <c r="E132" s="87"/>
      <c r="N132" s="129"/>
      <c r="O132" s="228"/>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row>
    <row r="133" spans="5:36" s="76" customFormat="1" ht="20.25">
      <c r="E133" s="87"/>
      <c r="N133" s="129"/>
      <c r="O133" s="228"/>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row>
    <row r="134" spans="5:36" s="76" customFormat="1" ht="20.25">
      <c r="E134" s="87"/>
      <c r="N134" s="129"/>
      <c r="O134" s="228"/>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row>
    <row r="135" spans="5:36" s="76" customFormat="1" ht="20.25">
      <c r="E135" s="87"/>
      <c r="N135" s="129"/>
      <c r="O135" s="228"/>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row>
    <row r="136" spans="5:36" s="76" customFormat="1" ht="20.25">
      <c r="E136" s="87"/>
      <c r="N136" s="129"/>
      <c r="O136" s="228"/>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row>
    <row r="137" spans="5:36" s="76" customFormat="1" ht="20.25">
      <c r="E137" s="87"/>
      <c r="N137" s="129"/>
      <c r="O137" s="228"/>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row>
    <row r="138" spans="5:36" s="76" customFormat="1" ht="20.25">
      <c r="E138" s="87"/>
      <c r="N138" s="129"/>
      <c r="O138" s="228"/>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row>
    <row r="139" spans="5:36" s="76" customFormat="1" ht="20.25">
      <c r="E139" s="87"/>
      <c r="N139" s="129"/>
      <c r="O139" s="228"/>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row>
    <row r="140" spans="5:36" s="76" customFormat="1" ht="20.25">
      <c r="E140" s="87"/>
      <c r="N140" s="129"/>
      <c r="O140" s="228"/>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row>
    <row r="141" spans="5:36" s="76" customFormat="1" ht="20.25">
      <c r="E141" s="87"/>
      <c r="N141" s="129"/>
      <c r="O141" s="228"/>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row>
    <row r="142" spans="5:36" s="76" customFormat="1" ht="20.25">
      <c r="E142" s="87"/>
      <c r="N142" s="129"/>
      <c r="O142" s="228"/>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row>
    <row r="143" spans="5:36" s="76" customFormat="1" ht="20.25">
      <c r="E143" s="87"/>
      <c r="N143" s="129"/>
      <c r="O143" s="228"/>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row>
    <row r="144" spans="5:36" s="76" customFormat="1" ht="20.25">
      <c r="E144" s="87"/>
      <c r="N144" s="129"/>
      <c r="O144" s="228"/>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row>
    <row r="145" spans="5:36" s="76" customFormat="1" ht="20.25">
      <c r="E145" s="87"/>
      <c r="N145" s="129"/>
      <c r="O145" s="228"/>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row>
    <row r="146" spans="5:36" s="76" customFormat="1" ht="20.25">
      <c r="E146" s="87"/>
      <c r="N146" s="129"/>
      <c r="O146" s="228"/>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row>
    <row r="147" spans="5:36" s="76" customFormat="1" ht="20.25">
      <c r="E147" s="87"/>
      <c r="N147" s="129"/>
      <c r="O147" s="228"/>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row>
    <row r="148" spans="5:36" s="76" customFormat="1" ht="20.25">
      <c r="E148" s="87"/>
      <c r="N148" s="129"/>
      <c r="O148" s="228"/>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row>
    <row r="149" spans="5:36" s="76" customFormat="1" ht="20.25">
      <c r="E149" s="87"/>
      <c r="N149" s="129"/>
      <c r="O149" s="228"/>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row>
    <row r="150" spans="5:36" s="76" customFormat="1" ht="20.25">
      <c r="E150" s="87"/>
      <c r="N150" s="129"/>
      <c r="O150" s="228"/>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row>
    <row r="151" spans="5:36" s="76" customFormat="1" ht="20.25">
      <c r="E151" s="87"/>
      <c r="N151" s="129"/>
      <c r="O151" s="228"/>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row>
    <row r="152" spans="5:36" s="76" customFormat="1" ht="20.25">
      <c r="E152" s="87"/>
      <c r="N152" s="129"/>
      <c r="O152" s="228"/>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row>
    <row r="153" spans="5:36" s="76" customFormat="1" ht="20.25">
      <c r="E153" s="87"/>
      <c r="N153" s="129"/>
      <c r="O153" s="228"/>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row>
    <row r="154" spans="5:36" s="76" customFormat="1" ht="20.25">
      <c r="E154" s="87"/>
      <c r="N154" s="129"/>
      <c r="O154" s="228"/>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row>
    <row r="155" spans="5:36" s="76" customFormat="1" ht="20.25">
      <c r="E155" s="87"/>
      <c r="N155" s="129"/>
      <c r="O155" s="228"/>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row>
    <row r="156" spans="5:36" s="76" customFormat="1" ht="20.25">
      <c r="E156" s="87"/>
      <c r="N156" s="129"/>
      <c r="O156" s="228"/>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row>
    <row r="157" spans="5:36" s="76" customFormat="1" ht="20.25">
      <c r="E157" s="87"/>
      <c r="N157" s="129"/>
      <c r="O157" s="228"/>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row>
    <row r="158" spans="5:36" s="76" customFormat="1" ht="20.25">
      <c r="E158" s="87"/>
      <c r="N158" s="129"/>
      <c r="O158" s="228"/>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row>
    <row r="159" spans="5:36" s="76" customFormat="1" ht="20.25">
      <c r="E159" s="87"/>
      <c r="N159" s="129"/>
      <c r="O159" s="228"/>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row>
    <row r="160" spans="5:36" s="76" customFormat="1" ht="20.25">
      <c r="E160" s="87"/>
      <c r="N160" s="129"/>
      <c r="O160" s="228"/>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row>
    <row r="161" spans="5:36" s="76" customFormat="1" ht="20.25">
      <c r="E161" s="87"/>
      <c r="N161" s="129"/>
      <c r="O161" s="228"/>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row>
    <row r="162" spans="5:36" s="76" customFormat="1" ht="20.25">
      <c r="E162" s="87"/>
      <c r="N162" s="129"/>
      <c r="O162" s="228"/>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row>
    <row r="163" spans="5:36" s="76" customFormat="1" ht="20.25">
      <c r="E163" s="87"/>
      <c r="N163" s="129"/>
      <c r="O163" s="228"/>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row>
    <row r="164" spans="5:36" s="76" customFormat="1" ht="20.25">
      <c r="E164" s="87"/>
      <c r="N164" s="129"/>
      <c r="O164" s="228"/>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row>
    <row r="165" spans="5:36" s="76" customFormat="1" ht="20.25">
      <c r="E165" s="87"/>
      <c r="N165" s="129"/>
      <c r="O165" s="228"/>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row>
    <row r="166" spans="5:36" s="76" customFormat="1" ht="20.25">
      <c r="E166" s="87"/>
      <c r="N166" s="129"/>
      <c r="O166" s="228"/>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row>
    <row r="167" spans="5:36" s="76" customFormat="1" ht="20.25">
      <c r="E167" s="87"/>
      <c r="N167" s="129"/>
      <c r="O167" s="228"/>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row>
    <row r="168" spans="5:36" s="76" customFormat="1" ht="20.25">
      <c r="E168" s="87"/>
      <c r="N168" s="129"/>
      <c r="O168" s="228"/>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row>
    <row r="169" spans="5:36" s="76" customFormat="1" ht="20.25">
      <c r="E169" s="87"/>
      <c r="N169" s="129"/>
      <c r="O169" s="228"/>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row>
    <row r="170" spans="5:36" s="76" customFormat="1" ht="20.25">
      <c r="E170" s="87"/>
      <c r="N170" s="129"/>
      <c r="O170" s="228"/>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row>
    <row r="171" spans="5:36" s="76" customFormat="1" ht="20.25">
      <c r="E171" s="87"/>
      <c r="N171" s="129"/>
      <c r="O171" s="228"/>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row>
    <row r="172" spans="5:36" s="76" customFormat="1" ht="20.25">
      <c r="E172" s="87"/>
      <c r="N172" s="129"/>
      <c r="O172" s="228"/>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row>
    <row r="173" spans="5:36" s="76" customFormat="1" ht="20.25">
      <c r="E173" s="87"/>
      <c r="N173" s="129"/>
      <c r="O173" s="228"/>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row>
    <row r="174" spans="5:36" s="76" customFormat="1" ht="20.25">
      <c r="E174" s="87"/>
      <c r="N174" s="129"/>
      <c r="O174" s="228"/>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row>
    <row r="175" spans="5:36" s="76" customFormat="1" ht="20.25">
      <c r="E175" s="87"/>
      <c r="N175" s="129"/>
      <c r="O175" s="228"/>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row>
    <row r="176" spans="5:36" s="76" customFormat="1" ht="20.25">
      <c r="E176" s="87"/>
      <c r="N176" s="129"/>
      <c r="O176" s="228"/>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row>
    <row r="177" spans="5:36" s="76" customFormat="1" ht="20.25">
      <c r="E177" s="87"/>
      <c r="N177" s="129"/>
      <c r="O177" s="228"/>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row>
    <row r="178" spans="5:36" s="76" customFormat="1" ht="20.25">
      <c r="E178" s="87"/>
      <c r="N178" s="129"/>
      <c r="O178" s="228"/>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row>
    <row r="179" spans="5:36" s="76" customFormat="1" ht="20.25">
      <c r="E179" s="87"/>
      <c r="N179" s="129"/>
      <c r="O179" s="228"/>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row>
    <row r="180" spans="5:36" s="76" customFormat="1" ht="20.25">
      <c r="E180" s="87"/>
      <c r="N180" s="129"/>
      <c r="O180" s="228"/>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row>
    <row r="181" spans="5:36" s="76" customFormat="1" ht="20.25">
      <c r="E181" s="87"/>
      <c r="N181" s="129"/>
      <c r="O181" s="228"/>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row>
    <row r="182" spans="5:36" s="76" customFormat="1" ht="20.25">
      <c r="E182" s="87"/>
      <c r="N182" s="129"/>
      <c r="O182" s="228"/>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row>
    <row r="183" spans="5:36" s="76" customFormat="1" ht="20.25">
      <c r="E183" s="87"/>
      <c r="N183" s="129"/>
      <c r="O183" s="228"/>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row>
    <row r="184" spans="5:36" s="76" customFormat="1" ht="20.25">
      <c r="E184" s="87"/>
      <c r="N184" s="129"/>
      <c r="O184" s="228"/>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row>
    <row r="185" spans="5:36" s="76" customFormat="1" ht="20.25">
      <c r="E185" s="87"/>
      <c r="N185" s="129"/>
      <c r="O185" s="228"/>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row>
    <row r="186" spans="5:36" s="76" customFormat="1" ht="20.25">
      <c r="E186" s="87"/>
      <c r="N186" s="129"/>
      <c r="O186" s="228"/>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row>
    <row r="187" spans="5:36" s="76" customFormat="1" ht="20.25">
      <c r="E187" s="87"/>
      <c r="N187" s="129"/>
      <c r="O187" s="228"/>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row>
    <row r="188" spans="5:36" s="76" customFormat="1" ht="20.25">
      <c r="E188" s="87"/>
      <c r="N188" s="129"/>
      <c r="O188" s="228"/>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row>
    <row r="189" spans="5:36" s="76" customFormat="1" ht="20.25">
      <c r="E189" s="87"/>
      <c r="N189" s="129"/>
      <c r="O189" s="228"/>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row>
    <row r="190" spans="5:36" s="76" customFormat="1" ht="20.25">
      <c r="E190" s="87"/>
      <c r="N190" s="129"/>
      <c r="O190" s="228"/>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row>
    <row r="191" spans="5:36" s="76" customFormat="1" ht="20.25">
      <c r="E191" s="87"/>
      <c r="N191" s="129"/>
      <c r="O191" s="228"/>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row>
    <row r="192" spans="5:36" s="76" customFormat="1" ht="20.25">
      <c r="E192" s="87"/>
      <c r="N192" s="129"/>
      <c r="O192" s="228"/>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row>
    <row r="193" spans="5:36" s="76" customFormat="1" ht="20.25">
      <c r="E193" s="87"/>
      <c r="N193" s="129"/>
      <c r="O193" s="228"/>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row>
    <row r="194" spans="5:36" s="76" customFormat="1" ht="20.25">
      <c r="E194" s="87"/>
      <c r="N194" s="129"/>
      <c r="O194" s="228"/>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row>
    <row r="195" spans="5:36" s="76" customFormat="1" ht="20.25">
      <c r="E195" s="87"/>
      <c r="N195" s="129"/>
      <c r="O195" s="228"/>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row>
    <row r="196" spans="5:36" s="76" customFormat="1" ht="20.25">
      <c r="E196" s="87"/>
      <c r="N196" s="129"/>
      <c r="O196" s="228"/>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row>
    <row r="197" spans="5:36" s="76" customFormat="1" ht="20.25">
      <c r="E197" s="87"/>
      <c r="N197" s="129"/>
      <c r="O197" s="228"/>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row>
    <row r="198" spans="5:36" s="76" customFormat="1" ht="20.25">
      <c r="E198" s="87"/>
      <c r="N198" s="129"/>
      <c r="O198" s="228"/>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row>
    <row r="199" spans="5:36" s="2" customFormat="1">
      <c r="E199" s="47"/>
      <c r="N199" s="128"/>
      <c r="O199" s="226"/>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8"/>
      <c r="O200" s="226"/>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8"/>
      <c r="O201" s="226"/>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8"/>
      <c r="O202" s="226"/>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8"/>
      <c r="O203" s="226"/>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8"/>
      <c r="O204" s="226"/>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8"/>
      <c r="O205" s="226"/>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8"/>
      <c r="O206" s="226"/>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8"/>
      <c r="O207" s="226"/>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8"/>
      <c r="O208" s="226"/>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8"/>
      <c r="O209" s="226"/>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8"/>
      <c r="O210" s="226"/>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8"/>
      <c r="O211" s="226"/>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8"/>
      <c r="O212" s="226"/>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8"/>
      <c r="O213" s="226"/>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8"/>
      <c r="O214" s="226"/>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8"/>
      <c r="O215" s="226"/>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8"/>
      <c r="O216" s="226"/>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8"/>
      <c r="O217" s="226"/>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8"/>
      <c r="O218" s="226"/>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8"/>
      <c r="O219" s="226"/>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8"/>
      <c r="O220" s="226"/>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8"/>
      <c r="O221" s="226"/>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8"/>
      <c r="O222" s="226"/>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8"/>
      <c r="O223" s="226"/>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8"/>
      <c r="O224" s="226"/>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8"/>
      <c r="O225" s="226"/>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8"/>
      <c r="O226" s="226"/>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8"/>
      <c r="O227" s="226"/>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8"/>
      <c r="O228" s="226"/>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8"/>
      <c r="O229" s="226"/>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8"/>
      <c r="O230" s="226"/>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8"/>
      <c r="O231" s="226"/>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8"/>
      <c r="O232" s="226"/>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8"/>
      <c r="O233" s="226"/>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8"/>
      <c r="O234" s="226"/>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8"/>
      <c r="O235" s="226"/>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8"/>
      <c r="O236" s="226"/>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8"/>
      <c r="O237" s="226"/>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8"/>
      <c r="O238" s="226"/>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8"/>
      <c r="O239" s="226"/>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8"/>
      <c r="O240" s="226"/>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8"/>
      <c r="O241" s="226"/>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8"/>
      <c r="O242" s="226"/>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8"/>
      <c r="O243" s="226"/>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8"/>
      <c r="O244" s="226"/>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8"/>
      <c r="O245" s="226"/>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8"/>
      <c r="O246" s="226"/>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8"/>
      <c r="O247" s="226"/>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8"/>
      <c r="O248" s="226"/>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8"/>
      <c r="O249" s="226"/>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8"/>
      <c r="O250" s="226"/>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8"/>
      <c r="O251" s="226"/>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8"/>
      <c r="O252" s="226"/>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8"/>
      <c r="O253" s="226"/>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8"/>
      <c r="O254" s="226"/>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8"/>
      <c r="O255" s="226"/>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8"/>
      <c r="O256" s="226"/>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8"/>
      <c r="O257" s="226"/>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8"/>
      <c r="O258" s="226"/>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8"/>
      <c r="O259" s="226"/>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8"/>
      <c r="O260" s="226"/>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8"/>
      <c r="O261" s="226"/>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8"/>
      <c r="O262" s="226"/>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8"/>
      <c r="O263" s="226"/>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8"/>
      <c r="O264" s="226"/>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8"/>
      <c r="O265" s="226"/>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8"/>
      <c r="O266" s="226"/>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8"/>
      <c r="O267" s="226"/>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8"/>
      <c r="O268" s="226"/>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8"/>
      <c r="O269" s="226"/>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8"/>
      <c r="O270" s="226"/>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8"/>
      <c r="O271" s="226"/>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8"/>
      <c r="O272" s="226"/>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8"/>
      <c r="O273" s="226"/>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8"/>
      <c r="O274" s="226"/>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8"/>
      <c r="O275" s="226"/>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8"/>
      <c r="O276" s="226"/>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8"/>
      <c r="O277" s="226"/>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8"/>
      <c r="O278" s="226"/>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8"/>
      <c r="O279" s="226"/>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8"/>
      <c r="O280" s="226"/>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8"/>
      <c r="O281" s="226"/>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8"/>
      <c r="O282" s="226"/>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8"/>
      <c r="O283" s="226"/>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8"/>
      <c r="O284" s="226"/>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8"/>
      <c r="O285" s="226"/>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8"/>
      <c r="O286" s="226"/>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8"/>
      <c r="O287" s="226"/>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8"/>
      <c r="O288" s="226"/>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8"/>
      <c r="O289" s="226"/>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8"/>
      <c r="O290" s="226"/>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8"/>
      <c r="O291" s="226"/>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8"/>
      <c r="O292" s="226"/>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8"/>
      <c r="O293" s="226"/>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8"/>
      <c r="O294" s="226"/>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8"/>
      <c r="O295" s="226"/>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8"/>
      <c r="O296" s="226"/>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8"/>
      <c r="O297" s="226"/>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8"/>
      <c r="O298" s="226"/>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8"/>
      <c r="O299" s="226"/>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8"/>
      <c r="O300" s="226"/>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8"/>
      <c r="O301" s="226"/>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8"/>
      <c r="O302" s="226"/>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8"/>
      <c r="O303" s="226"/>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8"/>
      <c r="O304" s="226"/>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8"/>
      <c r="O305" s="226"/>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8"/>
      <c r="O306" s="226"/>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8"/>
      <c r="O307" s="226"/>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8"/>
      <c r="O308" s="226"/>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8"/>
      <c r="O309" s="226"/>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8"/>
      <c r="O310" s="226"/>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8"/>
      <c r="O311" s="226"/>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8"/>
      <c r="O312" s="226"/>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8"/>
      <c r="O313" s="226"/>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8"/>
      <c r="O314" s="226"/>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8"/>
      <c r="O315" s="226"/>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8"/>
      <c r="O316" s="226"/>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8"/>
      <c r="O317" s="226"/>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8"/>
      <c r="O318" s="226"/>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8"/>
      <c r="O319" s="226"/>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8"/>
      <c r="O320" s="226"/>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8"/>
      <c r="O321" s="226"/>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8"/>
      <c r="O322" s="226"/>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8"/>
      <c r="O323" s="226"/>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8"/>
      <c r="O324" s="226"/>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8"/>
      <c r="O325" s="226"/>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8"/>
      <c r="O326" s="226"/>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8"/>
      <c r="O327" s="226"/>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8"/>
      <c r="O328" s="226"/>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8"/>
      <c r="O329" s="226"/>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8"/>
      <c r="O330" s="226"/>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8"/>
      <c r="O331" s="226"/>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8"/>
      <c r="O332" s="226"/>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8"/>
      <c r="O333" s="226"/>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8"/>
      <c r="O334" s="226"/>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8"/>
      <c r="O335" s="226"/>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8"/>
      <c r="O336" s="226"/>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8"/>
      <c r="O337" s="226"/>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8"/>
      <c r="O338" s="226"/>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8"/>
      <c r="O339" s="226"/>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8"/>
      <c r="O340" s="226"/>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8"/>
      <c r="O341" s="226"/>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8"/>
      <c r="O342" s="226"/>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8"/>
      <c r="O343" s="226"/>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8"/>
      <c r="O344" s="226"/>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8"/>
      <c r="O345" s="226"/>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8"/>
      <c r="O346" s="226"/>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8"/>
      <c r="O347" s="226"/>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8"/>
      <c r="O348" s="226"/>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8"/>
      <c r="O349" s="226"/>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8"/>
      <c r="O350" s="226"/>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8"/>
      <c r="O351" s="226"/>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8"/>
      <c r="O352" s="226"/>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8"/>
      <c r="O353" s="226"/>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8"/>
      <c r="O354" s="226"/>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8"/>
      <c r="O355" s="226"/>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8"/>
      <c r="O356" s="226"/>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8"/>
      <c r="O357" s="226"/>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8"/>
      <c r="O358" s="226"/>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8"/>
      <c r="O359" s="226"/>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8"/>
      <c r="O360" s="226"/>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8"/>
      <c r="O361" s="226"/>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8"/>
      <c r="O362" s="226"/>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8"/>
      <c r="O363" s="226"/>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8"/>
      <c r="O364" s="226"/>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8"/>
      <c r="O365" s="226"/>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8"/>
      <c r="O366" s="226"/>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8"/>
      <c r="O367" s="226"/>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8"/>
      <c r="O368" s="226"/>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8"/>
      <c r="O369" s="226"/>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8"/>
      <c r="O370" s="226"/>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8"/>
      <c r="O371" s="226"/>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8"/>
      <c r="O372" s="226"/>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8"/>
      <c r="O373" s="226"/>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8"/>
      <c r="O374" s="226"/>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8"/>
      <c r="O375" s="226"/>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8"/>
      <c r="O376" s="226"/>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8"/>
      <c r="O377" s="226"/>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8"/>
      <c r="O378" s="226"/>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8"/>
      <c r="O379" s="226"/>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8"/>
      <c r="O380" s="226"/>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8"/>
      <c r="O381" s="226"/>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8"/>
      <c r="O382" s="226"/>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8"/>
      <c r="O383" s="226"/>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8"/>
      <c r="O384" s="226"/>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8"/>
      <c r="O385" s="226"/>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8"/>
      <c r="O386" s="226"/>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8"/>
      <c r="O387" s="226"/>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8"/>
      <c r="O388" s="226"/>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8"/>
      <c r="O389" s="226"/>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8"/>
      <c r="O390" s="226"/>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8"/>
      <c r="O391" s="226"/>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8"/>
      <c r="O392" s="226"/>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8"/>
      <c r="O393" s="226"/>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8"/>
      <c r="O394" s="226"/>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8"/>
      <c r="O395" s="226"/>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8"/>
      <c r="O396" s="226"/>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8"/>
      <c r="O397" s="226"/>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8"/>
      <c r="O398" s="226"/>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8"/>
      <c r="O399" s="226"/>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8"/>
      <c r="O400" s="226"/>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8"/>
      <c r="O401" s="226"/>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8"/>
      <c r="O402" s="226"/>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8"/>
      <c r="O403" s="226"/>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8"/>
      <c r="O404" s="226"/>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8"/>
      <c r="O405" s="226"/>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8"/>
      <c r="O406" s="226"/>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8"/>
      <c r="O407" s="226"/>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8"/>
      <c r="O408" s="226"/>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8"/>
      <c r="O409" s="226"/>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8"/>
      <c r="O410" s="226"/>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8"/>
      <c r="O411" s="226"/>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8"/>
      <c r="O412" s="226"/>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8"/>
      <c r="O413" s="226"/>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8"/>
      <c r="O414" s="226"/>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8"/>
      <c r="O415" s="226"/>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8"/>
      <c r="O416" s="226"/>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8"/>
      <c r="O417" s="226"/>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8"/>
      <c r="O418" s="226"/>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8"/>
      <c r="O419" s="226"/>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8"/>
      <c r="O420" s="226"/>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8"/>
      <c r="O421" s="226"/>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8"/>
      <c r="O422" s="226"/>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8"/>
      <c r="O423" s="226"/>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8"/>
      <c r="O424" s="226"/>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8"/>
      <c r="O425" s="226"/>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8"/>
      <c r="O426" s="226"/>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8"/>
      <c r="O427" s="226"/>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8"/>
      <c r="O428" s="226"/>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8"/>
      <c r="O429" s="226"/>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8"/>
      <c r="O430" s="226"/>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8"/>
      <c r="O431" s="226"/>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8"/>
      <c r="O432" s="226"/>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8"/>
      <c r="O433" s="226"/>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8"/>
      <c r="O434" s="226"/>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8"/>
      <c r="O435" s="226"/>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8"/>
      <c r="O436" s="226"/>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8"/>
      <c r="O437" s="226"/>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8"/>
      <c r="O438" s="226"/>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8"/>
      <c r="O439" s="226"/>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8"/>
      <c r="O440" s="226"/>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8"/>
      <c r="O441" s="226"/>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8"/>
      <c r="O442" s="226"/>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8"/>
      <c r="O443" s="226"/>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8"/>
      <c r="O444" s="226"/>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8"/>
      <c r="O445" s="226"/>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8"/>
      <c r="O446" s="226"/>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8"/>
      <c r="O447" s="226"/>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8"/>
      <c r="O448" s="226"/>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8"/>
      <c r="O449" s="226"/>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8"/>
      <c r="O450" s="226"/>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8"/>
      <c r="O451" s="226"/>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8"/>
      <c r="O452" s="226"/>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8"/>
      <c r="O453" s="226"/>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8"/>
      <c r="O454" s="226"/>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8"/>
      <c r="O455" s="226"/>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8"/>
      <c r="O456" s="226"/>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8"/>
      <c r="O457" s="226"/>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8"/>
      <c r="O458" s="226"/>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8"/>
      <c r="O459" s="226"/>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8"/>
      <c r="O460" s="226"/>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8"/>
      <c r="O461" s="226"/>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8"/>
      <c r="O462" s="226"/>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8"/>
      <c r="O463" s="226"/>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8"/>
      <c r="O464" s="226"/>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8"/>
      <c r="O465" s="226"/>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8"/>
      <c r="O466" s="226"/>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8"/>
      <c r="O467" s="226"/>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8"/>
      <c r="O468" s="226"/>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8"/>
      <c r="O469" s="226"/>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8"/>
      <c r="O470" s="226"/>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8"/>
      <c r="O471" s="226"/>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8"/>
      <c r="O472" s="226"/>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8"/>
      <c r="O473" s="226"/>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8"/>
      <c r="O474" s="226"/>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8"/>
      <c r="O475" s="226"/>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8"/>
      <c r="O476" s="226"/>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8"/>
      <c r="O477" s="226"/>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8"/>
      <c r="O478" s="226"/>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8"/>
      <c r="O479" s="226"/>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8"/>
      <c r="O480" s="226"/>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8"/>
      <c r="O481" s="226"/>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8"/>
      <c r="O482" s="226"/>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8"/>
      <c r="O483" s="226"/>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8"/>
      <c r="O484" s="226"/>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8"/>
      <c r="O485" s="226"/>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8"/>
      <c r="O486" s="226"/>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8"/>
      <c r="O487" s="226"/>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8"/>
      <c r="O488" s="226"/>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8"/>
      <c r="O489" s="226"/>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8"/>
      <c r="O490" s="226"/>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8"/>
      <c r="O491" s="226"/>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8"/>
      <c r="O492" s="226"/>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8"/>
      <c r="O493" s="226"/>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8"/>
      <c r="O494" s="226"/>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8"/>
      <c r="O495" s="226"/>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8"/>
      <c r="O496" s="226"/>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8"/>
      <c r="O497" s="226"/>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8"/>
      <c r="O498" s="226"/>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8"/>
      <c r="O499" s="226"/>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8"/>
      <c r="O500" s="226"/>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8"/>
      <c r="O501" s="226"/>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8"/>
      <c r="O502" s="226"/>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8"/>
      <c r="O503" s="226"/>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8"/>
      <c r="O504" s="226"/>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8"/>
      <c r="O505" s="226"/>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8"/>
      <c r="O506" s="226"/>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8"/>
      <c r="O507" s="226"/>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8"/>
      <c r="O508" s="226"/>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8"/>
      <c r="O509" s="226"/>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8"/>
      <c r="O510" s="226"/>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8"/>
      <c r="O511" s="226"/>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8"/>
      <c r="O512" s="226"/>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8"/>
      <c r="O513" s="226"/>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8"/>
      <c r="O514" s="226"/>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8"/>
      <c r="O515" s="226"/>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8"/>
      <c r="O516" s="226"/>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8"/>
      <c r="O517" s="226"/>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8"/>
      <c r="O518" s="226"/>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8"/>
      <c r="O519" s="226"/>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8"/>
      <c r="O520" s="226"/>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8"/>
      <c r="O521" s="226"/>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8"/>
      <c r="O522" s="226"/>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8"/>
      <c r="O523" s="226"/>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8"/>
      <c r="O524" s="226"/>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8"/>
      <c r="O525" s="226"/>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8"/>
      <c r="O526" s="226"/>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8"/>
      <c r="O527" s="226"/>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8"/>
      <c r="O528" s="226"/>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8"/>
      <c r="O529" s="226"/>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8"/>
      <c r="O530" s="226"/>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8"/>
      <c r="O531" s="226"/>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8"/>
      <c r="O532" s="226"/>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8"/>
      <c r="O533" s="226"/>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8"/>
      <c r="O534" s="226"/>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8"/>
      <c r="O535" s="226"/>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8"/>
      <c r="O536" s="226"/>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8"/>
      <c r="O537" s="226"/>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8"/>
      <c r="O538" s="226"/>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8"/>
      <c r="O539" s="226"/>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8"/>
      <c r="O540" s="226"/>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8"/>
      <c r="O541" s="226"/>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8"/>
      <c r="O542" s="226"/>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8"/>
      <c r="O543" s="226"/>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8"/>
      <c r="O544" s="226"/>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8"/>
      <c r="O545" s="226"/>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8"/>
      <c r="O546" s="226"/>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8"/>
      <c r="O547" s="226"/>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8"/>
      <c r="O548" s="226"/>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8"/>
      <c r="O549" s="226"/>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8"/>
      <c r="O550" s="226"/>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8"/>
      <c r="O551" s="226"/>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8"/>
      <c r="O552" s="226"/>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8"/>
      <c r="O553" s="226"/>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8"/>
      <c r="O554" s="226"/>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8"/>
      <c r="O555" s="226"/>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8"/>
      <c r="O556" s="226"/>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8"/>
      <c r="O557" s="226"/>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8"/>
      <c r="O558" s="226"/>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8"/>
      <c r="O559" s="226"/>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8"/>
      <c r="O560" s="226"/>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8"/>
      <c r="O561" s="226"/>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8"/>
      <c r="O562" s="226"/>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8"/>
      <c r="O563" s="226"/>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8"/>
      <c r="O564" s="226"/>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8"/>
      <c r="O565" s="226"/>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8"/>
      <c r="O566" s="226"/>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8"/>
      <c r="O567" s="226"/>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8"/>
      <c r="O568" s="226"/>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8"/>
      <c r="O569" s="226"/>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8"/>
      <c r="O570" s="226"/>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8"/>
      <c r="O571" s="226"/>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8"/>
      <c r="O572" s="226"/>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8"/>
      <c r="O573" s="226"/>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8"/>
      <c r="O574" s="226"/>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8"/>
      <c r="O575" s="226"/>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8"/>
      <c r="O576" s="226"/>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8"/>
      <c r="O577" s="226"/>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8"/>
      <c r="O578" s="226"/>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8"/>
      <c r="O579" s="226"/>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8"/>
      <c r="O580" s="226"/>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8"/>
      <c r="O581" s="226"/>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8"/>
      <c r="O582" s="226"/>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8"/>
      <c r="O583" s="226"/>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8"/>
      <c r="O584" s="226"/>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8"/>
      <c r="O585" s="226"/>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8"/>
      <c r="O586" s="226"/>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8"/>
      <c r="O587" s="226"/>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8"/>
      <c r="O588" s="226"/>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8"/>
      <c r="O589" s="226"/>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8"/>
      <c r="O590" s="226"/>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8"/>
      <c r="O591" s="226"/>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8"/>
      <c r="O592" s="226"/>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8"/>
      <c r="O593" s="226"/>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8"/>
      <c r="O594" s="226"/>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8"/>
      <c r="O595" s="226"/>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8"/>
      <c r="O596" s="226"/>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8"/>
      <c r="O597" s="226"/>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8"/>
      <c r="O598" s="226"/>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8"/>
      <c r="O599" s="226"/>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8"/>
      <c r="O600" s="226"/>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8"/>
      <c r="O601" s="226"/>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8"/>
      <c r="O602" s="226"/>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8"/>
      <c r="O603" s="226"/>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8"/>
      <c r="O604" s="226"/>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8"/>
      <c r="O605" s="226"/>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8"/>
      <c r="O606" s="226"/>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8"/>
      <c r="O607" s="226"/>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8"/>
      <c r="O608" s="226"/>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8"/>
      <c r="O609" s="226"/>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8"/>
      <c r="O610" s="226"/>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8"/>
      <c r="O611" s="226"/>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8"/>
      <c r="O612" s="226"/>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8"/>
      <c r="O613" s="226"/>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8"/>
      <c r="O614" s="226"/>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8"/>
      <c r="O615" s="226"/>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8"/>
      <c r="O616" s="226"/>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8"/>
      <c r="O617" s="226"/>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8"/>
      <c r="O618" s="226"/>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8"/>
      <c r="O619" s="226"/>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8"/>
      <c r="O620" s="226"/>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8"/>
      <c r="O621" s="226"/>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8"/>
      <c r="O622" s="226"/>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8"/>
      <c r="O623" s="226"/>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8"/>
      <c r="O624" s="226"/>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8"/>
      <c r="O625" s="226"/>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8"/>
      <c r="O626" s="226"/>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8"/>
      <c r="O627" s="226"/>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8"/>
      <c r="O628" s="226"/>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8"/>
      <c r="O629" s="226"/>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8"/>
      <c r="O630" s="226"/>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8"/>
      <c r="O631" s="226"/>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8"/>
      <c r="O632" s="226"/>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8"/>
      <c r="O633" s="226"/>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8"/>
      <c r="O634" s="226"/>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8"/>
      <c r="O635" s="226"/>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8"/>
      <c r="O636" s="226"/>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8"/>
      <c r="O637" s="226"/>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8"/>
      <c r="O638" s="226"/>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8"/>
      <c r="O639" s="226"/>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8"/>
      <c r="O640" s="226"/>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8"/>
      <c r="O641" s="226"/>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8"/>
      <c r="O642" s="226"/>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8"/>
      <c r="O643" s="226"/>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8"/>
      <c r="O644" s="226"/>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8"/>
      <c r="O645" s="226"/>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8"/>
      <c r="O646" s="226"/>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8"/>
      <c r="O647" s="226"/>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8"/>
      <c r="O648" s="226"/>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8"/>
      <c r="O649" s="226"/>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8"/>
      <c r="O650" s="226"/>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8"/>
      <c r="O651" s="226"/>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8"/>
      <c r="O652" s="226"/>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8"/>
      <c r="O653" s="226"/>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8"/>
      <c r="O654" s="226"/>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8"/>
      <c r="O655" s="226"/>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8"/>
      <c r="O656" s="226"/>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8"/>
      <c r="O657" s="226"/>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8"/>
      <c r="O658" s="226"/>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8"/>
      <c r="O659" s="226"/>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8"/>
      <c r="O660" s="226"/>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8"/>
      <c r="O661" s="226"/>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8"/>
      <c r="O662" s="226"/>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8"/>
      <c r="O663" s="226"/>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8"/>
      <c r="O664" s="226"/>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8"/>
      <c r="O665" s="226"/>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8"/>
      <c r="O666" s="226"/>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8"/>
      <c r="O667" s="226"/>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8"/>
      <c r="O668" s="226"/>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8"/>
      <c r="O669" s="226"/>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8"/>
      <c r="O670" s="226"/>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8"/>
      <c r="O671" s="226"/>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8"/>
      <c r="O672" s="226"/>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8"/>
      <c r="O673" s="226"/>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8"/>
      <c r="O674" s="226"/>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8"/>
      <c r="O675" s="226"/>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8"/>
      <c r="O676" s="226"/>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8"/>
      <c r="O677" s="226"/>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8"/>
      <c r="O678" s="226"/>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8"/>
      <c r="O679" s="226"/>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8"/>
      <c r="O680" s="226"/>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8"/>
      <c r="O681" s="226"/>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8"/>
      <c r="O682" s="226"/>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8"/>
      <c r="O683" s="226"/>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8"/>
      <c r="O684" s="226"/>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8"/>
      <c r="O685" s="226"/>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8"/>
      <c r="O686" s="226"/>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8"/>
      <c r="O687" s="226"/>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8"/>
      <c r="O688" s="226"/>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8"/>
      <c r="O689" s="226"/>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8"/>
      <c r="O690" s="226"/>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8"/>
      <c r="O691" s="226"/>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8"/>
      <c r="O692" s="226"/>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8"/>
      <c r="O693" s="226"/>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8"/>
      <c r="O694" s="226"/>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8"/>
      <c r="O695" s="226"/>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8"/>
      <c r="O696" s="226"/>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8"/>
      <c r="O697" s="226"/>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8"/>
      <c r="O698" s="226"/>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8"/>
      <c r="O699" s="226"/>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8"/>
      <c r="O700" s="226"/>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8"/>
      <c r="O701" s="226"/>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8"/>
      <c r="O702" s="226"/>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8"/>
      <c r="O703" s="226"/>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8"/>
      <c r="O704" s="226"/>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8"/>
      <c r="O705" s="226"/>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8"/>
      <c r="O706" s="226"/>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8"/>
      <c r="O707" s="226"/>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8"/>
      <c r="O708" s="226"/>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8"/>
      <c r="O709" s="226"/>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8"/>
      <c r="O710" s="226"/>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8"/>
      <c r="O711" s="226"/>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8"/>
      <c r="O712" s="226"/>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8"/>
      <c r="O713" s="226"/>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8"/>
      <c r="O714" s="226"/>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8"/>
      <c r="O715" s="226"/>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8"/>
      <c r="O716" s="226"/>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8"/>
      <c r="O717" s="226"/>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8"/>
      <c r="O718" s="226"/>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2AAEB8-09F3-4393-97AD-C01CC87F9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36D5F8-CD52-4385-82D0-CF6F07C0EB4E}">
  <ds:schemaRefs>
    <ds:schemaRef ds:uri="http://www.w3.org/XML/1998/namespace"/>
    <ds:schemaRef ds:uri="http://purl.org/dc/dcmityp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ebe62426-be44-4ac6-b4e7-c6e91301097f"/>
    <ds:schemaRef ds:uri="1f8d7d97-b52e-4e8e-add1-cddb6c7f9c6e"/>
    <ds:schemaRef ds:uri="http://purl.org/dc/terms/"/>
    <ds:schemaRef ds:uri="http://purl.org/dc/elements/1.1/"/>
  </ds:schemaRefs>
</ds:datastoreItem>
</file>

<file path=customXml/itemProps3.xml><?xml version="1.0" encoding="utf-8"?>
<ds:datastoreItem xmlns:ds="http://schemas.openxmlformats.org/officeDocument/2006/customXml" ds:itemID="{170950E4-CD41-4240-BECA-AF784CBEF8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Carlos Andrés Beltrán Viveros</cp:lastModifiedBy>
  <cp:revision/>
  <dcterms:created xsi:type="dcterms:W3CDTF">2021-04-16T16:11:31Z</dcterms:created>
  <dcterms:modified xsi:type="dcterms:W3CDTF">2024-04-15T15:44:14Z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